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hes\OneDrive\Desktop\Project Sales and dashboard\"/>
    </mc:Choice>
  </mc:AlternateContent>
  <bookViews>
    <workbookView xWindow="0" yWindow="0" windowWidth="19200" windowHeight="7180"/>
  </bookViews>
  <sheets>
    <sheet name="Catalogue" sheetId="1" r:id="rId1"/>
    <sheet name=" Analysis" sheetId="4" r:id="rId2"/>
    <sheet name=" Dashboard" sheetId="5" r:id="rId3"/>
  </sheets>
  <definedNames>
    <definedName name="_xlnm._FilterDatabase" localSheetId="1" hidden="1">' Analysis'!$A$3:$E$35</definedName>
    <definedName name="_xlnm._FilterDatabase" localSheetId="0" hidden="1">Catalogue!$A$1:$F$1</definedName>
    <definedName name="Slicer_Month">#N/A</definedName>
    <definedName name="Slicer_PAYMENT_MODE">#N/A</definedName>
    <definedName name="Slicer_SALES_TYPE">#N/A</definedName>
    <definedName name="Slicer_Year">#N/A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4" i="4" l="1"/>
  <c r="AJ5" i="4"/>
  <c r="AJ6" i="4"/>
  <c r="AJ7" i="4"/>
  <c r="AJ3" i="4"/>
  <c r="AC5" i="4"/>
  <c r="AC6" i="4"/>
  <c r="AC7" i="4"/>
  <c r="AC8" i="4"/>
  <c r="AC9" i="4"/>
  <c r="AC10" i="4"/>
  <c r="AC11" i="4"/>
  <c r="AC12" i="4"/>
  <c r="AC13" i="4"/>
  <c r="AC4" i="4"/>
  <c r="AB5" i="4"/>
  <c r="AB6" i="4"/>
  <c r="AB7" i="4"/>
  <c r="AB8" i="4"/>
  <c r="AB9" i="4"/>
  <c r="AB10" i="4"/>
  <c r="AB11" i="4"/>
  <c r="AB12" i="4"/>
  <c r="AB13" i="4"/>
  <c r="AB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 i="4"/>
  <c r="X6" i="4"/>
  <c r="X7" i="4"/>
  <c r="X8" i="4"/>
  <c r="X9" i="4"/>
  <c r="X10" i="4"/>
  <c r="X11" i="4"/>
  <c r="X12" i="4"/>
  <c r="X13" i="4"/>
  <c r="X14" i="4"/>
  <c r="X4" i="4"/>
  <c r="P3" i="4"/>
  <c r="Q3" i="4" s="1"/>
  <c r="P4" i="4"/>
  <c r="Q4" i="4" s="1"/>
  <c r="P5" i="4"/>
  <c r="Q5" i="4" s="1"/>
  <c r="P6" i="4"/>
  <c r="Q6" i="4" s="1"/>
  <c r="P7" i="4"/>
  <c r="Q7" i="4" s="1"/>
  <c r="P8" i="4"/>
  <c r="Q8" i="4" s="1"/>
  <c r="P9" i="4"/>
  <c r="Q9" i="4" s="1"/>
  <c r="P10" i="4"/>
  <c r="Q10" i="4" s="1"/>
  <c r="P11" i="4"/>
  <c r="Q11" i="4" s="1"/>
  <c r="P12" i="4"/>
  <c r="Q12" i="4" s="1"/>
  <c r="P13" i="4"/>
  <c r="Q13" i="4" s="1"/>
  <c r="P2" i="4"/>
  <c r="Q2" i="4" s="1"/>
  <c r="O3" i="4"/>
  <c r="O4" i="4"/>
  <c r="O5" i="4"/>
  <c r="O6" i="4"/>
  <c r="O7" i="4"/>
  <c r="O8" i="4"/>
  <c r="O9" i="4"/>
  <c r="O10" i="4"/>
  <c r="O11" i="4"/>
  <c r="O12" i="4"/>
  <c r="O13" i="4"/>
  <c r="O2" i="4"/>
  <c r="E7" i="4"/>
  <c r="E6" i="4"/>
  <c r="W38" i="4" l="1"/>
  <c r="W6" i="4"/>
  <c r="W29" i="4"/>
  <c r="W41" i="4"/>
  <c r="W32" i="4"/>
  <c r="W48" i="4"/>
  <c r="W16" i="4"/>
  <c r="W34" i="4"/>
  <c r="W20" i="4"/>
  <c r="W26" i="4"/>
  <c r="W27" i="4"/>
  <c r="W17" i="4"/>
  <c r="W8" i="4"/>
  <c r="W39" i="4"/>
  <c r="W43" i="4"/>
  <c r="W42" i="4"/>
  <c r="W31" i="4"/>
  <c r="W35" i="4"/>
  <c r="W30" i="4"/>
  <c r="W23" i="4"/>
  <c r="W18" i="4"/>
  <c r="W28" i="4"/>
  <c r="W25" i="4"/>
  <c r="W37" i="4"/>
  <c r="W13" i="4"/>
  <c r="W46" i="4"/>
  <c r="W51" i="4"/>
  <c r="W7" i="4"/>
  <c r="W24" i="4"/>
  <c r="W11" i="4"/>
  <c r="W47" i="4"/>
  <c r="W44" i="4"/>
  <c r="W45" i="4"/>
  <c r="W19" i="4"/>
  <c r="W52" i="4"/>
  <c r="W36" i="4"/>
  <c r="W33" i="4"/>
  <c r="W40" i="4"/>
  <c r="W21" i="4"/>
  <c r="W10" i="4"/>
  <c r="W5" i="4"/>
  <c r="W12" i="4"/>
  <c r="W9" i="4"/>
  <c r="W15" i="4"/>
  <c r="W22" i="4"/>
  <c r="W53" i="4"/>
  <c r="W50" i="4"/>
  <c r="W49" i="4"/>
  <c r="W4" i="4"/>
  <c r="W14" i="4"/>
  <c r="E8" i="4"/>
  <c r="X1" i="4" l="1"/>
  <c r="Z1" i="4"/>
</calcChain>
</file>

<file path=xl/sharedStrings.xml><?xml version="1.0" encoding="utf-8"?>
<sst xmlns="http://schemas.openxmlformats.org/spreadsheetml/2006/main" count="317" uniqueCount="148">
  <si>
    <t>PRODUCT ID</t>
  </si>
  <si>
    <t xml:space="preserve">PRODUCT </t>
  </si>
  <si>
    <t xml:space="preserve">CATEGORY </t>
  </si>
  <si>
    <t>UOM</t>
  </si>
  <si>
    <t>BUYING PRICE</t>
  </si>
  <si>
    <t>SELLING PRICE</t>
  </si>
  <si>
    <t>P001</t>
  </si>
  <si>
    <t>Product1</t>
  </si>
  <si>
    <t>Category01</t>
  </si>
  <si>
    <t>Kg</t>
  </si>
  <si>
    <t>P002</t>
  </si>
  <si>
    <t>Product2</t>
  </si>
  <si>
    <t>P003</t>
  </si>
  <si>
    <t>Product3</t>
  </si>
  <si>
    <t>Lt</t>
  </si>
  <si>
    <t>P004</t>
  </si>
  <si>
    <t>Product4</t>
  </si>
  <si>
    <t>Ft</t>
  </si>
  <si>
    <t>P005</t>
  </si>
  <si>
    <t>Product5</t>
  </si>
  <si>
    <t>P006</t>
  </si>
  <si>
    <t>Product6</t>
  </si>
  <si>
    <t>No.</t>
  </si>
  <si>
    <t>P007</t>
  </si>
  <si>
    <t>Product7</t>
  </si>
  <si>
    <t>P008</t>
  </si>
  <si>
    <t>Product8</t>
  </si>
  <si>
    <t>P009</t>
  </si>
  <si>
    <t>Product9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</si>
  <si>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</si>
  <si>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</si>
  <si>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</si>
  <si>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</si>
  <si>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</si>
  <si>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</si>
  <si>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</si>
  <si>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</si>
  <si>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</si>
  <si>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</si>
  <si>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</si>
  <si>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</si>
  <si>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</si>
  <si>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</si>
  <si>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</si>
  <si>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</si>
  <si>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</si>
  <si>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</si>
  <si>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</si>
  <si>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</si>
  <si>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</si>
  <si>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</si>
  <si>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</si>
  <si>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P0021</t>
  </si>
  <si>
    <t>Product21</t>
  </si>
  <si>
    <t>Category03</t>
  </si>
  <si>
    <t>P0022</t>
  </si>
  <si>
    <t>Product22</t>
  </si>
  <si>
    <t>P0023</t>
  </si>
  <si>
    <t>Product23</t>
  </si>
  <si>
    <t>P0024</t>
  </si>
  <si>
    <t>Product24</t>
  </si>
  <si>
    <t>P0025</t>
  </si>
  <si>
    <t>Product25</t>
  </si>
  <si>
    <t>P0026</t>
  </si>
  <si>
    <t>Product26</t>
  </si>
  <si>
    <t>P0027</t>
  </si>
  <si>
    <t>Product27</t>
  </si>
  <si>
    <t>P0028</t>
  </si>
  <si>
    <t>Product28</t>
  </si>
  <si>
    <t>P0029</t>
  </si>
  <si>
    <t>Product29</t>
  </si>
  <si>
    <t>P0030</t>
  </si>
  <si>
    <t>Product30</t>
  </si>
  <si>
    <t>P0031</t>
  </si>
  <si>
    <t>Product31</t>
  </si>
  <si>
    <t>P0032</t>
  </si>
  <si>
    <t>Product32</t>
  </si>
  <si>
    <t>Category04</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</si>
  <si>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</si>
  <si>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</si>
  <si>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</si>
  <si>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</si>
  <si>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</si>
  <si>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</si>
  <si>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</si>
  <si>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</si>
  <si>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</si>
  <si>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</si>
  <si>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</si>
  <si>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</si>
  <si>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</si>
  <si>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</si>
  <si>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</si>
  <si>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</si>
  <si>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</si>
  <si>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</si>
  <si>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</si>
  <si>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</si>
  <si>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Category05</t>
  </si>
  <si>
    <t>P0043</t>
  </si>
  <si>
    <t>Product43</t>
  </si>
  <si>
    <t>P0044</t>
  </si>
  <si>
    <t>Product44</t>
  </si>
  <si>
    <t>P0045</t>
  </si>
  <si>
    <t>Product45</t>
  </si>
  <si>
    <t>P0046</t>
  </si>
  <si>
    <t>Product46</t>
  </si>
  <si>
    <t>P0047</t>
  </si>
  <si>
    <t>Product47</t>
  </si>
  <si>
    <t>P0048</t>
  </si>
  <si>
    <t>Product48</t>
  </si>
  <si>
    <t>P0049</t>
  </si>
  <si>
    <t>Product49</t>
  </si>
  <si>
    <t>P0050</t>
  </si>
  <si>
    <t>Product50</t>
  </si>
  <si>
    <t>Wholesaler</t>
  </si>
  <si>
    <t>Online</t>
  </si>
  <si>
    <t>Cash</t>
  </si>
  <si>
    <t>Retail Sales</t>
  </si>
  <si>
    <t>Day</t>
  </si>
  <si>
    <t>Month</t>
  </si>
  <si>
    <t>Sum of Total Selling Value</t>
  </si>
  <si>
    <t>Sum of Total Buying Value</t>
  </si>
  <si>
    <t>Jan</t>
  </si>
  <si>
    <t>Feb</t>
  </si>
  <si>
    <t>Mar</t>
  </si>
  <si>
    <t>Apr</t>
  </si>
  <si>
    <t>May</t>
  </si>
  <si>
    <t>Jun</t>
  </si>
  <si>
    <t>Jul</t>
  </si>
  <si>
    <t>Aug</t>
  </si>
  <si>
    <t>Sep</t>
  </si>
  <si>
    <t>Oct</t>
  </si>
  <si>
    <t>Nov</t>
  </si>
  <si>
    <t>Dec</t>
  </si>
  <si>
    <t>Product</t>
  </si>
  <si>
    <t>Sum of QTY</t>
  </si>
  <si>
    <t>Category</t>
  </si>
  <si>
    <t>Payment Mode</t>
  </si>
  <si>
    <t>Sales Type</t>
  </si>
  <si>
    <t>Total Profit</t>
  </si>
  <si>
    <t>Profit %</t>
  </si>
  <si>
    <t>\</t>
  </si>
  <si>
    <t>Total Sales</t>
  </si>
  <si>
    <t>Sales</t>
  </si>
  <si>
    <t>Profit</t>
  </si>
  <si>
    <t>(All)</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</si>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</sst>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quot;₹&quot;\ #,##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59999389629810485"/>
      <name val="Calibri"/>
      <family val="2"/>
      <scheme val="minor"/>
    </font>
  </fonts>
  <fills count="3">
    <fill>
      <patternFill patternType="none"/>
    </fill>
    <fill>
      <patternFill patternType="gray125"/>
    </fill>
    <fill>
      <patternFill patternType="solid">
        <fgColor theme="4" tint="0.39997558519241921"/>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0" xfId="0" applyBorder="1"/>
    <xf numFmtId="0" fontId="0" fillId="0" borderId="0" xfId="0" applyFill="1" applyBorder="1" applyAlignment="1"/>
    <xf numFmtId="0" fontId="0" fillId="0" borderId="10" xfId="0" applyFill="1" applyBorder="1" applyAlignment="1"/>
    <xf numFmtId="0" fontId="2" fillId="0" borderId="11" xfId="0" applyFont="1" applyFill="1" applyBorder="1" applyAlignment="1">
      <alignment horizontal="center"/>
    </xf>
    <xf numFmtId="0" fontId="3" fillId="0" borderId="0" xfId="0" applyFont="1"/>
  </cellXfs>
  <cellStyles count="2">
    <cellStyle name="Normal" xfId="0" builtinId="0"/>
    <cellStyle name="Percent" xfId="1" builtinId="5"/>
  </cellStyles>
  <dxfs count="4">
    <dxf>
      <numFmt numFmtId="165" formatCode="&quot;₹&quot;\ #,##0.00"/>
    </dxf>
    <dxf>
      <numFmt numFmtId="165" formatCode="&quot;₹&quot;\ #,##0.00"/>
    </dxf>
    <dxf>
      <numFmt numFmtId="0" formatCode="General"/>
    </dxf>
    <dxf>
      <numFmt numFmtId="165" formatCode="&quot;₹&quot;\ #,##0.0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Daily</c:name>
    <c:fmtId val="0"/>
  </c:pivotSource>
  <c:chart>
    <c:autoTitleDeleted val="1"/>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 Analysis'!$B$3</c:f>
              <c:strCache>
                <c:ptCount val="1"/>
                <c:pt idx="0">
                  <c:v>Total</c:v>
                </c:pt>
              </c:strCache>
            </c:strRef>
          </c:tx>
          <c:spPr>
            <a:solidFill>
              <a:schemeClr val="accent1"/>
            </a:solidFill>
            <a:ln w="25400">
              <a:noFill/>
            </a:ln>
            <a:effectLst/>
          </c:spPr>
          <c:cat>
            <c:strRef>
              <c:f>' 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 Analysis'!$B$4:$B$34</c:f>
              <c:numCache>
                <c:formatCode>General</c:formatCode>
                <c:ptCount val="31"/>
                <c:pt idx="0">
                  <c:v>5422.94</c:v>
                </c:pt>
                <c:pt idx="1">
                  <c:v>32308.600000000006</c:v>
                </c:pt>
                <c:pt idx="2">
                  <c:v>13542.520000000002</c:v>
                </c:pt>
                <c:pt idx="3">
                  <c:v>20186.490000000002</c:v>
                </c:pt>
                <c:pt idx="4">
                  <c:v>3547.9500000000003</c:v>
                </c:pt>
                <c:pt idx="5">
                  <c:v>4882.3199999999988</c:v>
                </c:pt>
                <c:pt idx="6">
                  <c:v>29868.329999999998</c:v>
                </c:pt>
                <c:pt idx="7">
                  <c:v>8078.0399999999991</c:v>
                </c:pt>
                <c:pt idx="8">
                  <c:v>28806.519999999997</c:v>
                </c:pt>
                <c:pt idx="9">
                  <c:v>20851.72</c:v>
                </c:pt>
                <c:pt idx="10">
                  <c:v>7890.72</c:v>
                </c:pt>
                <c:pt idx="11">
                  <c:v>25157.03</c:v>
                </c:pt>
                <c:pt idx="12">
                  <c:v>13425.239999999998</c:v>
                </c:pt>
                <c:pt idx="13">
                  <c:v>17526.649999999998</c:v>
                </c:pt>
                <c:pt idx="14">
                  <c:v>22002.240000000002</c:v>
                </c:pt>
                <c:pt idx="15">
                  <c:v>17468.440000000002</c:v>
                </c:pt>
                <c:pt idx="16">
                  <c:v>8006.9899999999989</c:v>
                </c:pt>
                <c:pt idx="17">
                  <c:v>8911.1199999999972</c:v>
                </c:pt>
                <c:pt idx="18">
                  <c:v>9274.5199999999968</c:v>
                </c:pt>
                <c:pt idx="19">
                  <c:v>8115.16</c:v>
                </c:pt>
                <c:pt idx="20">
                  <c:v>33266.23000000001</c:v>
                </c:pt>
                <c:pt idx="21">
                  <c:v>12914.04</c:v>
                </c:pt>
                <c:pt idx="22">
                  <c:v>7070.28</c:v>
                </c:pt>
                <c:pt idx="23">
                  <c:v>12213.100000000002</c:v>
                </c:pt>
                <c:pt idx="24">
                  <c:v>7064.8899999999994</c:v>
                </c:pt>
                <c:pt idx="25">
                  <c:v>7414.3200000000006</c:v>
                </c:pt>
                <c:pt idx="26">
                  <c:v>13627.200000000003</c:v>
                </c:pt>
                <c:pt idx="27">
                  <c:v>5334.7000000000007</c:v>
                </c:pt>
                <c:pt idx="28">
                  <c:v>10884.88</c:v>
                </c:pt>
                <c:pt idx="29">
                  <c:v>12627.240000000002</c:v>
                </c:pt>
                <c:pt idx="30">
                  <c:v>8675.02</c:v>
                </c:pt>
              </c:numCache>
            </c:numRef>
          </c:val>
        </c:ser>
        <c:dLbls>
          <c:showLegendKey val="0"/>
          <c:showVal val="0"/>
          <c:showCatName val="0"/>
          <c:showSerName val="0"/>
          <c:showPercent val="0"/>
          <c:showBubbleSize val="0"/>
        </c:dLbls>
        <c:axId val="444860928"/>
        <c:axId val="444855440"/>
      </c:areaChart>
      <c:catAx>
        <c:axId val="44486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55440"/>
        <c:crosses val="autoZero"/>
        <c:auto val="1"/>
        <c:lblAlgn val="ctr"/>
        <c:lblOffset val="100"/>
        <c:noMultiLvlLbl val="0"/>
      </c:catAx>
      <c:valAx>
        <c:axId val="44485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09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Category</c:name>
    <c:fmtId val="18"/>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Analysis'!$AG$2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 Analysis'!$AF$3:$AF$7</c:f>
              <c:strCache>
                <c:ptCount val="5"/>
                <c:pt idx="0">
                  <c:v>Category01</c:v>
                </c:pt>
                <c:pt idx="1">
                  <c:v>Category02</c:v>
                </c:pt>
                <c:pt idx="2">
                  <c:v>Category03</c:v>
                </c:pt>
                <c:pt idx="3">
                  <c:v>Category04</c:v>
                </c:pt>
                <c:pt idx="4">
                  <c:v>Category05</c:v>
                </c:pt>
              </c:strCache>
            </c:strRef>
          </c:cat>
          <c:val>
            <c:numRef>
              <c:f>' Analysis'!$AG$3:$AG$7</c:f>
              <c:numCache>
                <c:formatCode>"₹"\ #,##0.00</c:formatCode>
                <c:ptCount val="5"/>
                <c:pt idx="0">
                  <c:v>84174.280000000042</c:v>
                </c:pt>
                <c:pt idx="1">
                  <c:v>101974.63999999996</c:v>
                </c:pt>
                <c:pt idx="2">
                  <c:v>109913.84000000001</c:v>
                </c:pt>
                <c:pt idx="3">
                  <c:v>66378.299999999988</c:v>
                </c:pt>
                <c:pt idx="4">
                  <c:v>73924.380000000034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Sales type</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809318114988162E-5"/>
          <c:y val="9.6871423680735563E-2"/>
          <c:w val="0.72596858181283819"/>
          <c:h val="0.90296154825301267"/>
        </c:manualLayout>
      </c:layout>
      <c:pie3DChart>
        <c:varyColors val="1"/>
        <c:ser>
          <c:idx val="0"/>
          <c:order val="0"/>
          <c:tx>
            <c:strRef>
              <c:f>' Analysis'!$AM$1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explosion val="29"/>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 Analysis'!$AL$2:$AL$4</c:f>
              <c:strCache>
                <c:ptCount val="3"/>
                <c:pt idx="0">
                  <c:v>Online</c:v>
                </c:pt>
                <c:pt idx="1">
                  <c:v>Retail Sales</c:v>
                </c:pt>
                <c:pt idx="2">
                  <c:v>Wholesaler</c:v>
                </c:pt>
              </c:strCache>
            </c:strRef>
          </c:cat>
          <c:val>
            <c:numRef>
              <c:f>' Analysis'!$AM$2:$AM$4</c:f>
              <c:numCache>
                <c:formatCode>General</c:formatCode>
                <c:ptCount val="3"/>
                <c:pt idx="0">
                  <c:v>154115.44</c:v>
                </c:pt>
                <c:pt idx="1">
                  <c:v>95499.7</c:v>
                </c:pt>
                <c:pt idx="2">
                  <c:v>186750.30000000002</c:v>
                </c:pt>
              </c:numCache>
            </c:numRef>
          </c:val>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Payment mode</c:name>
    <c:fmtId val="5"/>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Analysis'!$AP$1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 Analysis'!$AO$2:$AO$3</c:f>
              <c:strCache>
                <c:ptCount val="2"/>
                <c:pt idx="0">
                  <c:v>Cash</c:v>
                </c:pt>
                <c:pt idx="1">
                  <c:v>Online</c:v>
                </c:pt>
              </c:strCache>
            </c:strRef>
          </c:cat>
          <c:val>
            <c:numRef>
              <c:f>' Analysis'!$AP$2:$AP$3</c:f>
              <c:numCache>
                <c:formatCode>General</c:formatCode>
                <c:ptCount val="2"/>
                <c:pt idx="0">
                  <c:v>252576.47999999992</c:v>
                </c:pt>
                <c:pt idx="1">
                  <c:v>183788.95999999996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16426071741033"/>
          <c:y val="7.407407407407407E-2"/>
          <c:w val="0.80866907261592302"/>
          <c:h val="0.8416746864975212"/>
        </c:manualLayout>
      </c:layout>
      <c:barChart>
        <c:barDir val="col"/>
        <c:grouping val="clustered"/>
        <c:varyColors val="0"/>
        <c:ser>
          <c:idx val="0"/>
          <c:order val="0"/>
          <c:tx>
            <c:strRef>
              <c:f>' Analysis'!$O$1</c:f>
              <c:strCache>
                <c:ptCount val="1"/>
                <c:pt idx="0">
                  <c:v>Sales</c:v>
                </c:pt>
              </c:strCache>
            </c:strRef>
          </c:tx>
          <c:spPr>
            <a:solidFill>
              <a:schemeClr val="accent1"/>
            </a:solidFill>
            <a:ln>
              <a:noFill/>
            </a:ln>
            <a:effectLst/>
          </c:spPr>
          <c:invertIfNegative val="0"/>
          <c:cat>
            <c:strRef>
              <c:f>' Analysis'!$N$2:$N$13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Analysis'!$O$2:$O$13</c:f>
              <c:numCache>
                <c:formatCode>"₹"\ #,##0.00</c:formatCode>
                <c:ptCount val="12"/>
                <c:pt idx="0">
                  <c:v>44478.109999999993</c:v>
                </c:pt>
                <c:pt idx="1">
                  <c:v>30047.25</c:v>
                </c:pt>
                <c:pt idx="2">
                  <c:v>51387.789999999994</c:v>
                </c:pt>
                <c:pt idx="3">
                  <c:v>36397.300000000003</c:v>
                </c:pt>
                <c:pt idx="4">
                  <c:v>34707.760000000002</c:v>
                </c:pt>
                <c:pt idx="5">
                  <c:v>31580.750000000015</c:v>
                </c:pt>
                <c:pt idx="6">
                  <c:v>33883.200000000004</c:v>
                </c:pt>
                <c:pt idx="7">
                  <c:v>34339.43</c:v>
                </c:pt>
                <c:pt idx="8">
                  <c:v>37946.140000000007</c:v>
                </c:pt>
                <c:pt idx="9">
                  <c:v>33187.4</c:v>
                </c:pt>
                <c:pt idx="10">
                  <c:v>32312.380000000005</c:v>
                </c:pt>
                <c:pt idx="11">
                  <c:v>36097.93</c:v>
                </c:pt>
              </c:numCache>
            </c:numRef>
          </c:val>
        </c:ser>
        <c:ser>
          <c:idx val="1"/>
          <c:order val="1"/>
          <c:tx>
            <c:strRef>
              <c:f>' Analysis'!$P$1</c:f>
              <c:strCache>
                <c:ptCount val="1"/>
                <c:pt idx="0">
                  <c:v>Profit</c:v>
                </c:pt>
              </c:strCache>
            </c:strRef>
          </c:tx>
          <c:spPr>
            <a:solidFill>
              <a:schemeClr val="accent2"/>
            </a:solidFill>
            <a:ln>
              <a:noFill/>
            </a:ln>
            <a:effectLst/>
          </c:spPr>
          <c:invertIfNegative val="0"/>
          <c:cat>
            <c:strRef>
              <c:f>' Analysis'!$N$2:$N$13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Analysis'!$P$2:$P$13</c:f>
              <c:numCache>
                <c:formatCode>"₹"\ #,##0.00</c:formatCode>
                <c:ptCount val="12"/>
                <c:pt idx="0">
                  <c:v>9596.1099999999933</c:v>
                </c:pt>
                <c:pt idx="1">
                  <c:v>5925.25</c:v>
                </c:pt>
                <c:pt idx="2">
                  <c:v>12528.789999999994</c:v>
                </c:pt>
                <c:pt idx="3">
                  <c:v>8416.3000000000029</c:v>
                </c:pt>
                <c:pt idx="4">
                  <c:v>6112.760000000002</c:v>
                </c:pt>
                <c:pt idx="5">
                  <c:v>9056.7500000000146</c:v>
                </c:pt>
                <c:pt idx="6">
                  <c:v>7959.2000000000044</c:v>
                </c:pt>
                <c:pt idx="7">
                  <c:v>7200.43</c:v>
                </c:pt>
                <c:pt idx="8">
                  <c:v>10582.140000000007</c:v>
                </c:pt>
                <c:pt idx="9">
                  <c:v>7513.4000000000015</c:v>
                </c:pt>
                <c:pt idx="10">
                  <c:v>6048.3800000000047</c:v>
                </c:pt>
                <c:pt idx="11">
                  <c:v>8646.93</c:v>
                </c:pt>
              </c:numCache>
            </c:numRef>
          </c:val>
        </c:ser>
        <c:dLbls>
          <c:showLegendKey val="0"/>
          <c:showVal val="0"/>
          <c:showCatName val="0"/>
          <c:showSerName val="0"/>
          <c:showPercent val="0"/>
          <c:showBubbleSize val="0"/>
        </c:dLbls>
        <c:gapWidth val="50"/>
        <c:overlap val="-27"/>
        <c:axId val="444861320"/>
        <c:axId val="444860144"/>
      </c:barChart>
      <c:catAx>
        <c:axId val="44486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0144"/>
        <c:crosses val="autoZero"/>
        <c:auto val="1"/>
        <c:lblAlgn val="ctr"/>
        <c:lblOffset val="100"/>
        <c:noMultiLvlLbl val="0"/>
      </c:catAx>
      <c:valAx>
        <c:axId val="44486014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1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 Analysis'!$AB$4:$AB$13</c:f>
              <c:strCache>
                <c:ptCount val="10"/>
                <c:pt idx="0">
                  <c:v>Product1</c:v>
                </c:pt>
                <c:pt idx="1">
                  <c:v>Product10</c:v>
                </c:pt>
                <c:pt idx="2">
                  <c:v>Product11</c:v>
                </c:pt>
                <c:pt idx="3">
                  <c:v>Product12</c:v>
                </c:pt>
                <c:pt idx="4">
                  <c:v>Product13</c:v>
                </c:pt>
                <c:pt idx="5">
                  <c:v>Product14</c:v>
                </c:pt>
                <c:pt idx="6">
                  <c:v>Product15</c:v>
                </c:pt>
                <c:pt idx="7">
                  <c:v>Product16</c:v>
                </c:pt>
                <c:pt idx="8">
                  <c:v>Product17</c:v>
                </c:pt>
                <c:pt idx="9">
                  <c:v>Product18</c:v>
                </c:pt>
              </c:strCache>
            </c:strRef>
          </c:cat>
          <c:val>
            <c:numRef>
              <c:f>' Analysis'!$AC$4:$AC$13</c:f>
              <c:numCache>
                <c:formatCode>"₹"\ #,##0.00</c:formatCode>
                <c:ptCount val="10"/>
                <c:pt idx="0">
                  <c:v>10607.520000000002</c:v>
                </c:pt>
                <c:pt idx="1">
                  <c:v>13109.34</c:v>
                </c:pt>
                <c:pt idx="2">
                  <c:v>14002.560000000001</c:v>
                </c:pt>
                <c:pt idx="3">
                  <c:v>1585.92</c:v>
                </c:pt>
                <c:pt idx="4">
                  <c:v>3303.72</c:v>
                </c:pt>
                <c:pt idx="5">
                  <c:v>7751.7999999999984</c:v>
                </c:pt>
                <c:pt idx="6">
                  <c:v>10067.400000000001</c:v>
                </c:pt>
                <c:pt idx="7">
                  <c:v>11107.799999999997</c:v>
                </c:pt>
                <c:pt idx="8">
                  <c:v>6759.1999999999989</c:v>
                </c:pt>
                <c:pt idx="9">
                  <c:v>19165.300000000003</c:v>
                </c:pt>
              </c:numCache>
            </c:numRef>
          </c:val>
        </c:ser>
        <c:dLbls>
          <c:showLegendKey val="0"/>
          <c:showVal val="0"/>
          <c:showCatName val="0"/>
          <c:showSerName val="0"/>
          <c:showPercent val="0"/>
          <c:showBubbleSize val="0"/>
        </c:dLbls>
        <c:gapWidth val="50"/>
        <c:axId val="444862104"/>
        <c:axId val="444863280"/>
      </c:barChart>
      <c:catAx>
        <c:axId val="44486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3280"/>
        <c:crosses val="autoZero"/>
        <c:auto val="1"/>
        <c:lblAlgn val="ctr"/>
        <c:lblOffset val="100"/>
        <c:noMultiLvlLbl val="0"/>
      </c:catAx>
      <c:valAx>
        <c:axId val="444863280"/>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2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Category</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 Analysis'!$AG$2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Analysis'!$AF$3:$AF$7</c:f>
              <c:strCache>
                <c:ptCount val="5"/>
                <c:pt idx="0">
                  <c:v>Category01</c:v>
                </c:pt>
                <c:pt idx="1">
                  <c:v>Category02</c:v>
                </c:pt>
                <c:pt idx="2">
                  <c:v>Category03</c:v>
                </c:pt>
                <c:pt idx="3">
                  <c:v>Category04</c:v>
                </c:pt>
                <c:pt idx="4">
                  <c:v>Category05</c:v>
                </c:pt>
              </c:strCache>
            </c:strRef>
          </c:cat>
          <c:val>
            <c:numRef>
              <c:f>' Analysis'!$AG$3:$AG$7</c:f>
              <c:numCache>
                <c:formatCode>"₹"\ #,##0.00</c:formatCode>
                <c:ptCount val="5"/>
                <c:pt idx="0">
                  <c:v>84174.280000000042</c:v>
                </c:pt>
                <c:pt idx="1">
                  <c:v>101974.63999999996</c:v>
                </c:pt>
                <c:pt idx="2">
                  <c:v>109913.84000000001</c:v>
                </c:pt>
                <c:pt idx="3">
                  <c:v>66378.299999999988</c:v>
                </c:pt>
                <c:pt idx="4">
                  <c:v>73924.380000000034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Sales type</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Analysis'!$AM$1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delete val="1"/>
          </c:dLbls>
          <c:cat>
            <c:strRef>
              <c:f>' Analysis'!$AL$2:$AL$4</c:f>
              <c:strCache>
                <c:ptCount val="3"/>
                <c:pt idx="0">
                  <c:v>Online</c:v>
                </c:pt>
                <c:pt idx="1">
                  <c:v>Retail Sales</c:v>
                </c:pt>
                <c:pt idx="2">
                  <c:v>Wholesaler</c:v>
                </c:pt>
              </c:strCache>
            </c:strRef>
          </c:cat>
          <c:val>
            <c:numRef>
              <c:f>' Analysis'!$AM$2:$AM$4</c:f>
              <c:numCache>
                <c:formatCode>General</c:formatCode>
                <c:ptCount val="3"/>
                <c:pt idx="0">
                  <c:v>154115.44</c:v>
                </c:pt>
                <c:pt idx="1">
                  <c:v>95499.7</c:v>
                </c:pt>
                <c:pt idx="2">
                  <c:v>186750.30000000002</c:v>
                </c:pt>
              </c:numCache>
            </c:numRef>
          </c:val>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Payment mode</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 Analysis'!$AP$1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 Analysis'!$AO$2:$AO$3</c:f>
              <c:strCache>
                <c:ptCount val="2"/>
                <c:pt idx="0">
                  <c:v>Cash</c:v>
                </c:pt>
                <c:pt idx="1">
                  <c:v>Online</c:v>
                </c:pt>
              </c:strCache>
            </c:strRef>
          </c:cat>
          <c:val>
            <c:numRef>
              <c:f>' Analysis'!$AP$2:$AP$3</c:f>
              <c:numCache>
                <c:formatCode>General</c:formatCode>
                <c:ptCount val="2"/>
                <c:pt idx="0">
                  <c:v>252576.47999999992</c:v>
                </c:pt>
                <c:pt idx="1">
                  <c:v>183788.95999999996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 (1).xlsx] Analysis! Daily</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w="25400">
            <a:noFill/>
          </a:ln>
          <a:effectLst>
            <a:innerShdw dist="12700" dir="16200000">
              <a:schemeClr val="lt1"/>
            </a:innerShdw>
          </a:effectLst>
        </c:spPr>
        <c:marker>
          <c:symbol val="none"/>
        </c:marker>
      </c:pivotFmt>
    </c:pivotFmts>
    <c:plotArea>
      <c:layout>
        <c:manualLayout>
          <c:layoutTarget val="inner"/>
          <c:xMode val="edge"/>
          <c:yMode val="edge"/>
          <c:x val="9.0440814011821927E-2"/>
          <c:y val="0.11605587034447865"/>
          <c:w val="0.85260627740092043"/>
          <c:h val="0.67029263105343428"/>
        </c:manualLayout>
      </c:layout>
      <c:areaChart>
        <c:grouping val="standard"/>
        <c:varyColors val="0"/>
        <c:ser>
          <c:idx val="0"/>
          <c:order val="0"/>
          <c:tx>
            <c:strRef>
              <c:f>' Analysis'!$B$3</c:f>
              <c:strCache>
                <c:ptCount val="1"/>
                <c:pt idx="0">
                  <c:v>Total</c:v>
                </c:pt>
              </c:strCache>
            </c:strRef>
          </c:tx>
          <c:spPr>
            <a:solidFill>
              <a:schemeClr val="accent1">
                <a:alpha val="85000"/>
              </a:schemeClr>
            </a:solidFill>
            <a:ln w="25400">
              <a:noFill/>
            </a:ln>
            <a:effectLst>
              <a:innerShdw dist="12700" dir="16200000">
                <a:schemeClr val="lt1"/>
              </a:innerShdw>
            </a:effectLst>
          </c:spPr>
          <c:cat>
            <c:strRef>
              <c:f>' 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 Analysis'!$B$4:$B$34</c:f>
              <c:numCache>
                <c:formatCode>General</c:formatCode>
                <c:ptCount val="31"/>
                <c:pt idx="0">
                  <c:v>5422.94</c:v>
                </c:pt>
                <c:pt idx="1">
                  <c:v>32308.600000000006</c:v>
                </c:pt>
                <c:pt idx="2">
                  <c:v>13542.520000000002</c:v>
                </c:pt>
                <c:pt idx="3">
                  <c:v>20186.490000000002</c:v>
                </c:pt>
                <c:pt idx="4">
                  <c:v>3547.9500000000003</c:v>
                </c:pt>
                <c:pt idx="5">
                  <c:v>4882.3199999999988</c:v>
                </c:pt>
                <c:pt idx="6">
                  <c:v>29868.329999999998</c:v>
                </c:pt>
                <c:pt idx="7">
                  <c:v>8078.0399999999991</c:v>
                </c:pt>
                <c:pt idx="8">
                  <c:v>28806.519999999997</c:v>
                </c:pt>
                <c:pt idx="9">
                  <c:v>20851.72</c:v>
                </c:pt>
                <c:pt idx="10">
                  <c:v>7890.72</c:v>
                </c:pt>
                <c:pt idx="11">
                  <c:v>25157.03</c:v>
                </c:pt>
                <c:pt idx="12">
                  <c:v>13425.239999999998</c:v>
                </c:pt>
                <c:pt idx="13">
                  <c:v>17526.649999999998</c:v>
                </c:pt>
                <c:pt idx="14">
                  <c:v>22002.240000000002</c:v>
                </c:pt>
                <c:pt idx="15">
                  <c:v>17468.440000000002</c:v>
                </c:pt>
                <c:pt idx="16">
                  <c:v>8006.9899999999989</c:v>
                </c:pt>
                <c:pt idx="17">
                  <c:v>8911.1199999999972</c:v>
                </c:pt>
                <c:pt idx="18">
                  <c:v>9274.5199999999968</c:v>
                </c:pt>
                <c:pt idx="19">
                  <c:v>8115.16</c:v>
                </c:pt>
                <c:pt idx="20">
                  <c:v>33266.23000000001</c:v>
                </c:pt>
                <c:pt idx="21">
                  <c:v>12914.04</c:v>
                </c:pt>
                <c:pt idx="22">
                  <c:v>7070.28</c:v>
                </c:pt>
                <c:pt idx="23">
                  <c:v>12213.100000000002</c:v>
                </c:pt>
                <c:pt idx="24">
                  <c:v>7064.8899999999994</c:v>
                </c:pt>
                <c:pt idx="25">
                  <c:v>7414.3200000000006</c:v>
                </c:pt>
                <c:pt idx="26">
                  <c:v>13627.200000000003</c:v>
                </c:pt>
                <c:pt idx="27">
                  <c:v>5334.7000000000007</c:v>
                </c:pt>
                <c:pt idx="28">
                  <c:v>10884.88</c:v>
                </c:pt>
                <c:pt idx="29">
                  <c:v>12627.240000000002</c:v>
                </c:pt>
                <c:pt idx="30">
                  <c:v>8675.02</c:v>
                </c:pt>
              </c:numCache>
            </c:numRef>
          </c:val>
        </c:ser>
        <c:dLbls>
          <c:showLegendKey val="0"/>
          <c:showVal val="0"/>
          <c:showCatName val="0"/>
          <c:showSerName val="0"/>
          <c:showPercent val="0"/>
          <c:showBubbleSize val="0"/>
        </c:dLbls>
        <c:axId val="444869160"/>
        <c:axId val="444867984"/>
      </c:areaChart>
      <c:catAx>
        <c:axId val="444869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4867984"/>
        <c:crosses val="autoZero"/>
        <c:auto val="1"/>
        <c:lblAlgn val="ctr"/>
        <c:lblOffset val="100"/>
        <c:noMultiLvlLbl val="0"/>
      </c:catAx>
      <c:valAx>
        <c:axId val="4448679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4869160"/>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56474659945582"/>
          <c:y val="5.216467981249491E-2"/>
          <c:w val="0.80866907261592302"/>
          <c:h val="0.8416746864975212"/>
        </c:manualLayout>
      </c:layout>
      <c:barChart>
        <c:barDir val="col"/>
        <c:grouping val="clustered"/>
        <c:varyColors val="0"/>
        <c:ser>
          <c:idx val="0"/>
          <c:order val="0"/>
          <c:tx>
            <c:strRef>
              <c:f>' Analysis'!$O$1</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Analysis'!$N$2:$N$13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Analysis'!$O$2:$O$13</c:f>
              <c:numCache>
                <c:formatCode>"₹"\ #,##0.00</c:formatCode>
                <c:ptCount val="12"/>
                <c:pt idx="0">
                  <c:v>44478.109999999993</c:v>
                </c:pt>
                <c:pt idx="1">
                  <c:v>30047.25</c:v>
                </c:pt>
                <c:pt idx="2">
                  <c:v>51387.789999999994</c:v>
                </c:pt>
                <c:pt idx="3">
                  <c:v>36397.300000000003</c:v>
                </c:pt>
                <c:pt idx="4">
                  <c:v>34707.760000000002</c:v>
                </c:pt>
                <c:pt idx="5">
                  <c:v>31580.750000000015</c:v>
                </c:pt>
                <c:pt idx="6">
                  <c:v>33883.200000000004</c:v>
                </c:pt>
                <c:pt idx="7">
                  <c:v>34339.43</c:v>
                </c:pt>
                <c:pt idx="8">
                  <c:v>37946.140000000007</c:v>
                </c:pt>
                <c:pt idx="9">
                  <c:v>33187.4</c:v>
                </c:pt>
                <c:pt idx="10">
                  <c:v>32312.380000000005</c:v>
                </c:pt>
                <c:pt idx="11">
                  <c:v>36097.93</c:v>
                </c:pt>
              </c:numCache>
            </c:numRef>
          </c:val>
        </c:ser>
        <c:ser>
          <c:idx val="1"/>
          <c:order val="1"/>
          <c:tx>
            <c:strRef>
              <c:f>' Analysis'!$P$1</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Analysis'!$N$2:$N$13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Analysis'!$P$2:$P$13</c:f>
              <c:numCache>
                <c:formatCode>"₹"\ #,##0.00</c:formatCode>
                <c:ptCount val="12"/>
                <c:pt idx="0">
                  <c:v>9596.1099999999933</c:v>
                </c:pt>
                <c:pt idx="1">
                  <c:v>5925.25</c:v>
                </c:pt>
                <c:pt idx="2">
                  <c:v>12528.789999999994</c:v>
                </c:pt>
                <c:pt idx="3">
                  <c:v>8416.3000000000029</c:v>
                </c:pt>
                <c:pt idx="4">
                  <c:v>6112.760000000002</c:v>
                </c:pt>
                <c:pt idx="5">
                  <c:v>9056.7500000000146</c:v>
                </c:pt>
                <c:pt idx="6">
                  <c:v>7959.2000000000044</c:v>
                </c:pt>
                <c:pt idx="7">
                  <c:v>7200.43</c:v>
                </c:pt>
                <c:pt idx="8">
                  <c:v>10582.140000000007</c:v>
                </c:pt>
                <c:pt idx="9">
                  <c:v>7513.4000000000015</c:v>
                </c:pt>
                <c:pt idx="10">
                  <c:v>6048.3800000000047</c:v>
                </c:pt>
                <c:pt idx="11">
                  <c:v>8646.93</c:v>
                </c:pt>
              </c:numCache>
            </c:numRef>
          </c:val>
        </c:ser>
        <c:dLbls>
          <c:showLegendKey val="0"/>
          <c:showVal val="0"/>
          <c:showCatName val="0"/>
          <c:showSerName val="0"/>
          <c:showPercent val="0"/>
          <c:showBubbleSize val="0"/>
        </c:dLbls>
        <c:gapWidth val="100"/>
        <c:overlap val="-24"/>
        <c:axId val="444868376"/>
        <c:axId val="444870336"/>
      </c:barChart>
      <c:catAx>
        <c:axId val="444868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870336"/>
        <c:crosses val="autoZero"/>
        <c:auto val="1"/>
        <c:lblAlgn val="ctr"/>
        <c:lblOffset val="100"/>
        <c:noMultiLvlLbl val="0"/>
      </c:catAx>
      <c:valAx>
        <c:axId val="44487033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8683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noFill/>
            <a:ln w="25400" cap="flat" cmpd="sng" algn="ctr">
              <a:solidFill>
                <a:schemeClr val="accent1"/>
              </a:solidFill>
              <a:miter lim="800000"/>
            </a:ln>
            <a:effectLst/>
          </c:spPr>
          <c:invertIfNegative val="0"/>
          <c:cat>
            <c:strRef>
              <c:f>' Analysis'!$AB$4:$AB$13</c:f>
              <c:strCache>
                <c:ptCount val="10"/>
                <c:pt idx="0">
                  <c:v>Product1</c:v>
                </c:pt>
                <c:pt idx="1">
                  <c:v>Product10</c:v>
                </c:pt>
                <c:pt idx="2">
                  <c:v>Product11</c:v>
                </c:pt>
                <c:pt idx="3">
                  <c:v>Product12</c:v>
                </c:pt>
                <c:pt idx="4">
                  <c:v>Product13</c:v>
                </c:pt>
                <c:pt idx="5">
                  <c:v>Product14</c:v>
                </c:pt>
                <c:pt idx="6">
                  <c:v>Product15</c:v>
                </c:pt>
                <c:pt idx="7">
                  <c:v>Product16</c:v>
                </c:pt>
                <c:pt idx="8">
                  <c:v>Product17</c:v>
                </c:pt>
                <c:pt idx="9">
                  <c:v>Product18</c:v>
                </c:pt>
              </c:strCache>
            </c:strRef>
          </c:cat>
          <c:val>
            <c:numRef>
              <c:f>' Analysis'!$AC$4:$AC$13</c:f>
              <c:numCache>
                <c:formatCode>"₹"\ #,##0.00</c:formatCode>
                <c:ptCount val="10"/>
                <c:pt idx="0">
                  <c:v>10607.520000000002</c:v>
                </c:pt>
                <c:pt idx="1">
                  <c:v>13109.34</c:v>
                </c:pt>
                <c:pt idx="2">
                  <c:v>14002.560000000001</c:v>
                </c:pt>
                <c:pt idx="3">
                  <c:v>1585.92</c:v>
                </c:pt>
                <c:pt idx="4">
                  <c:v>3303.72</c:v>
                </c:pt>
                <c:pt idx="5">
                  <c:v>7751.7999999999984</c:v>
                </c:pt>
                <c:pt idx="6">
                  <c:v>10067.400000000001</c:v>
                </c:pt>
                <c:pt idx="7">
                  <c:v>11107.799999999997</c:v>
                </c:pt>
                <c:pt idx="8">
                  <c:v>6759.1999999999989</c:v>
                </c:pt>
                <c:pt idx="9">
                  <c:v>19165.300000000003</c:v>
                </c:pt>
              </c:numCache>
            </c:numRef>
          </c:val>
        </c:ser>
        <c:dLbls>
          <c:showLegendKey val="0"/>
          <c:showVal val="0"/>
          <c:showCatName val="0"/>
          <c:showSerName val="0"/>
          <c:showPercent val="0"/>
          <c:showBubbleSize val="0"/>
        </c:dLbls>
        <c:gapWidth val="227"/>
        <c:overlap val="-48"/>
        <c:axId val="444870728"/>
        <c:axId val="444868768"/>
      </c:barChart>
      <c:catAx>
        <c:axId val="444870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4868768"/>
        <c:crosses val="autoZero"/>
        <c:auto val="1"/>
        <c:lblAlgn val="ctr"/>
        <c:lblOffset val="100"/>
        <c:noMultiLvlLbl val="0"/>
      </c:catAx>
      <c:valAx>
        <c:axId val="444868768"/>
        <c:scaling>
          <c:orientation val="minMax"/>
        </c:scaling>
        <c:delete val="0"/>
        <c:axPos val="b"/>
        <c:numFmt formatCode="&quot;₹&quot;\ #,##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4870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7.png"/><Relationship Id="rId3" Type="http://schemas.openxmlformats.org/officeDocument/2006/relationships/image" Target="../media/image3.emf"/><Relationship Id="rId7" Type="http://schemas.openxmlformats.org/officeDocument/2006/relationships/chart" Target="../charts/chart8.xml"/><Relationship Id="rId12" Type="http://schemas.openxmlformats.org/officeDocument/2006/relationships/image" Target="../media/image6.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image" Target="../media/image5.emf"/><Relationship Id="rId10" Type="http://schemas.openxmlformats.org/officeDocument/2006/relationships/chart" Target="../charts/chart11.xml"/><Relationship Id="rId4" Type="http://schemas.openxmlformats.org/officeDocument/2006/relationships/image" Target="../media/image4.emf"/><Relationship Id="rId9" Type="http://schemas.openxmlformats.org/officeDocument/2006/relationships/chart" Target="../charts/chart10.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201387</xdr:colOff>
      <xdr:row>17</xdr:row>
      <xdr:rowOff>34472</xdr:rowOff>
    </xdr:from>
    <xdr:to>
      <xdr:col>3</xdr:col>
      <xdr:colOff>961573</xdr:colOff>
      <xdr:row>24</xdr:row>
      <xdr:rowOff>36285</xdr:rowOff>
    </xdr:to>
    <mc:AlternateContent xmlns:mc="http://schemas.openxmlformats.org/markup-compatibility/2006" xmlns:a14="http://schemas.microsoft.com/office/drawing/2010/main">
      <mc:Choice Requires="a14">
        <xdr:graphicFrame macro="">
          <xdr:nvGraphicFramePr>
            <xdr:cNvPr id="2" name="SALES TYPE"/>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2487387" y="3118758"/>
              <a:ext cx="1367972" cy="1271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1004208</xdr:colOff>
      <xdr:row>17</xdr:row>
      <xdr:rowOff>29937</xdr:rowOff>
    </xdr:from>
    <xdr:to>
      <xdr:col>3</xdr:col>
      <xdr:colOff>2128158</xdr:colOff>
      <xdr:row>22</xdr:row>
      <xdr:rowOff>9073</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204608" y="3268437"/>
              <a:ext cx="1123950" cy="931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403679</xdr:colOff>
      <xdr:row>17</xdr:row>
      <xdr:rowOff>29028</xdr:rowOff>
    </xdr:from>
    <xdr:to>
      <xdr:col>4</xdr:col>
      <xdr:colOff>1542144</xdr:colOff>
      <xdr:row>30</xdr:row>
      <xdr:rowOff>156482</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47179" y="3267528"/>
              <a:ext cx="1138465" cy="2603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1641929</xdr:colOff>
      <xdr:row>17</xdr:row>
      <xdr:rowOff>61686</xdr:rowOff>
    </xdr:from>
    <xdr:to>
      <xdr:col>5</xdr:col>
      <xdr:colOff>273957</xdr:colOff>
      <xdr:row>22</xdr:row>
      <xdr:rowOff>72572</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85429" y="3300186"/>
              <a:ext cx="905328" cy="96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340179</xdr:colOff>
      <xdr:row>35</xdr:row>
      <xdr:rowOff>16329</xdr:rowOff>
    </xdr:from>
    <xdr:to>
      <xdr:col>4</xdr:col>
      <xdr:colOff>249465</xdr:colOff>
      <xdr:row>46</xdr:row>
      <xdr:rowOff>9072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820963</xdr:colOff>
      <xdr:row>23</xdr:row>
      <xdr:rowOff>7259</xdr:rowOff>
    </xdr:from>
    <xdr:to>
      <xdr:col>17</xdr:col>
      <xdr:colOff>966106</xdr:colOff>
      <xdr:row>35</xdr:row>
      <xdr:rowOff>45358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40821</xdr:colOff>
      <xdr:row>14</xdr:row>
      <xdr:rowOff>170543</xdr:rowOff>
    </xdr:from>
    <xdr:to>
      <xdr:col>30</xdr:col>
      <xdr:colOff>535215</xdr:colOff>
      <xdr:row>30</xdr:row>
      <xdr:rowOff>10886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612322</xdr:colOff>
      <xdr:row>11</xdr:row>
      <xdr:rowOff>16329</xdr:rowOff>
    </xdr:from>
    <xdr:to>
      <xdr:col>34</xdr:col>
      <xdr:colOff>335643</xdr:colOff>
      <xdr:row>29</xdr:row>
      <xdr:rowOff>117928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86178</xdr:colOff>
      <xdr:row>11</xdr:row>
      <xdr:rowOff>7258</xdr:rowOff>
    </xdr:from>
    <xdr:to>
      <xdr:col>39</xdr:col>
      <xdr:colOff>508000</xdr:colOff>
      <xdr:row>26</xdr:row>
      <xdr:rowOff>29029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775607</xdr:colOff>
      <xdr:row>10</xdr:row>
      <xdr:rowOff>125185</xdr:rowOff>
    </xdr:from>
    <xdr:to>
      <xdr:col>42</xdr:col>
      <xdr:colOff>480786</xdr:colOff>
      <xdr:row>25</xdr:row>
      <xdr:rowOff>146957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57753</xdr:colOff>
      <xdr:row>0</xdr:row>
      <xdr:rowOff>0</xdr:rowOff>
    </xdr:from>
    <xdr:to>
      <xdr:col>20</xdr:col>
      <xdr:colOff>96754</xdr:colOff>
      <xdr:row>39</xdr:row>
      <xdr:rowOff>27472</xdr:rowOff>
    </xdr:to>
    <xdr:sp macro="" textlink="">
      <xdr:nvSpPr>
        <xdr:cNvPr id="3" name="Rounded Rectangle 2"/>
        <xdr:cNvSpPr/>
      </xdr:nvSpPr>
      <xdr:spPr>
        <a:xfrm>
          <a:off x="57753" y="0"/>
          <a:ext cx="12315668" cy="7044222"/>
        </a:xfrm>
        <a:prstGeom prst="roundRect">
          <a:avLst>
            <a:gd name="adj" fmla="val 0"/>
          </a:avLst>
        </a:prstGeom>
        <a:solidFill>
          <a:schemeClr val="accent1">
            <a:lumMod val="60000"/>
            <a:lumOff val="40000"/>
          </a:schemeClr>
        </a:solidFill>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96809</xdr:colOff>
      <xdr:row>0</xdr:row>
      <xdr:rowOff>0</xdr:rowOff>
    </xdr:from>
    <xdr:to>
      <xdr:col>7</xdr:col>
      <xdr:colOff>605217</xdr:colOff>
      <xdr:row>5</xdr:row>
      <xdr:rowOff>109153</xdr:rowOff>
    </xdr:to>
    <xdr:sp macro="" textlink="">
      <xdr:nvSpPr>
        <xdr:cNvPr id="4" name="Rounded Rectangle 3"/>
        <xdr:cNvSpPr/>
      </xdr:nvSpPr>
      <xdr:spPr>
        <a:xfrm>
          <a:off x="96809" y="0"/>
          <a:ext cx="4762908" cy="1016296"/>
        </a:xfrm>
        <a:prstGeom prst="round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sz="3200" b="1" i="0"/>
            <a:t>SALES</a:t>
          </a:r>
          <a:r>
            <a:rPr lang="en-IN" sz="3200" b="1" i="0" baseline="0"/>
            <a:t> DASHBOARD</a:t>
          </a:r>
          <a:endParaRPr lang="en-IN" sz="3200" b="1" i="0"/>
        </a:p>
      </xdr:txBody>
    </xdr:sp>
    <xdr:clientData/>
  </xdr:twoCellAnchor>
  <xdr:twoCellAnchor>
    <xdr:from>
      <xdr:col>8</xdr:col>
      <xdr:colOff>32084</xdr:colOff>
      <xdr:row>0</xdr:row>
      <xdr:rowOff>0</xdr:rowOff>
    </xdr:from>
    <xdr:to>
      <xdr:col>19</xdr:col>
      <xdr:colOff>592667</xdr:colOff>
      <xdr:row>5</xdr:row>
      <xdr:rowOff>70653</xdr:rowOff>
    </xdr:to>
    <xdr:sp macro="" textlink="">
      <xdr:nvSpPr>
        <xdr:cNvPr id="5" name="Rounded Rectangle 4"/>
        <xdr:cNvSpPr/>
      </xdr:nvSpPr>
      <xdr:spPr>
        <a:xfrm>
          <a:off x="4942751" y="0"/>
          <a:ext cx="7312749" cy="970236"/>
        </a:xfrm>
        <a:prstGeom prst="roundRect">
          <a:avLst/>
        </a:prstGeom>
        <a:solidFill>
          <a:schemeClr val="accent1">
            <a:lumMod val="75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xdr:colOff>
      <xdr:row>5</xdr:row>
      <xdr:rowOff>163285</xdr:rowOff>
    </xdr:from>
    <xdr:to>
      <xdr:col>3</xdr:col>
      <xdr:colOff>76200</xdr:colOff>
      <xdr:row>15</xdr:row>
      <xdr:rowOff>25400</xdr:rowOff>
    </xdr:to>
    <xdr:sp macro="" textlink="">
      <xdr:nvSpPr>
        <xdr:cNvPr id="6" name="Rounded Rectangle 5"/>
        <xdr:cNvSpPr/>
      </xdr:nvSpPr>
      <xdr:spPr>
        <a:xfrm>
          <a:off x="1" y="1115785"/>
          <a:ext cx="1904999" cy="1767115"/>
        </a:xfrm>
        <a:prstGeom prst="roundRect">
          <a:avLst/>
        </a:prstGeom>
        <a:solidFill>
          <a:schemeClr val="accent1">
            <a:lumMod val="75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15</xdr:row>
      <xdr:rowOff>154276</xdr:rowOff>
    </xdr:from>
    <xdr:to>
      <xdr:col>3</xdr:col>
      <xdr:colOff>261319</xdr:colOff>
      <xdr:row>33</xdr:row>
      <xdr:rowOff>50799</xdr:rowOff>
    </xdr:to>
    <xdr:sp macro="" textlink="">
      <xdr:nvSpPr>
        <xdr:cNvPr id="7" name="Rounded Rectangle 6"/>
        <xdr:cNvSpPr/>
      </xdr:nvSpPr>
      <xdr:spPr>
        <a:xfrm>
          <a:off x="0" y="3011776"/>
          <a:ext cx="2090119" cy="3325523"/>
        </a:xfrm>
        <a:prstGeom prst="roundRect">
          <a:avLst/>
        </a:prstGeom>
        <a:solidFill>
          <a:schemeClr val="accent1">
            <a:lumMod val="75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314368</xdr:colOff>
      <xdr:row>5</xdr:row>
      <xdr:rowOff>179467</xdr:rowOff>
    </xdr:from>
    <xdr:to>
      <xdr:col>7</xdr:col>
      <xdr:colOff>431141</xdr:colOff>
      <xdr:row>11</xdr:row>
      <xdr:rowOff>91354</xdr:rowOff>
    </xdr:to>
    <xdr:sp macro="" textlink="">
      <xdr:nvSpPr>
        <xdr:cNvPr id="8" name="Rounded Rectangle 7"/>
        <xdr:cNvSpPr/>
      </xdr:nvSpPr>
      <xdr:spPr>
        <a:xfrm>
          <a:off x="2137725" y="1086610"/>
          <a:ext cx="2547916" cy="1000458"/>
        </a:xfrm>
        <a:prstGeom prst="round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1"/>
            <a:t>TOTAL SALES</a:t>
          </a:r>
        </a:p>
        <a:p>
          <a:pPr algn="ctr"/>
          <a:r>
            <a:rPr lang="en-IN" sz="1800" b="0" i="0" u="none" strike="noStrike" kern="1200">
              <a:solidFill>
                <a:schemeClr val="lt1"/>
              </a:solidFill>
              <a:effectLst/>
              <a:latin typeface="+mn-lt"/>
              <a:ea typeface="+mn-ea"/>
              <a:cs typeface="+mn-cs"/>
            </a:rPr>
            <a:t>₹ 4,36,365.44</a:t>
          </a:r>
          <a:r>
            <a:rPr lang="en-IN"/>
            <a:t> </a:t>
          </a:r>
        </a:p>
      </xdr:txBody>
    </xdr:sp>
    <xdr:clientData/>
  </xdr:twoCellAnchor>
  <xdr:twoCellAnchor>
    <xdr:from>
      <xdr:col>7</xdr:col>
      <xdr:colOff>500342</xdr:colOff>
      <xdr:row>5</xdr:row>
      <xdr:rowOff>170394</xdr:rowOff>
    </xdr:from>
    <xdr:to>
      <xdr:col>12</xdr:col>
      <xdr:colOff>9329</xdr:colOff>
      <xdr:row>11</xdr:row>
      <xdr:rowOff>82281</xdr:rowOff>
    </xdr:to>
    <xdr:sp macro="" textlink="">
      <xdr:nvSpPr>
        <xdr:cNvPr id="9" name="Rounded Rectangle 8"/>
        <xdr:cNvSpPr/>
      </xdr:nvSpPr>
      <xdr:spPr>
        <a:xfrm>
          <a:off x="4754842" y="1077537"/>
          <a:ext cx="2547916" cy="1000458"/>
        </a:xfrm>
        <a:prstGeom prst="round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1"/>
            <a:t>TOTAL PROFIT</a:t>
          </a:r>
        </a:p>
        <a:p>
          <a:pPr algn="ctr"/>
          <a:r>
            <a:rPr lang="en-IN" sz="1800" b="0" i="0" u="none" strike="noStrike" kern="1200">
              <a:solidFill>
                <a:schemeClr val="lt1"/>
              </a:solidFill>
              <a:effectLst/>
              <a:latin typeface="+mn-lt"/>
              <a:ea typeface="+mn-ea"/>
              <a:cs typeface="+mn-cs"/>
            </a:rPr>
            <a:t>₹ 99,586.44</a:t>
          </a:r>
          <a:r>
            <a:rPr lang="en-IN"/>
            <a:t> </a:t>
          </a:r>
        </a:p>
      </xdr:txBody>
    </xdr:sp>
    <xdr:clientData/>
  </xdr:twoCellAnchor>
  <xdr:twoCellAnchor>
    <xdr:from>
      <xdr:col>12</xdr:col>
      <xdr:colOff>69460</xdr:colOff>
      <xdr:row>5</xdr:row>
      <xdr:rowOff>169286</xdr:rowOff>
    </xdr:from>
    <xdr:to>
      <xdr:col>16</xdr:col>
      <xdr:colOff>180186</xdr:colOff>
      <xdr:row>11</xdr:row>
      <xdr:rowOff>81173</xdr:rowOff>
    </xdr:to>
    <xdr:sp macro="" textlink="">
      <xdr:nvSpPr>
        <xdr:cNvPr id="10" name="Rounded Rectangle 9"/>
        <xdr:cNvSpPr/>
      </xdr:nvSpPr>
      <xdr:spPr>
        <a:xfrm>
          <a:off x="7362889" y="1076429"/>
          <a:ext cx="2541868" cy="1000458"/>
        </a:xfrm>
        <a:prstGeom prst="round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1"/>
            <a:t>PROFIT %</a:t>
          </a:r>
        </a:p>
        <a:p>
          <a:pPr algn="ctr"/>
          <a:r>
            <a:rPr lang="en-IN" sz="1800" b="0" i="0" u="none" strike="noStrike" kern="1200">
              <a:solidFill>
                <a:schemeClr val="lt1"/>
              </a:solidFill>
              <a:effectLst/>
              <a:latin typeface="+mn-lt"/>
              <a:ea typeface="+mn-ea"/>
              <a:cs typeface="+mn-cs"/>
            </a:rPr>
            <a:t>30%</a:t>
          </a:r>
          <a:r>
            <a:rPr lang="en-IN"/>
            <a:t> </a:t>
          </a:r>
        </a:p>
      </xdr:txBody>
    </xdr:sp>
    <xdr:clientData/>
  </xdr:twoCellAnchor>
  <xdr:twoCellAnchor>
    <xdr:from>
      <xdr:col>12</xdr:col>
      <xdr:colOff>255070</xdr:colOff>
      <xdr:row>12</xdr:row>
      <xdr:rowOff>18142</xdr:rowOff>
    </xdr:from>
    <xdr:to>
      <xdr:col>16</xdr:col>
      <xdr:colOff>123761</xdr:colOff>
      <xdr:row>24</xdr:row>
      <xdr:rowOff>132591</xdr:rowOff>
    </xdr:to>
    <xdr:sp macro="" textlink="">
      <xdr:nvSpPr>
        <xdr:cNvPr id="11" name="Rectangle 10"/>
        <xdr:cNvSpPr/>
      </xdr:nvSpPr>
      <xdr:spPr>
        <a:xfrm>
          <a:off x="7548499" y="2195285"/>
          <a:ext cx="2299833" cy="2291592"/>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SALES TYPE</a:t>
          </a:r>
        </a:p>
      </xdr:txBody>
    </xdr:sp>
    <xdr:clientData/>
  </xdr:twoCellAnchor>
  <xdr:twoCellAnchor>
    <xdr:from>
      <xdr:col>8</xdr:col>
      <xdr:colOff>313871</xdr:colOff>
      <xdr:row>12</xdr:row>
      <xdr:rowOff>18143</xdr:rowOff>
    </xdr:from>
    <xdr:to>
      <xdr:col>12</xdr:col>
      <xdr:colOff>182562</xdr:colOff>
      <xdr:row>24</xdr:row>
      <xdr:rowOff>145735</xdr:rowOff>
    </xdr:to>
    <xdr:sp macro="" textlink="">
      <xdr:nvSpPr>
        <xdr:cNvPr id="12" name="Rectangle 11"/>
        <xdr:cNvSpPr/>
      </xdr:nvSpPr>
      <xdr:spPr>
        <a:xfrm>
          <a:off x="5176157" y="2195286"/>
          <a:ext cx="2299834" cy="2304735"/>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PRODUCT</a:t>
          </a:r>
        </a:p>
      </xdr:txBody>
    </xdr:sp>
    <xdr:clientData/>
  </xdr:twoCellAnchor>
  <xdr:twoCellAnchor>
    <xdr:from>
      <xdr:col>3</xdr:col>
      <xdr:colOff>323439</xdr:colOff>
      <xdr:row>12</xdr:row>
      <xdr:rowOff>27214</xdr:rowOff>
    </xdr:from>
    <xdr:to>
      <xdr:col>8</xdr:col>
      <xdr:colOff>254592</xdr:colOff>
      <xdr:row>24</xdr:row>
      <xdr:rowOff>143325</xdr:rowOff>
    </xdr:to>
    <xdr:sp macro="" textlink="">
      <xdr:nvSpPr>
        <xdr:cNvPr id="13" name="Rectangle 12"/>
        <xdr:cNvSpPr/>
      </xdr:nvSpPr>
      <xdr:spPr>
        <a:xfrm>
          <a:off x="2146796" y="2204357"/>
          <a:ext cx="2970082" cy="2293254"/>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MONTHLY</a:t>
          </a:r>
        </a:p>
      </xdr:txBody>
    </xdr:sp>
    <xdr:clientData/>
  </xdr:twoCellAnchor>
  <xdr:twoCellAnchor>
    <xdr:from>
      <xdr:col>3</xdr:col>
      <xdr:colOff>223654</xdr:colOff>
      <xdr:row>25</xdr:row>
      <xdr:rowOff>51796</xdr:rowOff>
    </xdr:from>
    <xdr:to>
      <xdr:col>12</xdr:col>
      <xdr:colOff>184504</xdr:colOff>
      <xdr:row>38</xdr:row>
      <xdr:rowOff>8718</xdr:rowOff>
    </xdr:to>
    <xdr:sp macro="" textlink="">
      <xdr:nvSpPr>
        <xdr:cNvPr id="14" name="Rectangle 13"/>
        <xdr:cNvSpPr/>
      </xdr:nvSpPr>
      <xdr:spPr>
        <a:xfrm>
          <a:off x="2047011" y="4587510"/>
          <a:ext cx="5430922" cy="2315494"/>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DAILY</a:t>
          </a:r>
        </a:p>
      </xdr:txBody>
    </xdr:sp>
    <xdr:clientData/>
  </xdr:twoCellAnchor>
  <xdr:twoCellAnchor>
    <xdr:from>
      <xdr:col>12</xdr:col>
      <xdr:colOff>273595</xdr:colOff>
      <xdr:row>25</xdr:row>
      <xdr:rowOff>15509</xdr:rowOff>
    </xdr:from>
    <xdr:to>
      <xdr:col>16</xdr:col>
      <xdr:colOff>137951</xdr:colOff>
      <xdr:row>37</xdr:row>
      <xdr:rowOff>153860</xdr:rowOff>
    </xdr:to>
    <xdr:sp macro="" textlink="">
      <xdr:nvSpPr>
        <xdr:cNvPr id="15" name="Rectangle 14"/>
        <xdr:cNvSpPr/>
      </xdr:nvSpPr>
      <xdr:spPr>
        <a:xfrm>
          <a:off x="7567024" y="4551223"/>
          <a:ext cx="2295498" cy="2315494"/>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PAYMENT MODE</a:t>
          </a:r>
        </a:p>
      </xdr:txBody>
    </xdr:sp>
    <xdr:clientData/>
  </xdr:twoCellAnchor>
  <xdr:twoCellAnchor>
    <xdr:from>
      <xdr:col>16</xdr:col>
      <xdr:colOff>189298</xdr:colOff>
      <xdr:row>5</xdr:row>
      <xdr:rowOff>166419</xdr:rowOff>
    </xdr:from>
    <xdr:to>
      <xdr:col>18</xdr:col>
      <xdr:colOff>84213</xdr:colOff>
      <xdr:row>16</xdr:row>
      <xdr:rowOff>85558</xdr:rowOff>
    </xdr:to>
    <xdr:sp macro="" textlink="">
      <xdr:nvSpPr>
        <xdr:cNvPr id="16" name="Vertical Scroll 15"/>
        <xdr:cNvSpPr/>
      </xdr:nvSpPr>
      <xdr:spPr>
        <a:xfrm>
          <a:off x="10010631" y="1066002"/>
          <a:ext cx="1122582" cy="1898223"/>
        </a:xfrm>
        <a:prstGeom prst="verticalScroll">
          <a:avLst/>
        </a:prstGeom>
        <a:solidFill>
          <a:schemeClr val="accent1">
            <a:lumMod val="75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400"/>
            <a:t>TOP</a:t>
          </a:r>
        </a:p>
        <a:p>
          <a:pPr algn="ctr"/>
          <a:r>
            <a:rPr lang="en-IN" sz="1100"/>
            <a:t>PRODUCT</a:t>
          </a:r>
        </a:p>
      </xdr:txBody>
    </xdr:sp>
    <xdr:clientData/>
  </xdr:twoCellAnchor>
  <xdr:twoCellAnchor>
    <xdr:from>
      <xdr:col>18</xdr:col>
      <xdr:colOff>83859</xdr:colOff>
      <xdr:row>5</xdr:row>
      <xdr:rowOff>173273</xdr:rowOff>
    </xdr:from>
    <xdr:to>
      <xdr:col>19</xdr:col>
      <xdr:colOff>588271</xdr:colOff>
      <xdr:row>16</xdr:row>
      <xdr:rowOff>92412</xdr:rowOff>
    </xdr:to>
    <xdr:sp macro="" textlink="">
      <xdr:nvSpPr>
        <xdr:cNvPr id="17" name="Vertical Scroll 16"/>
        <xdr:cNvSpPr/>
      </xdr:nvSpPr>
      <xdr:spPr>
        <a:xfrm>
          <a:off x="11024002" y="1080416"/>
          <a:ext cx="1112198" cy="1914853"/>
        </a:xfrm>
        <a:prstGeom prst="verticalScroll">
          <a:avLst/>
        </a:prstGeom>
        <a:solidFill>
          <a:schemeClr val="accent1">
            <a:lumMod val="75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400"/>
            <a:t>TOP</a:t>
          </a:r>
        </a:p>
        <a:p>
          <a:pPr algn="ctr"/>
          <a:r>
            <a:rPr lang="en-IN" sz="1100"/>
            <a:t>CATEGORY</a:t>
          </a:r>
        </a:p>
        <a:p>
          <a:pPr algn="l"/>
          <a:r>
            <a:rPr lang="en-IN" sz="1000">
              <a:solidFill>
                <a:schemeClr val="tx1"/>
              </a:solidFill>
            </a:rPr>
            <a:t> </a:t>
          </a:r>
        </a:p>
      </xdr:txBody>
    </xdr:sp>
    <xdr:clientData/>
  </xdr:twoCellAnchor>
  <xdr:twoCellAnchor>
    <xdr:from>
      <xdr:col>16</xdr:col>
      <xdr:colOff>178889</xdr:colOff>
      <xdr:row>16</xdr:row>
      <xdr:rowOff>159515</xdr:rowOff>
    </xdr:from>
    <xdr:to>
      <xdr:col>20</xdr:col>
      <xdr:colOff>49293</xdr:colOff>
      <xdr:row>38</xdr:row>
      <xdr:rowOff>117575</xdr:rowOff>
    </xdr:to>
    <xdr:sp macro="" textlink="">
      <xdr:nvSpPr>
        <xdr:cNvPr id="18" name="Rectangle 17"/>
        <xdr:cNvSpPr/>
      </xdr:nvSpPr>
      <xdr:spPr>
        <a:xfrm>
          <a:off x="9903460" y="3062372"/>
          <a:ext cx="2301547" cy="3949489"/>
        </a:xfrm>
        <a:prstGeom prst="rect">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CATEGORY</a:t>
          </a:r>
        </a:p>
      </xdr:txBody>
    </xdr:sp>
    <xdr:clientData/>
  </xdr:twoCellAnchor>
  <xdr:twoCellAnchor>
    <xdr:from>
      <xdr:col>0</xdr:col>
      <xdr:colOff>425194</xdr:colOff>
      <xdr:row>34</xdr:row>
      <xdr:rowOff>0</xdr:rowOff>
    </xdr:from>
    <xdr:to>
      <xdr:col>2</xdr:col>
      <xdr:colOff>355600</xdr:colOff>
      <xdr:row>38</xdr:row>
      <xdr:rowOff>174000</xdr:rowOff>
    </xdr:to>
    <xdr:sp macro="" textlink="">
      <xdr:nvSpPr>
        <xdr:cNvPr id="19" name="Hexagon 18"/>
        <xdr:cNvSpPr/>
      </xdr:nvSpPr>
      <xdr:spPr>
        <a:xfrm>
          <a:off x="425194" y="6477000"/>
          <a:ext cx="1149606" cy="936000"/>
        </a:xfrm>
        <a:prstGeom prst="hexagon">
          <a:avLst/>
        </a:prstGeom>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422959</xdr:colOff>
      <xdr:row>13</xdr:row>
      <xdr:rowOff>172675</xdr:rowOff>
    </xdr:from>
    <xdr:to>
      <xdr:col>8</xdr:col>
      <xdr:colOff>16465</xdr:colOff>
      <xdr:row>14</xdr:row>
      <xdr:rowOff>1820</xdr:rowOff>
    </xdr:to>
    <xdr:cxnSp macro="">
      <xdr:nvCxnSpPr>
        <xdr:cNvPr id="20" name="Straight Connector 19"/>
        <xdr:cNvCxnSpPr/>
      </xdr:nvCxnSpPr>
      <xdr:spPr>
        <a:xfrm flipV="1">
          <a:off x="2246316" y="2531246"/>
          <a:ext cx="2632435" cy="10574"/>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550246</xdr:colOff>
      <xdr:row>14</xdr:row>
      <xdr:rowOff>155474</xdr:rowOff>
    </xdr:from>
    <xdr:to>
      <xdr:col>11</xdr:col>
      <xdr:colOff>596751</xdr:colOff>
      <xdr:row>14</xdr:row>
      <xdr:rowOff>155474</xdr:rowOff>
    </xdr:to>
    <xdr:cxnSp macro="">
      <xdr:nvCxnSpPr>
        <xdr:cNvPr id="21" name="Straight Connector 20"/>
        <xdr:cNvCxnSpPr/>
      </xdr:nvCxnSpPr>
      <xdr:spPr>
        <a:xfrm>
          <a:off x="7302413" y="2674307"/>
          <a:ext cx="46505" cy="0"/>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371928</xdr:colOff>
      <xdr:row>13</xdr:row>
      <xdr:rowOff>172358</xdr:rowOff>
    </xdr:from>
    <xdr:to>
      <xdr:col>15</xdr:col>
      <xdr:colOff>571500</xdr:colOff>
      <xdr:row>14</xdr:row>
      <xdr:rowOff>0</xdr:rowOff>
    </xdr:to>
    <xdr:cxnSp macro="">
      <xdr:nvCxnSpPr>
        <xdr:cNvPr id="22" name="Straight Connector 21"/>
        <xdr:cNvCxnSpPr/>
      </xdr:nvCxnSpPr>
      <xdr:spPr>
        <a:xfrm>
          <a:off x="7665357" y="2530929"/>
          <a:ext cx="2022929" cy="9071"/>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536145</xdr:colOff>
      <xdr:row>27</xdr:row>
      <xdr:rowOff>3637</xdr:rowOff>
    </xdr:from>
    <xdr:to>
      <xdr:col>12</xdr:col>
      <xdr:colOff>101745</xdr:colOff>
      <xdr:row>27</xdr:row>
      <xdr:rowOff>21639</xdr:rowOff>
    </xdr:to>
    <xdr:cxnSp macro="">
      <xdr:nvCxnSpPr>
        <xdr:cNvPr id="23" name="Straight Connector 22"/>
        <xdr:cNvCxnSpPr/>
      </xdr:nvCxnSpPr>
      <xdr:spPr>
        <a:xfrm flipV="1">
          <a:off x="2359502" y="4902208"/>
          <a:ext cx="5035672" cy="18002"/>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446296</xdr:colOff>
      <xdr:row>26</xdr:row>
      <xdr:rowOff>145143</xdr:rowOff>
    </xdr:from>
    <xdr:to>
      <xdr:col>16</xdr:col>
      <xdr:colOff>72572</xdr:colOff>
      <xdr:row>26</xdr:row>
      <xdr:rowOff>148638</xdr:rowOff>
    </xdr:to>
    <xdr:cxnSp macro="">
      <xdr:nvCxnSpPr>
        <xdr:cNvPr id="24" name="Straight Connector 23"/>
        <xdr:cNvCxnSpPr/>
      </xdr:nvCxnSpPr>
      <xdr:spPr>
        <a:xfrm flipV="1">
          <a:off x="7739725" y="4862286"/>
          <a:ext cx="2057418" cy="3495"/>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281215</xdr:colOff>
      <xdr:row>18</xdr:row>
      <xdr:rowOff>117931</xdr:rowOff>
    </xdr:from>
    <xdr:to>
      <xdr:col>20</xdr:col>
      <xdr:colOff>18144</xdr:colOff>
      <xdr:row>18</xdr:row>
      <xdr:rowOff>136072</xdr:rowOff>
    </xdr:to>
    <xdr:cxnSp macro="">
      <xdr:nvCxnSpPr>
        <xdr:cNvPr id="25" name="Straight Connector 24"/>
        <xdr:cNvCxnSpPr/>
      </xdr:nvCxnSpPr>
      <xdr:spPr>
        <a:xfrm flipV="1">
          <a:off x="10005786" y="3383645"/>
          <a:ext cx="2168072" cy="18141"/>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435428</xdr:colOff>
      <xdr:row>13</xdr:row>
      <xdr:rowOff>172358</xdr:rowOff>
    </xdr:from>
    <xdr:to>
      <xdr:col>12</xdr:col>
      <xdr:colOff>63500</xdr:colOff>
      <xdr:row>14</xdr:row>
      <xdr:rowOff>2</xdr:rowOff>
    </xdr:to>
    <xdr:cxnSp macro="">
      <xdr:nvCxnSpPr>
        <xdr:cNvPr id="32" name="Straight Connector 31"/>
        <xdr:cNvCxnSpPr/>
      </xdr:nvCxnSpPr>
      <xdr:spPr>
        <a:xfrm flipV="1">
          <a:off x="5297714" y="2530929"/>
          <a:ext cx="2059215" cy="9073"/>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371929</xdr:colOff>
      <xdr:row>9</xdr:row>
      <xdr:rowOff>154215</xdr:rowOff>
    </xdr:from>
    <xdr:to>
      <xdr:col>17</xdr:col>
      <xdr:colOff>517979</xdr:colOff>
      <xdr:row>10</xdr:row>
      <xdr:rowOff>160564</xdr:rowOff>
    </xdr:to>
    <xdr:pic>
      <xdr:nvPicPr>
        <xdr:cNvPr id="64" name="Picture 6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96500" y="1787072"/>
          <a:ext cx="753836" cy="187778"/>
        </a:xfrm>
        <a:prstGeom prst="rect">
          <a:avLst/>
        </a:prstGeom>
        <a:solidFill>
          <a:schemeClr val="accent3"/>
        </a:solidFill>
      </xdr:spPr>
    </xdr:pic>
    <xdr:clientData/>
  </xdr:twoCellAnchor>
  <xdr:twoCellAnchor editAs="oneCell">
    <xdr:from>
      <xdr:col>16</xdr:col>
      <xdr:colOff>362858</xdr:colOff>
      <xdr:row>11</xdr:row>
      <xdr:rowOff>27215</xdr:rowOff>
    </xdr:from>
    <xdr:to>
      <xdr:col>17</xdr:col>
      <xdr:colOff>591457</xdr:colOff>
      <xdr:row>12</xdr:row>
      <xdr:rowOff>33564</xdr:rowOff>
    </xdr:to>
    <xdr:pic>
      <xdr:nvPicPr>
        <xdr:cNvPr id="65" name="Picture 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7429" y="2022929"/>
          <a:ext cx="836385" cy="187778"/>
        </a:xfrm>
        <a:prstGeom prst="rect">
          <a:avLst/>
        </a:prstGeom>
        <a:solidFill>
          <a:schemeClr val="accent3"/>
        </a:solidFill>
      </xdr:spPr>
    </xdr:pic>
    <xdr:clientData/>
  </xdr:twoCellAnchor>
  <xdr:twoCellAnchor editAs="oneCell">
    <xdr:from>
      <xdr:col>16</xdr:col>
      <xdr:colOff>371929</xdr:colOff>
      <xdr:row>12</xdr:row>
      <xdr:rowOff>90715</xdr:rowOff>
    </xdr:from>
    <xdr:to>
      <xdr:col>17</xdr:col>
      <xdr:colOff>378279</xdr:colOff>
      <xdr:row>14</xdr:row>
      <xdr:rowOff>97065</xdr:rowOff>
    </xdr:to>
    <xdr:pic>
      <xdr:nvPicPr>
        <xdr:cNvPr id="66" name="Picture 6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96500" y="2267858"/>
          <a:ext cx="614136" cy="369207"/>
        </a:xfrm>
        <a:prstGeom prst="rect">
          <a:avLst/>
        </a:prstGeom>
        <a:solidFill>
          <a:schemeClr val="accent3"/>
        </a:solidFill>
      </xdr:spPr>
    </xdr:pic>
    <xdr:clientData/>
  </xdr:twoCellAnchor>
  <xdr:twoCellAnchor editAs="oneCell">
    <xdr:from>
      <xdr:col>18</xdr:col>
      <xdr:colOff>281215</xdr:colOff>
      <xdr:row>9</xdr:row>
      <xdr:rowOff>172357</xdr:rowOff>
    </xdr:from>
    <xdr:to>
      <xdr:col>19</xdr:col>
      <xdr:colOff>423636</xdr:colOff>
      <xdr:row>10</xdr:row>
      <xdr:rowOff>178707</xdr:rowOff>
    </xdr:to>
    <xdr:pic>
      <xdr:nvPicPr>
        <xdr:cNvPr id="68" name="Picture 6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21358" y="1805214"/>
          <a:ext cx="750207" cy="187779"/>
        </a:xfrm>
        <a:prstGeom prst="rect">
          <a:avLst/>
        </a:prstGeom>
        <a:solidFill>
          <a:schemeClr val="accent3"/>
        </a:solidFill>
      </xdr:spPr>
    </xdr:pic>
    <xdr:clientData/>
  </xdr:twoCellAnchor>
  <xdr:twoCellAnchor editAs="oneCell">
    <xdr:from>
      <xdr:col>18</xdr:col>
      <xdr:colOff>217714</xdr:colOff>
      <xdr:row>11</xdr:row>
      <xdr:rowOff>99786</xdr:rowOff>
    </xdr:from>
    <xdr:to>
      <xdr:col>19</xdr:col>
      <xdr:colOff>478064</xdr:colOff>
      <xdr:row>12</xdr:row>
      <xdr:rowOff>106136</xdr:rowOff>
    </xdr:to>
    <xdr:pic>
      <xdr:nvPicPr>
        <xdr:cNvPr id="69" name="Picture 6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57857" y="2095500"/>
          <a:ext cx="868136" cy="187779"/>
        </a:xfrm>
        <a:prstGeom prst="rect">
          <a:avLst/>
        </a:prstGeom>
        <a:solidFill>
          <a:schemeClr val="accent3"/>
        </a:solidFill>
      </xdr:spPr>
    </xdr:pic>
    <xdr:clientData/>
  </xdr:twoCellAnchor>
  <xdr:twoCellAnchor editAs="oneCell">
    <xdr:from>
      <xdr:col>8</xdr:col>
      <xdr:colOff>304800</xdr:colOff>
      <xdr:row>0</xdr:row>
      <xdr:rowOff>152401</xdr:rowOff>
    </xdr:from>
    <xdr:to>
      <xdr:col>12</xdr:col>
      <xdr:colOff>393700</xdr:colOff>
      <xdr:row>4</xdr:row>
      <xdr:rowOff>101600</xdr:rowOff>
    </xdr:to>
    <mc:AlternateContent xmlns:mc="http://schemas.openxmlformats.org/markup-compatibility/2006" xmlns:a14="http://schemas.microsoft.com/office/drawing/2010/main">
      <mc:Choice Requires="a14">
        <xdr:graphicFrame macro="">
          <xdr:nvGraphicFramePr>
            <xdr:cNvPr id="70" name="SALES TYPE 1"/>
            <xdr:cNvGraphicFramePr/>
          </xdr:nvGraphicFramePr>
          <xdr:xfrm>
            <a:off x="0" y="0"/>
            <a:ext cx="0" cy="0"/>
          </xdr:xfrm>
          <a:graphic>
            <a:graphicData uri="http://schemas.microsoft.com/office/drawing/2010/slicer">
              <sle:slicer xmlns:sle="http://schemas.microsoft.com/office/drawing/2010/slicer" name="SALES TYPE 1"/>
            </a:graphicData>
          </a:graphic>
        </xdr:graphicFrame>
      </mc:Choice>
      <mc:Fallback xmlns="">
        <xdr:sp macro="" textlink="">
          <xdr:nvSpPr>
            <xdr:cNvPr id="0" name=""/>
            <xdr:cNvSpPr>
              <a:spLocks noTextEdit="1"/>
            </xdr:cNvSpPr>
          </xdr:nvSpPr>
          <xdr:spPr>
            <a:xfrm>
              <a:off x="5181600" y="152401"/>
              <a:ext cx="2527300" cy="71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508000</xdr:colOff>
      <xdr:row>0</xdr:row>
      <xdr:rowOff>114300</xdr:rowOff>
    </xdr:from>
    <xdr:to>
      <xdr:col>15</xdr:col>
      <xdr:colOff>228600</xdr:colOff>
      <xdr:row>4</xdr:row>
      <xdr:rowOff>101600</xdr:rowOff>
    </xdr:to>
    <mc:AlternateContent xmlns:mc="http://schemas.openxmlformats.org/markup-compatibility/2006" xmlns:a14="http://schemas.microsoft.com/office/drawing/2010/main">
      <mc:Choice Requires="a14">
        <xdr:graphicFrame macro="">
          <xdr:nvGraphicFramePr>
            <xdr:cNvPr id="71"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7823200" y="114300"/>
              <a:ext cx="1549400" cy="7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16</xdr:row>
      <xdr:rowOff>88900</xdr:rowOff>
    </xdr:from>
    <xdr:to>
      <xdr:col>3</xdr:col>
      <xdr:colOff>127000</xdr:colOff>
      <xdr:row>32</xdr:row>
      <xdr:rowOff>177800</xdr:rowOff>
    </xdr:to>
    <mc:AlternateContent xmlns:mc="http://schemas.openxmlformats.org/markup-compatibility/2006" xmlns:a14="http://schemas.microsoft.com/office/drawing/2010/main">
      <mc:Choice Requires="a14">
        <xdr:graphicFrame macro="">
          <xdr:nvGraphicFramePr>
            <xdr:cNvPr id="7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5100" y="3136900"/>
              <a:ext cx="1790700" cy="313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7</xdr:row>
      <xdr:rowOff>50801</xdr:rowOff>
    </xdr:from>
    <xdr:to>
      <xdr:col>2</xdr:col>
      <xdr:colOff>520700</xdr:colOff>
      <xdr:row>13</xdr:row>
      <xdr:rowOff>127001</xdr:rowOff>
    </xdr:to>
    <mc:AlternateContent xmlns:mc="http://schemas.openxmlformats.org/markup-compatibility/2006" xmlns:a14="http://schemas.microsoft.com/office/drawing/2010/main">
      <mc:Choice Requires="a14">
        <xdr:graphicFrame macro="">
          <xdr:nvGraphicFramePr>
            <xdr:cNvPr id="7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6700" y="1384301"/>
              <a:ext cx="14732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165100</xdr:colOff>
      <xdr:row>26</xdr:row>
      <xdr:rowOff>177800</xdr:rowOff>
    </xdr:from>
    <xdr:to>
      <xdr:col>11</xdr:col>
      <xdr:colOff>482600</xdr:colOff>
      <xdr:row>37</xdr:row>
      <xdr:rowOff>161471</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323851</xdr:colOff>
      <xdr:row>13</xdr:row>
      <xdr:rowOff>177801</xdr:rowOff>
    </xdr:from>
    <xdr:to>
      <xdr:col>8</xdr:col>
      <xdr:colOff>273051</xdr:colOff>
      <xdr:row>24</xdr:row>
      <xdr:rowOff>152401</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419099</xdr:colOff>
      <xdr:row>14</xdr:row>
      <xdr:rowOff>12700</xdr:rowOff>
    </xdr:from>
    <xdr:to>
      <xdr:col>12</xdr:col>
      <xdr:colOff>88900</xdr:colOff>
      <xdr:row>24</xdr:row>
      <xdr:rowOff>165100</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199572</xdr:colOff>
      <xdr:row>19</xdr:row>
      <xdr:rowOff>14513</xdr:rowOff>
    </xdr:from>
    <xdr:to>
      <xdr:col>20</xdr:col>
      <xdr:colOff>101600</xdr:colOff>
      <xdr:row>38</xdr:row>
      <xdr:rowOff>97969</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241299</xdr:colOff>
      <xdr:row>14</xdr:row>
      <xdr:rowOff>12700</xdr:rowOff>
    </xdr:from>
    <xdr:to>
      <xdr:col>16</xdr:col>
      <xdr:colOff>127000</xdr:colOff>
      <xdr:row>24</xdr:row>
      <xdr:rowOff>152400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292101</xdr:colOff>
      <xdr:row>26</xdr:row>
      <xdr:rowOff>156029</xdr:rowOff>
    </xdr:from>
    <xdr:to>
      <xdr:col>16</xdr:col>
      <xdr:colOff>88900</xdr:colOff>
      <xdr:row>38</xdr:row>
      <xdr:rowOff>25400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76200</xdr:colOff>
      <xdr:row>0</xdr:row>
      <xdr:rowOff>0</xdr:rowOff>
    </xdr:from>
    <xdr:to>
      <xdr:col>2</xdr:col>
      <xdr:colOff>139700</xdr:colOff>
      <xdr:row>6</xdr:row>
      <xdr:rowOff>25400</xdr:rowOff>
    </xdr:to>
    <xdr:pic>
      <xdr:nvPicPr>
        <xdr:cNvPr id="80" name="Picture 79" descr="Dashboard, finance, marketing, metrics, sales icon"/>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 y="0"/>
          <a:ext cx="1282700" cy="116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594150</xdr:colOff>
      <xdr:row>0</xdr:row>
      <xdr:rowOff>0</xdr:rowOff>
    </xdr:from>
    <xdr:to>
      <xdr:col>19</xdr:col>
      <xdr:colOff>419100</xdr:colOff>
      <xdr:row>5</xdr:row>
      <xdr:rowOff>126999</xdr:rowOff>
    </xdr:to>
    <xdr:pic>
      <xdr:nvPicPr>
        <xdr:cNvPr id="81" name="Picture 80" descr="Dashboard Icon Vector Sign and Symbol Isolated on White Background ..."/>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0957350" y="0"/>
          <a:ext cx="1044150" cy="1079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508000</xdr:colOff>
      <xdr:row>33</xdr:row>
      <xdr:rowOff>67536</xdr:rowOff>
    </xdr:from>
    <xdr:to>
      <xdr:col>2</xdr:col>
      <xdr:colOff>348165</xdr:colOff>
      <xdr:row>39</xdr:row>
      <xdr:rowOff>25400</xdr:rowOff>
    </xdr:to>
    <xdr:pic>
      <xdr:nvPicPr>
        <xdr:cNvPr id="82" name="Picture 81" descr="Sales Icon PNG File | PNG Mart"/>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08000" y="6354036"/>
          <a:ext cx="1059365" cy="1100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swari Babu" refreshedDate="45640.021118055556" createdVersion="5" refreshedVersion="5" minRefreshableVersion="3" recordCount="427">
  <cacheSource type="worksheet">
    <worksheetSource ref="A1:P428" sheet="Sales Report"/>
  </cacheSource>
  <cacheFields count="16">
    <cacheField name="DATE" numFmtId="14">
      <sharedItems containsSemiMixedTypes="0" containsNonDate="0" containsDate="1" containsString="0" minDate="2023-01-01T00:00:00" maxDate="2024-05-04T00:00:00"/>
    </cacheField>
    <cacheField name="PRODUCT ID" numFmtId="0">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DISCOUNT %" numFmtId="164">
      <sharedItems/>
    </cacheField>
    <cacheField name="PRODUCT " numFmtId="0">
      <sharedItems count="50">
        <s v="Product24"/>
        <s v="Product41"/>
        <s v="Product23"/>
        <s v="Product50"/>
        <s v="Product7"/>
        <s v="Product46"/>
        <s v="Product28"/>
        <s v="Product31"/>
        <s v="Product34"/>
        <s v="Product12"/>
        <s v="Product49"/>
        <s v="Product47"/>
        <s v="Product8"/>
        <s v="Product40"/>
        <s v="Product5"/>
        <s v="Product21"/>
        <s v="Product14"/>
        <s v="Product3"/>
        <s v="Product18"/>
        <s v="Product35"/>
        <s v="Product16"/>
        <s v="Product2"/>
        <s v="Product27"/>
        <s v="Product29"/>
        <s v="Product6"/>
        <s v="Product33"/>
        <s v="Product20"/>
        <s v="Product30"/>
        <s v="Product44"/>
        <s v="Product10"/>
        <s v="Product22"/>
        <s v="Product25"/>
        <s v="Product48"/>
        <s v="Product45"/>
        <s v="Product39"/>
        <s v="Product11"/>
        <s v="Product38"/>
        <s v="Product9"/>
        <s v="Product1"/>
        <s v="Product17"/>
        <s v="Product26"/>
        <s v="Product4"/>
        <s v="Product19"/>
        <s v="Product37"/>
        <s v="Product15"/>
        <s v="Product42"/>
        <s v="Product43"/>
        <s v="Product36"/>
        <s v="Product13"/>
        <s v="Product32"/>
      </sharedItems>
    </cacheField>
    <cacheField name="CATEGORY " numFmtId="0">
      <sharedItems count="5">
        <s v="Category03"/>
        <s v="Category04"/>
        <s v="Category05"/>
        <s v="Category01"/>
        <s v="Category02"/>
      </sharedItems>
    </cacheField>
    <cacheField name="UOM" numFmtId="0">
      <sharedItems count="4">
        <s v="Lt"/>
        <s v="Kg"/>
        <s v="Ft"/>
        <s v="No."/>
      </sharedItems>
    </cacheField>
    <cacheField name="BUYING PRICE" numFmtId="165">
      <sharedItems containsSemiMixedTypes="0" containsString="0" containsNumber="1" containsInteger="1" minValue="10" maxValue="136"/>
    </cacheField>
    <cacheField name="SELLING PRICE" numFmtId="165">
      <sharedItems containsSemiMixedTypes="0" containsString="0" containsNumber="1" minValue="11.2" maxValue="224.4"/>
    </cacheField>
    <cacheField name="Total Buying Value" numFmtId="165">
      <sharedItems containsSemiMixedTypes="0" containsString="0" containsNumber="1" containsInteger="1" minValue="10" maxValue="2720"/>
    </cacheField>
    <cacheField name="Total Selling Value" numFmtId="165">
      <sharedItems containsSemiMixedTypes="0" containsString="0" containsNumber="1" minValue="11.2" maxValue="4039.2000000000003"/>
    </cacheField>
    <cacheField name="Day" numFmtId="0">
      <sharedItems containsSemiMixedTypes="0" containsString="0" containsNumber="1" containsInteger="1" minValue="1" maxValue="31" count="31">
        <n v="15"/>
        <n v="25"/>
        <n v="6"/>
        <n v="10"/>
        <n v="21"/>
        <n v="3"/>
        <n v="28"/>
        <n v="2"/>
        <n v="13"/>
        <n v="7"/>
        <n v="9"/>
        <n v="19"/>
        <n v="4"/>
        <n v="8"/>
        <n v="18"/>
        <n v="24"/>
        <n v="12"/>
        <n v="5"/>
        <n v="26"/>
        <n v="11"/>
        <n v="22"/>
        <n v="14"/>
        <n v="27"/>
        <n v="29"/>
        <n v="16"/>
        <n v="17"/>
        <n v="31"/>
        <n v="30"/>
        <n v="23"/>
        <n v="20"/>
        <n v="1"/>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27">
  <r>
    <d v="2023-01-01T00:00:00"/>
    <s v="P0024"/>
    <n v="10"/>
    <x v="0"/>
    <x v="0"/>
    <s v="0.0%"/>
    <x v="0"/>
    <x v="0"/>
    <x v="0"/>
    <n v="136"/>
    <n v="153.68"/>
    <n v="1360"/>
    <n v="1536.8000000000002"/>
    <x v="0"/>
    <x v="0"/>
    <x v="0"/>
  </r>
  <r>
    <d v="2023-01-02T00:00:00"/>
    <s v="P0041"/>
    <n v="2"/>
    <x v="1"/>
    <x v="1"/>
    <s v="0.0%"/>
    <x v="1"/>
    <x v="1"/>
    <x v="1"/>
    <n v="44"/>
    <n v="58.08"/>
    <n v="88"/>
    <n v="116.16"/>
    <x v="1"/>
    <x v="0"/>
    <x v="0"/>
  </r>
  <r>
    <d v="2023-01-03T00:00:00"/>
    <s v="P0023"/>
    <n v="2"/>
    <x v="2"/>
    <x v="1"/>
    <s v="0.0%"/>
    <x v="2"/>
    <x v="0"/>
    <x v="2"/>
    <n v="123"/>
    <n v="140.22"/>
    <n v="246"/>
    <n v="280.44"/>
    <x v="2"/>
    <x v="0"/>
    <x v="0"/>
  </r>
  <r>
    <d v="2023-01-04T00:00:00"/>
    <s v="P0050"/>
    <n v="11"/>
    <x v="2"/>
    <x v="0"/>
    <s v="0.0%"/>
    <x v="3"/>
    <x v="2"/>
    <x v="1"/>
    <n v="12"/>
    <n v="17.52"/>
    <n v="132"/>
    <n v="192.72"/>
    <x v="3"/>
    <x v="0"/>
    <x v="0"/>
  </r>
  <r>
    <d v="2023-01-05T00:00:00"/>
    <s v="P0041"/>
    <n v="18"/>
    <x v="1"/>
    <x v="1"/>
    <s v="0.0%"/>
    <x v="1"/>
    <x v="1"/>
    <x v="1"/>
    <n v="44"/>
    <n v="58.08"/>
    <n v="792"/>
    <n v="1045.44"/>
    <x v="3"/>
    <x v="0"/>
    <x v="0"/>
  </r>
  <r>
    <d v="2023-01-06T00:00:00"/>
    <s v="P007"/>
    <n v="10"/>
    <x v="0"/>
    <x v="0"/>
    <s v="0.0%"/>
    <x v="4"/>
    <x v="3"/>
    <x v="2"/>
    <n v="10"/>
    <n v="11.2"/>
    <n v="100"/>
    <n v="112"/>
    <x v="4"/>
    <x v="0"/>
    <x v="0"/>
  </r>
  <r>
    <d v="2023-01-07T00:00:00"/>
    <s v="P0046"/>
    <n v="14"/>
    <x v="0"/>
    <x v="1"/>
    <s v="0.0%"/>
    <x v="5"/>
    <x v="2"/>
    <x v="3"/>
    <n v="16"/>
    <n v="26.4"/>
    <n v="224"/>
    <n v="369.59999999999997"/>
    <x v="5"/>
    <x v="0"/>
    <x v="0"/>
  </r>
  <r>
    <d v="2023-01-08T00:00:00"/>
    <s v="P0028"/>
    <n v="10"/>
    <x v="1"/>
    <x v="0"/>
    <s v="0.0%"/>
    <x v="6"/>
    <x v="0"/>
    <x v="2"/>
    <n v="44"/>
    <n v="48.4"/>
    <n v="440"/>
    <n v="484"/>
    <x v="6"/>
    <x v="0"/>
    <x v="0"/>
  </r>
  <r>
    <d v="2023-01-09T00:00:00"/>
    <s v="P0031"/>
    <n v="16"/>
    <x v="0"/>
    <x v="1"/>
    <s v="0.0%"/>
    <x v="7"/>
    <x v="0"/>
    <x v="2"/>
    <n v="124"/>
    <n v="163.68"/>
    <n v="1984"/>
    <n v="2618.88"/>
    <x v="7"/>
    <x v="0"/>
    <x v="0"/>
  </r>
  <r>
    <d v="2023-01-10T00:00:00"/>
    <s v="P0034"/>
    <n v="14"/>
    <x v="0"/>
    <x v="1"/>
    <s v="0.0%"/>
    <x v="8"/>
    <x v="1"/>
    <x v="1"/>
    <n v="10"/>
    <n v="11.3"/>
    <n v="140"/>
    <n v="158.20000000000002"/>
    <x v="2"/>
    <x v="0"/>
    <x v="0"/>
  </r>
  <r>
    <d v="2023-01-11T00:00:00"/>
    <s v="P0023"/>
    <n v="17"/>
    <x v="1"/>
    <x v="0"/>
    <s v="0.0%"/>
    <x v="2"/>
    <x v="0"/>
    <x v="2"/>
    <n v="123"/>
    <n v="140.22"/>
    <n v="2091"/>
    <n v="2383.7399999999998"/>
    <x v="3"/>
    <x v="0"/>
    <x v="0"/>
  </r>
  <r>
    <d v="2023-01-12T00:00:00"/>
    <s v="P0012"/>
    <n v="10"/>
    <x v="2"/>
    <x v="1"/>
    <s v="0.0%"/>
    <x v="9"/>
    <x v="4"/>
    <x v="2"/>
    <n v="12"/>
    <n v="13.44"/>
    <n v="120"/>
    <n v="134.4"/>
    <x v="8"/>
    <x v="0"/>
    <x v="0"/>
  </r>
  <r>
    <d v="2023-01-13T00:00:00"/>
    <s v="P0049"/>
    <n v="8"/>
    <x v="2"/>
    <x v="1"/>
    <s v="0.0%"/>
    <x v="10"/>
    <x v="2"/>
    <x v="1"/>
    <n v="136"/>
    <n v="183.6"/>
    <n v="1088"/>
    <n v="1468.8"/>
    <x v="9"/>
    <x v="0"/>
    <x v="0"/>
  </r>
  <r>
    <d v="2023-01-14T00:00:00"/>
    <s v="P0012"/>
    <n v="12"/>
    <x v="1"/>
    <x v="0"/>
    <s v="0.0%"/>
    <x v="9"/>
    <x v="4"/>
    <x v="2"/>
    <n v="12"/>
    <n v="13.44"/>
    <n v="144"/>
    <n v="161.28"/>
    <x v="10"/>
    <x v="0"/>
    <x v="0"/>
  </r>
  <r>
    <d v="2023-01-15T00:00:00"/>
    <s v="P0047"/>
    <n v="4"/>
    <x v="0"/>
    <x v="1"/>
    <s v="0.0%"/>
    <x v="11"/>
    <x v="2"/>
    <x v="2"/>
    <n v="10"/>
    <n v="11.2"/>
    <n v="40"/>
    <n v="44.8"/>
    <x v="8"/>
    <x v="0"/>
    <x v="0"/>
  </r>
  <r>
    <d v="2023-01-16T00:00:00"/>
    <s v="P008"/>
    <n v="8"/>
    <x v="0"/>
    <x v="0"/>
    <s v="0.0%"/>
    <x v="12"/>
    <x v="3"/>
    <x v="0"/>
    <n v="16"/>
    <n v="17.600000000000001"/>
    <n v="128"/>
    <n v="140.80000000000001"/>
    <x v="11"/>
    <x v="0"/>
    <x v="0"/>
  </r>
  <r>
    <d v="2023-01-17T00:00:00"/>
    <s v="P0040"/>
    <n v="4"/>
    <x v="1"/>
    <x v="1"/>
    <s v="0.0%"/>
    <x v="13"/>
    <x v="1"/>
    <x v="0"/>
    <n v="105"/>
    <n v="153.30000000000001"/>
    <n v="420"/>
    <n v="613.20000000000005"/>
    <x v="12"/>
    <x v="0"/>
    <x v="0"/>
  </r>
  <r>
    <d v="2023-01-18T00:00:00"/>
    <s v="P005"/>
    <n v="19"/>
    <x v="0"/>
    <x v="0"/>
    <s v="0.0%"/>
    <x v="14"/>
    <x v="3"/>
    <x v="1"/>
    <n v="133"/>
    <n v="187.53"/>
    <n v="2527"/>
    <n v="3563.07"/>
    <x v="7"/>
    <x v="0"/>
    <x v="0"/>
  </r>
  <r>
    <d v="2023-01-19T00:00:00"/>
    <s v="P0021"/>
    <n v="3"/>
    <x v="0"/>
    <x v="1"/>
    <s v="0.0%"/>
    <x v="15"/>
    <x v="0"/>
    <x v="1"/>
    <n v="16"/>
    <n v="21.12"/>
    <n v="48"/>
    <n v="63.36"/>
    <x v="5"/>
    <x v="0"/>
    <x v="0"/>
  </r>
  <r>
    <d v="2023-01-20T00:00:00"/>
    <s v="P0031"/>
    <n v="14"/>
    <x v="1"/>
    <x v="1"/>
    <s v="0.0%"/>
    <x v="7"/>
    <x v="0"/>
    <x v="2"/>
    <n v="124"/>
    <n v="163.68"/>
    <n v="1736"/>
    <n v="2291.52"/>
    <x v="10"/>
    <x v="0"/>
    <x v="0"/>
  </r>
  <r>
    <d v="2023-01-21T00:00:00"/>
    <s v="P0014"/>
    <n v="2"/>
    <x v="2"/>
    <x v="0"/>
    <s v="0.0%"/>
    <x v="16"/>
    <x v="4"/>
    <x v="3"/>
    <n v="98"/>
    <n v="110.74"/>
    <n v="196"/>
    <n v="221.48"/>
    <x v="13"/>
    <x v="0"/>
    <x v="0"/>
  </r>
  <r>
    <d v="2023-01-22T00:00:00"/>
    <s v="P008"/>
    <n v="7"/>
    <x v="2"/>
    <x v="1"/>
    <s v="0.0%"/>
    <x v="12"/>
    <x v="3"/>
    <x v="0"/>
    <n v="16"/>
    <n v="17.600000000000001"/>
    <n v="112"/>
    <n v="123.20000000000002"/>
    <x v="7"/>
    <x v="0"/>
    <x v="0"/>
  </r>
  <r>
    <d v="2023-01-23T00:00:00"/>
    <s v="P003"/>
    <n v="4"/>
    <x v="1"/>
    <x v="1"/>
    <s v="0.0%"/>
    <x v="17"/>
    <x v="3"/>
    <x v="0"/>
    <n v="44"/>
    <n v="50.16"/>
    <n v="176"/>
    <n v="200.64"/>
    <x v="14"/>
    <x v="0"/>
    <x v="0"/>
  </r>
  <r>
    <d v="2023-01-24T00:00:00"/>
    <s v="P0018"/>
    <n v="20"/>
    <x v="0"/>
    <x v="0"/>
    <s v="0.0%"/>
    <x v="18"/>
    <x v="4"/>
    <x v="1"/>
    <n v="133"/>
    <n v="146.30000000000001"/>
    <n v="2660"/>
    <n v="2926"/>
    <x v="12"/>
    <x v="0"/>
    <x v="0"/>
  </r>
  <r>
    <d v="2023-01-25T00:00:00"/>
    <s v="P0035"/>
    <n v="15"/>
    <x v="0"/>
    <x v="1"/>
    <s v="0.0%"/>
    <x v="19"/>
    <x v="1"/>
    <x v="0"/>
    <n v="123"/>
    <n v="173.43"/>
    <n v="1845"/>
    <n v="2601.4500000000003"/>
    <x v="8"/>
    <x v="0"/>
    <x v="0"/>
  </r>
  <r>
    <d v="2023-01-26T00:00:00"/>
    <s v="P0016"/>
    <n v="2"/>
    <x v="1"/>
    <x v="0"/>
    <s v="0.0%"/>
    <x v="20"/>
    <x v="4"/>
    <x v="0"/>
    <n v="44"/>
    <n v="72.599999999999994"/>
    <n v="88"/>
    <n v="145.19999999999999"/>
    <x v="15"/>
    <x v="0"/>
    <x v="0"/>
  </r>
  <r>
    <d v="2023-01-27T00:00:00"/>
    <s v="P0031"/>
    <n v="9"/>
    <x v="0"/>
    <x v="1"/>
    <s v="0.0%"/>
    <x v="7"/>
    <x v="0"/>
    <x v="2"/>
    <n v="124"/>
    <n v="163.68"/>
    <n v="1116"/>
    <n v="1473.1200000000001"/>
    <x v="16"/>
    <x v="0"/>
    <x v="0"/>
  </r>
  <r>
    <d v="2023-01-28T00:00:00"/>
    <s v="P002"/>
    <n v="6"/>
    <x v="0"/>
    <x v="0"/>
    <s v="0.0%"/>
    <x v="21"/>
    <x v="3"/>
    <x v="1"/>
    <n v="105"/>
    <n v="117.6"/>
    <n v="630"/>
    <n v="705.59999999999991"/>
    <x v="17"/>
    <x v="0"/>
    <x v="0"/>
  </r>
  <r>
    <d v="2023-01-29T00:00:00"/>
    <s v="P0049"/>
    <n v="8"/>
    <x v="1"/>
    <x v="1"/>
    <s v="0.0%"/>
    <x v="10"/>
    <x v="2"/>
    <x v="1"/>
    <n v="136"/>
    <n v="183.6"/>
    <n v="1088"/>
    <n v="1468.8"/>
    <x v="9"/>
    <x v="0"/>
    <x v="0"/>
  </r>
  <r>
    <d v="2023-01-30T00:00:00"/>
    <s v="P0041"/>
    <n v="12"/>
    <x v="2"/>
    <x v="1"/>
    <s v="0.0%"/>
    <x v="1"/>
    <x v="1"/>
    <x v="1"/>
    <n v="44"/>
    <n v="58.08"/>
    <n v="528"/>
    <n v="696.96"/>
    <x v="18"/>
    <x v="0"/>
    <x v="0"/>
  </r>
  <r>
    <d v="2023-01-31T00:00:00"/>
    <s v="P0027"/>
    <n v="13"/>
    <x v="2"/>
    <x v="0"/>
    <s v="0.0%"/>
    <x v="22"/>
    <x v="0"/>
    <x v="0"/>
    <n v="105"/>
    <n v="117.6"/>
    <n v="1365"/>
    <n v="1528.8"/>
    <x v="9"/>
    <x v="0"/>
    <x v="0"/>
  </r>
  <r>
    <d v="2023-02-01T00:00:00"/>
    <s v="P0029"/>
    <n v="14"/>
    <x v="1"/>
    <x v="1"/>
    <s v="0.0%"/>
    <x v="23"/>
    <x v="0"/>
    <x v="1"/>
    <n v="71"/>
    <n v="95.85"/>
    <n v="994"/>
    <n v="1341.8999999999999"/>
    <x v="7"/>
    <x v="1"/>
    <x v="0"/>
  </r>
  <r>
    <d v="2023-02-02T00:00:00"/>
    <s v="P006"/>
    <n v="2"/>
    <x v="0"/>
    <x v="1"/>
    <s v="0.0%"/>
    <x v="24"/>
    <x v="3"/>
    <x v="3"/>
    <n v="124"/>
    <n v="204.60000000000002"/>
    <n v="248"/>
    <n v="409.20000000000005"/>
    <x v="16"/>
    <x v="1"/>
    <x v="0"/>
  </r>
  <r>
    <d v="2023-02-03T00:00:00"/>
    <s v="P0033"/>
    <n v="19"/>
    <x v="0"/>
    <x v="0"/>
    <s v="0.0%"/>
    <x v="25"/>
    <x v="1"/>
    <x v="1"/>
    <n v="16"/>
    <n v="18.240000000000002"/>
    <n v="304"/>
    <n v="346.56000000000006"/>
    <x v="19"/>
    <x v="1"/>
    <x v="0"/>
  </r>
  <r>
    <d v="2023-02-04T00:00:00"/>
    <s v="P0020"/>
    <n v="19"/>
    <x v="1"/>
    <x v="1"/>
    <s v="0.0%"/>
    <x v="26"/>
    <x v="4"/>
    <x v="2"/>
    <n v="10"/>
    <n v="14.600000000000001"/>
    <n v="190"/>
    <n v="277.40000000000003"/>
    <x v="5"/>
    <x v="1"/>
    <x v="0"/>
  </r>
  <r>
    <d v="2023-02-05T00:00:00"/>
    <s v="P006"/>
    <n v="7"/>
    <x v="0"/>
    <x v="0"/>
    <s v="0.0%"/>
    <x v="24"/>
    <x v="3"/>
    <x v="3"/>
    <n v="124"/>
    <n v="204.60000000000002"/>
    <n v="868"/>
    <n v="1432.2000000000003"/>
    <x v="7"/>
    <x v="1"/>
    <x v="0"/>
  </r>
  <r>
    <d v="2023-02-06T00:00:00"/>
    <s v="P0046"/>
    <n v="14"/>
    <x v="0"/>
    <x v="1"/>
    <s v="0.0%"/>
    <x v="5"/>
    <x v="2"/>
    <x v="3"/>
    <n v="16"/>
    <n v="26.4"/>
    <n v="224"/>
    <n v="369.59999999999997"/>
    <x v="5"/>
    <x v="1"/>
    <x v="0"/>
  </r>
  <r>
    <d v="2023-02-07T00:00:00"/>
    <s v="P0016"/>
    <n v="7"/>
    <x v="1"/>
    <x v="0"/>
    <s v="0.0%"/>
    <x v="20"/>
    <x v="4"/>
    <x v="0"/>
    <n v="44"/>
    <n v="72.599999999999994"/>
    <n v="308"/>
    <n v="508.19999999999993"/>
    <x v="20"/>
    <x v="1"/>
    <x v="0"/>
  </r>
  <r>
    <d v="2023-02-08T00:00:00"/>
    <s v="P0030"/>
    <n v="10"/>
    <x v="2"/>
    <x v="1"/>
    <s v="0.0%"/>
    <x v="27"/>
    <x v="0"/>
    <x v="3"/>
    <n v="133"/>
    <n v="194.18"/>
    <n v="1330"/>
    <n v="1941.8000000000002"/>
    <x v="15"/>
    <x v="1"/>
    <x v="0"/>
  </r>
  <r>
    <d v="2023-02-09T00:00:00"/>
    <s v="P0020"/>
    <n v="18"/>
    <x v="2"/>
    <x v="1"/>
    <s v="0.0%"/>
    <x v="26"/>
    <x v="4"/>
    <x v="2"/>
    <n v="10"/>
    <n v="14.600000000000001"/>
    <n v="180"/>
    <n v="262.8"/>
    <x v="14"/>
    <x v="1"/>
    <x v="0"/>
  </r>
  <r>
    <d v="2023-02-10T00:00:00"/>
    <s v="P0018"/>
    <n v="13"/>
    <x v="1"/>
    <x v="0"/>
    <s v="0.0%"/>
    <x v="18"/>
    <x v="4"/>
    <x v="1"/>
    <n v="133"/>
    <n v="146.30000000000001"/>
    <n v="1729"/>
    <n v="1901.9"/>
    <x v="0"/>
    <x v="1"/>
    <x v="0"/>
  </r>
  <r>
    <d v="2023-02-11T00:00:00"/>
    <s v="P0044"/>
    <n v="12"/>
    <x v="0"/>
    <x v="1"/>
    <s v="0.0%"/>
    <x v="28"/>
    <x v="2"/>
    <x v="2"/>
    <n v="124"/>
    <n v="140.12"/>
    <n v="1488"/>
    <n v="1681.44"/>
    <x v="9"/>
    <x v="1"/>
    <x v="0"/>
  </r>
  <r>
    <d v="2023-02-12T00:00:00"/>
    <s v="P0010"/>
    <n v="5"/>
    <x v="0"/>
    <x v="1"/>
    <s v="0.0%"/>
    <x v="29"/>
    <x v="4"/>
    <x v="1"/>
    <n v="123"/>
    <n v="179.58"/>
    <n v="615"/>
    <n v="897.90000000000009"/>
    <x v="0"/>
    <x v="1"/>
    <x v="0"/>
  </r>
  <r>
    <d v="2023-02-13T00:00:00"/>
    <s v="P0044"/>
    <n v="9"/>
    <x v="1"/>
    <x v="0"/>
    <s v="0.0%"/>
    <x v="28"/>
    <x v="2"/>
    <x v="2"/>
    <n v="124"/>
    <n v="140.12"/>
    <n v="1116"/>
    <n v="1261.08"/>
    <x v="21"/>
    <x v="1"/>
    <x v="0"/>
  </r>
  <r>
    <d v="2023-02-14T00:00:00"/>
    <s v="P0027"/>
    <n v="13"/>
    <x v="0"/>
    <x v="1"/>
    <s v="0.0%"/>
    <x v="22"/>
    <x v="0"/>
    <x v="0"/>
    <n v="105"/>
    <n v="117.6"/>
    <n v="1365"/>
    <n v="1528.8"/>
    <x v="9"/>
    <x v="1"/>
    <x v="0"/>
  </r>
  <r>
    <d v="2023-02-15T00:00:00"/>
    <s v="P0022"/>
    <n v="3"/>
    <x v="0"/>
    <x v="0"/>
    <s v="0.0%"/>
    <x v="30"/>
    <x v="0"/>
    <x v="3"/>
    <n v="10"/>
    <n v="11.2"/>
    <n v="30"/>
    <n v="33.599999999999994"/>
    <x v="7"/>
    <x v="1"/>
    <x v="0"/>
  </r>
  <r>
    <d v="2023-02-16T00:00:00"/>
    <s v="P0034"/>
    <n v="12"/>
    <x v="1"/>
    <x v="1"/>
    <s v="0.0%"/>
    <x v="8"/>
    <x v="1"/>
    <x v="1"/>
    <n v="10"/>
    <n v="11.3"/>
    <n v="120"/>
    <n v="135.60000000000002"/>
    <x v="21"/>
    <x v="1"/>
    <x v="0"/>
  </r>
  <r>
    <d v="2023-02-17T00:00:00"/>
    <s v="P0025"/>
    <n v="7"/>
    <x v="2"/>
    <x v="0"/>
    <s v="0.0%"/>
    <x v="31"/>
    <x v="0"/>
    <x v="1"/>
    <n v="12"/>
    <n v="16.920000000000002"/>
    <n v="84"/>
    <n v="118.44000000000001"/>
    <x v="22"/>
    <x v="1"/>
    <x v="0"/>
  </r>
  <r>
    <d v="2023-02-18T00:00:00"/>
    <s v="P0048"/>
    <n v="15"/>
    <x v="2"/>
    <x v="1"/>
    <s v="0.0%"/>
    <x v="32"/>
    <x v="2"/>
    <x v="0"/>
    <n v="123"/>
    <n v="135.30000000000001"/>
    <n v="1845"/>
    <n v="2029.5000000000002"/>
    <x v="4"/>
    <x v="1"/>
    <x v="0"/>
  </r>
  <r>
    <d v="2023-02-19T00:00:00"/>
    <s v="P0022"/>
    <n v="8"/>
    <x v="1"/>
    <x v="1"/>
    <s v="0.0%"/>
    <x v="30"/>
    <x v="0"/>
    <x v="3"/>
    <n v="10"/>
    <n v="11.2"/>
    <n v="80"/>
    <n v="89.6"/>
    <x v="23"/>
    <x v="1"/>
    <x v="0"/>
  </r>
  <r>
    <d v="2023-02-20T00:00:00"/>
    <s v="P0035"/>
    <n v="5"/>
    <x v="0"/>
    <x v="0"/>
    <s v="0.0%"/>
    <x v="19"/>
    <x v="1"/>
    <x v="0"/>
    <n v="123"/>
    <n v="173.43"/>
    <n v="615"/>
    <n v="867.15000000000009"/>
    <x v="24"/>
    <x v="1"/>
    <x v="0"/>
  </r>
  <r>
    <d v="2023-02-21T00:00:00"/>
    <s v="P008"/>
    <n v="20"/>
    <x v="0"/>
    <x v="1"/>
    <s v="0.0%"/>
    <x v="12"/>
    <x v="3"/>
    <x v="0"/>
    <n v="16"/>
    <n v="17.600000000000001"/>
    <n v="320"/>
    <n v="352"/>
    <x v="25"/>
    <x v="1"/>
    <x v="0"/>
  </r>
  <r>
    <d v="2023-02-22T00:00:00"/>
    <s v="P0028"/>
    <n v="10"/>
    <x v="1"/>
    <x v="1"/>
    <s v="0.0%"/>
    <x v="6"/>
    <x v="0"/>
    <x v="2"/>
    <n v="44"/>
    <n v="48.4"/>
    <n v="440"/>
    <n v="484"/>
    <x v="6"/>
    <x v="1"/>
    <x v="0"/>
  </r>
  <r>
    <d v="2023-02-23T00:00:00"/>
    <s v="P0046"/>
    <n v="12"/>
    <x v="0"/>
    <x v="0"/>
    <s v="0.0%"/>
    <x v="5"/>
    <x v="2"/>
    <x v="3"/>
    <n v="16"/>
    <n v="26.4"/>
    <n v="192"/>
    <n v="316.79999999999995"/>
    <x v="19"/>
    <x v="1"/>
    <x v="0"/>
  </r>
  <r>
    <d v="2023-02-24T00:00:00"/>
    <s v="P0050"/>
    <n v="5"/>
    <x v="0"/>
    <x v="1"/>
    <s v="0.0%"/>
    <x v="3"/>
    <x v="2"/>
    <x v="1"/>
    <n v="12"/>
    <n v="17.52"/>
    <n v="60"/>
    <n v="87.6"/>
    <x v="22"/>
    <x v="1"/>
    <x v="0"/>
  </r>
  <r>
    <d v="2023-02-25T00:00:00"/>
    <s v="P0046"/>
    <n v="3"/>
    <x v="1"/>
    <x v="0"/>
    <s v="0.0%"/>
    <x v="5"/>
    <x v="2"/>
    <x v="3"/>
    <n v="16"/>
    <n v="26.4"/>
    <n v="48"/>
    <n v="79.199999999999989"/>
    <x v="11"/>
    <x v="1"/>
    <x v="0"/>
  </r>
  <r>
    <d v="2023-02-26T00:00:00"/>
    <s v="P0045"/>
    <n v="8"/>
    <x v="2"/>
    <x v="1"/>
    <s v="0.0%"/>
    <x v="33"/>
    <x v="2"/>
    <x v="1"/>
    <n v="10"/>
    <n v="14.100000000000001"/>
    <n v="80"/>
    <n v="112.80000000000001"/>
    <x v="4"/>
    <x v="1"/>
    <x v="0"/>
  </r>
  <r>
    <d v="2023-02-27T00:00:00"/>
    <s v="P0024"/>
    <n v="7"/>
    <x v="2"/>
    <x v="0"/>
    <s v="0.0%"/>
    <x v="0"/>
    <x v="0"/>
    <x v="0"/>
    <n v="136"/>
    <n v="153.68"/>
    <n v="952"/>
    <n v="1075.76"/>
    <x v="3"/>
    <x v="1"/>
    <x v="0"/>
  </r>
  <r>
    <d v="2023-02-28T00:00:00"/>
    <s v="P0021"/>
    <n v="6"/>
    <x v="1"/>
    <x v="1"/>
    <s v="0.0%"/>
    <x v="15"/>
    <x v="0"/>
    <x v="1"/>
    <n v="16"/>
    <n v="21.12"/>
    <n v="96"/>
    <n v="126.72"/>
    <x v="17"/>
    <x v="1"/>
    <x v="0"/>
  </r>
  <r>
    <d v="2023-03-01T00:00:00"/>
    <s v="P0048"/>
    <n v="1"/>
    <x v="0"/>
    <x v="1"/>
    <s v="0.0%"/>
    <x v="32"/>
    <x v="2"/>
    <x v="0"/>
    <n v="123"/>
    <n v="135.30000000000001"/>
    <n v="123"/>
    <n v="135.30000000000001"/>
    <x v="21"/>
    <x v="2"/>
    <x v="0"/>
  </r>
  <r>
    <d v="2023-03-02T00:00:00"/>
    <s v="P0029"/>
    <n v="14"/>
    <x v="0"/>
    <x v="0"/>
    <s v="0.0%"/>
    <x v="23"/>
    <x v="0"/>
    <x v="1"/>
    <n v="71"/>
    <n v="95.85"/>
    <n v="994"/>
    <n v="1341.8999999999999"/>
    <x v="7"/>
    <x v="2"/>
    <x v="0"/>
  </r>
  <r>
    <d v="2023-03-03T00:00:00"/>
    <s v="P0029"/>
    <n v="20"/>
    <x v="1"/>
    <x v="1"/>
    <s v="0.0%"/>
    <x v="23"/>
    <x v="0"/>
    <x v="1"/>
    <n v="71"/>
    <n v="95.85"/>
    <n v="1420"/>
    <n v="1917"/>
    <x v="26"/>
    <x v="2"/>
    <x v="0"/>
  </r>
  <r>
    <d v="2023-03-04T00:00:00"/>
    <s v="P0027"/>
    <n v="13"/>
    <x v="0"/>
    <x v="1"/>
    <s v="0.0%"/>
    <x v="22"/>
    <x v="0"/>
    <x v="0"/>
    <n v="105"/>
    <n v="117.6"/>
    <n v="1365"/>
    <n v="1528.8"/>
    <x v="9"/>
    <x v="2"/>
    <x v="0"/>
  </r>
  <r>
    <d v="2023-03-05T00:00:00"/>
    <s v="P0039"/>
    <n v="10"/>
    <x v="0"/>
    <x v="0"/>
    <s v="0.0%"/>
    <x v="34"/>
    <x v="1"/>
    <x v="2"/>
    <n v="98"/>
    <n v="132.30000000000001"/>
    <n v="980"/>
    <n v="1323"/>
    <x v="0"/>
    <x v="2"/>
    <x v="0"/>
  </r>
  <r>
    <d v="2023-03-06T00:00:00"/>
    <s v="P0011"/>
    <n v="20"/>
    <x v="1"/>
    <x v="1"/>
    <s v="0.0%"/>
    <x v="35"/>
    <x v="4"/>
    <x v="0"/>
    <n v="136"/>
    <n v="179.52"/>
    <n v="2720"/>
    <n v="3590.4"/>
    <x v="23"/>
    <x v="2"/>
    <x v="0"/>
  </r>
  <r>
    <d v="2023-03-07T00:00:00"/>
    <s v="P0049"/>
    <n v="18"/>
    <x v="2"/>
    <x v="0"/>
    <s v="0.0%"/>
    <x v="10"/>
    <x v="2"/>
    <x v="1"/>
    <n v="136"/>
    <n v="183.6"/>
    <n v="2448"/>
    <n v="3304.7999999999997"/>
    <x v="24"/>
    <x v="2"/>
    <x v="0"/>
  </r>
  <r>
    <d v="2023-03-08T00:00:00"/>
    <s v="P0033"/>
    <n v="20"/>
    <x v="2"/>
    <x v="1"/>
    <s v="0.0%"/>
    <x v="25"/>
    <x v="1"/>
    <x v="1"/>
    <n v="16"/>
    <n v="18.240000000000002"/>
    <n v="320"/>
    <n v="364.80000000000007"/>
    <x v="23"/>
    <x v="2"/>
    <x v="0"/>
  </r>
  <r>
    <d v="2023-03-09T00:00:00"/>
    <s v="P0038"/>
    <n v="3"/>
    <x v="1"/>
    <x v="0"/>
    <s v="0.0%"/>
    <x v="36"/>
    <x v="1"/>
    <x v="3"/>
    <n v="63"/>
    <n v="69.3"/>
    <n v="189"/>
    <n v="207.89999999999998"/>
    <x v="1"/>
    <x v="2"/>
    <x v="0"/>
  </r>
  <r>
    <d v="2023-03-10T00:00:00"/>
    <s v="P009"/>
    <n v="17"/>
    <x v="0"/>
    <x v="1"/>
    <s v="0.0%"/>
    <x v="37"/>
    <x v="3"/>
    <x v="1"/>
    <n v="10"/>
    <n v="13.5"/>
    <n v="170"/>
    <n v="229.5"/>
    <x v="24"/>
    <x v="2"/>
    <x v="0"/>
  </r>
  <r>
    <d v="2023-03-11T00:00:00"/>
    <s v="P001"/>
    <n v="13"/>
    <x v="0"/>
    <x v="1"/>
    <s v="0.0%"/>
    <x v="38"/>
    <x v="3"/>
    <x v="1"/>
    <n v="98"/>
    <n v="129.36000000000001"/>
    <n v="1274"/>
    <n v="1681.6800000000003"/>
    <x v="9"/>
    <x v="2"/>
    <x v="0"/>
  </r>
  <r>
    <d v="2023-03-12T00:00:00"/>
    <s v="P0033"/>
    <n v="8"/>
    <x v="1"/>
    <x v="0"/>
    <s v="0.0%"/>
    <x v="25"/>
    <x v="1"/>
    <x v="1"/>
    <n v="16"/>
    <n v="18.240000000000002"/>
    <n v="128"/>
    <n v="145.92000000000002"/>
    <x v="15"/>
    <x v="2"/>
    <x v="0"/>
  </r>
  <r>
    <d v="2023-03-13T00:00:00"/>
    <s v="P0017"/>
    <n v="6"/>
    <x v="0"/>
    <x v="1"/>
    <s v="0.0%"/>
    <x v="39"/>
    <x v="4"/>
    <x v="1"/>
    <n v="71"/>
    <n v="79.52"/>
    <n v="426"/>
    <n v="477.12"/>
    <x v="4"/>
    <x v="2"/>
    <x v="0"/>
  </r>
  <r>
    <d v="2023-03-14T00:00:00"/>
    <s v="P0035"/>
    <n v="1"/>
    <x v="0"/>
    <x v="1"/>
    <s v="0.0%"/>
    <x v="19"/>
    <x v="1"/>
    <x v="0"/>
    <n v="123"/>
    <n v="173.43"/>
    <n v="123"/>
    <n v="173.43"/>
    <x v="4"/>
    <x v="2"/>
    <x v="0"/>
  </r>
  <r>
    <d v="2023-03-15T00:00:00"/>
    <s v="P0029"/>
    <n v="13"/>
    <x v="1"/>
    <x v="0"/>
    <s v="0.0%"/>
    <x v="23"/>
    <x v="0"/>
    <x v="1"/>
    <n v="71"/>
    <n v="95.85"/>
    <n v="923"/>
    <n v="1246.05"/>
    <x v="27"/>
    <x v="2"/>
    <x v="0"/>
  </r>
  <r>
    <d v="2023-03-16T00:00:00"/>
    <s v="P0025"/>
    <n v="16"/>
    <x v="2"/>
    <x v="1"/>
    <s v="0.0%"/>
    <x v="31"/>
    <x v="0"/>
    <x v="1"/>
    <n v="12"/>
    <n v="16.920000000000002"/>
    <n v="192"/>
    <n v="270.72000000000003"/>
    <x v="18"/>
    <x v="2"/>
    <x v="0"/>
  </r>
  <r>
    <d v="2023-03-17T00:00:00"/>
    <s v="P0026"/>
    <n v="4"/>
    <x v="2"/>
    <x v="0"/>
    <s v="0.0%"/>
    <x v="40"/>
    <x v="0"/>
    <x v="1"/>
    <n v="98"/>
    <n v="161.69999999999999"/>
    <n v="392"/>
    <n v="646.79999999999995"/>
    <x v="9"/>
    <x v="2"/>
    <x v="0"/>
  </r>
  <r>
    <d v="2023-03-18T00:00:00"/>
    <s v="P0035"/>
    <n v="19"/>
    <x v="1"/>
    <x v="1"/>
    <s v="0.0%"/>
    <x v="19"/>
    <x v="1"/>
    <x v="0"/>
    <n v="123"/>
    <n v="173.43"/>
    <n v="2337"/>
    <n v="3295.17"/>
    <x v="9"/>
    <x v="2"/>
    <x v="0"/>
  </r>
  <r>
    <d v="2023-03-19T00:00:00"/>
    <s v="P002"/>
    <n v="4"/>
    <x v="0"/>
    <x v="0"/>
    <s v="0.0%"/>
    <x v="21"/>
    <x v="3"/>
    <x v="1"/>
    <n v="105"/>
    <n v="117.6"/>
    <n v="420"/>
    <n v="470.4"/>
    <x v="21"/>
    <x v="2"/>
    <x v="0"/>
  </r>
  <r>
    <d v="2023-03-20T00:00:00"/>
    <s v="P006"/>
    <n v="8"/>
    <x v="0"/>
    <x v="1"/>
    <s v="0.0%"/>
    <x v="24"/>
    <x v="3"/>
    <x v="3"/>
    <n v="124"/>
    <n v="204.60000000000002"/>
    <n v="992"/>
    <n v="1636.8000000000002"/>
    <x v="28"/>
    <x v="2"/>
    <x v="0"/>
  </r>
  <r>
    <d v="2023-03-21T00:00:00"/>
    <s v="P004"/>
    <n v="9"/>
    <x v="1"/>
    <x v="1"/>
    <s v="0.0%"/>
    <x v="41"/>
    <x v="3"/>
    <x v="2"/>
    <n v="71"/>
    <n v="80.23"/>
    <n v="639"/>
    <n v="722.07"/>
    <x v="20"/>
    <x v="2"/>
    <x v="0"/>
  </r>
  <r>
    <d v="2023-03-22T00:00:00"/>
    <s v="P0019"/>
    <n v="14"/>
    <x v="0"/>
    <x v="0"/>
    <s v="0.0%"/>
    <x v="42"/>
    <x v="4"/>
    <x v="0"/>
    <n v="124"/>
    <n v="167.4"/>
    <n v="1736"/>
    <n v="2343.6"/>
    <x v="26"/>
    <x v="2"/>
    <x v="0"/>
  </r>
  <r>
    <d v="2023-03-23T00:00:00"/>
    <s v="P0025"/>
    <n v="19"/>
    <x v="0"/>
    <x v="1"/>
    <s v="0.0%"/>
    <x v="31"/>
    <x v="0"/>
    <x v="1"/>
    <n v="12"/>
    <n v="16.920000000000002"/>
    <n v="228"/>
    <n v="321.48"/>
    <x v="24"/>
    <x v="2"/>
    <x v="0"/>
  </r>
  <r>
    <d v="2023-03-24T00:00:00"/>
    <s v="P0016"/>
    <n v="18"/>
    <x v="1"/>
    <x v="1"/>
    <s v="0.0%"/>
    <x v="20"/>
    <x v="4"/>
    <x v="0"/>
    <n v="44"/>
    <n v="72.599999999999994"/>
    <n v="792"/>
    <n v="1306.8"/>
    <x v="23"/>
    <x v="2"/>
    <x v="0"/>
  </r>
  <r>
    <d v="2023-03-25T00:00:00"/>
    <s v="P0039"/>
    <n v="4"/>
    <x v="2"/>
    <x v="0"/>
    <s v="0.0%"/>
    <x v="34"/>
    <x v="1"/>
    <x v="2"/>
    <n v="98"/>
    <n v="132.30000000000001"/>
    <n v="392"/>
    <n v="529.20000000000005"/>
    <x v="16"/>
    <x v="2"/>
    <x v="0"/>
  </r>
  <r>
    <d v="2023-03-26T00:00:00"/>
    <s v="P0020"/>
    <n v="12"/>
    <x v="2"/>
    <x v="1"/>
    <s v="0.0%"/>
    <x v="26"/>
    <x v="4"/>
    <x v="2"/>
    <n v="10"/>
    <n v="14.600000000000001"/>
    <n v="120"/>
    <n v="175.20000000000002"/>
    <x v="28"/>
    <x v="2"/>
    <x v="0"/>
  </r>
  <r>
    <d v="2023-03-27T00:00:00"/>
    <s v="P0029"/>
    <n v="18"/>
    <x v="1"/>
    <x v="0"/>
    <s v="0.0%"/>
    <x v="23"/>
    <x v="0"/>
    <x v="1"/>
    <n v="71"/>
    <n v="95.85"/>
    <n v="1278"/>
    <n v="1725.3"/>
    <x v="29"/>
    <x v="2"/>
    <x v="0"/>
  </r>
  <r>
    <d v="2023-03-28T00:00:00"/>
    <s v="P0021"/>
    <n v="6"/>
    <x v="0"/>
    <x v="1"/>
    <s v="0.0%"/>
    <x v="15"/>
    <x v="0"/>
    <x v="1"/>
    <n v="16"/>
    <n v="21.12"/>
    <n v="96"/>
    <n v="126.72"/>
    <x v="17"/>
    <x v="2"/>
    <x v="0"/>
  </r>
  <r>
    <d v="2023-03-29T00:00:00"/>
    <s v="P0037"/>
    <n v="14"/>
    <x v="0"/>
    <x v="0"/>
    <s v="0.0%"/>
    <x v="43"/>
    <x v="1"/>
    <x v="1"/>
    <n v="12"/>
    <n v="13.44"/>
    <n v="168"/>
    <n v="188.16"/>
    <x v="2"/>
    <x v="2"/>
    <x v="0"/>
  </r>
  <r>
    <d v="2023-03-30T00:00:00"/>
    <s v="P0015"/>
    <n v="13"/>
    <x v="1"/>
    <x v="1"/>
    <s v="0.0%"/>
    <x v="44"/>
    <x v="4"/>
    <x v="2"/>
    <n v="105"/>
    <n v="148.05000000000001"/>
    <n v="1365"/>
    <n v="1924.65"/>
    <x v="9"/>
    <x v="2"/>
    <x v="0"/>
  </r>
  <r>
    <d v="2023-03-31T00:00:00"/>
    <s v="P0027"/>
    <n v="17"/>
    <x v="0"/>
    <x v="1"/>
    <s v="0.0%"/>
    <x v="22"/>
    <x v="0"/>
    <x v="0"/>
    <n v="105"/>
    <n v="117.6"/>
    <n v="1785"/>
    <n v="1999.1999999999998"/>
    <x v="4"/>
    <x v="2"/>
    <x v="0"/>
  </r>
  <r>
    <d v="2023-04-01T00:00:00"/>
    <s v="P0022"/>
    <n v="13"/>
    <x v="0"/>
    <x v="0"/>
    <s v="0.0%"/>
    <x v="30"/>
    <x v="0"/>
    <x v="3"/>
    <n v="10"/>
    <n v="11.2"/>
    <n v="130"/>
    <n v="145.6"/>
    <x v="15"/>
    <x v="3"/>
    <x v="0"/>
  </r>
  <r>
    <d v="2023-04-02T00:00:00"/>
    <s v="P0037"/>
    <n v="19"/>
    <x v="1"/>
    <x v="1"/>
    <s v="0.0%"/>
    <x v="43"/>
    <x v="1"/>
    <x v="1"/>
    <n v="12"/>
    <n v="13.44"/>
    <n v="228"/>
    <n v="255.35999999999999"/>
    <x v="19"/>
    <x v="3"/>
    <x v="0"/>
  </r>
  <r>
    <d v="2023-04-03T00:00:00"/>
    <s v="P0014"/>
    <n v="11"/>
    <x v="2"/>
    <x v="1"/>
    <s v="0.0%"/>
    <x v="16"/>
    <x v="4"/>
    <x v="3"/>
    <n v="98"/>
    <n v="110.74"/>
    <n v="1078"/>
    <n v="1218.1399999999999"/>
    <x v="7"/>
    <x v="3"/>
    <x v="0"/>
  </r>
  <r>
    <d v="2023-04-04T00:00:00"/>
    <s v="P0029"/>
    <n v="15"/>
    <x v="2"/>
    <x v="0"/>
    <s v="0.0%"/>
    <x v="23"/>
    <x v="0"/>
    <x v="1"/>
    <n v="71"/>
    <n v="95.85"/>
    <n v="1065"/>
    <n v="1437.75"/>
    <x v="9"/>
    <x v="3"/>
    <x v="0"/>
  </r>
  <r>
    <d v="2023-04-05T00:00:00"/>
    <s v="P0019"/>
    <n v="11"/>
    <x v="1"/>
    <x v="1"/>
    <s v="0.0%"/>
    <x v="42"/>
    <x v="4"/>
    <x v="0"/>
    <n v="124"/>
    <n v="167.4"/>
    <n v="1364"/>
    <n v="1841.4"/>
    <x v="21"/>
    <x v="3"/>
    <x v="0"/>
  </r>
  <r>
    <d v="2023-04-06T00:00:00"/>
    <s v="P008"/>
    <n v="7"/>
    <x v="0"/>
    <x v="0"/>
    <s v="0.0%"/>
    <x v="12"/>
    <x v="3"/>
    <x v="0"/>
    <n v="16"/>
    <n v="17.600000000000001"/>
    <n v="112"/>
    <n v="123.20000000000002"/>
    <x v="7"/>
    <x v="3"/>
    <x v="0"/>
  </r>
  <r>
    <d v="2023-04-07T00:00:00"/>
    <s v="P0039"/>
    <n v="10"/>
    <x v="0"/>
    <x v="1"/>
    <s v="0.0%"/>
    <x v="34"/>
    <x v="1"/>
    <x v="2"/>
    <n v="98"/>
    <n v="132.30000000000001"/>
    <n v="980"/>
    <n v="1323"/>
    <x v="0"/>
    <x v="3"/>
    <x v="0"/>
  </r>
  <r>
    <d v="2023-04-08T00:00:00"/>
    <s v="P0033"/>
    <n v="7"/>
    <x v="1"/>
    <x v="0"/>
    <s v="0.0%"/>
    <x v="25"/>
    <x v="1"/>
    <x v="1"/>
    <n v="16"/>
    <n v="18.240000000000002"/>
    <n v="112"/>
    <n v="127.68"/>
    <x v="2"/>
    <x v="3"/>
    <x v="0"/>
  </r>
  <r>
    <d v="2023-04-09T00:00:00"/>
    <s v="P0034"/>
    <n v="4"/>
    <x v="0"/>
    <x v="1"/>
    <s v="0.0%"/>
    <x v="8"/>
    <x v="1"/>
    <x v="1"/>
    <n v="10"/>
    <n v="11.3"/>
    <n v="40"/>
    <n v="45.2"/>
    <x v="21"/>
    <x v="3"/>
    <x v="0"/>
  </r>
  <r>
    <d v="2023-04-10T00:00:00"/>
    <s v="P0010"/>
    <n v="6"/>
    <x v="0"/>
    <x v="1"/>
    <s v="0.0%"/>
    <x v="29"/>
    <x v="4"/>
    <x v="1"/>
    <n v="123"/>
    <n v="179.58"/>
    <n v="738"/>
    <n v="1077.48"/>
    <x v="16"/>
    <x v="3"/>
    <x v="0"/>
  </r>
  <r>
    <d v="2023-04-11T00:00:00"/>
    <s v="P001"/>
    <n v="4"/>
    <x v="1"/>
    <x v="0"/>
    <s v="0.0%"/>
    <x v="38"/>
    <x v="3"/>
    <x v="1"/>
    <n v="98"/>
    <n v="129.36000000000001"/>
    <n v="392"/>
    <n v="517.44000000000005"/>
    <x v="26"/>
    <x v="3"/>
    <x v="0"/>
  </r>
  <r>
    <d v="2023-04-12T00:00:00"/>
    <s v="P0049"/>
    <n v="9"/>
    <x v="2"/>
    <x v="1"/>
    <s v="0.0%"/>
    <x v="10"/>
    <x v="2"/>
    <x v="1"/>
    <n v="136"/>
    <n v="183.6"/>
    <n v="1224"/>
    <n v="1652.3999999999999"/>
    <x v="10"/>
    <x v="3"/>
    <x v="0"/>
  </r>
  <r>
    <d v="2023-04-13T00:00:00"/>
    <s v="P008"/>
    <n v="9"/>
    <x v="2"/>
    <x v="1"/>
    <s v="0.0%"/>
    <x v="12"/>
    <x v="3"/>
    <x v="0"/>
    <n v="16"/>
    <n v="17.600000000000001"/>
    <n v="144"/>
    <n v="158.4"/>
    <x v="2"/>
    <x v="3"/>
    <x v="0"/>
  </r>
  <r>
    <d v="2023-04-14T00:00:00"/>
    <s v="P0025"/>
    <n v="2"/>
    <x v="1"/>
    <x v="0"/>
    <s v="0.0%"/>
    <x v="31"/>
    <x v="0"/>
    <x v="1"/>
    <n v="12"/>
    <n v="16.920000000000002"/>
    <n v="24"/>
    <n v="33.840000000000003"/>
    <x v="7"/>
    <x v="3"/>
    <x v="0"/>
  </r>
  <r>
    <d v="2023-04-15T00:00:00"/>
    <s v="P0025"/>
    <n v="15"/>
    <x v="0"/>
    <x v="1"/>
    <s v="0.0%"/>
    <x v="31"/>
    <x v="0"/>
    <x v="1"/>
    <n v="12"/>
    <n v="16.920000000000002"/>
    <n v="180"/>
    <n v="253.8"/>
    <x v="10"/>
    <x v="3"/>
    <x v="0"/>
  </r>
  <r>
    <d v="2023-04-16T00:00:00"/>
    <s v="P0016"/>
    <n v="3"/>
    <x v="0"/>
    <x v="0"/>
    <s v="0.0%"/>
    <x v="20"/>
    <x v="4"/>
    <x v="0"/>
    <n v="44"/>
    <n v="72.599999999999994"/>
    <n v="132"/>
    <n v="217.79999999999998"/>
    <x v="12"/>
    <x v="3"/>
    <x v="0"/>
  </r>
  <r>
    <d v="2023-04-17T00:00:00"/>
    <s v="P0016"/>
    <n v="14"/>
    <x v="1"/>
    <x v="1"/>
    <s v="0.0%"/>
    <x v="20"/>
    <x v="4"/>
    <x v="0"/>
    <n v="44"/>
    <n v="72.599999999999994"/>
    <n v="616"/>
    <n v="1016.3999999999999"/>
    <x v="16"/>
    <x v="3"/>
    <x v="0"/>
  </r>
  <r>
    <d v="2023-04-18T00:00:00"/>
    <s v="P0049"/>
    <n v="3"/>
    <x v="0"/>
    <x v="0"/>
    <s v="0.0%"/>
    <x v="10"/>
    <x v="2"/>
    <x v="1"/>
    <n v="136"/>
    <n v="183.6"/>
    <n v="408"/>
    <n v="550.79999999999995"/>
    <x v="5"/>
    <x v="3"/>
    <x v="0"/>
  </r>
  <r>
    <d v="2023-04-19T00:00:00"/>
    <s v="P0050"/>
    <n v="19"/>
    <x v="0"/>
    <x v="1"/>
    <s v="0.0%"/>
    <x v="3"/>
    <x v="2"/>
    <x v="1"/>
    <n v="12"/>
    <n v="17.52"/>
    <n v="228"/>
    <n v="332.88"/>
    <x v="22"/>
    <x v="3"/>
    <x v="0"/>
  </r>
  <r>
    <d v="2023-04-20T00:00:00"/>
    <s v="P005"/>
    <n v="2"/>
    <x v="1"/>
    <x v="1"/>
    <s v="0.0%"/>
    <x v="14"/>
    <x v="3"/>
    <x v="1"/>
    <n v="133"/>
    <n v="183.6"/>
    <n v="266"/>
    <n v="367.2"/>
    <x v="30"/>
    <x v="3"/>
    <x v="0"/>
  </r>
  <r>
    <d v="2023-04-21T00:00:00"/>
    <s v="P0011"/>
    <n v="8"/>
    <x v="2"/>
    <x v="0"/>
    <s v="0.0%"/>
    <x v="35"/>
    <x v="4"/>
    <x v="0"/>
    <n v="136"/>
    <n v="179.52"/>
    <n v="1088"/>
    <n v="1436.16"/>
    <x v="2"/>
    <x v="3"/>
    <x v="0"/>
  </r>
  <r>
    <d v="2023-04-22T00:00:00"/>
    <s v="P0048"/>
    <n v="10"/>
    <x v="2"/>
    <x v="1"/>
    <s v="0.0%"/>
    <x v="32"/>
    <x v="2"/>
    <x v="0"/>
    <n v="123"/>
    <n v="135.30000000000001"/>
    <n v="1230"/>
    <n v="1353"/>
    <x v="21"/>
    <x v="3"/>
    <x v="0"/>
  </r>
  <r>
    <d v="2023-04-23T00:00:00"/>
    <s v="P0028"/>
    <n v="12"/>
    <x v="1"/>
    <x v="1"/>
    <s v="0.0%"/>
    <x v="6"/>
    <x v="0"/>
    <x v="2"/>
    <n v="44"/>
    <n v="48.4"/>
    <n v="528"/>
    <n v="580.79999999999995"/>
    <x v="7"/>
    <x v="3"/>
    <x v="0"/>
  </r>
  <r>
    <d v="2023-04-24T00:00:00"/>
    <s v="P0031"/>
    <n v="13"/>
    <x v="0"/>
    <x v="0"/>
    <s v="0.0%"/>
    <x v="7"/>
    <x v="0"/>
    <x v="2"/>
    <n v="124"/>
    <n v="163.68"/>
    <n v="1612"/>
    <n v="2127.84"/>
    <x v="22"/>
    <x v="3"/>
    <x v="0"/>
  </r>
  <r>
    <d v="2023-04-25T00:00:00"/>
    <s v="P0042"/>
    <n v="12"/>
    <x v="0"/>
    <x v="1"/>
    <s v="0.0%"/>
    <x v="45"/>
    <x v="2"/>
    <x v="1"/>
    <n v="71"/>
    <n v="79.52"/>
    <n v="852"/>
    <n v="954.24"/>
    <x v="19"/>
    <x v="3"/>
    <x v="0"/>
  </r>
  <r>
    <d v="2023-04-26T00:00:00"/>
    <s v="P0020"/>
    <n v="18"/>
    <x v="1"/>
    <x v="0"/>
    <s v="0.0%"/>
    <x v="26"/>
    <x v="4"/>
    <x v="2"/>
    <n v="10"/>
    <n v="14.600000000000001"/>
    <n v="180"/>
    <n v="262.8"/>
    <x v="14"/>
    <x v="3"/>
    <x v="0"/>
  </r>
  <r>
    <d v="2023-04-27T00:00:00"/>
    <s v="P0029"/>
    <n v="13"/>
    <x v="0"/>
    <x v="1"/>
    <s v="0.0%"/>
    <x v="23"/>
    <x v="0"/>
    <x v="1"/>
    <n v="71"/>
    <n v="95.85"/>
    <n v="923"/>
    <n v="1246.05"/>
    <x v="27"/>
    <x v="3"/>
    <x v="0"/>
  </r>
  <r>
    <d v="2023-04-28T00:00:00"/>
    <s v="P0015"/>
    <n v="4"/>
    <x v="0"/>
    <x v="0"/>
    <s v="0.0%"/>
    <x v="44"/>
    <x v="4"/>
    <x v="2"/>
    <n v="105"/>
    <n v="148.05000000000001"/>
    <n v="420"/>
    <n v="592.20000000000005"/>
    <x v="21"/>
    <x v="3"/>
    <x v="0"/>
  </r>
  <r>
    <d v="2023-04-29T00:00:00"/>
    <s v="P0050"/>
    <n v="9"/>
    <x v="1"/>
    <x v="1"/>
    <s v="0.0%"/>
    <x v="3"/>
    <x v="2"/>
    <x v="1"/>
    <n v="12"/>
    <n v="17.52"/>
    <n v="108"/>
    <n v="157.68"/>
    <x v="17"/>
    <x v="3"/>
    <x v="0"/>
  </r>
  <r>
    <d v="2023-05-05T00:00:00"/>
    <s v="P0016"/>
    <n v="14"/>
    <x v="1"/>
    <x v="1"/>
    <s v="0.0%"/>
    <x v="20"/>
    <x v="4"/>
    <x v="0"/>
    <n v="44"/>
    <n v="72.599999999999994"/>
    <n v="616"/>
    <n v="1016.3999999999999"/>
    <x v="16"/>
    <x v="4"/>
    <x v="0"/>
  </r>
  <r>
    <d v="2023-05-01T00:00:00"/>
    <s v="P0030"/>
    <n v="3"/>
    <x v="2"/>
    <x v="0"/>
    <s v="0.0%"/>
    <x v="27"/>
    <x v="0"/>
    <x v="3"/>
    <n v="133"/>
    <n v="194.18"/>
    <n v="399"/>
    <n v="582.54"/>
    <x v="12"/>
    <x v="4"/>
    <x v="0"/>
  </r>
  <r>
    <d v="2023-05-02T00:00:00"/>
    <s v="P0044"/>
    <n v="19"/>
    <x v="1"/>
    <x v="1"/>
    <s v="0.0%"/>
    <x v="28"/>
    <x v="2"/>
    <x v="2"/>
    <n v="124"/>
    <n v="140.12"/>
    <n v="2356"/>
    <n v="2662.28"/>
    <x v="0"/>
    <x v="4"/>
    <x v="0"/>
  </r>
  <r>
    <d v="2023-05-03T00:00:00"/>
    <s v="P0024"/>
    <n v="6"/>
    <x v="0"/>
    <x v="1"/>
    <s v="0.0%"/>
    <x v="0"/>
    <x v="0"/>
    <x v="0"/>
    <n v="136"/>
    <n v="153.68"/>
    <n v="816"/>
    <n v="922.08"/>
    <x v="3"/>
    <x v="4"/>
    <x v="0"/>
  </r>
  <r>
    <d v="2023-05-09T00:00:00"/>
    <s v="P0025"/>
    <n v="18"/>
    <x v="2"/>
    <x v="1"/>
    <s v="0.0%"/>
    <x v="31"/>
    <x v="0"/>
    <x v="1"/>
    <n v="12"/>
    <n v="16.920000000000002"/>
    <n v="216"/>
    <n v="304.56000000000006"/>
    <x v="27"/>
    <x v="4"/>
    <x v="0"/>
  </r>
  <r>
    <d v="2023-05-14T00:00:00"/>
    <s v="P0025"/>
    <n v="13"/>
    <x v="1"/>
    <x v="0"/>
    <s v="0.0%"/>
    <x v="31"/>
    <x v="0"/>
    <x v="1"/>
    <n v="12"/>
    <n v="16.920000000000002"/>
    <n v="156"/>
    <n v="219.96000000000004"/>
    <x v="2"/>
    <x v="4"/>
    <x v="0"/>
  </r>
  <r>
    <d v="2023-05-06T00:00:00"/>
    <s v="P0038"/>
    <n v="13"/>
    <x v="0"/>
    <x v="0"/>
    <s v="0.0%"/>
    <x v="36"/>
    <x v="1"/>
    <x v="3"/>
    <n v="63"/>
    <n v="69.3"/>
    <n v="819"/>
    <n v="900.9"/>
    <x v="14"/>
    <x v="4"/>
    <x v="0"/>
  </r>
  <r>
    <d v="2023-05-27T00:00:00"/>
    <s v="P0041"/>
    <n v="15"/>
    <x v="2"/>
    <x v="1"/>
    <s v="0.0%"/>
    <x v="1"/>
    <x v="1"/>
    <x v="1"/>
    <n v="44"/>
    <n v="58.08"/>
    <n v="660"/>
    <n v="871.19999999999993"/>
    <x v="29"/>
    <x v="4"/>
    <x v="0"/>
  </r>
  <r>
    <d v="2023-05-08T00:00:00"/>
    <s v="P0028"/>
    <n v="20"/>
    <x v="1"/>
    <x v="0"/>
    <s v="0.0%"/>
    <x v="6"/>
    <x v="0"/>
    <x v="2"/>
    <n v="44"/>
    <n v="48.4"/>
    <n v="880"/>
    <n v="968"/>
    <x v="1"/>
    <x v="4"/>
    <x v="0"/>
  </r>
  <r>
    <d v="2023-06-01T00:00:00"/>
    <s v="P0047"/>
    <n v="1"/>
    <x v="1"/>
    <x v="1"/>
    <s v="0.0%"/>
    <x v="11"/>
    <x v="2"/>
    <x v="2"/>
    <n v="10"/>
    <n v="11.2"/>
    <n v="10"/>
    <n v="11.2"/>
    <x v="19"/>
    <x v="5"/>
    <x v="0"/>
  </r>
  <r>
    <d v="2023-06-03T00:00:00"/>
    <s v="P0048"/>
    <n v="17"/>
    <x v="0"/>
    <x v="0"/>
    <s v="0.0%"/>
    <x v="32"/>
    <x v="2"/>
    <x v="0"/>
    <n v="123"/>
    <n v="135.30000000000001"/>
    <n v="2091"/>
    <n v="2300.1000000000004"/>
    <x v="14"/>
    <x v="5"/>
    <x v="0"/>
  </r>
  <r>
    <d v="2023-05-11T00:00:00"/>
    <s v="P0043"/>
    <n v="20"/>
    <x v="1"/>
    <x v="0"/>
    <s v="0.0%"/>
    <x v="46"/>
    <x v="2"/>
    <x v="0"/>
    <n v="133"/>
    <n v="151.62"/>
    <n v="2660"/>
    <n v="3032.4"/>
    <x v="11"/>
    <x v="4"/>
    <x v="0"/>
  </r>
  <r>
    <d v="2023-05-12T00:00:00"/>
    <s v="P0042"/>
    <n v="8"/>
    <x v="0"/>
    <x v="1"/>
    <s v="0.0%"/>
    <x v="45"/>
    <x v="2"/>
    <x v="1"/>
    <n v="71"/>
    <n v="79.52"/>
    <n v="568"/>
    <n v="636.16"/>
    <x v="22"/>
    <x v="4"/>
    <x v="0"/>
  </r>
  <r>
    <d v="2023-05-13T00:00:00"/>
    <s v="P0048"/>
    <n v="1"/>
    <x v="0"/>
    <x v="1"/>
    <s v="0.0%"/>
    <x v="32"/>
    <x v="2"/>
    <x v="0"/>
    <n v="123"/>
    <n v="135.30000000000001"/>
    <n v="123"/>
    <n v="135.30000000000001"/>
    <x v="21"/>
    <x v="4"/>
    <x v="0"/>
  </r>
  <r>
    <d v="2023-04-30T00:00:00"/>
    <s v="P002"/>
    <n v="1"/>
    <x v="2"/>
    <x v="1"/>
    <s v="0.0%"/>
    <x v="21"/>
    <x v="3"/>
    <x v="1"/>
    <n v="105"/>
    <n v="117.6"/>
    <n v="105"/>
    <n v="117.6"/>
    <x v="18"/>
    <x v="3"/>
    <x v="0"/>
  </r>
  <r>
    <d v="2023-05-15T00:00:00"/>
    <s v="P0039"/>
    <n v="17"/>
    <x v="0"/>
    <x v="1"/>
    <s v="0.0%"/>
    <x v="34"/>
    <x v="1"/>
    <x v="2"/>
    <n v="98"/>
    <n v="132.30000000000001"/>
    <n v="1666"/>
    <n v="2249.1000000000004"/>
    <x v="18"/>
    <x v="4"/>
    <x v="0"/>
  </r>
  <r>
    <d v="2023-05-04T00:00:00"/>
    <s v="P0011"/>
    <n v="2"/>
    <x v="0"/>
    <x v="0"/>
    <s v="0.0%"/>
    <x v="35"/>
    <x v="4"/>
    <x v="0"/>
    <n v="136"/>
    <n v="179.52"/>
    <n v="272"/>
    <n v="359.04"/>
    <x v="15"/>
    <x v="4"/>
    <x v="0"/>
  </r>
  <r>
    <d v="2023-05-07T00:00:00"/>
    <s v="P009"/>
    <n v="8"/>
    <x v="0"/>
    <x v="1"/>
    <s v="0.0%"/>
    <x v="37"/>
    <x v="3"/>
    <x v="1"/>
    <n v="10"/>
    <n v="17.52"/>
    <n v="80"/>
    <n v="140.16"/>
    <x v="11"/>
    <x v="4"/>
    <x v="0"/>
  </r>
  <r>
    <d v="2023-05-18T00:00:00"/>
    <s v="P0048"/>
    <n v="9"/>
    <x v="2"/>
    <x v="0"/>
    <s v="0.0%"/>
    <x v="32"/>
    <x v="2"/>
    <x v="0"/>
    <n v="123"/>
    <n v="135.30000000000001"/>
    <n v="1107"/>
    <n v="1217.7"/>
    <x v="30"/>
    <x v="4"/>
    <x v="0"/>
  </r>
  <r>
    <d v="2023-05-19T00:00:00"/>
    <s v="P0048"/>
    <n v="11"/>
    <x v="2"/>
    <x v="1"/>
    <s v="0.0%"/>
    <x v="32"/>
    <x v="2"/>
    <x v="0"/>
    <n v="123"/>
    <n v="135.30000000000001"/>
    <n v="1353"/>
    <n v="1488.3000000000002"/>
    <x v="22"/>
    <x v="4"/>
    <x v="0"/>
  </r>
  <r>
    <d v="2023-05-10T00:00:00"/>
    <s v="P001"/>
    <n v="13"/>
    <x v="2"/>
    <x v="1"/>
    <s v="0.0%"/>
    <x v="38"/>
    <x v="3"/>
    <x v="1"/>
    <n v="98"/>
    <n v="129.36000000000001"/>
    <n v="1274"/>
    <n v="1681.6800000000003"/>
    <x v="9"/>
    <x v="4"/>
    <x v="0"/>
  </r>
  <r>
    <d v="2023-05-16T00:00:00"/>
    <s v="P0018"/>
    <n v="6"/>
    <x v="0"/>
    <x v="0"/>
    <s v="0.0%"/>
    <x v="18"/>
    <x v="4"/>
    <x v="1"/>
    <n v="133"/>
    <n v="146.30000000000001"/>
    <n v="798"/>
    <n v="877.80000000000007"/>
    <x v="18"/>
    <x v="4"/>
    <x v="0"/>
  </r>
  <r>
    <d v="2023-05-17T00:00:00"/>
    <s v="P004"/>
    <n v="2"/>
    <x v="1"/>
    <x v="1"/>
    <s v="0.0%"/>
    <x v="41"/>
    <x v="3"/>
    <x v="2"/>
    <n v="71"/>
    <n v="132.30000000000001"/>
    <n v="142"/>
    <n v="264.60000000000002"/>
    <x v="29"/>
    <x v="4"/>
    <x v="0"/>
  </r>
  <r>
    <d v="2023-05-23T00:00:00"/>
    <s v="P0044"/>
    <n v="13"/>
    <x v="1"/>
    <x v="1"/>
    <s v="0.0%"/>
    <x v="28"/>
    <x v="2"/>
    <x v="2"/>
    <n v="124"/>
    <n v="140.12"/>
    <n v="1612"/>
    <n v="1821.56"/>
    <x v="1"/>
    <x v="4"/>
    <x v="0"/>
  </r>
  <r>
    <d v="2023-05-24T00:00:00"/>
    <s v="P0047"/>
    <n v="1"/>
    <x v="0"/>
    <x v="0"/>
    <s v="0.0%"/>
    <x v="11"/>
    <x v="2"/>
    <x v="2"/>
    <n v="10"/>
    <n v="11.2"/>
    <n v="10"/>
    <n v="11.2"/>
    <x v="19"/>
    <x v="4"/>
    <x v="0"/>
  </r>
  <r>
    <d v="2023-05-20T00:00:00"/>
    <s v="P0012"/>
    <n v="7"/>
    <x v="1"/>
    <x v="1"/>
    <s v="0.0%"/>
    <x v="9"/>
    <x v="4"/>
    <x v="2"/>
    <n v="12"/>
    <n v="13.44"/>
    <n v="84"/>
    <n v="94.08"/>
    <x v="5"/>
    <x v="4"/>
    <x v="0"/>
  </r>
  <r>
    <d v="2023-05-21T00:00:00"/>
    <s v="P0027"/>
    <n v="6"/>
    <x v="0"/>
    <x v="0"/>
    <s v="0.0%"/>
    <x v="22"/>
    <x v="0"/>
    <x v="0"/>
    <n v="105"/>
    <n v="117.6"/>
    <n v="630"/>
    <n v="705.59999999999991"/>
    <x v="17"/>
    <x v="4"/>
    <x v="0"/>
  </r>
  <r>
    <d v="2023-05-22T00:00:00"/>
    <s v="P0022"/>
    <n v="20"/>
    <x v="0"/>
    <x v="1"/>
    <s v="0.0%"/>
    <x v="30"/>
    <x v="0"/>
    <x v="3"/>
    <n v="10"/>
    <n v="11.2"/>
    <n v="200"/>
    <n v="224"/>
    <x v="19"/>
    <x v="4"/>
    <x v="0"/>
  </r>
  <r>
    <d v="2023-05-25T00:00:00"/>
    <s v="P004"/>
    <n v="8"/>
    <x v="0"/>
    <x v="1"/>
    <s v="0.0%"/>
    <x v="41"/>
    <x v="3"/>
    <x v="2"/>
    <n v="71"/>
    <n v="132.30000000000001"/>
    <n v="568"/>
    <n v="1058.4000000000001"/>
    <x v="28"/>
    <x v="4"/>
    <x v="0"/>
  </r>
  <r>
    <d v="2023-05-26T00:00:00"/>
    <s v="P0036"/>
    <n v="7"/>
    <x v="1"/>
    <x v="0"/>
    <s v="0.0%"/>
    <x v="47"/>
    <x v="1"/>
    <x v="2"/>
    <n v="136"/>
    <n v="224.4"/>
    <n v="952"/>
    <n v="1570.8"/>
    <x v="14"/>
    <x v="4"/>
    <x v="0"/>
  </r>
  <r>
    <d v="2023-05-28T00:00:00"/>
    <s v="P0018"/>
    <n v="20"/>
    <x v="2"/>
    <x v="0"/>
    <s v="0.0%"/>
    <x v="18"/>
    <x v="4"/>
    <x v="1"/>
    <n v="133"/>
    <n v="146.30000000000001"/>
    <n v="2660"/>
    <n v="2926"/>
    <x v="12"/>
    <x v="4"/>
    <x v="0"/>
  </r>
  <r>
    <d v="2023-05-29T00:00:00"/>
    <s v="P0027"/>
    <n v="6"/>
    <x v="1"/>
    <x v="1"/>
    <s v="0.0%"/>
    <x v="22"/>
    <x v="0"/>
    <x v="0"/>
    <n v="105"/>
    <n v="117.6"/>
    <n v="630"/>
    <n v="705.59999999999991"/>
    <x v="17"/>
    <x v="4"/>
    <x v="0"/>
  </r>
  <r>
    <d v="2023-05-30T00:00:00"/>
    <s v="P0024"/>
    <n v="10"/>
    <x v="0"/>
    <x v="1"/>
    <s v="0.0%"/>
    <x v="0"/>
    <x v="0"/>
    <x v="0"/>
    <n v="136"/>
    <n v="153.68"/>
    <n v="1360"/>
    <n v="1536.8000000000002"/>
    <x v="0"/>
    <x v="4"/>
    <x v="0"/>
  </r>
  <r>
    <d v="2023-05-31T00:00:00"/>
    <s v="P0013"/>
    <n v="19"/>
    <x v="0"/>
    <x v="0"/>
    <s v="0.0%"/>
    <x v="48"/>
    <x v="4"/>
    <x v="1"/>
    <n v="63"/>
    <n v="71.819999999999993"/>
    <n v="1197"/>
    <n v="1364.58"/>
    <x v="1"/>
    <x v="4"/>
    <x v="0"/>
  </r>
  <r>
    <d v="2023-06-02T00:00:00"/>
    <s v="P004"/>
    <n v="4"/>
    <x v="0"/>
    <x v="1"/>
    <s v="0.0%"/>
    <x v="41"/>
    <x v="3"/>
    <x v="2"/>
    <n v="71"/>
    <n v="80.23"/>
    <n v="284"/>
    <n v="320.92"/>
    <x v="0"/>
    <x v="5"/>
    <x v="0"/>
  </r>
  <r>
    <d v="2023-06-04T00:00:00"/>
    <s v="P0017"/>
    <n v="7"/>
    <x v="1"/>
    <x v="1"/>
    <s v="0.0%"/>
    <x v="39"/>
    <x v="4"/>
    <x v="1"/>
    <n v="71"/>
    <n v="79.52"/>
    <n v="497"/>
    <n v="556.64"/>
    <x v="10"/>
    <x v="5"/>
    <x v="0"/>
  </r>
  <r>
    <d v="2023-06-05T00:00:00"/>
    <s v="P0041"/>
    <n v="18"/>
    <x v="2"/>
    <x v="0"/>
    <s v="0.0%"/>
    <x v="1"/>
    <x v="1"/>
    <x v="1"/>
    <n v="44"/>
    <n v="58.08"/>
    <n v="792"/>
    <n v="1045.44"/>
    <x v="3"/>
    <x v="5"/>
    <x v="0"/>
  </r>
  <r>
    <d v="2023-06-06T00:00:00"/>
    <s v="P0010"/>
    <n v="6"/>
    <x v="2"/>
    <x v="1"/>
    <s v="0.0%"/>
    <x v="29"/>
    <x v="4"/>
    <x v="1"/>
    <n v="123"/>
    <n v="179.58"/>
    <n v="738"/>
    <n v="1077.48"/>
    <x v="16"/>
    <x v="5"/>
    <x v="0"/>
  </r>
  <r>
    <d v="2023-06-07T00:00:00"/>
    <s v="P0011"/>
    <n v="11"/>
    <x v="1"/>
    <x v="0"/>
    <s v="0.0%"/>
    <x v="35"/>
    <x v="4"/>
    <x v="0"/>
    <n v="136"/>
    <n v="179.52"/>
    <n v="1496"/>
    <n v="1974.72"/>
    <x v="22"/>
    <x v="5"/>
    <x v="0"/>
  </r>
  <r>
    <d v="2023-06-08T00:00:00"/>
    <s v="P0033"/>
    <n v="9"/>
    <x v="0"/>
    <x v="1"/>
    <s v="0.0%"/>
    <x v="25"/>
    <x v="1"/>
    <x v="1"/>
    <n v="16"/>
    <n v="18.240000000000002"/>
    <n v="144"/>
    <n v="164.16000000000003"/>
    <x v="16"/>
    <x v="5"/>
    <x v="0"/>
  </r>
  <r>
    <d v="2023-06-09T00:00:00"/>
    <s v="P001"/>
    <n v="9"/>
    <x v="0"/>
    <x v="1"/>
    <s v="0.0%"/>
    <x v="38"/>
    <x v="3"/>
    <x v="1"/>
    <n v="98"/>
    <n v="129.36000000000001"/>
    <n v="882"/>
    <n v="1164.2400000000002"/>
    <x v="10"/>
    <x v="5"/>
    <x v="0"/>
  </r>
  <r>
    <d v="2023-06-10T00:00:00"/>
    <s v="P0026"/>
    <n v="11"/>
    <x v="1"/>
    <x v="0"/>
    <s v="0.0%"/>
    <x v="40"/>
    <x v="0"/>
    <x v="1"/>
    <n v="98"/>
    <n v="161.69999999999999"/>
    <n v="1078"/>
    <n v="1778.6999999999998"/>
    <x v="16"/>
    <x v="5"/>
    <x v="0"/>
  </r>
  <r>
    <d v="2023-06-11T00:00:00"/>
    <s v="P004"/>
    <n v="15"/>
    <x v="0"/>
    <x v="1"/>
    <s v="0.0%"/>
    <x v="41"/>
    <x v="3"/>
    <x v="2"/>
    <n v="71"/>
    <n v="80.23"/>
    <n v="1065"/>
    <n v="1203.45"/>
    <x v="25"/>
    <x v="5"/>
    <x v="0"/>
  </r>
  <r>
    <d v="2023-06-12T00:00:00"/>
    <s v="P0032"/>
    <n v="5"/>
    <x v="0"/>
    <x v="1"/>
    <s v="0.0%"/>
    <x v="49"/>
    <x v="1"/>
    <x v="0"/>
    <n v="10"/>
    <n v="11.2"/>
    <n v="50"/>
    <n v="56"/>
    <x v="1"/>
    <x v="5"/>
    <x v="0"/>
  </r>
  <r>
    <d v="2023-06-13T00:00:00"/>
    <s v="P006"/>
    <n v="14"/>
    <x v="1"/>
    <x v="0"/>
    <s v="0.0%"/>
    <x v="24"/>
    <x v="3"/>
    <x v="3"/>
    <n v="124"/>
    <n v="204.60000000000002"/>
    <n v="1736"/>
    <n v="2864.4000000000005"/>
    <x v="5"/>
    <x v="5"/>
    <x v="0"/>
  </r>
  <r>
    <d v="2023-06-14T00:00:00"/>
    <s v="P0019"/>
    <n v="1"/>
    <x v="2"/>
    <x v="1"/>
    <s v="0.0%"/>
    <x v="42"/>
    <x v="4"/>
    <x v="0"/>
    <n v="124"/>
    <n v="167.4"/>
    <n v="124"/>
    <n v="167.4"/>
    <x v="0"/>
    <x v="5"/>
    <x v="0"/>
  </r>
  <r>
    <d v="2023-06-15T00:00:00"/>
    <s v="P004"/>
    <n v="6"/>
    <x v="2"/>
    <x v="0"/>
    <s v="0.0%"/>
    <x v="41"/>
    <x v="3"/>
    <x v="2"/>
    <n v="71"/>
    <n v="80.23"/>
    <n v="426"/>
    <n v="481.38"/>
    <x v="1"/>
    <x v="5"/>
    <x v="0"/>
  </r>
  <r>
    <d v="2023-06-16T00:00:00"/>
    <s v="P0032"/>
    <n v="9"/>
    <x v="1"/>
    <x v="1"/>
    <s v="0.0%"/>
    <x v="49"/>
    <x v="1"/>
    <x v="0"/>
    <n v="10"/>
    <n v="11.2"/>
    <n v="90"/>
    <n v="100.8"/>
    <x v="10"/>
    <x v="5"/>
    <x v="0"/>
  </r>
  <r>
    <d v="2023-06-17T00:00:00"/>
    <s v="P0010"/>
    <n v="20"/>
    <x v="0"/>
    <x v="0"/>
    <s v="0.0%"/>
    <x v="29"/>
    <x v="4"/>
    <x v="1"/>
    <n v="123"/>
    <n v="179.58"/>
    <n v="2460"/>
    <n v="3591.6000000000004"/>
    <x v="27"/>
    <x v="5"/>
    <x v="0"/>
  </r>
  <r>
    <d v="2023-06-18T00:00:00"/>
    <s v="P0040"/>
    <n v="13"/>
    <x v="0"/>
    <x v="1"/>
    <s v="0.0%"/>
    <x v="13"/>
    <x v="1"/>
    <x v="0"/>
    <n v="105"/>
    <n v="153.30000000000001"/>
    <n v="1365"/>
    <n v="1992.9"/>
    <x v="21"/>
    <x v="5"/>
    <x v="0"/>
  </r>
  <r>
    <d v="2023-06-19T00:00:00"/>
    <s v="P0022"/>
    <n v="7"/>
    <x v="1"/>
    <x v="1"/>
    <s v="0.0%"/>
    <x v="30"/>
    <x v="0"/>
    <x v="3"/>
    <n v="10"/>
    <n v="11.2"/>
    <n v="70"/>
    <n v="78.399999999999991"/>
    <x v="14"/>
    <x v="5"/>
    <x v="0"/>
  </r>
  <r>
    <d v="2023-06-20T00:00:00"/>
    <s v="P0016"/>
    <n v="14"/>
    <x v="0"/>
    <x v="0"/>
    <s v="0.0%"/>
    <x v="20"/>
    <x v="4"/>
    <x v="0"/>
    <n v="44"/>
    <n v="72.599999999999994"/>
    <n v="616"/>
    <n v="1016.3999999999999"/>
    <x v="16"/>
    <x v="5"/>
    <x v="0"/>
  </r>
  <r>
    <d v="2023-06-21T00:00:00"/>
    <s v="P0026"/>
    <n v="6"/>
    <x v="0"/>
    <x v="1"/>
    <s v="0.0%"/>
    <x v="40"/>
    <x v="0"/>
    <x v="1"/>
    <n v="98"/>
    <n v="161.69999999999999"/>
    <n v="588"/>
    <n v="970.19999999999993"/>
    <x v="22"/>
    <x v="5"/>
    <x v="0"/>
  </r>
  <r>
    <d v="2023-06-22T00:00:00"/>
    <s v="P0024"/>
    <n v="6"/>
    <x v="1"/>
    <x v="1"/>
    <s v="0.0%"/>
    <x v="0"/>
    <x v="0"/>
    <x v="0"/>
    <n v="136"/>
    <n v="153.68"/>
    <n v="816"/>
    <n v="922.08"/>
    <x v="3"/>
    <x v="5"/>
    <x v="0"/>
  </r>
  <r>
    <d v="2023-06-23T00:00:00"/>
    <s v="P007"/>
    <n v="5"/>
    <x v="2"/>
    <x v="0"/>
    <s v="0.0%"/>
    <x v="4"/>
    <x v="3"/>
    <x v="2"/>
    <n v="10"/>
    <n v="11.2"/>
    <n v="50"/>
    <n v="56"/>
    <x v="1"/>
    <x v="5"/>
    <x v="0"/>
  </r>
  <r>
    <d v="2023-06-24T00:00:00"/>
    <s v="P0022"/>
    <n v="18"/>
    <x v="2"/>
    <x v="1"/>
    <s v="0.0%"/>
    <x v="30"/>
    <x v="0"/>
    <x v="3"/>
    <n v="10"/>
    <n v="11.2"/>
    <n v="180"/>
    <n v="201.6"/>
    <x v="11"/>
    <x v="5"/>
    <x v="0"/>
  </r>
  <r>
    <d v="2023-06-25T00:00:00"/>
    <s v="P0047"/>
    <n v="13"/>
    <x v="1"/>
    <x v="0"/>
    <s v="0.0%"/>
    <x v="11"/>
    <x v="2"/>
    <x v="2"/>
    <n v="10"/>
    <n v="11.2"/>
    <n v="130"/>
    <n v="145.6"/>
    <x v="15"/>
    <x v="5"/>
    <x v="0"/>
  </r>
  <r>
    <d v="2023-06-26T00:00:00"/>
    <s v="P0014"/>
    <n v="1"/>
    <x v="0"/>
    <x v="1"/>
    <s v="0.0%"/>
    <x v="16"/>
    <x v="4"/>
    <x v="3"/>
    <n v="98"/>
    <n v="110.74"/>
    <n v="98"/>
    <n v="110.74"/>
    <x v="11"/>
    <x v="5"/>
    <x v="0"/>
  </r>
  <r>
    <d v="2023-06-27T00:00:00"/>
    <s v="P007"/>
    <n v="6"/>
    <x v="0"/>
    <x v="0"/>
    <s v="0.0%"/>
    <x v="4"/>
    <x v="3"/>
    <x v="2"/>
    <n v="10"/>
    <n v="11.2"/>
    <n v="60"/>
    <n v="67.199999999999989"/>
    <x v="9"/>
    <x v="5"/>
    <x v="0"/>
  </r>
  <r>
    <d v="2023-06-28T00:00:00"/>
    <s v="P006"/>
    <n v="9"/>
    <x v="1"/>
    <x v="1"/>
    <s v="0.0%"/>
    <x v="24"/>
    <x v="3"/>
    <x v="3"/>
    <n v="124"/>
    <n v="204.60000000000002"/>
    <n v="1116"/>
    <n v="1841.4"/>
    <x v="21"/>
    <x v="5"/>
    <x v="0"/>
  </r>
  <r>
    <d v="2023-06-29T00:00:00"/>
    <s v="P006"/>
    <n v="17"/>
    <x v="0"/>
    <x v="1"/>
    <s v="0.0%"/>
    <x v="24"/>
    <x v="3"/>
    <x v="3"/>
    <n v="124"/>
    <n v="204.60000000000002"/>
    <n v="2108"/>
    <n v="3478.2000000000003"/>
    <x v="10"/>
    <x v="5"/>
    <x v="0"/>
  </r>
  <r>
    <d v="2023-06-30T00:00:00"/>
    <s v="P0019"/>
    <n v="11"/>
    <x v="0"/>
    <x v="0"/>
    <s v="0.0%"/>
    <x v="42"/>
    <x v="4"/>
    <x v="0"/>
    <n v="124"/>
    <n v="167.4"/>
    <n v="1364"/>
    <n v="1841.4"/>
    <x v="21"/>
    <x v="5"/>
    <x v="0"/>
  </r>
  <r>
    <d v="2023-07-01T00:00:00"/>
    <s v="P0031"/>
    <n v="11"/>
    <x v="1"/>
    <x v="1"/>
    <s v="0.0%"/>
    <x v="7"/>
    <x v="0"/>
    <x v="2"/>
    <n v="124"/>
    <n v="163.68"/>
    <n v="1364"/>
    <n v="1800.48"/>
    <x v="12"/>
    <x v="6"/>
    <x v="0"/>
  </r>
  <r>
    <d v="2023-07-02T00:00:00"/>
    <s v="P001"/>
    <n v="14"/>
    <x v="2"/>
    <x v="1"/>
    <s v="0.0%"/>
    <x v="38"/>
    <x v="3"/>
    <x v="1"/>
    <n v="98"/>
    <n v="129.36000000000001"/>
    <n v="1372"/>
    <n v="1811.0400000000002"/>
    <x v="0"/>
    <x v="6"/>
    <x v="0"/>
  </r>
  <r>
    <d v="2023-07-03T00:00:00"/>
    <s v="P0043"/>
    <n v="1"/>
    <x v="2"/>
    <x v="0"/>
    <s v="0.0%"/>
    <x v="46"/>
    <x v="2"/>
    <x v="0"/>
    <n v="133"/>
    <n v="151.62"/>
    <n v="133"/>
    <n v="151.62"/>
    <x v="27"/>
    <x v="6"/>
    <x v="0"/>
  </r>
  <r>
    <d v="2023-07-04T00:00:00"/>
    <s v="P0044"/>
    <n v="17"/>
    <x v="1"/>
    <x v="1"/>
    <s v="0.0%"/>
    <x v="28"/>
    <x v="2"/>
    <x v="2"/>
    <n v="124"/>
    <n v="140.12"/>
    <n v="2108"/>
    <n v="2382.04"/>
    <x v="10"/>
    <x v="6"/>
    <x v="0"/>
  </r>
  <r>
    <d v="2023-07-05T00:00:00"/>
    <s v="P0045"/>
    <n v="20"/>
    <x v="0"/>
    <x v="0"/>
    <s v="0.0%"/>
    <x v="33"/>
    <x v="2"/>
    <x v="1"/>
    <n v="10"/>
    <n v="14.100000000000001"/>
    <n v="200"/>
    <n v="282"/>
    <x v="13"/>
    <x v="6"/>
    <x v="0"/>
  </r>
  <r>
    <d v="2023-07-06T00:00:00"/>
    <s v="P0012"/>
    <n v="18"/>
    <x v="0"/>
    <x v="1"/>
    <s v="0.0%"/>
    <x v="9"/>
    <x v="4"/>
    <x v="2"/>
    <n v="12"/>
    <n v="13.44"/>
    <n v="216"/>
    <n v="241.92"/>
    <x v="6"/>
    <x v="6"/>
    <x v="0"/>
  </r>
  <r>
    <d v="2023-07-07T00:00:00"/>
    <s v="P002"/>
    <n v="16"/>
    <x v="1"/>
    <x v="0"/>
    <s v="0.0%"/>
    <x v="21"/>
    <x v="3"/>
    <x v="1"/>
    <n v="105"/>
    <n v="117.6"/>
    <n v="1680"/>
    <n v="1881.6"/>
    <x v="28"/>
    <x v="6"/>
    <x v="0"/>
  </r>
  <r>
    <d v="2023-07-08T00:00:00"/>
    <s v="P006"/>
    <n v="5"/>
    <x v="0"/>
    <x v="1"/>
    <s v="0.0%"/>
    <x v="24"/>
    <x v="3"/>
    <x v="3"/>
    <n v="124"/>
    <n v="204.60000000000002"/>
    <n v="620"/>
    <n v="1023.0000000000001"/>
    <x v="11"/>
    <x v="6"/>
    <x v="0"/>
  </r>
  <r>
    <d v="2023-07-09T00:00:00"/>
    <s v="P0014"/>
    <n v="19"/>
    <x v="0"/>
    <x v="1"/>
    <s v="0.0%"/>
    <x v="16"/>
    <x v="4"/>
    <x v="3"/>
    <n v="98"/>
    <n v="110.74"/>
    <n v="1862"/>
    <n v="2104.06"/>
    <x v="12"/>
    <x v="6"/>
    <x v="0"/>
  </r>
  <r>
    <d v="2023-07-10T00:00:00"/>
    <s v="P0030"/>
    <n v="15"/>
    <x v="1"/>
    <x v="0"/>
    <s v="0.0%"/>
    <x v="27"/>
    <x v="0"/>
    <x v="3"/>
    <n v="133"/>
    <n v="194.18"/>
    <n v="1995"/>
    <n v="2912.7000000000003"/>
    <x v="4"/>
    <x v="6"/>
    <x v="0"/>
  </r>
  <r>
    <d v="2023-07-11T00:00:00"/>
    <s v="P0029"/>
    <n v="12"/>
    <x v="2"/>
    <x v="1"/>
    <s v="0.0%"/>
    <x v="23"/>
    <x v="0"/>
    <x v="1"/>
    <n v="71"/>
    <n v="95.85"/>
    <n v="852"/>
    <n v="1150.1999999999998"/>
    <x v="28"/>
    <x v="6"/>
    <x v="0"/>
  </r>
  <r>
    <d v="2023-07-12T00:00:00"/>
    <s v="P0017"/>
    <n v="17"/>
    <x v="2"/>
    <x v="1"/>
    <s v="0.0%"/>
    <x v="39"/>
    <x v="4"/>
    <x v="1"/>
    <n v="71"/>
    <n v="79.52"/>
    <n v="1207"/>
    <n v="1351.84"/>
    <x v="16"/>
    <x v="6"/>
    <x v="0"/>
  </r>
  <r>
    <d v="2023-07-13T00:00:00"/>
    <s v="P0013"/>
    <n v="13"/>
    <x v="1"/>
    <x v="0"/>
    <s v="0.0%"/>
    <x v="48"/>
    <x v="4"/>
    <x v="1"/>
    <n v="63"/>
    <n v="71.819999999999993"/>
    <n v="819"/>
    <n v="933.65999999999985"/>
    <x v="4"/>
    <x v="6"/>
    <x v="0"/>
  </r>
  <r>
    <d v="2023-07-14T00:00:00"/>
    <s v="P0033"/>
    <n v="13"/>
    <x v="0"/>
    <x v="1"/>
    <s v="0.0%"/>
    <x v="25"/>
    <x v="1"/>
    <x v="1"/>
    <n v="16"/>
    <n v="18.240000000000002"/>
    <n v="208"/>
    <n v="237.12000000000003"/>
    <x v="15"/>
    <x v="6"/>
    <x v="0"/>
  </r>
  <r>
    <d v="2023-07-15T00:00:00"/>
    <s v="P0031"/>
    <n v="18"/>
    <x v="0"/>
    <x v="0"/>
    <s v="0.0%"/>
    <x v="7"/>
    <x v="0"/>
    <x v="2"/>
    <n v="124"/>
    <n v="163.68"/>
    <n v="2232"/>
    <n v="2946.2400000000002"/>
    <x v="15"/>
    <x v="6"/>
    <x v="0"/>
  </r>
  <r>
    <d v="2023-07-16T00:00:00"/>
    <s v="P007"/>
    <n v="5"/>
    <x v="1"/>
    <x v="1"/>
    <s v="0.0%"/>
    <x v="4"/>
    <x v="3"/>
    <x v="2"/>
    <n v="10"/>
    <n v="11.2"/>
    <n v="50"/>
    <n v="56"/>
    <x v="1"/>
    <x v="6"/>
    <x v="0"/>
  </r>
  <r>
    <d v="2023-07-17T00:00:00"/>
    <s v="P0019"/>
    <n v="10"/>
    <x v="0"/>
    <x v="0"/>
    <s v="0.0%"/>
    <x v="42"/>
    <x v="4"/>
    <x v="0"/>
    <n v="124"/>
    <n v="167.4"/>
    <n v="1240"/>
    <n v="1674"/>
    <x v="26"/>
    <x v="6"/>
    <x v="0"/>
  </r>
  <r>
    <d v="2023-07-18T00:00:00"/>
    <s v="P0025"/>
    <n v="17"/>
    <x v="0"/>
    <x v="1"/>
    <s v="0.0%"/>
    <x v="31"/>
    <x v="0"/>
    <x v="1"/>
    <n v="12"/>
    <n v="16.920000000000002"/>
    <n v="204"/>
    <n v="287.64000000000004"/>
    <x v="8"/>
    <x v="6"/>
    <x v="0"/>
  </r>
  <r>
    <d v="2023-07-19T00:00:00"/>
    <s v="P0016"/>
    <n v="5"/>
    <x v="1"/>
    <x v="1"/>
    <s v="0.0%"/>
    <x v="20"/>
    <x v="4"/>
    <x v="0"/>
    <n v="44"/>
    <n v="72.599999999999994"/>
    <n v="220"/>
    <n v="363"/>
    <x v="6"/>
    <x v="6"/>
    <x v="0"/>
  </r>
  <r>
    <d v="2023-07-20T00:00:00"/>
    <s v="P0050"/>
    <n v="13"/>
    <x v="2"/>
    <x v="0"/>
    <s v="0.0%"/>
    <x v="3"/>
    <x v="2"/>
    <x v="1"/>
    <n v="12"/>
    <n v="17.52"/>
    <n v="156"/>
    <n v="227.76"/>
    <x v="21"/>
    <x v="6"/>
    <x v="0"/>
  </r>
  <r>
    <d v="2023-07-21T00:00:00"/>
    <s v="P002"/>
    <n v="17"/>
    <x v="2"/>
    <x v="1"/>
    <s v="0.0%"/>
    <x v="21"/>
    <x v="3"/>
    <x v="1"/>
    <n v="105"/>
    <n v="117.6"/>
    <n v="1785"/>
    <n v="1999.1999999999998"/>
    <x v="4"/>
    <x v="6"/>
    <x v="0"/>
  </r>
  <r>
    <d v="2023-07-22T00:00:00"/>
    <s v="P0016"/>
    <n v="20"/>
    <x v="1"/>
    <x v="1"/>
    <s v="0.0%"/>
    <x v="20"/>
    <x v="4"/>
    <x v="0"/>
    <n v="44"/>
    <n v="72.599999999999994"/>
    <n v="880"/>
    <n v="1452"/>
    <x v="20"/>
    <x v="6"/>
    <x v="0"/>
  </r>
  <r>
    <d v="2023-07-23T00:00:00"/>
    <s v="P0022"/>
    <n v="12"/>
    <x v="0"/>
    <x v="0"/>
    <s v="0.0%"/>
    <x v="30"/>
    <x v="0"/>
    <x v="3"/>
    <n v="10"/>
    <n v="11.2"/>
    <n v="120"/>
    <n v="134.39999999999998"/>
    <x v="8"/>
    <x v="6"/>
    <x v="0"/>
  </r>
  <r>
    <d v="2023-07-24T00:00:00"/>
    <s v="P0019"/>
    <n v="12"/>
    <x v="0"/>
    <x v="1"/>
    <s v="0.0%"/>
    <x v="42"/>
    <x v="4"/>
    <x v="0"/>
    <n v="124"/>
    <n v="167.4"/>
    <n v="1488"/>
    <n v="2008.8000000000002"/>
    <x v="27"/>
    <x v="6"/>
    <x v="0"/>
  </r>
  <r>
    <d v="2023-07-25T00:00:00"/>
    <s v="P0016"/>
    <n v="12"/>
    <x v="1"/>
    <x v="0"/>
    <s v="0.0%"/>
    <x v="20"/>
    <x v="4"/>
    <x v="0"/>
    <n v="44"/>
    <n v="72.599999999999994"/>
    <n v="528"/>
    <n v="871.19999999999993"/>
    <x v="29"/>
    <x v="6"/>
    <x v="0"/>
  </r>
  <r>
    <d v="2023-07-26T00:00:00"/>
    <s v="P0026"/>
    <n v="14"/>
    <x v="0"/>
    <x v="1"/>
    <s v="0.0%"/>
    <x v="40"/>
    <x v="0"/>
    <x v="1"/>
    <n v="98"/>
    <n v="161.69999999999999"/>
    <n v="1372"/>
    <n v="2263.7999999999997"/>
    <x v="16"/>
    <x v="6"/>
    <x v="0"/>
  </r>
  <r>
    <d v="2023-07-27T00:00:00"/>
    <s v="P008"/>
    <n v="10"/>
    <x v="0"/>
    <x v="0"/>
    <s v="0.0%"/>
    <x v="12"/>
    <x v="3"/>
    <x v="0"/>
    <n v="16"/>
    <n v="17.600000000000001"/>
    <n v="160"/>
    <n v="176"/>
    <x v="15"/>
    <x v="6"/>
    <x v="0"/>
  </r>
  <r>
    <d v="2023-07-28T00:00:00"/>
    <s v="P0045"/>
    <n v="9"/>
    <x v="1"/>
    <x v="1"/>
    <s v="0.0%"/>
    <x v="33"/>
    <x v="2"/>
    <x v="1"/>
    <n v="10"/>
    <n v="14.100000000000001"/>
    <n v="90"/>
    <n v="126.9"/>
    <x v="17"/>
    <x v="6"/>
    <x v="0"/>
  </r>
  <r>
    <d v="2023-07-29T00:00:00"/>
    <s v="P0012"/>
    <n v="9"/>
    <x v="2"/>
    <x v="1"/>
    <s v="0.0%"/>
    <x v="9"/>
    <x v="4"/>
    <x v="2"/>
    <n v="12"/>
    <n v="13.44"/>
    <n v="108"/>
    <n v="120.96"/>
    <x v="23"/>
    <x v="6"/>
    <x v="0"/>
  </r>
  <r>
    <d v="2023-07-30T00:00:00"/>
    <s v="P0048"/>
    <n v="1"/>
    <x v="2"/>
    <x v="0"/>
    <s v="0.0%"/>
    <x v="32"/>
    <x v="2"/>
    <x v="0"/>
    <n v="123"/>
    <n v="135.30000000000001"/>
    <n v="123"/>
    <n v="135.30000000000001"/>
    <x v="21"/>
    <x v="6"/>
    <x v="0"/>
  </r>
  <r>
    <d v="2023-07-31T00:00:00"/>
    <s v="P0030"/>
    <n v="4"/>
    <x v="1"/>
    <x v="1"/>
    <s v="0.0%"/>
    <x v="27"/>
    <x v="0"/>
    <x v="3"/>
    <n v="133"/>
    <n v="194.18"/>
    <n v="532"/>
    <n v="776.72"/>
    <x v="21"/>
    <x v="6"/>
    <x v="0"/>
  </r>
  <r>
    <d v="2023-08-01T00:00:00"/>
    <s v="P003"/>
    <n v="13"/>
    <x v="0"/>
    <x v="1"/>
    <s v="0.0%"/>
    <x v="17"/>
    <x v="3"/>
    <x v="0"/>
    <n v="44"/>
    <n v="50.16"/>
    <n v="572"/>
    <n v="652.07999999999993"/>
    <x v="8"/>
    <x v="7"/>
    <x v="0"/>
  </r>
  <r>
    <d v="2023-08-02T00:00:00"/>
    <s v="P0042"/>
    <n v="7"/>
    <x v="0"/>
    <x v="0"/>
    <s v="0.0%"/>
    <x v="45"/>
    <x v="2"/>
    <x v="1"/>
    <n v="71"/>
    <n v="79.52"/>
    <n v="497"/>
    <n v="556.64"/>
    <x v="10"/>
    <x v="7"/>
    <x v="0"/>
  </r>
  <r>
    <d v="2023-08-03T00:00:00"/>
    <s v="P0024"/>
    <n v="6"/>
    <x v="1"/>
    <x v="1"/>
    <s v="0.0%"/>
    <x v="0"/>
    <x v="0"/>
    <x v="0"/>
    <n v="136"/>
    <n v="153.68"/>
    <n v="816"/>
    <n v="922.08"/>
    <x v="3"/>
    <x v="7"/>
    <x v="0"/>
  </r>
  <r>
    <d v="2023-08-04T00:00:00"/>
    <s v="P0040"/>
    <n v="14"/>
    <x v="0"/>
    <x v="0"/>
    <s v="0.0%"/>
    <x v="13"/>
    <x v="1"/>
    <x v="0"/>
    <n v="105"/>
    <n v="153.30000000000001"/>
    <n v="1470"/>
    <n v="2146.2000000000003"/>
    <x v="0"/>
    <x v="7"/>
    <x v="0"/>
  </r>
  <r>
    <d v="2023-08-05T00:00:00"/>
    <s v="P0012"/>
    <n v="9"/>
    <x v="0"/>
    <x v="1"/>
    <s v="0.0%"/>
    <x v="9"/>
    <x v="4"/>
    <x v="2"/>
    <n v="12"/>
    <n v="13.44"/>
    <n v="108"/>
    <n v="120.96"/>
    <x v="23"/>
    <x v="7"/>
    <x v="0"/>
  </r>
  <r>
    <d v="2023-08-06T00:00:00"/>
    <s v="P007"/>
    <n v="10"/>
    <x v="1"/>
    <x v="0"/>
    <s v="0.0%"/>
    <x v="4"/>
    <x v="3"/>
    <x v="2"/>
    <n v="10"/>
    <n v="11.2"/>
    <n v="100"/>
    <n v="112"/>
    <x v="4"/>
    <x v="7"/>
    <x v="0"/>
  </r>
  <r>
    <d v="2023-08-07T00:00:00"/>
    <s v="P0011"/>
    <n v="8"/>
    <x v="2"/>
    <x v="1"/>
    <s v="0.0%"/>
    <x v="35"/>
    <x v="4"/>
    <x v="0"/>
    <n v="136"/>
    <n v="179.52"/>
    <n v="1088"/>
    <n v="1436.16"/>
    <x v="2"/>
    <x v="7"/>
    <x v="0"/>
  </r>
  <r>
    <d v="2023-08-08T00:00:00"/>
    <s v="P0022"/>
    <n v="20"/>
    <x v="2"/>
    <x v="1"/>
    <s v="0.0%"/>
    <x v="30"/>
    <x v="0"/>
    <x v="3"/>
    <n v="10"/>
    <n v="11.2"/>
    <n v="200"/>
    <n v="224"/>
    <x v="19"/>
    <x v="7"/>
    <x v="0"/>
  </r>
  <r>
    <d v="2023-08-09T00:00:00"/>
    <s v="P0016"/>
    <n v="6"/>
    <x v="1"/>
    <x v="0"/>
    <s v="0.0%"/>
    <x v="20"/>
    <x v="4"/>
    <x v="0"/>
    <n v="44"/>
    <n v="72.599999999999994"/>
    <n v="264"/>
    <n v="435.59999999999997"/>
    <x v="3"/>
    <x v="7"/>
    <x v="0"/>
  </r>
  <r>
    <d v="2023-08-10T00:00:00"/>
    <s v="P007"/>
    <n v="16"/>
    <x v="0"/>
    <x v="1"/>
    <s v="0.0%"/>
    <x v="4"/>
    <x v="3"/>
    <x v="2"/>
    <n v="10"/>
    <n v="11.2"/>
    <n v="160"/>
    <n v="179.2"/>
    <x v="22"/>
    <x v="7"/>
    <x v="0"/>
  </r>
  <r>
    <d v="2023-08-11T00:00:00"/>
    <s v="P008"/>
    <n v="2"/>
    <x v="0"/>
    <x v="1"/>
    <s v="0.0%"/>
    <x v="12"/>
    <x v="3"/>
    <x v="0"/>
    <n v="16"/>
    <n v="17.600000000000001"/>
    <n v="32"/>
    <n v="35.200000000000003"/>
    <x v="12"/>
    <x v="7"/>
    <x v="0"/>
  </r>
  <r>
    <d v="2023-08-12T00:00:00"/>
    <s v="P0014"/>
    <n v="20"/>
    <x v="1"/>
    <x v="0"/>
    <s v="0.0%"/>
    <x v="16"/>
    <x v="4"/>
    <x v="3"/>
    <n v="98"/>
    <n v="110.74"/>
    <n v="1960"/>
    <n v="2214.7999999999997"/>
    <x v="20"/>
    <x v="7"/>
    <x v="0"/>
  </r>
  <r>
    <d v="2023-08-13T00:00:00"/>
    <s v="P0023"/>
    <n v="14"/>
    <x v="0"/>
    <x v="1"/>
    <s v="0.0%"/>
    <x v="2"/>
    <x v="0"/>
    <x v="2"/>
    <n v="123"/>
    <n v="140.22"/>
    <n v="1722"/>
    <n v="1963.08"/>
    <x v="24"/>
    <x v="7"/>
    <x v="0"/>
  </r>
  <r>
    <d v="2023-08-14T00:00:00"/>
    <s v="P0050"/>
    <n v="4"/>
    <x v="0"/>
    <x v="0"/>
    <s v="0.0%"/>
    <x v="3"/>
    <x v="2"/>
    <x v="1"/>
    <n v="12"/>
    <n v="17.52"/>
    <n v="48"/>
    <n v="70.08"/>
    <x v="3"/>
    <x v="7"/>
    <x v="0"/>
  </r>
  <r>
    <d v="2023-08-15T00:00:00"/>
    <s v="P0011"/>
    <n v="4"/>
    <x v="1"/>
    <x v="1"/>
    <s v="0.0%"/>
    <x v="35"/>
    <x v="4"/>
    <x v="0"/>
    <n v="136"/>
    <n v="179.52"/>
    <n v="544"/>
    <n v="718.08"/>
    <x v="14"/>
    <x v="7"/>
    <x v="0"/>
  </r>
  <r>
    <d v="2023-08-16T00:00:00"/>
    <s v="P0047"/>
    <n v="17"/>
    <x v="2"/>
    <x v="0"/>
    <s v="0.0%"/>
    <x v="11"/>
    <x v="2"/>
    <x v="2"/>
    <n v="10"/>
    <n v="11.2"/>
    <n v="170"/>
    <n v="190.39999999999998"/>
    <x v="13"/>
    <x v="7"/>
    <x v="0"/>
  </r>
  <r>
    <d v="2023-08-17T00:00:00"/>
    <s v="P0011"/>
    <n v="18"/>
    <x v="2"/>
    <x v="1"/>
    <s v="0.0%"/>
    <x v="35"/>
    <x v="4"/>
    <x v="0"/>
    <n v="136"/>
    <n v="179.52"/>
    <n v="2448"/>
    <n v="3231.36"/>
    <x v="12"/>
    <x v="7"/>
    <x v="0"/>
  </r>
  <r>
    <d v="2023-08-18T00:00:00"/>
    <s v="P0036"/>
    <n v="11"/>
    <x v="1"/>
    <x v="1"/>
    <s v="0.0%"/>
    <x v="47"/>
    <x v="1"/>
    <x v="2"/>
    <n v="136"/>
    <n v="224.4"/>
    <n v="1496"/>
    <n v="2468.4"/>
    <x v="5"/>
    <x v="7"/>
    <x v="0"/>
  </r>
  <r>
    <d v="2023-08-19T00:00:00"/>
    <s v="P0017"/>
    <n v="6"/>
    <x v="0"/>
    <x v="0"/>
    <s v="0.0%"/>
    <x v="39"/>
    <x v="4"/>
    <x v="1"/>
    <n v="71"/>
    <n v="79.52"/>
    <n v="426"/>
    <n v="477.12"/>
    <x v="4"/>
    <x v="7"/>
    <x v="0"/>
  </r>
  <r>
    <d v="2023-08-20T00:00:00"/>
    <s v="P0027"/>
    <n v="19"/>
    <x v="0"/>
    <x v="1"/>
    <s v="0.0%"/>
    <x v="22"/>
    <x v="0"/>
    <x v="0"/>
    <n v="105"/>
    <n v="117.6"/>
    <n v="1995"/>
    <n v="2234.4"/>
    <x v="19"/>
    <x v="7"/>
    <x v="0"/>
  </r>
  <r>
    <d v="2023-08-21T00:00:00"/>
    <s v="P0043"/>
    <n v="16"/>
    <x v="1"/>
    <x v="1"/>
    <s v="0.0%"/>
    <x v="46"/>
    <x v="2"/>
    <x v="0"/>
    <n v="133"/>
    <n v="151.62"/>
    <n v="2128"/>
    <n v="2425.92"/>
    <x v="4"/>
    <x v="7"/>
    <x v="0"/>
  </r>
  <r>
    <d v="2023-08-22T00:00:00"/>
    <s v="P0030"/>
    <n v="2"/>
    <x v="0"/>
    <x v="0"/>
    <s v="0.0%"/>
    <x v="27"/>
    <x v="0"/>
    <x v="3"/>
    <n v="133"/>
    <n v="194.18"/>
    <n v="266"/>
    <n v="388.36"/>
    <x v="20"/>
    <x v="7"/>
    <x v="0"/>
  </r>
  <r>
    <d v="2023-08-23T00:00:00"/>
    <s v="P002"/>
    <n v="18"/>
    <x v="0"/>
    <x v="1"/>
    <s v="0.0%"/>
    <x v="21"/>
    <x v="3"/>
    <x v="1"/>
    <n v="105"/>
    <n v="117.6"/>
    <n v="1890"/>
    <n v="2116.7999999999997"/>
    <x v="24"/>
    <x v="7"/>
    <x v="0"/>
  </r>
  <r>
    <d v="2023-08-24T00:00:00"/>
    <s v="P0046"/>
    <n v="10"/>
    <x v="1"/>
    <x v="0"/>
    <s v="0.0%"/>
    <x v="5"/>
    <x v="2"/>
    <x v="3"/>
    <n v="16"/>
    <n v="26.4"/>
    <n v="160"/>
    <n v="264"/>
    <x v="29"/>
    <x v="7"/>
    <x v="0"/>
  </r>
  <r>
    <d v="2023-08-25T00:00:00"/>
    <s v="P0050"/>
    <n v="16"/>
    <x v="2"/>
    <x v="1"/>
    <s v="0.0%"/>
    <x v="3"/>
    <x v="2"/>
    <x v="1"/>
    <n v="12"/>
    <n v="17.52"/>
    <n v="192"/>
    <n v="280.32"/>
    <x v="2"/>
    <x v="7"/>
    <x v="0"/>
  </r>
  <r>
    <d v="2023-08-26T00:00:00"/>
    <s v="P004"/>
    <n v="17"/>
    <x v="2"/>
    <x v="0"/>
    <s v="0.0%"/>
    <x v="41"/>
    <x v="3"/>
    <x v="2"/>
    <n v="71"/>
    <n v="80.23"/>
    <n v="1207"/>
    <n v="1363.91"/>
    <x v="15"/>
    <x v="7"/>
    <x v="0"/>
  </r>
  <r>
    <d v="2023-08-27T00:00:00"/>
    <s v="P0043"/>
    <n v="8"/>
    <x v="1"/>
    <x v="1"/>
    <s v="0.0%"/>
    <x v="46"/>
    <x v="2"/>
    <x v="0"/>
    <n v="133"/>
    <n v="151.62"/>
    <n v="1064"/>
    <n v="1212.96"/>
    <x v="18"/>
    <x v="7"/>
    <x v="0"/>
  </r>
  <r>
    <d v="2023-08-28T00:00:00"/>
    <s v="P0044"/>
    <n v="11"/>
    <x v="0"/>
    <x v="1"/>
    <s v="0.0%"/>
    <x v="28"/>
    <x v="2"/>
    <x v="2"/>
    <n v="124"/>
    <n v="140.12"/>
    <n v="1364"/>
    <n v="1541.3200000000002"/>
    <x v="29"/>
    <x v="7"/>
    <x v="0"/>
  </r>
  <r>
    <d v="2023-08-29T00:00:00"/>
    <s v="P009"/>
    <n v="14"/>
    <x v="0"/>
    <x v="0"/>
    <s v="0.0%"/>
    <x v="37"/>
    <x v="3"/>
    <x v="1"/>
    <n v="10"/>
    <n v="13.5"/>
    <n v="140"/>
    <n v="189"/>
    <x v="9"/>
    <x v="7"/>
    <x v="0"/>
  </r>
  <r>
    <d v="2023-08-30T00:00:00"/>
    <s v="P008"/>
    <n v="16"/>
    <x v="1"/>
    <x v="1"/>
    <s v="0.0%"/>
    <x v="12"/>
    <x v="3"/>
    <x v="0"/>
    <n v="16"/>
    <n v="17.600000000000001"/>
    <n v="256"/>
    <n v="281.60000000000002"/>
    <x v="9"/>
    <x v="7"/>
    <x v="0"/>
  </r>
  <r>
    <d v="2023-08-31T00:00:00"/>
    <s v="P006"/>
    <n v="19"/>
    <x v="0"/>
    <x v="1"/>
    <s v="0.0%"/>
    <x v="24"/>
    <x v="3"/>
    <x v="3"/>
    <n v="124"/>
    <n v="204.60000000000002"/>
    <n v="2356"/>
    <n v="3887.4000000000005"/>
    <x v="20"/>
    <x v="7"/>
    <x v="0"/>
  </r>
  <r>
    <d v="2023-09-01T00:00:00"/>
    <s v="P0034"/>
    <n v="2"/>
    <x v="0"/>
    <x v="0"/>
    <s v="0.0%"/>
    <x v="8"/>
    <x v="1"/>
    <x v="1"/>
    <n v="10"/>
    <n v="11.3"/>
    <n v="20"/>
    <n v="22.6"/>
    <x v="20"/>
    <x v="8"/>
    <x v="0"/>
  </r>
  <r>
    <d v="2023-09-02T00:00:00"/>
    <s v="P0033"/>
    <n v="3"/>
    <x v="1"/>
    <x v="1"/>
    <s v="0.0%"/>
    <x v="25"/>
    <x v="1"/>
    <x v="1"/>
    <n v="16"/>
    <n v="18.240000000000002"/>
    <n v="48"/>
    <n v="54.720000000000006"/>
    <x v="28"/>
    <x v="8"/>
    <x v="0"/>
  </r>
  <r>
    <d v="2023-09-03T00:00:00"/>
    <s v="P0040"/>
    <n v="13"/>
    <x v="2"/>
    <x v="0"/>
    <s v="0.0%"/>
    <x v="13"/>
    <x v="1"/>
    <x v="0"/>
    <n v="105"/>
    <n v="153.30000000000001"/>
    <n v="1365"/>
    <n v="1992.9"/>
    <x v="21"/>
    <x v="8"/>
    <x v="0"/>
  </r>
  <r>
    <d v="2023-09-04T00:00:00"/>
    <s v="P0025"/>
    <n v="9"/>
    <x v="2"/>
    <x v="1"/>
    <s v="0.0%"/>
    <x v="31"/>
    <x v="0"/>
    <x v="1"/>
    <n v="12"/>
    <n v="16.920000000000002"/>
    <n v="108"/>
    <n v="152.28000000000003"/>
    <x v="26"/>
    <x v="8"/>
    <x v="0"/>
  </r>
  <r>
    <d v="2023-09-05T00:00:00"/>
    <s v="P0036"/>
    <n v="18"/>
    <x v="1"/>
    <x v="0"/>
    <s v="0.0%"/>
    <x v="47"/>
    <x v="1"/>
    <x v="2"/>
    <n v="136"/>
    <n v="224.4"/>
    <n v="2448"/>
    <n v="4039.2000000000003"/>
    <x v="4"/>
    <x v="8"/>
    <x v="0"/>
  </r>
  <r>
    <d v="2023-09-06T00:00:00"/>
    <s v="P0043"/>
    <n v="5"/>
    <x v="0"/>
    <x v="1"/>
    <s v="0.0%"/>
    <x v="46"/>
    <x v="2"/>
    <x v="0"/>
    <n v="133"/>
    <n v="151.62"/>
    <n v="665"/>
    <n v="758.1"/>
    <x v="22"/>
    <x v="8"/>
    <x v="0"/>
  </r>
  <r>
    <d v="2023-09-07T00:00:00"/>
    <s v="P0016"/>
    <n v="17"/>
    <x v="0"/>
    <x v="1"/>
    <s v="0.0%"/>
    <x v="20"/>
    <x v="4"/>
    <x v="0"/>
    <n v="44"/>
    <n v="72.599999999999994"/>
    <n v="748"/>
    <n v="1234.1999999999998"/>
    <x v="14"/>
    <x v="8"/>
    <x v="0"/>
  </r>
  <r>
    <d v="2023-09-08T00:00:00"/>
    <s v="P0048"/>
    <n v="15"/>
    <x v="1"/>
    <x v="0"/>
    <s v="0.0%"/>
    <x v="32"/>
    <x v="2"/>
    <x v="0"/>
    <n v="123"/>
    <n v="135.30000000000001"/>
    <n v="1845"/>
    <n v="2029.5000000000002"/>
    <x v="4"/>
    <x v="8"/>
    <x v="0"/>
  </r>
  <r>
    <d v="2023-09-09T00:00:00"/>
    <s v="P0033"/>
    <n v="13"/>
    <x v="0"/>
    <x v="1"/>
    <s v="0.0%"/>
    <x v="25"/>
    <x v="1"/>
    <x v="1"/>
    <n v="16"/>
    <n v="18.240000000000002"/>
    <n v="208"/>
    <n v="237.12000000000003"/>
    <x v="15"/>
    <x v="8"/>
    <x v="0"/>
  </r>
  <r>
    <d v="2023-09-10T00:00:00"/>
    <s v="P0010"/>
    <n v="4"/>
    <x v="0"/>
    <x v="1"/>
    <s v="0.0%"/>
    <x v="29"/>
    <x v="4"/>
    <x v="1"/>
    <n v="123"/>
    <n v="179.58"/>
    <n v="492"/>
    <n v="718.32"/>
    <x v="14"/>
    <x v="8"/>
    <x v="0"/>
  </r>
  <r>
    <d v="2023-09-11T00:00:00"/>
    <s v="P005"/>
    <n v="17"/>
    <x v="1"/>
    <x v="0"/>
    <s v="0.0%"/>
    <x v="14"/>
    <x v="3"/>
    <x v="1"/>
    <n v="133"/>
    <n v="187.53"/>
    <n v="2261"/>
    <n v="3188.01"/>
    <x v="20"/>
    <x v="8"/>
    <x v="0"/>
  </r>
  <r>
    <d v="2023-09-12T00:00:00"/>
    <s v="P0034"/>
    <n v="7"/>
    <x v="2"/>
    <x v="1"/>
    <s v="0.0%"/>
    <x v="8"/>
    <x v="1"/>
    <x v="1"/>
    <n v="10"/>
    <n v="11.3"/>
    <n v="70"/>
    <n v="79.100000000000009"/>
    <x v="11"/>
    <x v="8"/>
    <x v="0"/>
  </r>
  <r>
    <d v="2023-09-13T00:00:00"/>
    <s v="P0032"/>
    <n v="1"/>
    <x v="2"/>
    <x v="0"/>
    <s v="0.0%"/>
    <x v="49"/>
    <x v="1"/>
    <x v="0"/>
    <n v="10"/>
    <n v="11.2"/>
    <n v="10"/>
    <n v="11.2"/>
    <x v="19"/>
    <x v="8"/>
    <x v="0"/>
  </r>
  <r>
    <d v="2023-09-14T00:00:00"/>
    <s v="P004"/>
    <n v="7"/>
    <x v="1"/>
    <x v="1"/>
    <s v="0.0%"/>
    <x v="41"/>
    <x v="3"/>
    <x v="2"/>
    <n v="71"/>
    <n v="80.23"/>
    <n v="497"/>
    <n v="561.61"/>
    <x v="21"/>
    <x v="8"/>
    <x v="0"/>
  </r>
  <r>
    <d v="2023-09-15T00:00:00"/>
    <s v="P0013"/>
    <n v="14"/>
    <x v="0"/>
    <x v="0"/>
    <s v="0.0%"/>
    <x v="48"/>
    <x v="4"/>
    <x v="1"/>
    <n v="63"/>
    <n v="71.819999999999993"/>
    <n v="882"/>
    <n v="1005.4799999999999"/>
    <x v="30"/>
    <x v="8"/>
    <x v="0"/>
  </r>
  <r>
    <d v="2023-09-16T00:00:00"/>
    <s v="P002"/>
    <n v="18"/>
    <x v="0"/>
    <x v="1"/>
    <s v="0.0%"/>
    <x v="21"/>
    <x v="3"/>
    <x v="1"/>
    <n v="105"/>
    <n v="117.6"/>
    <n v="1890"/>
    <n v="2116.7999999999997"/>
    <x v="24"/>
    <x v="8"/>
    <x v="0"/>
  </r>
  <r>
    <d v="2023-09-17T00:00:00"/>
    <s v="P0015"/>
    <n v="20"/>
    <x v="1"/>
    <x v="1"/>
    <s v="0.0%"/>
    <x v="44"/>
    <x v="4"/>
    <x v="2"/>
    <n v="105"/>
    <n v="148.05000000000001"/>
    <n v="2100"/>
    <n v="2961"/>
    <x v="13"/>
    <x v="8"/>
    <x v="0"/>
  </r>
  <r>
    <d v="2023-09-18T00:00:00"/>
    <s v="P0039"/>
    <n v="16"/>
    <x v="0"/>
    <x v="0"/>
    <s v="0.0%"/>
    <x v="34"/>
    <x v="1"/>
    <x v="2"/>
    <n v="98"/>
    <n v="132.30000000000001"/>
    <n v="1568"/>
    <n v="2116.8000000000002"/>
    <x v="24"/>
    <x v="8"/>
    <x v="0"/>
  </r>
  <r>
    <d v="2023-09-19T00:00:00"/>
    <s v="P0037"/>
    <n v="2"/>
    <x v="0"/>
    <x v="1"/>
    <s v="0.0%"/>
    <x v="43"/>
    <x v="1"/>
    <x v="1"/>
    <n v="12"/>
    <n v="13.44"/>
    <n v="24"/>
    <n v="26.88"/>
    <x v="18"/>
    <x v="8"/>
    <x v="0"/>
  </r>
  <r>
    <d v="2023-09-20T00:00:00"/>
    <s v="P0040"/>
    <n v="15"/>
    <x v="1"/>
    <x v="1"/>
    <s v="0.0%"/>
    <x v="13"/>
    <x v="1"/>
    <x v="0"/>
    <n v="105"/>
    <n v="153.30000000000001"/>
    <n v="1575"/>
    <n v="2299.5"/>
    <x v="25"/>
    <x v="8"/>
    <x v="0"/>
  </r>
  <r>
    <d v="2023-09-21T00:00:00"/>
    <s v="P007"/>
    <n v="11"/>
    <x v="2"/>
    <x v="0"/>
    <s v="0.0%"/>
    <x v="4"/>
    <x v="3"/>
    <x v="2"/>
    <n v="10"/>
    <n v="11.2"/>
    <n v="110"/>
    <n v="123.19999999999999"/>
    <x v="7"/>
    <x v="8"/>
    <x v="0"/>
  </r>
  <r>
    <d v="2023-09-22T00:00:00"/>
    <s v="P0049"/>
    <n v="20"/>
    <x v="2"/>
    <x v="1"/>
    <s v="0.0%"/>
    <x v="10"/>
    <x v="2"/>
    <x v="1"/>
    <n v="136"/>
    <n v="183.6"/>
    <n v="2720"/>
    <n v="3672"/>
    <x v="11"/>
    <x v="8"/>
    <x v="0"/>
  </r>
  <r>
    <d v="2023-09-23T00:00:00"/>
    <s v="P008"/>
    <n v="8"/>
    <x v="1"/>
    <x v="0"/>
    <s v="0.0%"/>
    <x v="12"/>
    <x v="3"/>
    <x v="0"/>
    <n v="16"/>
    <n v="17.600000000000001"/>
    <n v="128"/>
    <n v="140.80000000000001"/>
    <x v="11"/>
    <x v="8"/>
    <x v="0"/>
  </r>
  <r>
    <d v="2023-09-24T00:00:00"/>
    <s v="P0036"/>
    <n v="10"/>
    <x v="0"/>
    <x v="1"/>
    <s v="0.0%"/>
    <x v="47"/>
    <x v="1"/>
    <x v="2"/>
    <n v="136"/>
    <n v="224.4"/>
    <n v="1360"/>
    <n v="2244"/>
    <x v="4"/>
    <x v="8"/>
    <x v="0"/>
  </r>
  <r>
    <d v="2023-09-25T00:00:00"/>
    <s v="P0010"/>
    <n v="11"/>
    <x v="0"/>
    <x v="0"/>
    <s v="0.0%"/>
    <x v="29"/>
    <x v="4"/>
    <x v="1"/>
    <n v="123"/>
    <n v="179.58"/>
    <n v="1353"/>
    <n v="1975.38"/>
    <x v="6"/>
    <x v="8"/>
    <x v="0"/>
  </r>
  <r>
    <d v="2023-09-26T00:00:00"/>
    <s v="P0044"/>
    <n v="3"/>
    <x v="1"/>
    <x v="1"/>
    <s v="0.0%"/>
    <x v="28"/>
    <x v="2"/>
    <x v="2"/>
    <n v="124"/>
    <n v="140.12"/>
    <n v="372"/>
    <n v="420.36"/>
    <x v="28"/>
    <x v="8"/>
    <x v="0"/>
  </r>
  <r>
    <d v="2023-09-27T00:00:00"/>
    <s v="P0025"/>
    <n v="12"/>
    <x v="0"/>
    <x v="1"/>
    <s v="0.0%"/>
    <x v="31"/>
    <x v="0"/>
    <x v="1"/>
    <n v="12"/>
    <n v="16.920000000000002"/>
    <n v="144"/>
    <n v="203.04000000000002"/>
    <x v="4"/>
    <x v="8"/>
    <x v="0"/>
  </r>
  <r>
    <d v="2023-09-28T00:00:00"/>
    <s v="P0017"/>
    <n v="7"/>
    <x v="0"/>
    <x v="0"/>
    <s v="0.0%"/>
    <x v="39"/>
    <x v="4"/>
    <x v="1"/>
    <n v="71"/>
    <n v="79.52"/>
    <n v="497"/>
    <n v="556.64"/>
    <x v="10"/>
    <x v="8"/>
    <x v="0"/>
  </r>
  <r>
    <d v="2023-09-29T00:00:00"/>
    <s v="P009"/>
    <n v="19"/>
    <x v="1"/>
    <x v="1"/>
    <s v="0.0%"/>
    <x v="37"/>
    <x v="3"/>
    <x v="1"/>
    <n v="10"/>
    <n v="13.5"/>
    <n v="190"/>
    <n v="256.5"/>
    <x v="16"/>
    <x v="8"/>
    <x v="0"/>
  </r>
  <r>
    <d v="2023-09-30T00:00:00"/>
    <s v="P0026"/>
    <n v="17"/>
    <x v="2"/>
    <x v="1"/>
    <s v="0.0%"/>
    <x v="40"/>
    <x v="0"/>
    <x v="1"/>
    <n v="98"/>
    <n v="161.69999999999999"/>
    <n v="1666"/>
    <n v="2748.8999999999996"/>
    <x v="3"/>
    <x v="8"/>
    <x v="0"/>
  </r>
  <r>
    <d v="2023-10-01T00:00:00"/>
    <s v="P003"/>
    <n v="20"/>
    <x v="2"/>
    <x v="0"/>
    <s v="0.0%"/>
    <x v="17"/>
    <x v="3"/>
    <x v="0"/>
    <n v="44"/>
    <n v="50.16"/>
    <n v="880"/>
    <n v="1003.1999999999999"/>
    <x v="23"/>
    <x v="9"/>
    <x v="0"/>
  </r>
  <r>
    <d v="2023-10-02T00:00:00"/>
    <s v="P0043"/>
    <n v="16"/>
    <x v="1"/>
    <x v="1"/>
    <s v="0.0%"/>
    <x v="46"/>
    <x v="2"/>
    <x v="0"/>
    <n v="133"/>
    <n v="151.62"/>
    <n v="2128"/>
    <n v="2425.92"/>
    <x v="4"/>
    <x v="9"/>
    <x v="0"/>
  </r>
  <r>
    <d v="2023-10-03T00:00:00"/>
    <s v="P002"/>
    <n v="11"/>
    <x v="0"/>
    <x v="0"/>
    <s v="0.0%"/>
    <x v="21"/>
    <x v="3"/>
    <x v="1"/>
    <n v="105"/>
    <n v="117.6"/>
    <n v="1155"/>
    <n v="1293.5999999999999"/>
    <x v="24"/>
    <x v="9"/>
    <x v="0"/>
  </r>
  <r>
    <d v="2023-10-04T00:00:00"/>
    <s v="P0050"/>
    <n v="4"/>
    <x v="0"/>
    <x v="1"/>
    <s v="0.0%"/>
    <x v="3"/>
    <x v="2"/>
    <x v="1"/>
    <n v="12"/>
    <n v="17.52"/>
    <n v="48"/>
    <n v="70.08"/>
    <x v="3"/>
    <x v="9"/>
    <x v="0"/>
  </r>
  <r>
    <d v="2023-10-05T00:00:00"/>
    <s v="P0017"/>
    <n v="6"/>
    <x v="1"/>
    <x v="0"/>
    <s v="0.0%"/>
    <x v="39"/>
    <x v="4"/>
    <x v="1"/>
    <n v="71"/>
    <n v="79.52"/>
    <n v="426"/>
    <n v="477.12"/>
    <x v="4"/>
    <x v="9"/>
    <x v="0"/>
  </r>
  <r>
    <d v="2023-10-06T00:00:00"/>
    <s v="P0010"/>
    <n v="16"/>
    <x v="0"/>
    <x v="1"/>
    <s v="0.0%"/>
    <x v="29"/>
    <x v="4"/>
    <x v="1"/>
    <n v="123"/>
    <n v="179.58"/>
    <n v="1968"/>
    <n v="2873.28"/>
    <x v="16"/>
    <x v="9"/>
    <x v="0"/>
  </r>
  <r>
    <d v="2023-10-07T00:00:00"/>
    <s v="P007"/>
    <n v="2"/>
    <x v="0"/>
    <x v="1"/>
    <s v="0.0%"/>
    <x v="4"/>
    <x v="3"/>
    <x v="2"/>
    <n v="10"/>
    <n v="11.2"/>
    <n v="20"/>
    <n v="22.4"/>
    <x v="20"/>
    <x v="9"/>
    <x v="0"/>
  </r>
  <r>
    <d v="2023-10-08T00:00:00"/>
    <s v="P001"/>
    <n v="13"/>
    <x v="1"/>
    <x v="0"/>
    <s v="0.0%"/>
    <x v="38"/>
    <x v="3"/>
    <x v="1"/>
    <n v="98"/>
    <n v="129.36000000000001"/>
    <n v="1274"/>
    <n v="1681.6800000000003"/>
    <x v="9"/>
    <x v="9"/>
    <x v="0"/>
  </r>
  <r>
    <d v="2023-10-09T00:00:00"/>
    <s v="P0017"/>
    <n v="14"/>
    <x v="2"/>
    <x v="1"/>
    <s v="0.0%"/>
    <x v="39"/>
    <x v="4"/>
    <x v="1"/>
    <n v="71"/>
    <n v="79.52"/>
    <n v="994"/>
    <n v="1113.28"/>
    <x v="25"/>
    <x v="9"/>
    <x v="0"/>
  </r>
  <r>
    <d v="2023-10-10T00:00:00"/>
    <s v="P0011"/>
    <n v="7"/>
    <x v="2"/>
    <x v="1"/>
    <s v="0.0%"/>
    <x v="35"/>
    <x v="4"/>
    <x v="0"/>
    <n v="136"/>
    <n v="179.52"/>
    <n v="952"/>
    <n v="1256.6400000000001"/>
    <x v="10"/>
    <x v="9"/>
    <x v="0"/>
  </r>
  <r>
    <d v="2023-10-11T00:00:00"/>
    <s v="P0025"/>
    <n v="10"/>
    <x v="1"/>
    <x v="0"/>
    <s v="0.0%"/>
    <x v="31"/>
    <x v="0"/>
    <x v="1"/>
    <n v="12"/>
    <n v="16.920000000000002"/>
    <n v="120"/>
    <n v="169.20000000000002"/>
    <x v="25"/>
    <x v="9"/>
    <x v="0"/>
  </r>
  <r>
    <d v="2023-10-12T00:00:00"/>
    <s v="P004"/>
    <n v="17"/>
    <x v="0"/>
    <x v="1"/>
    <s v="0.0%"/>
    <x v="41"/>
    <x v="3"/>
    <x v="2"/>
    <n v="71"/>
    <n v="80.23"/>
    <n v="1207"/>
    <n v="1363.91"/>
    <x v="15"/>
    <x v="9"/>
    <x v="0"/>
  </r>
  <r>
    <d v="2023-10-13T00:00:00"/>
    <s v="P0031"/>
    <n v="17"/>
    <x v="0"/>
    <x v="0"/>
    <s v="0.0%"/>
    <x v="7"/>
    <x v="0"/>
    <x v="2"/>
    <n v="124"/>
    <n v="163.68"/>
    <n v="2108"/>
    <n v="2782.56"/>
    <x v="8"/>
    <x v="9"/>
    <x v="0"/>
  </r>
  <r>
    <d v="2023-10-14T00:00:00"/>
    <s v="P0037"/>
    <n v="20"/>
    <x v="1"/>
    <x v="1"/>
    <s v="0.0%"/>
    <x v="43"/>
    <x v="1"/>
    <x v="1"/>
    <n v="12"/>
    <n v="13.44"/>
    <n v="240"/>
    <n v="268.8"/>
    <x v="15"/>
    <x v="9"/>
    <x v="0"/>
  </r>
  <r>
    <d v="2023-10-15T00:00:00"/>
    <s v="P0014"/>
    <n v="13"/>
    <x v="0"/>
    <x v="0"/>
    <s v="0.0%"/>
    <x v="16"/>
    <x v="4"/>
    <x v="3"/>
    <n v="98"/>
    <n v="110.74"/>
    <n v="1274"/>
    <n v="1439.62"/>
    <x v="10"/>
    <x v="9"/>
    <x v="0"/>
  </r>
  <r>
    <d v="2023-10-16T00:00:00"/>
    <s v="P0022"/>
    <n v="4"/>
    <x v="0"/>
    <x v="1"/>
    <s v="0.0%"/>
    <x v="30"/>
    <x v="0"/>
    <x v="3"/>
    <n v="10"/>
    <n v="11.2"/>
    <n v="40"/>
    <n v="44.8"/>
    <x v="8"/>
    <x v="9"/>
    <x v="0"/>
  </r>
  <r>
    <d v="2023-10-17T00:00:00"/>
    <s v="P0021"/>
    <n v="3"/>
    <x v="1"/>
    <x v="1"/>
    <s v="0.0%"/>
    <x v="15"/>
    <x v="0"/>
    <x v="1"/>
    <n v="16"/>
    <n v="21.12"/>
    <n v="48"/>
    <n v="63.36"/>
    <x v="5"/>
    <x v="9"/>
    <x v="0"/>
  </r>
  <r>
    <d v="2023-10-18T00:00:00"/>
    <s v="P0049"/>
    <n v="12"/>
    <x v="2"/>
    <x v="0"/>
    <s v="0.0%"/>
    <x v="10"/>
    <x v="2"/>
    <x v="1"/>
    <n v="136"/>
    <n v="183.6"/>
    <n v="1632"/>
    <n v="2203.1999999999998"/>
    <x v="19"/>
    <x v="9"/>
    <x v="0"/>
  </r>
  <r>
    <d v="2023-10-19T00:00:00"/>
    <s v="P0017"/>
    <n v="2"/>
    <x v="2"/>
    <x v="1"/>
    <s v="0.0%"/>
    <x v="39"/>
    <x v="4"/>
    <x v="1"/>
    <n v="71"/>
    <n v="79.52"/>
    <n v="142"/>
    <n v="159.04"/>
    <x v="9"/>
    <x v="9"/>
    <x v="0"/>
  </r>
  <r>
    <d v="2023-10-20T00:00:00"/>
    <s v="P0028"/>
    <n v="5"/>
    <x v="1"/>
    <x v="1"/>
    <s v="0.0%"/>
    <x v="6"/>
    <x v="0"/>
    <x v="2"/>
    <n v="44"/>
    <n v="48.4"/>
    <n v="220"/>
    <n v="242"/>
    <x v="23"/>
    <x v="9"/>
    <x v="0"/>
  </r>
  <r>
    <d v="2023-10-21T00:00:00"/>
    <s v="P0032"/>
    <n v="13"/>
    <x v="0"/>
    <x v="0"/>
    <s v="0.0%"/>
    <x v="49"/>
    <x v="1"/>
    <x v="0"/>
    <n v="10"/>
    <n v="11.2"/>
    <n v="130"/>
    <n v="145.6"/>
    <x v="15"/>
    <x v="9"/>
    <x v="0"/>
  </r>
  <r>
    <d v="2023-10-22T00:00:00"/>
    <s v="P0042"/>
    <n v="18"/>
    <x v="0"/>
    <x v="1"/>
    <s v="0.0%"/>
    <x v="45"/>
    <x v="2"/>
    <x v="1"/>
    <n v="71"/>
    <n v="79.52"/>
    <n v="1278"/>
    <n v="1431.36"/>
    <x v="30"/>
    <x v="9"/>
    <x v="0"/>
  </r>
  <r>
    <d v="2023-10-23T00:00:00"/>
    <s v="P0041"/>
    <n v="7"/>
    <x v="1"/>
    <x v="0"/>
    <s v="0.0%"/>
    <x v="1"/>
    <x v="1"/>
    <x v="1"/>
    <n v="44"/>
    <n v="58.08"/>
    <n v="308"/>
    <n v="406.56"/>
    <x v="10"/>
    <x v="9"/>
    <x v="0"/>
  </r>
  <r>
    <d v="2023-10-24T00:00:00"/>
    <s v="P0016"/>
    <n v="4"/>
    <x v="0"/>
    <x v="1"/>
    <s v="0.0%"/>
    <x v="20"/>
    <x v="4"/>
    <x v="0"/>
    <n v="44"/>
    <n v="72.599999999999994"/>
    <n v="176"/>
    <n v="290.39999999999998"/>
    <x v="24"/>
    <x v="9"/>
    <x v="0"/>
  </r>
  <r>
    <d v="2023-10-25T00:00:00"/>
    <s v="P005"/>
    <n v="1"/>
    <x v="0"/>
    <x v="0"/>
    <s v="0.0%"/>
    <x v="14"/>
    <x v="3"/>
    <x v="1"/>
    <n v="133"/>
    <n v="187.53"/>
    <n v="133"/>
    <n v="187.53"/>
    <x v="17"/>
    <x v="9"/>
    <x v="0"/>
  </r>
  <r>
    <d v="2023-10-26T00:00:00"/>
    <s v="P0048"/>
    <n v="6"/>
    <x v="1"/>
    <x v="1"/>
    <s v="0.0%"/>
    <x v="32"/>
    <x v="2"/>
    <x v="0"/>
    <n v="123"/>
    <n v="135.30000000000001"/>
    <n v="738"/>
    <n v="811.80000000000007"/>
    <x v="4"/>
    <x v="9"/>
    <x v="0"/>
  </r>
  <r>
    <d v="2023-10-27T00:00:00"/>
    <s v="P0036"/>
    <n v="16"/>
    <x v="2"/>
    <x v="1"/>
    <s v="0.0%"/>
    <x v="47"/>
    <x v="1"/>
    <x v="2"/>
    <n v="136"/>
    <n v="224.4"/>
    <n v="2176"/>
    <n v="3590.4"/>
    <x v="23"/>
    <x v="9"/>
    <x v="0"/>
  </r>
  <r>
    <d v="2023-10-28T00:00:00"/>
    <s v="P008"/>
    <n v="3"/>
    <x v="2"/>
    <x v="0"/>
    <s v="0.0%"/>
    <x v="12"/>
    <x v="3"/>
    <x v="0"/>
    <n v="16"/>
    <n v="17.600000000000001"/>
    <n v="48"/>
    <n v="52.800000000000004"/>
    <x v="4"/>
    <x v="9"/>
    <x v="0"/>
  </r>
  <r>
    <d v="2023-10-29T00:00:00"/>
    <s v="P001"/>
    <n v="16"/>
    <x v="1"/>
    <x v="1"/>
    <s v="0.0%"/>
    <x v="38"/>
    <x v="3"/>
    <x v="1"/>
    <n v="98"/>
    <n v="129.36000000000001"/>
    <n v="1568"/>
    <n v="2069.7600000000002"/>
    <x v="27"/>
    <x v="9"/>
    <x v="0"/>
  </r>
  <r>
    <d v="2023-10-30T00:00:00"/>
    <s v="P0019"/>
    <n v="2"/>
    <x v="0"/>
    <x v="1"/>
    <s v="0.0%"/>
    <x v="42"/>
    <x v="4"/>
    <x v="0"/>
    <n v="124"/>
    <n v="167.4"/>
    <n v="248"/>
    <n v="334.8"/>
    <x v="23"/>
    <x v="9"/>
    <x v="0"/>
  </r>
  <r>
    <d v="2023-10-31T00:00:00"/>
    <s v="P0040"/>
    <n v="19"/>
    <x v="0"/>
    <x v="0"/>
    <s v="0.0%"/>
    <x v="13"/>
    <x v="1"/>
    <x v="0"/>
    <n v="105"/>
    <n v="153.30000000000001"/>
    <n v="1995"/>
    <n v="2912.7000000000003"/>
    <x v="4"/>
    <x v="9"/>
    <x v="0"/>
  </r>
  <r>
    <d v="2023-11-01T00:00:00"/>
    <s v="P0048"/>
    <n v="19"/>
    <x v="1"/>
    <x v="1"/>
    <s v="0.0%"/>
    <x v="32"/>
    <x v="2"/>
    <x v="0"/>
    <n v="123"/>
    <n v="135.30000000000001"/>
    <n v="2337"/>
    <n v="2570.7000000000003"/>
    <x v="8"/>
    <x v="10"/>
    <x v="0"/>
  </r>
  <r>
    <d v="2023-11-02T00:00:00"/>
    <s v="P0024"/>
    <n v="11"/>
    <x v="0"/>
    <x v="0"/>
    <s v="0.0%"/>
    <x v="0"/>
    <x v="0"/>
    <x v="0"/>
    <n v="136"/>
    <n v="153.68"/>
    <n v="1496"/>
    <n v="1690.48"/>
    <x v="24"/>
    <x v="10"/>
    <x v="0"/>
  </r>
  <r>
    <d v="2023-11-03T00:00:00"/>
    <s v="P0020"/>
    <n v="3"/>
    <x v="0"/>
    <x v="1"/>
    <s v="0.0%"/>
    <x v="26"/>
    <x v="4"/>
    <x v="2"/>
    <n v="10"/>
    <n v="14.600000000000001"/>
    <n v="30"/>
    <n v="43.800000000000004"/>
    <x v="16"/>
    <x v="10"/>
    <x v="0"/>
  </r>
  <r>
    <d v="2023-11-04T00:00:00"/>
    <s v="P0044"/>
    <n v="10"/>
    <x v="1"/>
    <x v="0"/>
    <s v="0.0%"/>
    <x v="28"/>
    <x v="2"/>
    <x v="2"/>
    <n v="124"/>
    <n v="140.12"/>
    <n v="1240"/>
    <n v="1401.2"/>
    <x v="30"/>
    <x v="10"/>
    <x v="0"/>
  </r>
  <r>
    <d v="2023-11-05T00:00:00"/>
    <s v="P0038"/>
    <n v="19"/>
    <x v="2"/>
    <x v="1"/>
    <s v="0.0%"/>
    <x v="36"/>
    <x v="1"/>
    <x v="3"/>
    <n v="63"/>
    <n v="69.3"/>
    <n v="1197"/>
    <n v="1316.7"/>
    <x v="13"/>
    <x v="10"/>
    <x v="0"/>
  </r>
  <r>
    <d v="2023-11-06T00:00:00"/>
    <s v="P0018"/>
    <n v="14"/>
    <x v="2"/>
    <x v="1"/>
    <s v="0.0%"/>
    <x v="18"/>
    <x v="4"/>
    <x v="1"/>
    <n v="133"/>
    <n v="146.30000000000001"/>
    <n v="1862"/>
    <n v="2048.2000000000003"/>
    <x v="10"/>
    <x v="10"/>
    <x v="0"/>
  </r>
  <r>
    <d v="2023-11-07T00:00:00"/>
    <s v="P002"/>
    <n v="17"/>
    <x v="1"/>
    <x v="0"/>
    <s v="0.0%"/>
    <x v="21"/>
    <x v="3"/>
    <x v="1"/>
    <n v="105"/>
    <n v="117.6"/>
    <n v="1785"/>
    <n v="1999.1999999999998"/>
    <x v="4"/>
    <x v="10"/>
    <x v="0"/>
  </r>
  <r>
    <d v="2023-11-08T00:00:00"/>
    <s v="P0038"/>
    <n v="1"/>
    <x v="0"/>
    <x v="1"/>
    <s v="0.0%"/>
    <x v="36"/>
    <x v="1"/>
    <x v="3"/>
    <n v="63"/>
    <n v="69.3"/>
    <n v="63"/>
    <n v="69.3"/>
    <x v="10"/>
    <x v="10"/>
    <x v="0"/>
  </r>
  <r>
    <d v="2023-11-09T00:00:00"/>
    <s v="P0015"/>
    <n v="12"/>
    <x v="0"/>
    <x v="1"/>
    <s v="0.0%"/>
    <x v="44"/>
    <x v="4"/>
    <x v="2"/>
    <n v="105"/>
    <n v="148.05000000000001"/>
    <n v="1260"/>
    <n v="1776.6000000000001"/>
    <x v="3"/>
    <x v="10"/>
    <x v="0"/>
  </r>
  <r>
    <d v="2023-11-10T00:00:00"/>
    <s v="P008"/>
    <n v="4"/>
    <x v="1"/>
    <x v="0"/>
    <s v="0.0%"/>
    <x v="12"/>
    <x v="3"/>
    <x v="0"/>
    <n v="16"/>
    <n v="17.600000000000001"/>
    <n v="64"/>
    <n v="70.400000000000006"/>
    <x v="3"/>
    <x v="10"/>
    <x v="0"/>
  </r>
  <r>
    <d v="2023-11-11T00:00:00"/>
    <s v="P008"/>
    <n v="14"/>
    <x v="0"/>
    <x v="1"/>
    <s v="0.0%"/>
    <x v="12"/>
    <x v="3"/>
    <x v="0"/>
    <n v="16"/>
    <n v="17.600000000000001"/>
    <n v="224"/>
    <n v="246.40000000000003"/>
    <x v="7"/>
    <x v="10"/>
    <x v="0"/>
  </r>
  <r>
    <d v="2023-11-12T00:00:00"/>
    <s v="P0040"/>
    <n v="10"/>
    <x v="0"/>
    <x v="0"/>
    <s v="0.0%"/>
    <x v="13"/>
    <x v="1"/>
    <x v="0"/>
    <n v="105"/>
    <n v="153.30000000000001"/>
    <n v="1050"/>
    <n v="1533"/>
    <x v="16"/>
    <x v="10"/>
    <x v="0"/>
  </r>
  <r>
    <d v="2023-11-13T00:00:00"/>
    <s v="P0031"/>
    <n v="12"/>
    <x v="1"/>
    <x v="1"/>
    <s v="0.0%"/>
    <x v="7"/>
    <x v="0"/>
    <x v="2"/>
    <n v="124"/>
    <n v="163.68"/>
    <n v="1488"/>
    <n v="1964.16"/>
    <x v="25"/>
    <x v="10"/>
    <x v="0"/>
  </r>
  <r>
    <d v="2023-11-14T00:00:00"/>
    <s v="P0019"/>
    <n v="12"/>
    <x v="2"/>
    <x v="0"/>
    <s v="0.0%"/>
    <x v="42"/>
    <x v="4"/>
    <x v="0"/>
    <n v="124"/>
    <n v="167.4"/>
    <n v="1488"/>
    <n v="2008.8000000000002"/>
    <x v="27"/>
    <x v="10"/>
    <x v="0"/>
  </r>
  <r>
    <d v="2023-11-15T00:00:00"/>
    <s v="P0016"/>
    <n v="8"/>
    <x v="2"/>
    <x v="1"/>
    <s v="0.0%"/>
    <x v="20"/>
    <x v="4"/>
    <x v="0"/>
    <n v="44"/>
    <n v="72.599999999999994"/>
    <n v="352"/>
    <n v="580.79999999999995"/>
    <x v="7"/>
    <x v="10"/>
    <x v="0"/>
  </r>
  <r>
    <d v="2023-11-16T00:00:00"/>
    <s v="P0015"/>
    <n v="19"/>
    <x v="1"/>
    <x v="1"/>
    <s v="0.0%"/>
    <x v="44"/>
    <x v="4"/>
    <x v="2"/>
    <n v="105"/>
    <n v="148.05000000000001"/>
    <n v="1995"/>
    <n v="2812.9500000000003"/>
    <x v="16"/>
    <x v="10"/>
    <x v="0"/>
  </r>
  <r>
    <d v="2023-11-17T00:00:00"/>
    <s v="P002"/>
    <n v="3"/>
    <x v="0"/>
    <x v="0"/>
    <s v="0.0%"/>
    <x v="21"/>
    <x v="3"/>
    <x v="1"/>
    <n v="105"/>
    <n v="117.6"/>
    <n v="315"/>
    <n v="352.79999999999995"/>
    <x v="25"/>
    <x v="10"/>
    <x v="0"/>
  </r>
  <r>
    <d v="2023-11-18T00:00:00"/>
    <s v="P006"/>
    <n v="4"/>
    <x v="0"/>
    <x v="1"/>
    <s v="0.0%"/>
    <x v="24"/>
    <x v="3"/>
    <x v="3"/>
    <n v="124"/>
    <n v="204.60000000000002"/>
    <n v="496"/>
    <n v="818.40000000000009"/>
    <x v="6"/>
    <x v="10"/>
    <x v="0"/>
  </r>
  <r>
    <d v="2023-11-19T00:00:00"/>
    <s v="P003"/>
    <n v="13"/>
    <x v="1"/>
    <x v="1"/>
    <s v="0.0%"/>
    <x v="17"/>
    <x v="3"/>
    <x v="0"/>
    <n v="44"/>
    <n v="50.16"/>
    <n v="572"/>
    <n v="652.07999999999993"/>
    <x v="8"/>
    <x v="10"/>
    <x v="0"/>
  </r>
  <r>
    <d v="2023-11-20T00:00:00"/>
    <s v="P0023"/>
    <n v="18"/>
    <x v="0"/>
    <x v="0"/>
    <s v="0.0%"/>
    <x v="2"/>
    <x v="0"/>
    <x v="2"/>
    <n v="123"/>
    <n v="140.22"/>
    <n v="2214"/>
    <n v="2523.96"/>
    <x v="22"/>
    <x v="10"/>
    <x v="0"/>
  </r>
  <r>
    <d v="2023-11-21T00:00:00"/>
    <s v="P007"/>
    <n v="20"/>
    <x v="0"/>
    <x v="1"/>
    <s v="0.0%"/>
    <x v="4"/>
    <x v="3"/>
    <x v="2"/>
    <n v="10"/>
    <n v="11.2"/>
    <n v="200"/>
    <n v="224"/>
    <x v="19"/>
    <x v="10"/>
    <x v="0"/>
  </r>
  <r>
    <d v="2023-11-22T00:00:00"/>
    <s v="P0045"/>
    <n v="17"/>
    <x v="1"/>
    <x v="0"/>
    <s v="0.0%"/>
    <x v="33"/>
    <x v="2"/>
    <x v="1"/>
    <n v="10"/>
    <n v="14.100000000000001"/>
    <n v="170"/>
    <n v="239.70000000000002"/>
    <x v="18"/>
    <x v="10"/>
    <x v="0"/>
  </r>
  <r>
    <d v="2023-11-23T00:00:00"/>
    <s v="P0035"/>
    <n v="5"/>
    <x v="2"/>
    <x v="1"/>
    <s v="0.0%"/>
    <x v="19"/>
    <x v="1"/>
    <x v="0"/>
    <n v="123"/>
    <n v="173.43"/>
    <n v="615"/>
    <n v="867.15000000000009"/>
    <x v="24"/>
    <x v="10"/>
    <x v="0"/>
  </r>
  <r>
    <d v="2023-11-24T00:00:00"/>
    <s v="P0029"/>
    <n v="4"/>
    <x v="2"/>
    <x v="0"/>
    <s v="0.0%"/>
    <x v="23"/>
    <x v="0"/>
    <x v="1"/>
    <n v="71"/>
    <n v="95.85"/>
    <n v="284"/>
    <n v="383.4"/>
    <x v="25"/>
    <x v="10"/>
    <x v="0"/>
  </r>
  <r>
    <d v="2023-11-25T00:00:00"/>
    <s v="P007"/>
    <n v="16"/>
    <x v="1"/>
    <x v="1"/>
    <s v="0.0%"/>
    <x v="4"/>
    <x v="3"/>
    <x v="2"/>
    <n v="10"/>
    <n v="11.2"/>
    <n v="160"/>
    <n v="179.2"/>
    <x v="22"/>
    <x v="10"/>
    <x v="0"/>
  </r>
  <r>
    <d v="2023-11-26T00:00:00"/>
    <s v="P0045"/>
    <n v="12"/>
    <x v="0"/>
    <x v="1"/>
    <s v="0.0%"/>
    <x v="33"/>
    <x v="2"/>
    <x v="1"/>
    <n v="10"/>
    <n v="14.100000000000001"/>
    <n v="120"/>
    <n v="169.20000000000002"/>
    <x v="25"/>
    <x v="10"/>
    <x v="0"/>
  </r>
  <r>
    <d v="2023-11-27T00:00:00"/>
    <s v="P0039"/>
    <n v="7"/>
    <x v="0"/>
    <x v="0"/>
    <s v="0.0%"/>
    <x v="34"/>
    <x v="1"/>
    <x v="2"/>
    <n v="98"/>
    <n v="132.30000000000001"/>
    <n v="686"/>
    <n v="926.10000000000014"/>
    <x v="21"/>
    <x v="10"/>
    <x v="0"/>
  </r>
  <r>
    <d v="2023-11-28T00:00:00"/>
    <s v="P0012"/>
    <n v="9"/>
    <x v="1"/>
    <x v="1"/>
    <s v="0.0%"/>
    <x v="9"/>
    <x v="4"/>
    <x v="2"/>
    <n v="12"/>
    <n v="13.44"/>
    <n v="108"/>
    <n v="120.96"/>
    <x v="23"/>
    <x v="10"/>
    <x v="0"/>
  </r>
  <r>
    <d v="2023-11-29T00:00:00"/>
    <s v="P0043"/>
    <n v="17"/>
    <x v="0"/>
    <x v="1"/>
    <s v="0.0%"/>
    <x v="46"/>
    <x v="2"/>
    <x v="0"/>
    <n v="133"/>
    <n v="151.62"/>
    <n v="2261"/>
    <n v="2577.54"/>
    <x v="29"/>
    <x v="10"/>
    <x v="0"/>
  </r>
  <r>
    <d v="2023-11-30T00:00:00"/>
    <s v="P0028"/>
    <n v="3"/>
    <x v="0"/>
    <x v="0"/>
    <s v="0.0%"/>
    <x v="6"/>
    <x v="0"/>
    <x v="2"/>
    <n v="44"/>
    <n v="48.4"/>
    <n v="132"/>
    <n v="145.19999999999999"/>
    <x v="15"/>
    <x v="10"/>
    <x v="0"/>
  </r>
  <r>
    <d v="2023-12-01T00:00:00"/>
    <s v="P0018"/>
    <n v="14"/>
    <x v="1"/>
    <x v="1"/>
    <s v="0.0%"/>
    <x v="18"/>
    <x v="4"/>
    <x v="1"/>
    <n v="133"/>
    <n v="146.30000000000001"/>
    <n v="1862"/>
    <n v="2048.2000000000003"/>
    <x v="10"/>
    <x v="11"/>
    <x v="0"/>
  </r>
  <r>
    <d v="2023-12-02T00:00:00"/>
    <s v="P0018"/>
    <n v="6"/>
    <x v="2"/>
    <x v="0"/>
    <s v="0.0%"/>
    <x v="18"/>
    <x v="4"/>
    <x v="1"/>
    <n v="133"/>
    <n v="146.30000000000001"/>
    <n v="798"/>
    <n v="877.80000000000007"/>
    <x v="18"/>
    <x v="11"/>
    <x v="0"/>
  </r>
  <r>
    <d v="2023-12-03T00:00:00"/>
    <s v="P0038"/>
    <n v="10"/>
    <x v="2"/>
    <x v="1"/>
    <s v="0.0%"/>
    <x v="36"/>
    <x v="1"/>
    <x v="3"/>
    <n v="63"/>
    <n v="69.3"/>
    <n v="630"/>
    <n v="693"/>
    <x v="28"/>
    <x v="11"/>
    <x v="0"/>
  </r>
  <r>
    <d v="2023-12-04T00:00:00"/>
    <s v="P0038"/>
    <n v="15"/>
    <x v="1"/>
    <x v="0"/>
    <s v="0.0%"/>
    <x v="36"/>
    <x v="1"/>
    <x v="3"/>
    <n v="63"/>
    <n v="69.3"/>
    <n v="945"/>
    <n v="1039.5"/>
    <x v="12"/>
    <x v="11"/>
    <x v="0"/>
  </r>
  <r>
    <d v="2023-12-05T00:00:00"/>
    <s v="P0027"/>
    <n v="14"/>
    <x v="0"/>
    <x v="1"/>
    <s v="0.0%"/>
    <x v="22"/>
    <x v="0"/>
    <x v="0"/>
    <n v="105"/>
    <n v="117.6"/>
    <n v="1470"/>
    <n v="1646.3999999999999"/>
    <x v="5"/>
    <x v="11"/>
    <x v="0"/>
  </r>
  <r>
    <d v="2023-12-06T00:00:00"/>
    <s v="P0044"/>
    <n v="4"/>
    <x v="0"/>
    <x v="1"/>
    <s v="0.0%"/>
    <x v="28"/>
    <x v="2"/>
    <x v="2"/>
    <n v="124"/>
    <n v="140.12"/>
    <n v="496"/>
    <n v="560.48"/>
    <x v="8"/>
    <x v="11"/>
    <x v="0"/>
  </r>
  <r>
    <d v="2023-12-07T00:00:00"/>
    <s v="P008"/>
    <n v="8"/>
    <x v="1"/>
    <x v="0"/>
    <s v="0.0%"/>
    <x v="12"/>
    <x v="3"/>
    <x v="0"/>
    <n v="16"/>
    <n v="17.600000000000001"/>
    <n v="128"/>
    <n v="140.80000000000001"/>
    <x v="11"/>
    <x v="11"/>
    <x v="0"/>
  </r>
  <r>
    <d v="2023-12-08T00:00:00"/>
    <s v="P0046"/>
    <n v="20"/>
    <x v="0"/>
    <x v="1"/>
    <s v="0.0%"/>
    <x v="5"/>
    <x v="2"/>
    <x v="3"/>
    <n v="16"/>
    <n v="26.4"/>
    <n v="320"/>
    <n v="528"/>
    <x v="19"/>
    <x v="11"/>
    <x v="0"/>
  </r>
  <r>
    <d v="2023-12-09T00:00:00"/>
    <s v="P0018"/>
    <n v="5"/>
    <x v="0"/>
    <x v="1"/>
    <s v="0.0%"/>
    <x v="18"/>
    <x v="4"/>
    <x v="1"/>
    <n v="133"/>
    <n v="146.30000000000001"/>
    <n v="665"/>
    <n v="731.5"/>
    <x v="26"/>
    <x v="11"/>
    <x v="0"/>
  </r>
  <r>
    <d v="2023-12-10T00:00:00"/>
    <s v="P0048"/>
    <n v="15"/>
    <x v="1"/>
    <x v="0"/>
    <s v="0.0%"/>
    <x v="32"/>
    <x v="2"/>
    <x v="0"/>
    <n v="123"/>
    <n v="135.30000000000001"/>
    <n v="1845"/>
    <n v="2029.5000000000002"/>
    <x v="4"/>
    <x v="11"/>
    <x v="0"/>
  </r>
  <r>
    <d v="2023-12-11T00:00:00"/>
    <s v="P0024"/>
    <n v="10"/>
    <x v="2"/>
    <x v="1"/>
    <s v="0.0%"/>
    <x v="0"/>
    <x v="0"/>
    <x v="0"/>
    <n v="136"/>
    <n v="153.68"/>
    <n v="1360"/>
    <n v="1536.8000000000002"/>
    <x v="0"/>
    <x v="11"/>
    <x v="0"/>
  </r>
  <r>
    <d v="2023-12-12T00:00:00"/>
    <s v="P0037"/>
    <n v="11"/>
    <x v="2"/>
    <x v="0"/>
    <s v="0.0%"/>
    <x v="43"/>
    <x v="1"/>
    <x v="1"/>
    <n v="12"/>
    <n v="13.44"/>
    <n v="132"/>
    <n v="147.84"/>
    <x v="18"/>
    <x v="11"/>
    <x v="0"/>
  </r>
  <r>
    <d v="2023-12-13T00:00:00"/>
    <s v="P0039"/>
    <n v="6"/>
    <x v="1"/>
    <x v="1"/>
    <s v="0.0%"/>
    <x v="34"/>
    <x v="1"/>
    <x v="2"/>
    <n v="98"/>
    <n v="132.30000000000001"/>
    <n v="588"/>
    <n v="793.80000000000007"/>
    <x v="5"/>
    <x v="11"/>
    <x v="0"/>
  </r>
  <r>
    <d v="2023-12-14T00:00:00"/>
    <s v="P0041"/>
    <n v="5"/>
    <x v="0"/>
    <x v="0"/>
    <s v="0.0%"/>
    <x v="1"/>
    <x v="1"/>
    <x v="1"/>
    <n v="44"/>
    <n v="58.08"/>
    <n v="220"/>
    <n v="290.39999999999998"/>
    <x v="24"/>
    <x v="11"/>
    <x v="0"/>
  </r>
  <r>
    <d v="2023-12-15T00:00:00"/>
    <s v="P0030"/>
    <n v="6"/>
    <x v="0"/>
    <x v="1"/>
    <s v="0.0%"/>
    <x v="27"/>
    <x v="0"/>
    <x v="3"/>
    <n v="133"/>
    <n v="194.18"/>
    <n v="798"/>
    <n v="1165.08"/>
    <x v="3"/>
    <x v="11"/>
    <x v="0"/>
  </r>
  <r>
    <d v="2023-12-16T00:00:00"/>
    <s v="P004"/>
    <n v="10"/>
    <x v="1"/>
    <x v="1"/>
    <s v="0.0%"/>
    <x v="41"/>
    <x v="3"/>
    <x v="2"/>
    <n v="71"/>
    <n v="80.23"/>
    <n v="710"/>
    <n v="802.30000000000007"/>
    <x v="16"/>
    <x v="11"/>
    <x v="0"/>
  </r>
  <r>
    <d v="2023-12-17T00:00:00"/>
    <s v="P0017"/>
    <n v="20"/>
    <x v="0"/>
    <x v="0"/>
    <s v="0.0%"/>
    <x v="39"/>
    <x v="4"/>
    <x v="1"/>
    <n v="71"/>
    <n v="79.52"/>
    <n v="1420"/>
    <n v="1590.3999999999999"/>
    <x v="13"/>
    <x v="11"/>
    <x v="0"/>
  </r>
  <r>
    <d v="2023-12-18T00:00:00"/>
    <s v="P003"/>
    <n v="10"/>
    <x v="0"/>
    <x v="1"/>
    <s v="0.0%"/>
    <x v="17"/>
    <x v="3"/>
    <x v="0"/>
    <n v="44"/>
    <n v="50.16"/>
    <n v="440"/>
    <n v="501.59999999999997"/>
    <x v="0"/>
    <x v="11"/>
    <x v="0"/>
  </r>
  <r>
    <d v="2023-12-19T00:00:00"/>
    <s v="P006"/>
    <n v="11"/>
    <x v="1"/>
    <x v="1"/>
    <s v="0.0%"/>
    <x v="24"/>
    <x v="3"/>
    <x v="3"/>
    <n v="124"/>
    <n v="204.60000000000002"/>
    <n v="1364"/>
    <n v="2250.6000000000004"/>
    <x v="22"/>
    <x v="11"/>
    <x v="0"/>
  </r>
  <r>
    <d v="2023-12-20T00:00:00"/>
    <s v="P005"/>
    <n v="19"/>
    <x v="2"/>
    <x v="0"/>
    <s v="0.0%"/>
    <x v="14"/>
    <x v="3"/>
    <x v="1"/>
    <n v="133"/>
    <n v="187.53"/>
    <n v="2527"/>
    <n v="3563.07"/>
    <x v="7"/>
    <x v="11"/>
    <x v="0"/>
  </r>
  <r>
    <d v="2023-12-21T00:00:00"/>
    <s v="P0040"/>
    <n v="7"/>
    <x v="2"/>
    <x v="1"/>
    <s v="0.0%"/>
    <x v="13"/>
    <x v="1"/>
    <x v="0"/>
    <n v="105"/>
    <n v="153.30000000000001"/>
    <n v="735"/>
    <n v="1073.1000000000001"/>
    <x v="13"/>
    <x v="11"/>
    <x v="0"/>
  </r>
  <r>
    <d v="2023-12-22T00:00:00"/>
    <s v="P0036"/>
    <n v="11"/>
    <x v="1"/>
    <x v="0"/>
    <s v="0.0%"/>
    <x v="47"/>
    <x v="1"/>
    <x v="2"/>
    <n v="136"/>
    <n v="224.4"/>
    <n v="1496"/>
    <n v="2468.4"/>
    <x v="5"/>
    <x v="11"/>
    <x v="0"/>
  </r>
  <r>
    <d v="2023-12-23T00:00:00"/>
    <s v="P004"/>
    <n v="5"/>
    <x v="0"/>
    <x v="1"/>
    <s v="0.0%"/>
    <x v="41"/>
    <x v="3"/>
    <x v="2"/>
    <n v="71"/>
    <n v="80.23"/>
    <n v="355"/>
    <n v="401.15000000000003"/>
    <x v="12"/>
    <x v="11"/>
    <x v="0"/>
  </r>
  <r>
    <d v="2023-12-24T00:00:00"/>
    <s v="P0021"/>
    <n v="11"/>
    <x v="0"/>
    <x v="0"/>
    <s v="0.0%"/>
    <x v="15"/>
    <x v="0"/>
    <x v="1"/>
    <n v="16"/>
    <n v="21.12"/>
    <n v="176"/>
    <n v="232.32000000000002"/>
    <x v="11"/>
    <x v="11"/>
    <x v="0"/>
  </r>
  <r>
    <d v="2023-12-25T00:00:00"/>
    <s v="P007"/>
    <n v="14"/>
    <x v="1"/>
    <x v="1"/>
    <s v="0.0%"/>
    <x v="4"/>
    <x v="3"/>
    <x v="2"/>
    <n v="10"/>
    <n v="11.2"/>
    <n v="140"/>
    <n v="156.79999999999998"/>
    <x v="12"/>
    <x v="11"/>
    <x v="0"/>
  </r>
  <r>
    <d v="2023-12-26T00:00:00"/>
    <s v="P0026"/>
    <n v="11"/>
    <x v="0"/>
    <x v="1"/>
    <s v="0.0%"/>
    <x v="40"/>
    <x v="0"/>
    <x v="1"/>
    <n v="98"/>
    <n v="161.69999999999999"/>
    <n v="1078"/>
    <n v="1778.6999999999998"/>
    <x v="16"/>
    <x v="11"/>
    <x v="0"/>
  </r>
  <r>
    <d v="2023-12-27T00:00:00"/>
    <s v="P0021"/>
    <n v="17"/>
    <x v="0"/>
    <x v="0"/>
    <s v="0.0%"/>
    <x v="15"/>
    <x v="0"/>
    <x v="1"/>
    <n v="16"/>
    <n v="21.12"/>
    <n v="272"/>
    <n v="359.04"/>
    <x v="15"/>
    <x v="11"/>
    <x v="0"/>
  </r>
  <r>
    <d v="2023-12-28T00:00:00"/>
    <s v="P0046"/>
    <n v="2"/>
    <x v="1"/>
    <x v="1"/>
    <s v="0.0%"/>
    <x v="5"/>
    <x v="2"/>
    <x v="3"/>
    <n v="16"/>
    <n v="26.4"/>
    <n v="32"/>
    <n v="52.8"/>
    <x v="4"/>
    <x v="11"/>
    <x v="0"/>
  </r>
  <r>
    <d v="2023-12-29T00:00:00"/>
    <s v="P0019"/>
    <n v="8"/>
    <x v="2"/>
    <x v="1"/>
    <s v="0.0%"/>
    <x v="42"/>
    <x v="4"/>
    <x v="0"/>
    <n v="124"/>
    <n v="167.4"/>
    <n v="992"/>
    <n v="1339.2"/>
    <x v="26"/>
    <x v="11"/>
    <x v="0"/>
  </r>
  <r>
    <d v="2023-12-30T00:00:00"/>
    <s v="P006"/>
    <n v="17"/>
    <x v="2"/>
    <x v="0"/>
    <s v="0.0%"/>
    <x v="24"/>
    <x v="3"/>
    <x v="3"/>
    <n v="124"/>
    <n v="204.60000000000002"/>
    <n v="2108"/>
    <n v="3478.2000000000003"/>
    <x v="10"/>
    <x v="11"/>
    <x v="0"/>
  </r>
  <r>
    <d v="2023-12-31T00:00:00"/>
    <s v="P0029"/>
    <n v="19"/>
    <x v="1"/>
    <x v="1"/>
    <s v="0.0%"/>
    <x v="23"/>
    <x v="0"/>
    <x v="1"/>
    <n v="71"/>
    <n v="95.85"/>
    <n v="1349"/>
    <n v="1821.1499999999999"/>
    <x v="1"/>
    <x v="11"/>
    <x v="0"/>
  </r>
  <r>
    <d v="2024-01-02T00:00:00"/>
    <s v="P007"/>
    <n v="10"/>
    <x v="0"/>
    <x v="0"/>
    <s v="0.0%"/>
    <x v="4"/>
    <x v="3"/>
    <x v="2"/>
    <n v="10"/>
    <n v="11.2"/>
    <n v="100"/>
    <n v="112"/>
    <x v="4"/>
    <x v="0"/>
    <x v="1"/>
  </r>
  <r>
    <d v="2024-01-04T00:00:00"/>
    <s v="P0046"/>
    <n v="14"/>
    <x v="0"/>
    <x v="1"/>
    <s v="0.0%"/>
    <x v="5"/>
    <x v="2"/>
    <x v="3"/>
    <n v="16"/>
    <n v="26.4"/>
    <n v="224"/>
    <n v="369.59999999999997"/>
    <x v="5"/>
    <x v="0"/>
    <x v="1"/>
  </r>
  <r>
    <d v="2024-01-06T00:00:00"/>
    <s v="P0028"/>
    <n v="10"/>
    <x v="1"/>
    <x v="0"/>
    <s v="0.0%"/>
    <x v="6"/>
    <x v="0"/>
    <x v="2"/>
    <n v="44"/>
    <n v="48.4"/>
    <n v="440"/>
    <n v="484"/>
    <x v="6"/>
    <x v="0"/>
    <x v="1"/>
  </r>
  <r>
    <d v="2024-01-08T00:00:00"/>
    <s v="P0031"/>
    <n v="16"/>
    <x v="0"/>
    <x v="1"/>
    <s v="0.0%"/>
    <x v="7"/>
    <x v="0"/>
    <x v="2"/>
    <n v="124"/>
    <n v="163.68"/>
    <n v="1984"/>
    <n v="2618.88"/>
    <x v="7"/>
    <x v="0"/>
    <x v="1"/>
  </r>
  <r>
    <d v="2024-01-10T00:00:00"/>
    <s v="P0034"/>
    <n v="14"/>
    <x v="0"/>
    <x v="1"/>
    <s v="0.0%"/>
    <x v="8"/>
    <x v="1"/>
    <x v="1"/>
    <n v="10"/>
    <n v="11.3"/>
    <n v="140"/>
    <n v="158.20000000000002"/>
    <x v="2"/>
    <x v="0"/>
    <x v="1"/>
  </r>
  <r>
    <d v="2024-01-12T00:00:00"/>
    <s v="P0023"/>
    <n v="17"/>
    <x v="1"/>
    <x v="0"/>
    <s v="0.0%"/>
    <x v="2"/>
    <x v="0"/>
    <x v="2"/>
    <n v="123"/>
    <n v="140.22"/>
    <n v="2091"/>
    <n v="2383.7399999999998"/>
    <x v="3"/>
    <x v="0"/>
    <x v="1"/>
  </r>
  <r>
    <d v="2024-01-14T00:00:00"/>
    <s v="P0012"/>
    <n v="10"/>
    <x v="2"/>
    <x v="1"/>
    <s v="0.0%"/>
    <x v="9"/>
    <x v="4"/>
    <x v="2"/>
    <n v="12"/>
    <n v="13.44"/>
    <n v="120"/>
    <n v="134.4"/>
    <x v="8"/>
    <x v="0"/>
    <x v="1"/>
  </r>
  <r>
    <d v="2024-01-16T00:00:00"/>
    <s v="P0049"/>
    <n v="8"/>
    <x v="2"/>
    <x v="1"/>
    <s v="0.0%"/>
    <x v="10"/>
    <x v="2"/>
    <x v="1"/>
    <n v="136"/>
    <n v="183.6"/>
    <n v="1088"/>
    <n v="1468.8"/>
    <x v="9"/>
    <x v="0"/>
    <x v="1"/>
  </r>
  <r>
    <d v="2024-01-18T00:00:00"/>
    <s v="P0012"/>
    <n v="12"/>
    <x v="1"/>
    <x v="0"/>
    <s v="0.0%"/>
    <x v="9"/>
    <x v="4"/>
    <x v="2"/>
    <n v="12"/>
    <n v="13.44"/>
    <n v="144"/>
    <n v="161.28"/>
    <x v="10"/>
    <x v="0"/>
    <x v="1"/>
  </r>
  <r>
    <d v="2024-01-20T00:00:00"/>
    <s v="P0047"/>
    <n v="4"/>
    <x v="0"/>
    <x v="1"/>
    <s v="0.0%"/>
    <x v="11"/>
    <x v="2"/>
    <x v="2"/>
    <n v="10"/>
    <n v="11.2"/>
    <n v="40"/>
    <n v="44.8"/>
    <x v="8"/>
    <x v="0"/>
    <x v="1"/>
  </r>
  <r>
    <d v="2024-01-22T00:00:00"/>
    <s v="P008"/>
    <n v="8"/>
    <x v="0"/>
    <x v="0"/>
    <s v="0.0%"/>
    <x v="12"/>
    <x v="3"/>
    <x v="0"/>
    <n v="16"/>
    <n v="17.600000000000001"/>
    <n v="128"/>
    <n v="140.80000000000001"/>
    <x v="11"/>
    <x v="0"/>
    <x v="1"/>
  </r>
  <r>
    <d v="2024-01-24T00:00:00"/>
    <s v="P0040"/>
    <n v="4"/>
    <x v="1"/>
    <x v="1"/>
    <s v="0.0%"/>
    <x v="13"/>
    <x v="1"/>
    <x v="0"/>
    <n v="105"/>
    <n v="153.30000000000001"/>
    <n v="420"/>
    <n v="613.20000000000005"/>
    <x v="12"/>
    <x v="0"/>
    <x v="1"/>
  </r>
  <r>
    <d v="2024-01-26T00:00:00"/>
    <s v="P005"/>
    <n v="19"/>
    <x v="0"/>
    <x v="0"/>
    <s v="0.0%"/>
    <x v="14"/>
    <x v="3"/>
    <x v="1"/>
    <n v="133"/>
    <n v="187.53"/>
    <n v="2527"/>
    <n v="3563.07"/>
    <x v="7"/>
    <x v="0"/>
    <x v="1"/>
  </r>
  <r>
    <d v="2024-01-28T00:00:00"/>
    <s v="P0021"/>
    <n v="3"/>
    <x v="0"/>
    <x v="1"/>
    <s v="0.0%"/>
    <x v="15"/>
    <x v="0"/>
    <x v="1"/>
    <n v="16"/>
    <n v="21.12"/>
    <n v="48"/>
    <n v="63.36"/>
    <x v="5"/>
    <x v="0"/>
    <x v="1"/>
  </r>
  <r>
    <d v="2024-01-30T00:00:00"/>
    <s v="P0031"/>
    <n v="14"/>
    <x v="1"/>
    <x v="1"/>
    <s v="0.0%"/>
    <x v="7"/>
    <x v="0"/>
    <x v="2"/>
    <n v="124"/>
    <n v="163.68"/>
    <n v="1736"/>
    <n v="2291.52"/>
    <x v="10"/>
    <x v="0"/>
    <x v="1"/>
  </r>
  <r>
    <d v="2024-02-01T00:00:00"/>
    <s v="P0014"/>
    <n v="2"/>
    <x v="2"/>
    <x v="0"/>
    <s v="0.0%"/>
    <x v="16"/>
    <x v="4"/>
    <x v="3"/>
    <n v="98"/>
    <n v="110.74"/>
    <n v="196"/>
    <n v="221.48"/>
    <x v="13"/>
    <x v="1"/>
    <x v="1"/>
  </r>
  <r>
    <d v="2024-02-03T00:00:00"/>
    <s v="P008"/>
    <n v="7"/>
    <x v="2"/>
    <x v="1"/>
    <s v="0.0%"/>
    <x v="12"/>
    <x v="3"/>
    <x v="0"/>
    <n v="16"/>
    <n v="17.600000000000001"/>
    <n v="112"/>
    <n v="123.20000000000002"/>
    <x v="7"/>
    <x v="1"/>
    <x v="1"/>
  </r>
  <r>
    <d v="2024-02-05T00:00:00"/>
    <s v="P003"/>
    <n v="4"/>
    <x v="1"/>
    <x v="1"/>
    <s v="0.0%"/>
    <x v="17"/>
    <x v="3"/>
    <x v="0"/>
    <n v="44"/>
    <n v="50.16"/>
    <n v="176"/>
    <n v="200.64"/>
    <x v="14"/>
    <x v="1"/>
    <x v="1"/>
  </r>
  <r>
    <d v="2024-02-07T00:00:00"/>
    <s v="P0024"/>
    <n v="10"/>
    <x v="0"/>
    <x v="0"/>
    <s v="0.0%"/>
    <x v="0"/>
    <x v="0"/>
    <x v="0"/>
    <n v="136"/>
    <n v="153.68"/>
    <n v="1360"/>
    <n v="1536.8000000000002"/>
    <x v="0"/>
    <x v="1"/>
    <x v="1"/>
  </r>
  <r>
    <d v="2024-02-09T00:00:00"/>
    <s v="P0041"/>
    <n v="2"/>
    <x v="1"/>
    <x v="1"/>
    <s v="0.0%"/>
    <x v="1"/>
    <x v="1"/>
    <x v="1"/>
    <n v="44"/>
    <n v="58.08"/>
    <n v="88"/>
    <n v="116.16"/>
    <x v="1"/>
    <x v="1"/>
    <x v="1"/>
  </r>
  <r>
    <d v="2024-02-11T00:00:00"/>
    <s v="P0023"/>
    <n v="2"/>
    <x v="2"/>
    <x v="1"/>
    <s v="0.0%"/>
    <x v="2"/>
    <x v="0"/>
    <x v="2"/>
    <n v="123"/>
    <n v="140.22"/>
    <n v="246"/>
    <n v="280.44"/>
    <x v="2"/>
    <x v="1"/>
    <x v="1"/>
  </r>
  <r>
    <d v="2024-02-13T00:00:00"/>
    <s v="P0050"/>
    <n v="11"/>
    <x v="2"/>
    <x v="0"/>
    <s v="0.0%"/>
    <x v="3"/>
    <x v="2"/>
    <x v="1"/>
    <n v="12"/>
    <n v="17.52"/>
    <n v="132"/>
    <n v="192.72"/>
    <x v="3"/>
    <x v="1"/>
    <x v="1"/>
  </r>
  <r>
    <d v="2024-02-15T00:00:00"/>
    <s v="P0041"/>
    <n v="18"/>
    <x v="1"/>
    <x v="1"/>
    <s v="0.0%"/>
    <x v="1"/>
    <x v="1"/>
    <x v="1"/>
    <n v="44"/>
    <n v="58.08"/>
    <n v="792"/>
    <n v="1045.44"/>
    <x v="3"/>
    <x v="1"/>
    <x v="1"/>
  </r>
  <r>
    <d v="2024-02-17T00:00:00"/>
    <s v="P007"/>
    <n v="10"/>
    <x v="0"/>
    <x v="0"/>
    <s v="0.0%"/>
    <x v="4"/>
    <x v="3"/>
    <x v="2"/>
    <n v="10"/>
    <n v="11.2"/>
    <n v="100"/>
    <n v="112"/>
    <x v="4"/>
    <x v="1"/>
    <x v="1"/>
  </r>
  <r>
    <d v="2024-02-19T00:00:00"/>
    <s v="P0046"/>
    <n v="14"/>
    <x v="0"/>
    <x v="1"/>
    <s v="0.0%"/>
    <x v="5"/>
    <x v="2"/>
    <x v="3"/>
    <n v="16"/>
    <n v="26.4"/>
    <n v="224"/>
    <n v="369.59999999999997"/>
    <x v="5"/>
    <x v="1"/>
    <x v="1"/>
  </r>
  <r>
    <d v="2024-02-21T00:00:00"/>
    <s v="P0028"/>
    <n v="10"/>
    <x v="1"/>
    <x v="0"/>
    <s v="0.0%"/>
    <x v="6"/>
    <x v="0"/>
    <x v="2"/>
    <n v="44"/>
    <n v="48.4"/>
    <n v="440"/>
    <n v="484"/>
    <x v="6"/>
    <x v="1"/>
    <x v="1"/>
  </r>
  <r>
    <d v="2024-02-23T00:00:00"/>
    <s v="P0031"/>
    <n v="16"/>
    <x v="0"/>
    <x v="1"/>
    <s v="0.0%"/>
    <x v="7"/>
    <x v="0"/>
    <x v="2"/>
    <n v="124"/>
    <n v="163.68"/>
    <n v="1984"/>
    <n v="2618.88"/>
    <x v="7"/>
    <x v="1"/>
    <x v="1"/>
  </r>
  <r>
    <d v="2024-02-25T00:00:00"/>
    <s v="P0034"/>
    <n v="14"/>
    <x v="0"/>
    <x v="1"/>
    <s v="0.0%"/>
    <x v="8"/>
    <x v="1"/>
    <x v="1"/>
    <n v="10"/>
    <n v="11.3"/>
    <n v="140"/>
    <n v="158.20000000000002"/>
    <x v="2"/>
    <x v="1"/>
    <x v="1"/>
  </r>
  <r>
    <d v="2024-02-27T00:00:00"/>
    <s v="P0023"/>
    <n v="17"/>
    <x v="1"/>
    <x v="0"/>
    <s v="0.0%"/>
    <x v="2"/>
    <x v="0"/>
    <x v="2"/>
    <n v="123"/>
    <n v="140.22"/>
    <n v="2091"/>
    <n v="2383.7399999999998"/>
    <x v="3"/>
    <x v="1"/>
    <x v="1"/>
  </r>
  <r>
    <d v="2024-02-29T00:00:00"/>
    <s v="P0012"/>
    <n v="10"/>
    <x v="2"/>
    <x v="1"/>
    <s v="0.0%"/>
    <x v="9"/>
    <x v="4"/>
    <x v="2"/>
    <n v="12"/>
    <n v="13.44"/>
    <n v="120"/>
    <n v="134.4"/>
    <x v="8"/>
    <x v="1"/>
    <x v="1"/>
  </r>
  <r>
    <d v="2024-03-02T00:00:00"/>
    <s v="P0049"/>
    <n v="8"/>
    <x v="2"/>
    <x v="1"/>
    <s v="0.0%"/>
    <x v="10"/>
    <x v="2"/>
    <x v="1"/>
    <n v="136"/>
    <n v="183.6"/>
    <n v="1088"/>
    <n v="1468.8"/>
    <x v="9"/>
    <x v="2"/>
    <x v="1"/>
  </r>
  <r>
    <d v="2024-03-04T00:00:00"/>
    <s v="P0012"/>
    <n v="12"/>
    <x v="1"/>
    <x v="0"/>
    <s v="0.0%"/>
    <x v="9"/>
    <x v="4"/>
    <x v="2"/>
    <n v="12"/>
    <n v="13.44"/>
    <n v="144"/>
    <n v="161.28"/>
    <x v="10"/>
    <x v="2"/>
    <x v="1"/>
  </r>
  <r>
    <d v="2024-03-06T00:00:00"/>
    <s v="P0047"/>
    <n v="4"/>
    <x v="0"/>
    <x v="1"/>
    <s v="0.0%"/>
    <x v="11"/>
    <x v="2"/>
    <x v="2"/>
    <n v="10"/>
    <n v="11.2"/>
    <n v="40"/>
    <n v="44.8"/>
    <x v="8"/>
    <x v="2"/>
    <x v="1"/>
  </r>
  <r>
    <d v="2024-03-08T00:00:00"/>
    <s v="P008"/>
    <n v="8"/>
    <x v="0"/>
    <x v="0"/>
    <s v="0.0%"/>
    <x v="12"/>
    <x v="3"/>
    <x v="0"/>
    <n v="16"/>
    <n v="17.600000000000001"/>
    <n v="128"/>
    <n v="140.80000000000001"/>
    <x v="11"/>
    <x v="2"/>
    <x v="1"/>
  </r>
  <r>
    <d v="2024-03-10T00:00:00"/>
    <s v="P0040"/>
    <n v="4"/>
    <x v="1"/>
    <x v="1"/>
    <s v="0.0%"/>
    <x v="13"/>
    <x v="1"/>
    <x v="0"/>
    <n v="105"/>
    <n v="153.30000000000001"/>
    <n v="420"/>
    <n v="613.20000000000005"/>
    <x v="12"/>
    <x v="2"/>
    <x v="1"/>
  </r>
  <r>
    <d v="2024-03-12T00:00:00"/>
    <s v="P005"/>
    <n v="19"/>
    <x v="0"/>
    <x v="0"/>
    <s v="0.0%"/>
    <x v="14"/>
    <x v="3"/>
    <x v="1"/>
    <n v="133"/>
    <n v="187.53"/>
    <n v="2527"/>
    <n v="3563.07"/>
    <x v="7"/>
    <x v="2"/>
    <x v="1"/>
  </r>
  <r>
    <d v="2024-03-14T00:00:00"/>
    <s v="P0021"/>
    <n v="3"/>
    <x v="0"/>
    <x v="1"/>
    <s v="0.0%"/>
    <x v="15"/>
    <x v="0"/>
    <x v="1"/>
    <n v="16"/>
    <n v="21.12"/>
    <n v="48"/>
    <n v="63.36"/>
    <x v="5"/>
    <x v="2"/>
    <x v="1"/>
  </r>
  <r>
    <d v="2024-03-16T00:00:00"/>
    <s v="P0031"/>
    <n v="14"/>
    <x v="1"/>
    <x v="1"/>
    <s v="0.0%"/>
    <x v="7"/>
    <x v="0"/>
    <x v="2"/>
    <n v="124"/>
    <n v="163.68"/>
    <n v="1736"/>
    <n v="2291.52"/>
    <x v="10"/>
    <x v="2"/>
    <x v="1"/>
  </r>
  <r>
    <d v="2024-03-18T00:00:00"/>
    <s v="P0014"/>
    <n v="2"/>
    <x v="2"/>
    <x v="0"/>
    <s v="0.0%"/>
    <x v="16"/>
    <x v="4"/>
    <x v="3"/>
    <n v="98"/>
    <n v="110.74"/>
    <n v="196"/>
    <n v="221.48"/>
    <x v="13"/>
    <x v="2"/>
    <x v="1"/>
  </r>
  <r>
    <d v="2024-03-20T00:00:00"/>
    <s v="P008"/>
    <n v="7"/>
    <x v="2"/>
    <x v="1"/>
    <s v="0.0%"/>
    <x v="12"/>
    <x v="3"/>
    <x v="0"/>
    <n v="16"/>
    <n v="17.600000000000001"/>
    <n v="112"/>
    <n v="123.20000000000002"/>
    <x v="7"/>
    <x v="2"/>
    <x v="1"/>
  </r>
  <r>
    <d v="2024-03-22T00:00:00"/>
    <s v="P003"/>
    <n v="4"/>
    <x v="1"/>
    <x v="1"/>
    <s v="0.0%"/>
    <x v="17"/>
    <x v="3"/>
    <x v="0"/>
    <n v="44"/>
    <n v="50.16"/>
    <n v="176"/>
    <n v="200.64"/>
    <x v="14"/>
    <x v="2"/>
    <x v="1"/>
  </r>
  <r>
    <d v="2024-03-24T00:00:00"/>
    <s v="P0018"/>
    <n v="20"/>
    <x v="0"/>
    <x v="0"/>
    <s v="0.0%"/>
    <x v="18"/>
    <x v="4"/>
    <x v="1"/>
    <n v="133"/>
    <n v="146.30000000000001"/>
    <n v="2660"/>
    <n v="2926"/>
    <x v="12"/>
    <x v="2"/>
    <x v="1"/>
  </r>
  <r>
    <d v="2024-03-26T00:00:00"/>
    <s v="P0035"/>
    <n v="15"/>
    <x v="0"/>
    <x v="1"/>
    <s v="0.0%"/>
    <x v="19"/>
    <x v="1"/>
    <x v="0"/>
    <n v="123"/>
    <n v="173.43"/>
    <n v="1845"/>
    <n v="2601.4500000000003"/>
    <x v="8"/>
    <x v="2"/>
    <x v="1"/>
  </r>
  <r>
    <d v="2024-03-28T00:00:00"/>
    <s v="P0016"/>
    <n v="2"/>
    <x v="1"/>
    <x v="0"/>
    <s v="0.0%"/>
    <x v="20"/>
    <x v="4"/>
    <x v="0"/>
    <n v="44"/>
    <n v="72.599999999999994"/>
    <n v="88"/>
    <n v="145.19999999999999"/>
    <x v="15"/>
    <x v="2"/>
    <x v="1"/>
  </r>
  <r>
    <d v="2024-03-30T00:00:00"/>
    <s v="P0031"/>
    <n v="9"/>
    <x v="0"/>
    <x v="1"/>
    <s v="0.0%"/>
    <x v="7"/>
    <x v="0"/>
    <x v="2"/>
    <n v="124"/>
    <n v="163.68"/>
    <n v="1116"/>
    <n v="1473.1200000000001"/>
    <x v="16"/>
    <x v="2"/>
    <x v="1"/>
  </r>
  <r>
    <d v="2024-04-01T00:00:00"/>
    <s v="P002"/>
    <n v="6"/>
    <x v="0"/>
    <x v="0"/>
    <s v="0.0%"/>
    <x v="21"/>
    <x v="3"/>
    <x v="1"/>
    <n v="105"/>
    <n v="117.6"/>
    <n v="630"/>
    <n v="705.59999999999991"/>
    <x v="17"/>
    <x v="3"/>
    <x v="1"/>
  </r>
  <r>
    <d v="2024-04-03T00:00:00"/>
    <s v="P0049"/>
    <n v="8"/>
    <x v="1"/>
    <x v="1"/>
    <s v="0.0%"/>
    <x v="10"/>
    <x v="2"/>
    <x v="1"/>
    <n v="136"/>
    <n v="183.6"/>
    <n v="1088"/>
    <n v="1468.8"/>
    <x v="9"/>
    <x v="3"/>
    <x v="1"/>
  </r>
  <r>
    <d v="2024-04-05T00:00:00"/>
    <s v="P0041"/>
    <n v="12"/>
    <x v="2"/>
    <x v="1"/>
    <s v="0.0%"/>
    <x v="1"/>
    <x v="1"/>
    <x v="1"/>
    <n v="44"/>
    <n v="58.08"/>
    <n v="528"/>
    <n v="696.96"/>
    <x v="18"/>
    <x v="3"/>
    <x v="1"/>
  </r>
  <r>
    <d v="2024-04-07T00:00:00"/>
    <s v="P0027"/>
    <n v="13"/>
    <x v="2"/>
    <x v="0"/>
    <s v="0.0%"/>
    <x v="22"/>
    <x v="0"/>
    <x v="0"/>
    <n v="105"/>
    <n v="117.6"/>
    <n v="1365"/>
    <n v="1528.8"/>
    <x v="9"/>
    <x v="3"/>
    <x v="1"/>
  </r>
  <r>
    <d v="2024-04-09T00:00:00"/>
    <s v="P0029"/>
    <n v="14"/>
    <x v="1"/>
    <x v="1"/>
    <s v="0.0%"/>
    <x v="23"/>
    <x v="0"/>
    <x v="1"/>
    <n v="71"/>
    <n v="95.85"/>
    <n v="994"/>
    <n v="1341.8999999999999"/>
    <x v="7"/>
    <x v="3"/>
    <x v="1"/>
  </r>
  <r>
    <d v="2024-04-11T00:00:00"/>
    <s v="P006"/>
    <n v="2"/>
    <x v="0"/>
    <x v="1"/>
    <s v="0.0%"/>
    <x v="24"/>
    <x v="3"/>
    <x v="3"/>
    <n v="124"/>
    <n v="204.60000000000002"/>
    <n v="248"/>
    <n v="409.20000000000005"/>
    <x v="16"/>
    <x v="3"/>
    <x v="1"/>
  </r>
  <r>
    <d v="2024-04-13T00:00:00"/>
    <s v="P0033"/>
    <n v="19"/>
    <x v="0"/>
    <x v="0"/>
    <s v="0.0%"/>
    <x v="25"/>
    <x v="1"/>
    <x v="1"/>
    <n v="16"/>
    <n v="18.240000000000002"/>
    <n v="304"/>
    <n v="346.56000000000006"/>
    <x v="19"/>
    <x v="3"/>
    <x v="1"/>
  </r>
  <r>
    <d v="2024-04-15T00:00:00"/>
    <s v="P0020"/>
    <n v="19"/>
    <x v="1"/>
    <x v="1"/>
    <s v="0.0%"/>
    <x v="26"/>
    <x v="4"/>
    <x v="2"/>
    <n v="10"/>
    <n v="14.600000000000001"/>
    <n v="190"/>
    <n v="277.40000000000003"/>
    <x v="5"/>
    <x v="3"/>
    <x v="1"/>
  </r>
  <r>
    <d v="2024-04-17T00:00:00"/>
    <s v="P006"/>
    <n v="7"/>
    <x v="0"/>
    <x v="0"/>
    <s v="0.0%"/>
    <x v="24"/>
    <x v="3"/>
    <x v="3"/>
    <n v="124"/>
    <n v="204.60000000000002"/>
    <n v="868"/>
    <n v="1432.2000000000003"/>
    <x v="7"/>
    <x v="3"/>
    <x v="1"/>
  </r>
  <r>
    <d v="2024-04-19T00:00:00"/>
    <s v="P0046"/>
    <n v="14"/>
    <x v="0"/>
    <x v="1"/>
    <s v="0.0%"/>
    <x v="5"/>
    <x v="2"/>
    <x v="3"/>
    <n v="16"/>
    <n v="26.4"/>
    <n v="224"/>
    <n v="369.59999999999997"/>
    <x v="5"/>
    <x v="3"/>
    <x v="1"/>
  </r>
  <r>
    <d v="2024-04-21T00:00:00"/>
    <s v="P0016"/>
    <n v="7"/>
    <x v="1"/>
    <x v="0"/>
    <s v="0.0%"/>
    <x v="20"/>
    <x v="4"/>
    <x v="0"/>
    <n v="44"/>
    <n v="72.599999999999994"/>
    <n v="308"/>
    <n v="508.19999999999993"/>
    <x v="20"/>
    <x v="3"/>
    <x v="1"/>
  </r>
  <r>
    <d v="2024-04-23T00:00:00"/>
    <s v="P0030"/>
    <n v="10"/>
    <x v="2"/>
    <x v="1"/>
    <s v="0.0%"/>
    <x v="27"/>
    <x v="0"/>
    <x v="3"/>
    <n v="133"/>
    <n v="194.18"/>
    <n v="1330"/>
    <n v="1941.8000000000002"/>
    <x v="15"/>
    <x v="3"/>
    <x v="1"/>
  </r>
  <r>
    <d v="2024-04-25T00:00:00"/>
    <s v="P0020"/>
    <n v="18"/>
    <x v="2"/>
    <x v="1"/>
    <s v="0.0%"/>
    <x v="26"/>
    <x v="4"/>
    <x v="2"/>
    <n v="10"/>
    <n v="14.600000000000001"/>
    <n v="180"/>
    <n v="262.8"/>
    <x v="14"/>
    <x v="3"/>
    <x v="1"/>
  </r>
  <r>
    <d v="2024-04-27T00:00:00"/>
    <s v="P0018"/>
    <n v="13"/>
    <x v="1"/>
    <x v="0"/>
    <s v="0.0%"/>
    <x v="18"/>
    <x v="4"/>
    <x v="1"/>
    <n v="133"/>
    <n v="146.30000000000001"/>
    <n v="1729"/>
    <n v="1901.9"/>
    <x v="0"/>
    <x v="3"/>
    <x v="1"/>
  </r>
  <r>
    <d v="2024-04-29T00:00:00"/>
    <s v="P0044"/>
    <n v="12"/>
    <x v="0"/>
    <x v="1"/>
    <s v="0.0%"/>
    <x v="28"/>
    <x v="2"/>
    <x v="2"/>
    <n v="124"/>
    <n v="140.12"/>
    <n v="1488"/>
    <n v="1681.44"/>
    <x v="9"/>
    <x v="3"/>
    <x v="1"/>
  </r>
  <r>
    <d v="2024-05-01T00:00:00"/>
    <s v="P0010"/>
    <n v="5"/>
    <x v="0"/>
    <x v="1"/>
    <s v="0.0%"/>
    <x v="29"/>
    <x v="4"/>
    <x v="1"/>
    <n v="123"/>
    <n v="179.58"/>
    <n v="615"/>
    <n v="897.90000000000009"/>
    <x v="0"/>
    <x v="4"/>
    <x v="1"/>
  </r>
  <r>
    <d v="2024-05-03T00:00:00"/>
    <s v="P0044"/>
    <n v="9"/>
    <x v="1"/>
    <x v="0"/>
    <s v="0.0%"/>
    <x v="28"/>
    <x v="2"/>
    <x v="2"/>
    <n v="124"/>
    <n v="140.12"/>
    <n v="1116"/>
    <n v="1261.08"/>
    <x v="21"/>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onth">
  <location ref="K3:M20" firstHeaderRow="1" firstDataRow="1" firstDataCol="0"/>
  <pivotFields count="16">
    <pivotField numFmtId="14" showAll="0"/>
    <pivotField showAll="0"/>
    <pivotField showAll="0"/>
    <pivotField showAll="0"/>
    <pivotField showAll="0"/>
    <pivotField showAll="0"/>
    <pivotField showAll="0" defaultSubtotal="0">
      <items count="50">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s>
    </pivotField>
    <pivotField showAll="0"/>
    <pivotField showAll="0">
      <items count="5">
        <item x="2"/>
        <item x="1"/>
        <item x="0"/>
        <item x="3"/>
        <item t="default"/>
      </items>
    </pivotField>
    <pivotField numFmtId="165" showAll="0"/>
    <pivotField numFmtId="165" showAll="0"/>
    <pivotField numFmtId="165" showAll="0"/>
    <pivotField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 Daily"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Day">
  <location ref="A3:B34" firstHeaderRow="1" firstDataRow="1" firstDataCol="1"/>
  <pivotFields count="16">
    <pivotField numFmtId="14"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showAll="0"/>
    <pivotField numFmtId="165" showAll="0"/>
    <pivotField numFmtId="165" showAll="0"/>
    <pivotField numFmtId="165" showAll="0"/>
    <pivotField dataField="1" numFmtId="165" showAll="0"/>
    <pivotField axis="axisRow"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 Month"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Month">
  <location ref="G3:I15" firstHeaderRow="0" firstDataRow="1" firstDataCol="1"/>
  <pivotFields count="16">
    <pivotField numFmtId="14" showAll="0"/>
    <pivotField showAll="0"/>
    <pivotField showAll="0"/>
    <pivotField showAll="0">
      <items count="4">
        <item x="1"/>
        <item x="2"/>
        <item x="0"/>
        <item t="default"/>
      </items>
    </pivotField>
    <pivotField showAll="0">
      <items count="3">
        <item x="1"/>
        <item x="0"/>
        <item t="default"/>
      </items>
    </pivotField>
    <pivotField showAll="0"/>
    <pivotField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pivotField showAll="0"/>
    <pivotField numFmtId="165" showAll="0"/>
    <pivotField numFmtId="165" showAll="0"/>
    <pivotField dataField="1"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 Category"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1" rowHeaderCaption="Category">
  <location ref="AF2:AG7" firstHeaderRow="1" firstDataRow="1" firstDataCol="1"/>
  <pivotFields count="16">
    <pivotField numFmtId="14" showAll="0"/>
    <pivotField showAll="0"/>
    <pivotField showAll="0"/>
    <pivotField showAll="0">
      <items count="4">
        <item x="1"/>
        <item x="2"/>
        <item x="0"/>
        <item t="default"/>
      </items>
    </pivotField>
    <pivotField showAll="0">
      <items count="3">
        <item x="1"/>
        <item x="0"/>
        <item t="default"/>
      </items>
    </pivotField>
    <pivotField showAll="0"/>
    <pivotField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axis="axisRow" showAll="0">
      <items count="6">
        <item x="3"/>
        <item x="4"/>
        <item x="0"/>
        <item x="1"/>
        <item x="2"/>
        <item t="default"/>
      </items>
    </pivotField>
    <pivotField showAll="0"/>
    <pivotField numFmtId="165" showAll="0"/>
    <pivotField numFmtId="165" showAll="0"/>
    <pivotField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5"/>
  </dataFields>
  <formats count="1">
    <format dxfId="0">
      <pivotArea outline="0" collapsedLevelsAreSubtotals="1" fieldPosition="0"/>
    </format>
  </formats>
  <chartFormats count="12">
    <chartFormat chart="16"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3"/>
          </reference>
        </references>
      </pivotArea>
    </chartFormat>
    <chartFormat chart="18" format="12">
      <pivotArea type="data" outline="0" fieldPosition="0">
        <references count="2">
          <reference field="4294967294" count="1" selected="0">
            <x v="0"/>
          </reference>
          <reference field="7" count="1" selected="0">
            <x v="4"/>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3"/>
          </reference>
        </references>
      </pivotArea>
    </chartFormat>
    <chartFormat chart="16"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 Total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ay">
  <location ref="D3:E4" firstHeaderRow="0" firstDataRow="1" firstDataCol="0"/>
  <pivotFields count="16">
    <pivotField numFmtId="14" showAll="0"/>
    <pivotField showAll="0"/>
    <pivotField showAll="0"/>
    <pivotField showAll="0">
      <items count="4">
        <item x="1"/>
        <item x="2"/>
        <item x="0"/>
        <item t="default"/>
      </items>
    </pivotField>
    <pivotField showAll="0">
      <items count="3">
        <item x="1"/>
        <item x="0"/>
        <item t="default"/>
      </items>
    </pivotField>
    <pivotField showAll="0"/>
    <pivotField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pivotField showAll="0"/>
    <pivotField numFmtId="165" showAll="0"/>
    <pivotField numFmtId="165" showAll="0"/>
    <pivotField dataField="1"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 Product"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Product">
  <location ref="S3:U53" firstHeaderRow="0" firstDataRow="1" firstDataCol="1" rowPageCount="1" colPageCount="1"/>
  <pivotFields count="16">
    <pivotField numFmtId="14" showAll="0"/>
    <pivotField showAll="0"/>
    <pivotField dataField="1" showAll="0"/>
    <pivotField showAll="0">
      <items count="4">
        <item x="1"/>
        <item x="2"/>
        <item x="0"/>
        <item t="default"/>
      </items>
    </pivotField>
    <pivotField showAll="0">
      <items count="3">
        <item x="1"/>
        <item x="0"/>
        <item t="default"/>
      </items>
    </pivotField>
    <pivotField showAll="0"/>
    <pivotField axis="axisRow" showAll="0" defaultSubtotal="0">
      <items count="50">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s>
    </pivotField>
    <pivotField showAll="0"/>
    <pivotField axis="axisPage" multipleItemSelectionAllowed="1" showAll="0">
      <items count="5">
        <item x="2"/>
        <item x="1"/>
        <item x="0"/>
        <item x="3"/>
        <item t="default"/>
      </items>
    </pivotField>
    <pivotField numFmtId="165" showAll="0"/>
    <pivotField numFmtId="165" showAll="0"/>
    <pivotField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2"/>
  </colFields>
  <colItems count="2">
    <i>
      <x/>
    </i>
    <i i="1">
      <x v="1"/>
    </i>
  </colItems>
  <pageFields count="1">
    <pageField fld="8" hier="-1"/>
  </pageFields>
  <dataFields count="2">
    <dataField name="Sum of Total Selling Value" fld="12" baseField="0" baseItem="0"/>
    <dataField name="Sum of QTY" fld="2" baseField="0" baseItem="0"/>
  </dataFields>
  <formats count="2">
    <format dxfId="3">
      <pivotArea outline="0" collapsedLevelsAreSubtotals="1" fieldPosition="0"/>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 Sales type"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Sales Type">
  <location ref="AL1:AM4" firstHeaderRow="1" firstDataRow="1" firstDataCol="1"/>
  <pivotFields count="16">
    <pivotField numFmtId="14" showAll="0"/>
    <pivotField showAll="0"/>
    <pivotField showAll="0"/>
    <pivotField axis="axisRow" showAll="0">
      <items count="4">
        <item x="1"/>
        <item x="2"/>
        <item x="0"/>
        <item t="default"/>
      </items>
    </pivotField>
    <pivotField showAll="0">
      <items count="3">
        <item x="1"/>
        <item x="0"/>
        <item t="default"/>
      </items>
    </pivotField>
    <pivotField showAll="0"/>
    <pivotField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items count="6">
        <item x="3"/>
        <item x="4"/>
        <item x="0"/>
        <item x="1"/>
        <item x="2"/>
        <item t="default"/>
      </items>
    </pivotField>
    <pivotField showAll="0"/>
    <pivotField numFmtId="165" showAll="0"/>
    <pivotField numFmtId="165" showAll="0"/>
    <pivotField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 Payment mode"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Payment Mode">
  <location ref="AO1:AP3" firstHeaderRow="1" firstDataRow="1" firstDataCol="1"/>
  <pivotFields count="16">
    <pivotField numFmtId="14" showAll="0"/>
    <pivotField showAll="0"/>
    <pivotField showAll="0"/>
    <pivotField showAll="0">
      <items count="4">
        <item x="1"/>
        <item x="2"/>
        <item x="0"/>
        <item t="default"/>
      </items>
    </pivotField>
    <pivotField axis="axisRow" showAll="0">
      <items count="3">
        <item x="1"/>
        <item x="0"/>
        <item t="default"/>
      </items>
    </pivotField>
    <pivotField showAll="0"/>
    <pivotField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items count="6">
        <item x="3"/>
        <item x="4"/>
        <item x="0"/>
        <item x="1"/>
        <item x="2"/>
        <item t="default"/>
      </items>
    </pivotField>
    <pivotField showAll="0"/>
    <pivotField numFmtId="165" showAll="0"/>
    <pivotField numFmtId="165" showAll="0"/>
    <pivotField numFmtId="165" showAll="0"/>
    <pivotField dataField="1" numFmtId="165" showAll="0"/>
    <pivotField showAll="0">
      <items count="32">
        <item x="30"/>
        <item x="7"/>
        <item x="5"/>
        <item x="12"/>
        <item x="17"/>
        <item x="2"/>
        <item x="9"/>
        <item x="13"/>
        <item x="10"/>
        <item x="3"/>
        <item x="19"/>
        <item x="16"/>
        <item x="8"/>
        <item x="21"/>
        <item x="0"/>
        <item x="24"/>
        <item x="25"/>
        <item x="14"/>
        <item x="11"/>
        <item x="29"/>
        <item x="4"/>
        <item x="20"/>
        <item x="28"/>
        <item x="15"/>
        <item x="1"/>
        <item x="18"/>
        <item x="22"/>
        <item x="6"/>
        <item x="23"/>
        <item x="27"/>
        <item x="26"/>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TYPE" sourceName="SALES TYPE">
  <pivotTables>
    <pivotTable tabId="4" name=" Daily"/>
    <pivotTable tabId="4" name=" Category"/>
    <pivotTable tabId="4" name=" Month"/>
    <pivotTable tabId="4" name=" Payment mode"/>
    <pivotTable tabId="4" name=" Product"/>
    <pivotTable tabId="4" name=" Totals"/>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 Daily"/>
    <pivotTable tabId="4" name=" Category"/>
    <pivotTable tabId="4" name=" Month"/>
    <pivotTable tabId="4" name=" Product"/>
    <pivotTable tabId="4" name=" Sales type"/>
    <pivotTable tabId="4" name=" Total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 Daily"/>
    <pivotTable tabId="4" name=" Category"/>
    <pivotTable tabId="4" name=" Payment mode"/>
    <pivotTable tabId="4" name=" Product"/>
    <pivotTable tabId="4" name=" Sales type"/>
    <pivotTable tabId="4" name=" Total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 Daily"/>
    <pivotTable tabId="4" name=" Category"/>
    <pivotTable tabId="4" name=" Month"/>
    <pivotTable tabId="4" name=" Payment mode"/>
    <pivotTable tabId="4" name=" Product"/>
    <pivotTable tabId="4" name=" Sales type"/>
    <pivotTable tabId="4" name=" Total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TYPE" cache="Slicer_SALES_TYPE" caption="SALES TYPE" rowHeight="241300"/>
  <slicer name="PAYMENT MODE" cache="Slicer_PAYMENT_MODE" caption="PAYMENT MODE" rowHeight="241300"/>
  <slicer name="Month" cache="Slicer_Month" caption="Month"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TYPE 1" cache="Slicer_SALES_TYPE" caption="SALES TYPE" columnCount="3" style="SlicerStyleDark1" rowHeight="241300"/>
  <slicer name="PAYMENT MODE 1" cache="Slicer_PAYMENT_MODE" caption="PAYMENT MODE" columnCount="2" style="SlicerStyleDark1" rowHeight="241300"/>
  <slicer name="Month 1" cache="Slicer_Month" caption="Month" startItem="2" style="SlicerStyleDark1" rowHeight="241300"/>
  <slicer name="Year 1" cache="Slicer_Year" caption="Year"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topLeftCell="A30" workbookViewId="0">
      <selection activeCell="I43" sqref="I43"/>
    </sheetView>
  </sheetViews>
  <sheetFormatPr defaultRowHeight="14.5" x14ac:dyDescent="0.35"/>
  <cols>
    <col min="1" max="1" width="13.453125" bestFit="1" customWidth="1"/>
    <col min="2" max="2" width="11.6328125" bestFit="1" customWidth="1"/>
    <col min="3" max="3" width="12.54296875" bestFit="1" customWidth="1"/>
    <col min="4" max="4" width="7.453125" bestFit="1" customWidth="1"/>
    <col min="5" max="5" width="14.7265625" bestFit="1" customWidth="1"/>
    <col min="6" max="6" width="14.90625" bestFit="1" customWidth="1"/>
  </cols>
  <sheetData>
    <row r="1" spans="1:6" x14ac:dyDescent="0.35">
      <c r="A1" s="1" t="s">
        <v>0</v>
      </c>
      <c r="B1" s="1" t="s">
        <v>1</v>
      </c>
      <c r="C1" s="1" t="s">
        <v>2</v>
      </c>
      <c r="D1" s="1" t="s">
        <v>3</v>
      </c>
      <c r="E1" s="1" t="s">
        <v>4</v>
      </c>
      <c r="F1" s="1" t="s">
        <v>5</v>
      </c>
    </row>
    <row r="2" spans="1:6" x14ac:dyDescent="0.35">
      <c r="A2" t="s">
        <v>6</v>
      </c>
      <c r="B2" t="s">
        <v>7</v>
      </c>
      <c r="C2" t="s">
        <v>8</v>
      </c>
      <c r="D2" t="s">
        <v>9</v>
      </c>
      <c r="E2">
        <v>98</v>
      </c>
      <c r="F2">
        <v>129.36000000000001</v>
      </c>
    </row>
    <row r="3" spans="1:6" x14ac:dyDescent="0.35">
      <c r="A3" t="s">
        <v>10</v>
      </c>
      <c r="B3" t="s">
        <v>11</v>
      </c>
      <c r="C3" t="s">
        <v>8</v>
      </c>
      <c r="D3" t="s">
        <v>9</v>
      </c>
      <c r="E3">
        <v>105</v>
      </c>
      <c r="F3">
        <v>117.6</v>
      </c>
    </row>
    <row r="4" spans="1:6" x14ac:dyDescent="0.35">
      <c r="A4" t="s">
        <v>12</v>
      </c>
      <c r="B4" t="s">
        <v>13</v>
      </c>
      <c r="C4" t="s">
        <v>8</v>
      </c>
      <c r="D4" t="s">
        <v>14</v>
      </c>
      <c r="E4">
        <v>44</v>
      </c>
      <c r="F4">
        <v>50.16</v>
      </c>
    </row>
    <row r="5" spans="1:6" x14ac:dyDescent="0.35">
      <c r="A5" t="s">
        <v>15</v>
      </c>
      <c r="B5" t="s">
        <v>16</v>
      </c>
      <c r="C5" t="s">
        <v>8</v>
      </c>
      <c r="D5" t="s">
        <v>17</v>
      </c>
      <c r="E5">
        <v>71</v>
      </c>
      <c r="F5">
        <v>80.23</v>
      </c>
    </row>
    <row r="6" spans="1:6" x14ac:dyDescent="0.35">
      <c r="A6" t="s">
        <v>18</v>
      </c>
      <c r="B6" t="s">
        <v>19</v>
      </c>
      <c r="C6" t="s">
        <v>8</v>
      </c>
      <c r="D6" t="s">
        <v>9</v>
      </c>
      <c r="E6">
        <v>133</v>
      </c>
      <c r="F6">
        <v>187.53</v>
      </c>
    </row>
    <row r="7" spans="1:6" x14ac:dyDescent="0.35">
      <c r="A7" t="s">
        <v>20</v>
      </c>
      <c r="B7" t="s">
        <v>21</v>
      </c>
      <c r="C7" t="s">
        <v>8</v>
      </c>
      <c r="D7" t="s">
        <v>22</v>
      </c>
      <c r="E7">
        <v>124</v>
      </c>
      <c r="F7">
        <v>204.60000000000002</v>
      </c>
    </row>
    <row r="8" spans="1:6" x14ac:dyDescent="0.35">
      <c r="A8" t="s">
        <v>23</v>
      </c>
      <c r="B8" t="s">
        <v>24</v>
      </c>
      <c r="C8" t="s">
        <v>8</v>
      </c>
      <c r="D8" t="s">
        <v>17</v>
      </c>
      <c r="E8">
        <v>10</v>
      </c>
      <c r="F8">
        <v>11.2</v>
      </c>
    </row>
    <row r="9" spans="1:6" x14ac:dyDescent="0.35">
      <c r="A9" t="s">
        <v>25</v>
      </c>
      <c r="B9" t="s">
        <v>26</v>
      </c>
      <c r="C9" t="s">
        <v>8</v>
      </c>
      <c r="D9" t="s">
        <v>14</v>
      </c>
      <c r="E9">
        <v>16</v>
      </c>
      <c r="F9">
        <v>17.600000000000001</v>
      </c>
    </row>
    <row r="10" spans="1:6" x14ac:dyDescent="0.35">
      <c r="A10" t="s">
        <v>27</v>
      </c>
      <c r="B10" t="s">
        <v>28</v>
      </c>
      <c r="C10" t="s">
        <v>8</v>
      </c>
      <c r="D10" t="s">
        <v>9</v>
      </c>
      <c r="E10">
        <v>10</v>
      </c>
      <c r="F10">
        <v>13.5</v>
      </c>
    </row>
    <row r="11" spans="1:6" x14ac:dyDescent="0.35">
      <c r="A11" t="s">
        <v>29</v>
      </c>
      <c r="B11" t="s">
        <v>30</v>
      </c>
      <c r="C11" t="s">
        <v>31</v>
      </c>
      <c r="D11" t="s">
        <v>9</v>
      </c>
      <c r="E11">
        <v>123</v>
      </c>
      <c r="F11">
        <v>179.58</v>
      </c>
    </row>
    <row r="12" spans="1:6" x14ac:dyDescent="0.35">
      <c r="A12" t="s">
        <v>32</v>
      </c>
      <c r="B12" t="s">
        <v>33</v>
      </c>
      <c r="C12" t="s">
        <v>31</v>
      </c>
      <c r="D12" t="s">
        <v>14</v>
      </c>
      <c r="E12">
        <v>136</v>
      </c>
      <c r="F12">
        <v>179.52</v>
      </c>
    </row>
    <row r="13" spans="1:6" x14ac:dyDescent="0.35">
      <c r="A13" t="s">
        <v>34</v>
      </c>
      <c r="B13" t="s">
        <v>35</v>
      </c>
      <c r="C13" t="s">
        <v>31</v>
      </c>
      <c r="D13" t="s">
        <v>17</v>
      </c>
      <c r="E13">
        <v>12</v>
      </c>
      <c r="F13">
        <v>13.44</v>
      </c>
    </row>
    <row r="14" spans="1:6" x14ac:dyDescent="0.35">
      <c r="A14" t="s">
        <v>36</v>
      </c>
      <c r="B14" t="s">
        <v>37</v>
      </c>
      <c r="C14" t="s">
        <v>31</v>
      </c>
      <c r="D14" t="s">
        <v>9</v>
      </c>
      <c r="E14">
        <v>63</v>
      </c>
      <c r="F14">
        <v>71.819999999999993</v>
      </c>
    </row>
    <row r="15" spans="1:6" x14ac:dyDescent="0.35">
      <c r="A15" t="s">
        <v>38</v>
      </c>
      <c r="B15" t="s">
        <v>39</v>
      </c>
      <c r="C15" t="s">
        <v>31</v>
      </c>
      <c r="D15" t="s">
        <v>22</v>
      </c>
      <c r="E15">
        <v>98</v>
      </c>
      <c r="F15">
        <v>110.74</v>
      </c>
    </row>
    <row r="16" spans="1:6" x14ac:dyDescent="0.35">
      <c r="A16" t="s">
        <v>40</v>
      </c>
      <c r="B16" t="s">
        <v>41</v>
      </c>
      <c r="C16" t="s">
        <v>31</v>
      </c>
      <c r="D16" t="s">
        <v>17</v>
      </c>
      <c r="E16">
        <v>105</v>
      </c>
      <c r="F16">
        <v>148.05000000000001</v>
      </c>
    </row>
    <row r="17" spans="1:6" x14ac:dyDescent="0.35">
      <c r="A17" t="s">
        <v>42</v>
      </c>
      <c r="B17" t="s">
        <v>43</v>
      </c>
      <c r="C17" t="s">
        <v>31</v>
      </c>
      <c r="D17" t="s">
        <v>14</v>
      </c>
      <c r="E17">
        <v>44</v>
      </c>
      <c r="F17">
        <v>72.599999999999994</v>
      </c>
    </row>
    <row r="18" spans="1:6" x14ac:dyDescent="0.35">
      <c r="A18" t="s">
        <v>44</v>
      </c>
      <c r="B18" t="s">
        <v>45</v>
      </c>
      <c r="C18" t="s">
        <v>31</v>
      </c>
      <c r="D18" t="s">
        <v>9</v>
      </c>
      <c r="E18">
        <v>71</v>
      </c>
      <c r="F18">
        <v>79.52</v>
      </c>
    </row>
    <row r="19" spans="1:6" x14ac:dyDescent="0.35">
      <c r="A19" t="s">
        <v>46</v>
      </c>
      <c r="B19" t="s">
        <v>47</v>
      </c>
      <c r="C19" t="s">
        <v>31</v>
      </c>
      <c r="D19" t="s">
        <v>9</v>
      </c>
      <c r="E19">
        <v>133</v>
      </c>
      <c r="F19">
        <v>146.30000000000001</v>
      </c>
    </row>
    <row r="20" spans="1:6" x14ac:dyDescent="0.35">
      <c r="A20" t="s">
        <v>48</v>
      </c>
      <c r="B20" t="s">
        <v>49</v>
      </c>
      <c r="C20" t="s">
        <v>31</v>
      </c>
      <c r="D20" t="s">
        <v>14</v>
      </c>
      <c r="E20">
        <v>124</v>
      </c>
      <c r="F20">
        <v>167.4</v>
      </c>
    </row>
    <row r="21" spans="1:6" x14ac:dyDescent="0.35">
      <c r="A21" t="s">
        <v>50</v>
      </c>
      <c r="B21" t="s">
        <v>51</v>
      </c>
      <c r="C21" t="s">
        <v>31</v>
      </c>
      <c r="D21" t="s">
        <v>17</v>
      </c>
      <c r="E21">
        <v>10</v>
      </c>
      <c r="F21">
        <v>14.600000000000001</v>
      </c>
    </row>
    <row r="22" spans="1:6" x14ac:dyDescent="0.35">
      <c r="A22" t="s">
        <v>52</v>
      </c>
      <c r="B22" t="s">
        <v>53</v>
      </c>
      <c r="C22" t="s">
        <v>54</v>
      </c>
      <c r="D22" t="s">
        <v>9</v>
      </c>
      <c r="E22">
        <v>16</v>
      </c>
      <c r="F22">
        <v>21.12</v>
      </c>
    </row>
    <row r="23" spans="1:6" x14ac:dyDescent="0.35">
      <c r="A23" t="s">
        <v>55</v>
      </c>
      <c r="B23" t="s">
        <v>56</v>
      </c>
      <c r="C23" t="s">
        <v>54</v>
      </c>
      <c r="D23" t="s">
        <v>22</v>
      </c>
      <c r="E23">
        <v>10</v>
      </c>
      <c r="F23">
        <v>11.2</v>
      </c>
    </row>
    <row r="24" spans="1:6" x14ac:dyDescent="0.35">
      <c r="A24" t="s">
        <v>57</v>
      </c>
      <c r="B24" t="s">
        <v>58</v>
      </c>
      <c r="C24" t="s">
        <v>54</v>
      </c>
      <c r="D24" t="s">
        <v>17</v>
      </c>
      <c r="E24">
        <v>123</v>
      </c>
      <c r="F24">
        <v>140.22</v>
      </c>
    </row>
    <row r="25" spans="1:6" x14ac:dyDescent="0.35">
      <c r="A25" t="s">
        <v>59</v>
      </c>
      <c r="B25" t="s">
        <v>60</v>
      </c>
      <c r="C25" t="s">
        <v>54</v>
      </c>
      <c r="D25" t="s">
        <v>14</v>
      </c>
      <c r="E25">
        <v>136</v>
      </c>
      <c r="F25">
        <v>153.68</v>
      </c>
    </row>
    <row r="26" spans="1:6" x14ac:dyDescent="0.35">
      <c r="A26" t="s">
        <v>61</v>
      </c>
      <c r="B26" t="s">
        <v>62</v>
      </c>
      <c r="C26" t="s">
        <v>54</v>
      </c>
      <c r="D26" t="s">
        <v>9</v>
      </c>
      <c r="E26">
        <v>12</v>
      </c>
      <c r="F26">
        <v>16.920000000000002</v>
      </c>
    </row>
    <row r="27" spans="1:6" x14ac:dyDescent="0.35">
      <c r="A27" t="s">
        <v>63</v>
      </c>
      <c r="B27" t="s">
        <v>64</v>
      </c>
      <c r="C27" t="s">
        <v>54</v>
      </c>
      <c r="D27" t="s">
        <v>9</v>
      </c>
      <c r="E27">
        <v>98</v>
      </c>
      <c r="F27">
        <v>161.69999999999999</v>
      </c>
    </row>
    <row r="28" spans="1:6" x14ac:dyDescent="0.35">
      <c r="A28" t="s">
        <v>65</v>
      </c>
      <c r="B28" t="s">
        <v>66</v>
      </c>
      <c r="C28" t="s">
        <v>54</v>
      </c>
      <c r="D28" t="s">
        <v>14</v>
      </c>
      <c r="E28">
        <v>105</v>
      </c>
      <c r="F28">
        <v>117.6</v>
      </c>
    </row>
    <row r="29" spans="1:6" x14ac:dyDescent="0.35">
      <c r="A29" t="s">
        <v>67</v>
      </c>
      <c r="B29" t="s">
        <v>68</v>
      </c>
      <c r="C29" t="s">
        <v>54</v>
      </c>
      <c r="D29" t="s">
        <v>17</v>
      </c>
      <c r="E29">
        <v>44</v>
      </c>
      <c r="F29">
        <v>48.4</v>
      </c>
    </row>
    <row r="30" spans="1:6" x14ac:dyDescent="0.35">
      <c r="A30" t="s">
        <v>69</v>
      </c>
      <c r="B30" t="s">
        <v>70</v>
      </c>
      <c r="C30" t="s">
        <v>54</v>
      </c>
      <c r="D30" t="s">
        <v>9</v>
      </c>
      <c r="E30">
        <v>71</v>
      </c>
      <c r="F30">
        <v>95.85</v>
      </c>
    </row>
    <row r="31" spans="1:6" x14ac:dyDescent="0.35">
      <c r="A31" t="s">
        <v>71</v>
      </c>
      <c r="B31" t="s">
        <v>72</v>
      </c>
      <c r="C31" t="s">
        <v>54</v>
      </c>
      <c r="D31" t="s">
        <v>22</v>
      </c>
      <c r="E31">
        <v>133</v>
      </c>
      <c r="F31">
        <v>194.18</v>
      </c>
    </row>
    <row r="32" spans="1:6" x14ac:dyDescent="0.35">
      <c r="A32" t="s">
        <v>73</v>
      </c>
      <c r="B32" t="s">
        <v>74</v>
      </c>
      <c r="C32" t="s">
        <v>54</v>
      </c>
      <c r="D32" t="s">
        <v>17</v>
      </c>
      <c r="E32">
        <v>124</v>
      </c>
      <c r="F32">
        <v>163.68</v>
      </c>
    </row>
    <row r="33" spans="1:6" x14ac:dyDescent="0.35">
      <c r="A33" t="s">
        <v>75</v>
      </c>
      <c r="B33" t="s">
        <v>76</v>
      </c>
      <c r="C33" t="s">
        <v>77</v>
      </c>
      <c r="D33" t="s">
        <v>14</v>
      </c>
      <c r="E33">
        <v>10</v>
      </c>
      <c r="F33">
        <v>11.2</v>
      </c>
    </row>
    <row r="34" spans="1:6" x14ac:dyDescent="0.35">
      <c r="A34" t="s">
        <v>78</v>
      </c>
      <c r="B34" t="s">
        <v>79</v>
      </c>
      <c r="C34" t="s">
        <v>77</v>
      </c>
      <c r="D34" t="s">
        <v>9</v>
      </c>
      <c r="E34">
        <v>16</v>
      </c>
      <c r="F34">
        <v>18.240000000000002</v>
      </c>
    </row>
    <row r="35" spans="1:6" x14ac:dyDescent="0.35">
      <c r="A35" t="s">
        <v>80</v>
      </c>
      <c r="B35" t="s">
        <v>81</v>
      </c>
      <c r="C35" t="s">
        <v>77</v>
      </c>
      <c r="D35" t="s">
        <v>9</v>
      </c>
      <c r="E35">
        <v>10</v>
      </c>
      <c r="F35">
        <v>11.3</v>
      </c>
    </row>
    <row r="36" spans="1:6" x14ac:dyDescent="0.35">
      <c r="A36" t="s">
        <v>82</v>
      </c>
      <c r="B36" t="s">
        <v>83</v>
      </c>
      <c r="C36" t="s">
        <v>77</v>
      </c>
      <c r="D36" t="s">
        <v>14</v>
      </c>
      <c r="E36">
        <v>123</v>
      </c>
      <c r="F36">
        <v>173.43</v>
      </c>
    </row>
    <row r="37" spans="1:6" x14ac:dyDescent="0.35">
      <c r="A37" t="s">
        <v>84</v>
      </c>
      <c r="B37" t="s">
        <v>85</v>
      </c>
      <c r="C37" t="s">
        <v>77</v>
      </c>
      <c r="D37" t="s">
        <v>17</v>
      </c>
      <c r="E37">
        <v>136</v>
      </c>
      <c r="F37">
        <v>224.4</v>
      </c>
    </row>
    <row r="38" spans="1:6" x14ac:dyDescent="0.35">
      <c r="A38" t="s">
        <v>86</v>
      </c>
      <c r="B38" t="s">
        <v>87</v>
      </c>
      <c r="C38" t="s">
        <v>77</v>
      </c>
      <c r="D38" t="s">
        <v>9</v>
      </c>
      <c r="E38">
        <v>12</v>
      </c>
      <c r="F38">
        <v>13.44</v>
      </c>
    </row>
    <row r="39" spans="1:6" x14ac:dyDescent="0.35">
      <c r="A39" t="s">
        <v>88</v>
      </c>
      <c r="B39" t="s">
        <v>89</v>
      </c>
      <c r="C39" t="s">
        <v>77</v>
      </c>
      <c r="D39" t="s">
        <v>22</v>
      </c>
      <c r="E39">
        <v>63</v>
      </c>
      <c r="F39">
        <v>69.3</v>
      </c>
    </row>
    <row r="40" spans="1:6" x14ac:dyDescent="0.35">
      <c r="A40" t="s">
        <v>90</v>
      </c>
      <c r="B40" t="s">
        <v>91</v>
      </c>
      <c r="C40" t="s">
        <v>77</v>
      </c>
      <c r="D40" t="s">
        <v>17</v>
      </c>
      <c r="E40">
        <v>98</v>
      </c>
      <c r="F40">
        <v>132.30000000000001</v>
      </c>
    </row>
    <row r="41" spans="1:6" x14ac:dyDescent="0.35">
      <c r="A41" t="s">
        <v>92</v>
      </c>
      <c r="B41" t="s">
        <v>93</v>
      </c>
      <c r="C41" t="s">
        <v>77</v>
      </c>
      <c r="D41" t="s">
        <v>14</v>
      </c>
      <c r="E41">
        <v>105</v>
      </c>
      <c r="F41">
        <v>153.30000000000001</v>
      </c>
    </row>
    <row r="42" spans="1:6" x14ac:dyDescent="0.35">
      <c r="A42" t="s">
        <v>94</v>
      </c>
      <c r="B42" t="s">
        <v>95</v>
      </c>
      <c r="C42" t="s">
        <v>77</v>
      </c>
      <c r="D42" t="s">
        <v>9</v>
      </c>
      <c r="E42">
        <v>44</v>
      </c>
      <c r="F42">
        <v>58.08</v>
      </c>
    </row>
    <row r="43" spans="1:6" x14ac:dyDescent="0.35">
      <c r="A43" t="s">
        <v>96</v>
      </c>
      <c r="B43" t="s">
        <v>97</v>
      </c>
      <c r="C43" t="s">
        <v>98</v>
      </c>
      <c r="D43" t="s">
        <v>9</v>
      </c>
      <c r="E43">
        <v>71</v>
      </c>
      <c r="F43">
        <v>79.52</v>
      </c>
    </row>
    <row r="44" spans="1:6" x14ac:dyDescent="0.35">
      <c r="A44" t="s">
        <v>99</v>
      </c>
      <c r="B44" t="s">
        <v>100</v>
      </c>
      <c r="C44" t="s">
        <v>98</v>
      </c>
      <c r="D44" t="s">
        <v>14</v>
      </c>
      <c r="E44">
        <v>133</v>
      </c>
      <c r="F44">
        <v>151.62</v>
      </c>
    </row>
    <row r="45" spans="1:6" x14ac:dyDescent="0.35">
      <c r="A45" t="s">
        <v>101</v>
      </c>
      <c r="B45" t="s">
        <v>102</v>
      </c>
      <c r="C45" t="s">
        <v>98</v>
      </c>
      <c r="D45" t="s">
        <v>17</v>
      </c>
      <c r="E45">
        <v>124</v>
      </c>
      <c r="F45">
        <v>140.12</v>
      </c>
    </row>
    <row r="46" spans="1:6" x14ac:dyDescent="0.35">
      <c r="A46" t="s">
        <v>103</v>
      </c>
      <c r="B46" t="s">
        <v>104</v>
      </c>
      <c r="C46" t="s">
        <v>98</v>
      </c>
      <c r="D46" t="s">
        <v>9</v>
      </c>
      <c r="E46">
        <v>10</v>
      </c>
      <c r="F46">
        <v>14.100000000000001</v>
      </c>
    </row>
    <row r="47" spans="1:6" x14ac:dyDescent="0.35">
      <c r="A47" t="s">
        <v>105</v>
      </c>
      <c r="B47" t="s">
        <v>106</v>
      </c>
      <c r="C47" t="s">
        <v>98</v>
      </c>
      <c r="D47" t="s">
        <v>22</v>
      </c>
      <c r="E47">
        <v>16</v>
      </c>
      <c r="F47">
        <v>26.4</v>
      </c>
    </row>
    <row r="48" spans="1:6" x14ac:dyDescent="0.35">
      <c r="A48" t="s">
        <v>107</v>
      </c>
      <c r="B48" t="s">
        <v>108</v>
      </c>
      <c r="C48" t="s">
        <v>98</v>
      </c>
      <c r="D48" t="s">
        <v>17</v>
      </c>
      <c r="E48">
        <v>10</v>
      </c>
      <c r="F48">
        <v>11.2</v>
      </c>
    </row>
    <row r="49" spans="1:6" x14ac:dyDescent="0.35">
      <c r="A49" t="s">
        <v>109</v>
      </c>
      <c r="B49" t="s">
        <v>110</v>
      </c>
      <c r="C49" t="s">
        <v>98</v>
      </c>
      <c r="D49" t="s">
        <v>14</v>
      </c>
      <c r="E49">
        <v>123</v>
      </c>
      <c r="F49">
        <v>135.30000000000001</v>
      </c>
    </row>
    <row r="50" spans="1:6" x14ac:dyDescent="0.35">
      <c r="A50" t="s">
        <v>111</v>
      </c>
      <c r="B50" t="s">
        <v>112</v>
      </c>
      <c r="C50" t="s">
        <v>98</v>
      </c>
      <c r="D50" t="s">
        <v>9</v>
      </c>
      <c r="E50">
        <v>136</v>
      </c>
      <c r="F50">
        <v>183.6</v>
      </c>
    </row>
    <row r="51" spans="1:6" x14ac:dyDescent="0.35">
      <c r="A51" t="s">
        <v>113</v>
      </c>
      <c r="B51" t="s">
        <v>114</v>
      </c>
      <c r="C51" t="s">
        <v>98</v>
      </c>
      <c r="D51" t="s">
        <v>9</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1"/>
  <sheetViews>
    <sheetView topLeftCell="C1" zoomScale="50" zoomScaleNormal="50" workbookViewId="0">
      <selection activeCell="AQ1" sqref="AQ1"/>
    </sheetView>
  </sheetViews>
  <sheetFormatPr defaultRowHeight="14.5" x14ac:dyDescent="0.35"/>
  <cols>
    <col min="1" max="1" width="10.26953125" customWidth="1"/>
    <col min="2" max="2" width="32.453125" bestFit="1" customWidth="1"/>
    <col min="4" max="5" width="32.453125" bestFit="1" customWidth="1"/>
    <col min="7" max="7" width="12.08984375" customWidth="1"/>
    <col min="8" max="9" width="27.7265625" bestFit="1" customWidth="1"/>
    <col min="11" max="12" width="22.54296875" customWidth="1"/>
    <col min="13" max="13" width="22.54296875" bestFit="1" customWidth="1"/>
    <col min="14" max="14" width="8.6328125" customWidth="1"/>
    <col min="15" max="15" width="11.453125" customWidth="1"/>
    <col min="16" max="16" width="10.7265625" customWidth="1"/>
    <col min="17" max="17" width="10.54296875" customWidth="1"/>
    <col min="18" max="18" width="22.54296875" customWidth="1"/>
    <col min="19" max="19" width="14.81640625" customWidth="1"/>
    <col min="20" max="20" width="32.453125" bestFit="1" customWidth="1"/>
    <col min="21" max="21" width="15.54296875" bestFit="1" customWidth="1"/>
    <col min="22" max="22" width="11.90625" customWidth="1"/>
    <col min="23" max="24" width="10.7265625" customWidth="1"/>
    <col min="25" max="25" width="11.90625" customWidth="1"/>
    <col min="26" max="27" width="8.1796875" customWidth="1"/>
    <col min="28" max="28" width="9.54296875" customWidth="1"/>
    <col min="29" max="29" width="11.6328125" customWidth="1"/>
    <col min="30" max="30" width="17.26953125" customWidth="1"/>
    <col min="31" max="31" width="11.90625" customWidth="1"/>
    <col min="32" max="32" width="15.90625" customWidth="1"/>
    <col min="33" max="33" width="32.453125" customWidth="1"/>
    <col min="34" max="34" width="10.36328125" bestFit="1" customWidth="1"/>
    <col min="35" max="35" width="12.453125" customWidth="1"/>
    <col min="36" max="36" width="6.08984375" customWidth="1"/>
    <col min="37" max="37" width="11.90625" bestFit="1" customWidth="1"/>
    <col min="38" max="38" width="18.6328125" customWidth="1"/>
    <col min="39" max="39" width="32.453125" bestFit="1" customWidth="1"/>
    <col min="40" max="40" width="12.26953125" customWidth="1"/>
    <col min="41" max="41" width="22.6328125" customWidth="1"/>
    <col min="42" max="42" width="32.453125" bestFit="1" customWidth="1"/>
  </cols>
  <sheetData>
    <row r="1" spans="1:42" x14ac:dyDescent="0.35">
      <c r="N1" t="s">
        <v>120</v>
      </c>
      <c r="O1" t="s">
        <v>144</v>
      </c>
      <c r="P1" t="s">
        <v>145</v>
      </c>
      <c r="Q1" t="s">
        <v>141</v>
      </c>
      <c r="S1" s="12" t="s">
        <v>3</v>
      </c>
      <c r="T1" t="s">
        <v>146</v>
      </c>
      <c r="X1" t="str">
        <f ca="1">VLOOKUP(1,W:Z,2,)</f>
        <v>Product31</v>
      </c>
      <c r="Z1">
        <f ca="1">VLOOKUP(1,W:Z,4,0)</f>
        <v>179</v>
      </c>
      <c r="AL1" s="12" t="s">
        <v>139</v>
      </c>
      <c r="AM1" t="s">
        <v>121</v>
      </c>
      <c r="AO1" s="12" t="s">
        <v>138</v>
      </c>
      <c r="AP1" t="s">
        <v>121</v>
      </c>
    </row>
    <row r="2" spans="1:42" ht="15" thickBot="1" x14ac:dyDescent="0.4">
      <c r="N2" s="13" t="s">
        <v>123</v>
      </c>
      <c r="O2" s="2">
        <f>VLOOKUP(N2,G4:I15,3,)</f>
        <v>44478.109999999993</v>
      </c>
      <c r="P2" s="2">
        <f>VLOOKUP(N2,G4:I15,3,0)-VLOOKUP(N2,G4:I15,2,0)</f>
        <v>9596.1099999999933</v>
      </c>
      <c r="Q2" s="15">
        <f>P2/VLOOKUP(N2,G4:I15,3,0)</f>
        <v>0.21574905048798149</v>
      </c>
      <c r="AE2" s="2"/>
      <c r="AF2" s="12" t="s">
        <v>137</v>
      </c>
      <c r="AG2" t="s">
        <v>121</v>
      </c>
      <c r="AL2" s="13" t="s">
        <v>116</v>
      </c>
      <c r="AM2" s="14">
        <v>154115.44</v>
      </c>
      <c r="AO2" s="13" t="s">
        <v>117</v>
      </c>
      <c r="AP2" s="14">
        <v>252576.47999999992</v>
      </c>
    </row>
    <row r="3" spans="1:42" x14ac:dyDescent="0.35">
      <c r="A3" s="12" t="s">
        <v>119</v>
      </c>
      <c r="B3" t="s">
        <v>121</v>
      </c>
      <c r="D3" t="s">
        <v>122</v>
      </c>
      <c r="E3" t="s">
        <v>121</v>
      </c>
      <c r="G3" s="12" t="s">
        <v>120</v>
      </c>
      <c r="H3" t="s">
        <v>122</v>
      </c>
      <c r="I3" t="s">
        <v>121</v>
      </c>
      <c r="K3" s="3"/>
      <c r="L3" s="4"/>
      <c r="M3" s="5"/>
      <c r="N3" s="13" t="s">
        <v>124</v>
      </c>
      <c r="O3" s="2">
        <f t="shared" ref="O3:O13" si="0">VLOOKUP(N3,G5:I16,3,)</f>
        <v>30047.25</v>
      </c>
      <c r="P3" s="2">
        <f t="shared" ref="P3:P13" si="1">VLOOKUP(N3,G5:I16,3,0)-VLOOKUP(N3,G5:I16,2,0)</f>
        <v>5925.25</v>
      </c>
      <c r="Q3" s="15">
        <f t="shared" ref="Q3:Q13" si="2">P3/VLOOKUP(N3,G5:I16,3,0)</f>
        <v>0.19719774688199418</v>
      </c>
      <c r="R3" s="16"/>
      <c r="S3" s="12" t="s">
        <v>135</v>
      </c>
      <c r="T3" t="s">
        <v>121</v>
      </c>
      <c r="U3" t="s">
        <v>136</v>
      </c>
      <c r="AE3" s="2"/>
      <c r="AF3" s="13" t="s">
        <v>8</v>
      </c>
      <c r="AG3" s="2">
        <v>84174.280000000042</v>
      </c>
      <c r="AI3" s="2">
        <v>84174.280000000042</v>
      </c>
      <c r="AJ3" s="19">
        <f>RANK(AI3,AI3:AI7)</f>
        <v>3</v>
      </c>
      <c r="AL3" s="13" t="s">
        <v>118</v>
      </c>
      <c r="AM3" s="14">
        <v>95499.7</v>
      </c>
      <c r="AO3" s="13" t="s">
        <v>116</v>
      </c>
      <c r="AP3" s="14">
        <v>183788.95999999996</v>
      </c>
    </row>
    <row r="4" spans="1:42" x14ac:dyDescent="0.35">
      <c r="A4" s="13">
        <v>1</v>
      </c>
      <c r="B4" s="14">
        <v>5422.94</v>
      </c>
      <c r="D4" s="2">
        <v>336779</v>
      </c>
      <c r="E4" s="2">
        <v>436365.44000000035</v>
      </c>
      <c r="G4" s="13" t="s">
        <v>123</v>
      </c>
      <c r="H4" s="14">
        <v>34882</v>
      </c>
      <c r="I4" s="14">
        <v>44478.109999999993</v>
      </c>
      <c r="K4" s="6"/>
      <c r="L4" s="7"/>
      <c r="M4" s="8"/>
      <c r="N4" s="13" t="s">
        <v>125</v>
      </c>
      <c r="O4" s="2">
        <f t="shared" si="0"/>
        <v>51387.789999999994</v>
      </c>
      <c r="P4" s="2">
        <f t="shared" si="1"/>
        <v>12528.789999999994</v>
      </c>
      <c r="Q4" s="15">
        <f t="shared" si="2"/>
        <v>0.24380869463349164</v>
      </c>
      <c r="R4" s="16"/>
      <c r="S4" s="13" t="s">
        <v>7</v>
      </c>
      <c r="T4" s="2">
        <v>10607.520000000002</v>
      </c>
      <c r="U4" s="14">
        <v>82</v>
      </c>
      <c r="V4" s="14"/>
      <c r="W4">
        <f ca="1">RANK(Y4,Y:Y)</f>
        <v>20</v>
      </c>
      <c r="X4" t="str">
        <f ca="1">OFFSET($S$3,1,0,COUNT($T:$T))</f>
        <v>Product1</v>
      </c>
      <c r="Y4" s="2">
        <f ca="1">OFFSET($S$3,1,1,COUNT(T:T))</f>
        <v>10607.520000000002</v>
      </c>
      <c r="Z4">
        <f ca="1">OFFSET($S$3,1,2,COUNT($T:$T))</f>
        <v>82</v>
      </c>
      <c r="AB4" t="str">
        <f ca="1">OFFSET($S$3,1,0,10)</f>
        <v>Product1</v>
      </c>
      <c r="AC4" s="2">
        <f ca="1">OFFSET(S3,1,1,10)</f>
        <v>10607.520000000002</v>
      </c>
      <c r="AE4" s="2"/>
      <c r="AF4" s="13" t="s">
        <v>31</v>
      </c>
      <c r="AG4" s="2">
        <v>101974.63999999996</v>
      </c>
      <c r="AI4" s="2">
        <v>101974.63999999996</v>
      </c>
      <c r="AJ4" s="17">
        <f t="shared" ref="AJ4:AJ7" si="3">RANK(AI4,AI4:AI8)</f>
        <v>2</v>
      </c>
      <c r="AL4" s="13" t="s">
        <v>115</v>
      </c>
      <c r="AM4" s="14">
        <v>186750.30000000002</v>
      </c>
    </row>
    <row r="5" spans="1:42" x14ac:dyDescent="0.35">
      <c r="A5" s="13">
        <v>2</v>
      </c>
      <c r="B5" s="14">
        <v>32308.600000000006</v>
      </c>
      <c r="G5" s="13" t="s">
        <v>124</v>
      </c>
      <c r="H5" s="14">
        <v>24122</v>
      </c>
      <c r="I5" s="14">
        <v>30047.25</v>
      </c>
      <c r="K5" s="6"/>
      <c r="L5" s="7"/>
      <c r="M5" s="8"/>
      <c r="N5" s="13" t="s">
        <v>126</v>
      </c>
      <c r="O5" s="2">
        <f t="shared" si="0"/>
        <v>36397.300000000003</v>
      </c>
      <c r="P5" s="2">
        <f t="shared" si="1"/>
        <v>8416.3000000000029</v>
      </c>
      <c r="Q5" s="15">
        <f t="shared" si="2"/>
        <v>0.23123418495327958</v>
      </c>
      <c r="R5" s="16"/>
      <c r="S5" s="13" t="s">
        <v>30</v>
      </c>
      <c r="T5" s="2">
        <v>13109.34</v>
      </c>
      <c r="U5" s="14">
        <v>73</v>
      </c>
      <c r="V5" s="14"/>
      <c r="W5">
        <f t="shared" ref="W5:W53" ca="1" si="4">RANK(Y5,Y:Y)</f>
        <v>15</v>
      </c>
      <c r="X5" t="str">
        <f t="shared" ref="X5:X53" ca="1" si="5">OFFSET($S$3,1,0,COUNT($T:$T))</f>
        <v>Product10</v>
      </c>
      <c r="Y5" s="2">
        <f t="shared" ref="Y5:Y53" ca="1" si="6">OFFSET($S$3,1,1,COUNT(T:T))</f>
        <v>13109.34</v>
      </c>
      <c r="Z5">
        <f t="shared" ref="Z5:Z53" ca="1" si="7">OFFSET($S$3,1,2,COUNT($T:$T))</f>
        <v>73</v>
      </c>
      <c r="AB5" t="str">
        <f t="shared" ref="AB5:AB13" ca="1" si="8">OFFSET($S$3,1,0,10)</f>
        <v>Product10</v>
      </c>
      <c r="AC5" s="2">
        <f t="shared" ref="AC5:AC13" ca="1" si="9">OFFSET(S4,1,1,10)</f>
        <v>13109.34</v>
      </c>
      <c r="AE5" s="2"/>
      <c r="AF5" s="13" t="s">
        <v>54</v>
      </c>
      <c r="AG5" s="2">
        <v>109913.84000000001</v>
      </c>
      <c r="AI5" s="2">
        <v>109913.84000000001</v>
      </c>
      <c r="AJ5" s="17">
        <f t="shared" si="3"/>
        <v>1</v>
      </c>
    </row>
    <row r="6" spans="1:42" x14ac:dyDescent="0.35">
      <c r="A6" s="13">
        <v>3</v>
      </c>
      <c r="B6" s="14">
        <v>13542.520000000002</v>
      </c>
      <c r="D6" t="s">
        <v>143</v>
      </c>
      <c r="E6" s="2">
        <f>GETPIVOTDATA("Sum of Total Selling Value",$D$3)</f>
        <v>436365.44000000035</v>
      </c>
      <c r="G6" s="13" t="s">
        <v>125</v>
      </c>
      <c r="H6" s="14">
        <v>38859</v>
      </c>
      <c r="I6" s="14">
        <v>51387.789999999994</v>
      </c>
      <c r="K6" s="6"/>
      <c r="L6" s="7"/>
      <c r="M6" s="8"/>
      <c r="N6" s="13" t="s">
        <v>127</v>
      </c>
      <c r="O6" s="2">
        <f t="shared" si="0"/>
        <v>34707.760000000002</v>
      </c>
      <c r="P6" s="2">
        <f t="shared" si="1"/>
        <v>6112.760000000002</v>
      </c>
      <c r="Q6" s="15">
        <f t="shared" si="2"/>
        <v>0.1761208444451616</v>
      </c>
      <c r="R6" s="16"/>
      <c r="S6" s="13" t="s">
        <v>33</v>
      </c>
      <c r="T6" s="2">
        <v>14002.560000000001</v>
      </c>
      <c r="U6" s="14">
        <v>78</v>
      </c>
      <c r="V6" s="14"/>
      <c r="W6">
        <f t="shared" ca="1" si="4"/>
        <v>11</v>
      </c>
      <c r="X6" t="str">
        <f t="shared" ca="1" si="5"/>
        <v>Product11</v>
      </c>
      <c r="Y6" s="2">
        <f t="shared" ca="1" si="6"/>
        <v>14002.560000000001</v>
      </c>
      <c r="Z6">
        <f t="shared" ca="1" si="7"/>
        <v>78</v>
      </c>
      <c r="AB6" t="str">
        <f t="shared" ca="1" si="8"/>
        <v>Product11</v>
      </c>
      <c r="AC6" s="2">
        <f t="shared" ca="1" si="9"/>
        <v>14002.560000000001</v>
      </c>
      <c r="AE6" s="2"/>
      <c r="AF6" s="13" t="s">
        <v>77</v>
      </c>
      <c r="AG6" s="2">
        <v>66378.299999999988</v>
      </c>
      <c r="AI6" s="2">
        <v>66378.299999999988</v>
      </c>
      <c r="AJ6" s="17">
        <f t="shared" si="3"/>
        <v>2</v>
      </c>
    </row>
    <row r="7" spans="1:42" ht="15" thickBot="1" x14ac:dyDescent="0.4">
      <c r="A7" s="13">
        <v>4</v>
      </c>
      <c r="B7" s="14">
        <v>20186.490000000002</v>
      </c>
      <c r="D7" t="s">
        <v>140</v>
      </c>
      <c r="E7" s="2">
        <f>GETPIVOTDATA("Sum of Total Selling Value",$D$3)-GETPIVOTDATA("Sum of Total Buying Value",$D$3)</f>
        <v>99586.440000000352</v>
      </c>
      <c r="G7" s="13" t="s">
        <v>126</v>
      </c>
      <c r="H7" s="14">
        <v>27981</v>
      </c>
      <c r="I7" s="14">
        <v>36397.300000000003</v>
      </c>
      <c r="K7" s="6"/>
      <c r="L7" s="7"/>
      <c r="M7" s="8"/>
      <c r="N7" s="13" t="s">
        <v>128</v>
      </c>
      <c r="O7" s="2">
        <f t="shared" si="0"/>
        <v>31580.750000000015</v>
      </c>
      <c r="P7" s="2">
        <f t="shared" si="1"/>
        <v>9056.7500000000146</v>
      </c>
      <c r="Q7" s="15">
        <f t="shared" si="2"/>
        <v>0.28678071293430368</v>
      </c>
      <c r="R7" s="16"/>
      <c r="S7" s="13" t="s">
        <v>35</v>
      </c>
      <c r="T7" s="2">
        <v>1585.92</v>
      </c>
      <c r="U7" s="14">
        <v>118</v>
      </c>
      <c r="V7" s="14"/>
      <c r="W7">
        <f t="shared" ca="1" si="4"/>
        <v>40</v>
      </c>
      <c r="X7" t="str">
        <f t="shared" ca="1" si="5"/>
        <v>Product12</v>
      </c>
      <c r="Y7" s="2">
        <f t="shared" ca="1" si="6"/>
        <v>1585.92</v>
      </c>
      <c r="Z7">
        <f t="shared" ca="1" si="7"/>
        <v>118</v>
      </c>
      <c r="AB7" t="str">
        <f t="shared" ca="1" si="8"/>
        <v>Product12</v>
      </c>
      <c r="AC7" s="2">
        <f t="shared" ca="1" si="9"/>
        <v>1585.92</v>
      </c>
      <c r="AE7" s="2"/>
      <c r="AF7" s="13" t="s">
        <v>98</v>
      </c>
      <c r="AG7" s="2">
        <v>73924.380000000034</v>
      </c>
      <c r="AI7" s="2">
        <v>73924.380000000034</v>
      </c>
      <c r="AJ7" s="18">
        <f t="shared" si="3"/>
        <v>1</v>
      </c>
    </row>
    <row r="8" spans="1:42" x14ac:dyDescent="0.35">
      <c r="A8" s="13">
        <v>5</v>
      </c>
      <c r="B8" s="14">
        <v>3547.9500000000003</v>
      </c>
      <c r="D8" t="s">
        <v>141</v>
      </c>
      <c r="E8" s="15">
        <f>E7/GETPIVOTDATA("Sum of Total Buying Value",$D$3)</f>
        <v>0.29570264179179923</v>
      </c>
      <c r="G8" s="13" t="s">
        <v>127</v>
      </c>
      <c r="H8" s="14">
        <v>28595</v>
      </c>
      <c r="I8" s="14">
        <v>34707.760000000002</v>
      </c>
      <c r="K8" s="6"/>
      <c r="L8" s="7"/>
      <c r="M8" s="8"/>
      <c r="N8" s="13" t="s">
        <v>129</v>
      </c>
      <c r="O8" s="2">
        <f t="shared" si="0"/>
        <v>33883.200000000004</v>
      </c>
      <c r="P8" s="2">
        <f t="shared" si="1"/>
        <v>7959.2000000000044</v>
      </c>
      <c r="Q8" s="15">
        <f t="shared" si="2"/>
        <v>0.23490107191764661</v>
      </c>
      <c r="R8" s="16"/>
      <c r="S8" s="13" t="s">
        <v>37</v>
      </c>
      <c r="T8" s="2">
        <v>3303.72</v>
      </c>
      <c r="U8" s="14">
        <v>46</v>
      </c>
      <c r="V8" s="14"/>
      <c r="W8">
        <f t="shared" ca="1" si="4"/>
        <v>34</v>
      </c>
      <c r="X8" t="str">
        <f t="shared" ca="1" si="5"/>
        <v>Product13</v>
      </c>
      <c r="Y8" s="2">
        <f t="shared" ca="1" si="6"/>
        <v>3303.72</v>
      </c>
      <c r="Z8">
        <f t="shared" ca="1" si="7"/>
        <v>46</v>
      </c>
      <c r="AB8" t="str">
        <f t="shared" ca="1" si="8"/>
        <v>Product13</v>
      </c>
      <c r="AC8" s="2">
        <f t="shared" ca="1" si="9"/>
        <v>3303.72</v>
      </c>
      <c r="AE8" s="2"/>
      <c r="AF8" s="2"/>
      <c r="AG8" s="2"/>
    </row>
    <row r="9" spans="1:42" x14ac:dyDescent="0.35">
      <c r="A9" s="13">
        <v>6</v>
      </c>
      <c r="B9" s="14">
        <v>4882.3199999999988</v>
      </c>
      <c r="G9" s="13" t="s">
        <v>128</v>
      </c>
      <c r="H9" s="14">
        <v>22524</v>
      </c>
      <c r="I9" s="14">
        <v>31580.750000000015</v>
      </c>
      <c r="K9" s="6"/>
      <c r="L9" s="7"/>
      <c r="M9" s="8"/>
      <c r="N9" s="13" t="s">
        <v>130</v>
      </c>
      <c r="O9" s="2">
        <f t="shared" si="0"/>
        <v>34339.43</v>
      </c>
      <c r="P9" s="2">
        <f t="shared" si="1"/>
        <v>7200.43</v>
      </c>
      <c r="Q9" s="15">
        <f t="shared" si="2"/>
        <v>0.20968402795270627</v>
      </c>
      <c r="R9" s="16"/>
      <c r="S9" s="13" t="s">
        <v>39</v>
      </c>
      <c r="T9" s="2">
        <v>7751.7999999999984</v>
      </c>
      <c r="U9" s="14">
        <v>70</v>
      </c>
      <c r="V9" s="14"/>
      <c r="W9">
        <f t="shared" ca="1" si="4"/>
        <v>27</v>
      </c>
      <c r="X9" t="str">
        <f t="shared" ca="1" si="5"/>
        <v>Product14</v>
      </c>
      <c r="Y9" s="2">
        <f t="shared" ca="1" si="6"/>
        <v>7751.7999999999984</v>
      </c>
      <c r="Z9">
        <f t="shared" ca="1" si="7"/>
        <v>70</v>
      </c>
      <c r="AB9" t="str">
        <f t="shared" ca="1" si="8"/>
        <v>Product14</v>
      </c>
      <c r="AC9" s="2">
        <f t="shared" ca="1" si="9"/>
        <v>7751.7999999999984</v>
      </c>
      <c r="AE9" s="2"/>
      <c r="AF9" s="2"/>
      <c r="AG9" s="2"/>
    </row>
    <row r="10" spans="1:42" x14ac:dyDescent="0.35">
      <c r="A10" s="13">
        <v>7</v>
      </c>
      <c r="B10" s="14">
        <v>29868.329999999998</v>
      </c>
      <c r="G10" s="13" t="s">
        <v>129</v>
      </c>
      <c r="H10" s="14">
        <v>25924</v>
      </c>
      <c r="I10" s="14">
        <v>33883.200000000004</v>
      </c>
      <c r="K10" s="6"/>
      <c r="L10" s="7"/>
      <c r="M10" s="8"/>
      <c r="N10" s="13" t="s">
        <v>131</v>
      </c>
      <c r="O10" s="2">
        <f t="shared" si="0"/>
        <v>37946.140000000007</v>
      </c>
      <c r="P10" s="2">
        <f t="shared" si="1"/>
        <v>10582.140000000007</v>
      </c>
      <c r="Q10" s="15">
        <f t="shared" si="2"/>
        <v>0.27887263368553439</v>
      </c>
      <c r="R10" s="16"/>
      <c r="S10" s="13" t="s">
        <v>41</v>
      </c>
      <c r="T10" s="2">
        <v>10067.400000000001</v>
      </c>
      <c r="U10" s="14">
        <v>68</v>
      </c>
      <c r="V10" s="14"/>
      <c r="W10">
        <f t="shared" ca="1" si="4"/>
        <v>23</v>
      </c>
      <c r="X10" t="str">
        <f t="shared" ca="1" si="5"/>
        <v>Product15</v>
      </c>
      <c r="Y10" s="2">
        <f t="shared" ca="1" si="6"/>
        <v>10067.400000000001</v>
      </c>
      <c r="Z10">
        <f t="shared" ca="1" si="7"/>
        <v>68</v>
      </c>
      <c r="AB10" t="str">
        <f t="shared" ca="1" si="8"/>
        <v>Product15</v>
      </c>
      <c r="AC10" s="2">
        <f t="shared" ca="1" si="9"/>
        <v>10067.400000000001</v>
      </c>
      <c r="AE10" s="2"/>
      <c r="AF10" s="2"/>
      <c r="AG10" s="2"/>
    </row>
    <row r="11" spans="1:42" x14ac:dyDescent="0.35">
      <c r="A11" s="13">
        <v>8</v>
      </c>
      <c r="B11" s="14">
        <v>8078.0399999999991</v>
      </c>
      <c r="G11" s="13" t="s">
        <v>130</v>
      </c>
      <c r="H11" s="14">
        <v>27139</v>
      </c>
      <c r="I11" s="14">
        <v>34339.43</v>
      </c>
      <c r="K11" s="6"/>
      <c r="L11" s="7"/>
      <c r="M11" s="8"/>
      <c r="N11" s="13" t="s">
        <v>132</v>
      </c>
      <c r="O11" s="2">
        <f t="shared" si="0"/>
        <v>33187.4</v>
      </c>
      <c r="P11" s="2">
        <f t="shared" si="1"/>
        <v>7513.4000000000015</v>
      </c>
      <c r="Q11" s="15">
        <f t="shared" si="2"/>
        <v>0.22639314920722928</v>
      </c>
      <c r="R11" s="16"/>
      <c r="S11" s="13" t="s">
        <v>43</v>
      </c>
      <c r="T11" s="2">
        <v>11107.799999999997</v>
      </c>
      <c r="U11" s="14">
        <v>153</v>
      </c>
      <c r="V11" s="14"/>
      <c r="W11">
        <f t="shared" ca="1" si="4"/>
        <v>19</v>
      </c>
      <c r="X11" t="str">
        <f t="shared" ca="1" si="5"/>
        <v>Product16</v>
      </c>
      <c r="Y11" s="2">
        <f t="shared" ca="1" si="6"/>
        <v>11107.799999999997</v>
      </c>
      <c r="Z11">
        <f t="shared" ca="1" si="7"/>
        <v>153</v>
      </c>
      <c r="AB11" t="str">
        <f t="shared" ca="1" si="8"/>
        <v>Product16</v>
      </c>
      <c r="AC11" s="2">
        <f t="shared" ca="1" si="9"/>
        <v>11107.799999999997</v>
      </c>
      <c r="AE11" s="2"/>
      <c r="AF11" s="2"/>
      <c r="AG11" s="2"/>
    </row>
    <row r="12" spans="1:42" x14ac:dyDescent="0.35">
      <c r="A12" s="13">
        <v>9</v>
      </c>
      <c r="B12" s="14">
        <v>28806.519999999997</v>
      </c>
      <c r="G12" s="13" t="s">
        <v>131</v>
      </c>
      <c r="H12" s="14">
        <v>27364</v>
      </c>
      <c r="I12" s="14">
        <v>37946.140000000007</v>
      </c>
      <c r="K12" s="6"/>
      <c r="L12" s="7"/>
      <c r="M12" s="8"/>
      <c r="N12" s="13" t="s">
        <v>133</v>
      </c>
      <c r="O12" s="2">
        <f t="shared" si="0"/>
        <v>32312.380000000005</v>
      </c>
      <c r="P12" s="2">
        <f t="shared" si="1"/>
        <v>6048.3800000000047</v>
      </c>
      <c r="Q12" s="15">
        <f t="shared" si="2"/>
        <v>0.18718460231032205</v>
      </c>
      <c r="R12" s="16"/>
      <c r="S12" s="13" t="s">
        <v>45</v>
      </c>
      <c r="T12" s="2">
        <v>6759.1999999999989</v>
      </c>
      <c r="U12" s="14">
        <v>85</v>
      </c>
      <c r="V12" s="14"/>
      <c r="W12">
        <f t="shared" ca="1" si="4"/>
        <v>28</v>
      </c>
      <c r="X12" t="str">
        <f t="shared" ca="1" si="5"/>
        <v>Product17</v>
      </c>
      <c r="Y12" s="2">
        <f t="shared" ca="1" si="6"/>
        <v>6759.1999999999989</v>
      </c>
      <c r="Z12">
        <f t="shared" ca="1" si="7"/>
        <v>85</v>
      </c>
      <c r="AB12" t="str">
        <f t="shared" ca="1" si="8"/>
        <v>Product17</v>
      </c>
      <c r="AC12" s="2">
        <f t="shared" ca="1" si="9"/>
        <v>6759.1999999999989</v>
      </c>
      <c r="AE12" s="2"/>
      <c r="AF12" s="2"/>
      <c r="AG12" s="2"/>
    </row>
    <row r="13" spans="1:42" x14ac:dyDescent="0.35">
      <c r="A13" s="13">
        <v>10</v>
      </c>
      <c r="B13" s="14">
        <v>20851.72</v>
      </c>
      <c r="G13" s="13" t="s">
        <v>132</v>
      </c>
      <c r="H13" s="14">
        <v>25674</v>
      </c>
      <c r="I13" s="14">
        <v>33187.4</v>
      </c>
      <c r="K13" s="6"/>
      <c r="L13" s="7"/>
      <c r="M13" s="8"/>
      <c r="N13" s="13" t="s">
        <v>134</v>
      </c>
      <c r="O13" s="2">
        <f t="shared" si="0"/>
        <v>36097.93</v>
      </c>
      <c r="P13" s="2">
        <f t="shared" si="1"/>
        <v>8646.93</v>
      </c>
      <c r="Q13" s="15">
        <f t="shared" si="2"/>
        <v>0.23954088226111581</v>
      </c>
      <c r="R13" s="16"/>
      <c r="S13" s="13" t="s">
        <v>47</v>
      </c>
      <c r="T13" s="2">
        <v>19165.300000000003</v>
      </c>
      <c r="U13" s="14">
        <v>131</v>
      </c>
      <c r="V13" s="14"/>
      <c r="W13">
        <f t="shared" ca="1" si="4"/>
        <v>3</v>
      </c>
      <c r="X13" t="str">
        <f t="shared" ca="1" si="5"/>
        <v>Product18</v>
      </c>
      <c r="Y13" s="2">
        <f t="shared" ca="1" si="6"/>
        <v>19165.300000000003</v>
      </c>
      <c r="Z13">
        <f t="shared" ca="1" si="7"/>
        <v>131</v>
      </c>
      <c r="AB13" t="str">
        <f t="shared" ca="1" si="8"/>
        <v>Product18</v>
      </c>
      <c r="AC13" s="2">
        <f t="shared" ca="1" si="9"/>
        <v>19165.300000000003</v>
      </c>
      <c r="AE13" s="2"/>
      <c r="AF13" s="2"/>
      <c r="AG13" s="2"/>
    </row>
    <row r="14" spans="1:42" x14ac:dyDescent="0.35">
      <c r="A14" s="13">
        <v>11</v>
      </c>
      <c r="B14" s="14">
        <v>7890.72</v>
      </c>
      <c r="G14" s="13" t="s">
        <v>133</v>
      </c>
      <c r="H14" s="14">
        <v>26264</v>
      </c>
      <c r="I14" s="14">
        <v>32312.380000000005</v>
      </c>
      <c r="K14" s="6"/>
      <c r="L14" s="7"/>
      <c r="M14" s="8"/>
      <c r="N14" s="16"/>
      <c r="O14" s="16"/>
      <c r="P14" s="16"/>
      <c r="Q14" s="16"/>
      <c r="R14" s="16"/>
      <c r="S14" s="13" t="s">
        <v>49</v>
      </c>
      <c r="T14" s="2">
        <v>13559.399999999998</v>
      </c>
      <c r="U14" s="14">
        <v>81</v>
      </c>
      <c r="V14" s="14"/>
      <c r="W14">
        <f t="shared" ca="1" si="4"/>
        <v>13</v>
      </c>
      <c r="X14" t="str">
        <f t="shared" ca="1" si="5"/>
        <v>Product19</v>
      </c>
      <c r="Y14" s="2">
        <f t="shared" ca="1" si="6"/>
        <v>13559.399999999998</v>
      </c>
      <c r="Z14">
        <f t="shared" ca="1" si="7"/>
        <v>81</v>
      </c>
      <c r="AE14" s="2"/>
      <c r="AF14" s="2"/>
      <c r="AG14" s="2"/>
    </row>
    <row r="15" spans="1:42" x14ac:dyDescent="0.35">
      <c r="A15" s="13">
        <v>12</v>
      </c>
      <c r="B15" s="14">
        <v>25157.03</v>
      </c>
      <c r="G15" s="13" t="s">
        <v>134</v>
      </c>
      <c r="H15" s="14">
        <v>27451</v>
      </c>
      <c r="I15" s="14">
        <v>36097.93</v>
      </c>
      <c r="K15" s="6"/>
      <c r="L15" s="7"/>
      <c r="M15" s="8"/>
      <c r="N15" s="16"/>
      <c r="O15" s="16"/>
      <c r="P15" s="16"/>
      <c r="Q15" s="16"/>
      <c r="R15" s="16"/>
      <c r="S15" s="13" t="s">
        <v>11</v>
      </c>
      <c r="T15" s="2">
        <v>13759.199999999999</v>
      </c>
      <c r="U15" s="14">
        <v>117</v>
      </c>
      <c r="V15" s="14"/>
      <c r="W15">
        <f t="shared" ca="1" si="4"/>
        <v>12</v>
      </c>
      <c r="X15" t="str">
        <f t="shared" ca="1" si="5"/>
        <v>Product2</v>
      </c>
      <c r="Y15" s="2">
        <f t="shared" ca="1" si="6"/>
        <v>13759.199999999999</v>
      </c>
      <c r="Z15">
        <f t="shared" ca="1" si="7"/>
        <v>117</v>
      </c>
      <c r="AE15" s="2"/>
      <c r="AF15" s="2"/>
      <c r="AG15" s="2"/>
    </row>
    <row r="16" spans="1:42" x14ac:dyDescent="0.35">
      <c r="A16" s="13">
        <v>13</v>
      </c>
      <c r="B16" s="14">
        <v>13425.239999999998</v>
      </c>
      <c r="K16" s="6"/>
      <c r="L16" s="7"/>
      <c r="M16" s="8"/>
      <c r="N16" s="16"/>
      <c r="O16" s="16"/>
      <c r="P16" s="16"/>
      <c r="Q16" s="16"/>
      <c r="R16" s="16"/>
      <c r="S16" s="13" t="s">
        <v>51</v>
      </c>
      <c r="T16" s="2">
        <v>1562.2</v>
      </c>
      <c r="U16" s="14">
        <v>107</v>
      </c>
      <c r="V16" s="14"/>
      <c r="W16">
        <f t="shared" ca="1" si="4"/>
        <v>41</v>
      </c>
      <c r="X16" t="str">
        <f t="shared" ca="1" si="5"/>
        <v>Product20</v>
      </c>
      <c r="Y16" s="2">
        <f t="shared" ca="1" si="6"/>
        <v>1562.2</v>
      </c>
      <c r="Z16">
        <f t="shared" ca="1" si="7"/>
        <v>107</v>
      </c>
      <c r="AE16" s="2"/>
    </row>
    <row r="17" spans="1:35" x14ac:dyDescent="0.35">
      <c r="A17" s="13">
        <v>14</v>
      </c>
      <c r="B17" s="14">
        <v>17526.649999999998</v>
      </c>
      <c r="K17" s="6"/>
      <c r="L17" s="7"/>
      <c r="M17" s="8"/>
      <c r="N17" s="16"/>
      <c r="O17" s="16"/>
      <c r="P17" s="16"/>
      <c r="Q17" s="16"/>
      <c r="R17" s="16"/>
      <c r="S17" s="13" t="s">
        <v>53</v>
      </c>
      <c r="T17" s="2">
        <v>1098.2399999999998</v>
      </c>
      <c r="U17" s="14">
        <v>52</v>
      </c>
      <c r="V17" s="14"/>
      <c r="W17">
        <f t="shared" ca="1" si="4"/>
        <v>44</v>
      </c>
      <c r="X17" t="str">
        <f t="shared" ca="1" si="5"/>
        <v>Product21</v>
      </c>
      <c r="Y17" s="2">
        <f t="shared" ca="1" si="6"/>
        <v>1098.2399999999998</v>
      </c>
      <c r="Z17">
        <f t="shared" ca="1" si="7"/>
        <v>52</v>
      </c>
      <c r="AE17" s="2"/>
    </row>
    <row r="18" spans="1:35" x14ac:dyDescent="0.35">
      <c r="A18" s="13">
        <v>15</v>
      </c>
      <c r="B18" s="14">
        <v>22002.240000000002</v>
      </c>
      <c r="H18" t="s">
        <v>142</v>
      </c>
      <c r="K18" s="6"/>
      <c r="L18" s="7"/>
      <c r="M18" s="8"/>
      <c r="N18" s="16"/>
      <c r="O18" s="16"/>
      <c r="P18" s="16"/>
      <c r="Q18" s="16"/>
      <c r="R18" s="16"/>
      <c r="S18" s="13" t="s">
        <v>56</v>
      </c>
      <c r="T18" s="2">
        <v>1175.9999999999998</v>
      </c>
      <c r="U18" s="14">
        <v>105</v>
      </c>
      <c r="V18" s="14"/>
      <c r="W18">
        <f t="shared" ca="1" si="4"/>
        <v>43</v>
      </c>
      <c r="X18" t="str">
        <f t="shared" ca="1" si="5"/>
        <v>Product22</v>
      </c>
      <c r="Y18" s="2">
        <f t="shared" ca="1" si="6"/>
        <v>1175.9999999999998</v>
      </c>
      <c r="Z18">
        <f t="shared" ca="1" si="7"/>
        <v>105</v>
      </c>
      <c r="AE18" s="2"/>
    </row>
    <row r="19" spans="1:35" x14ac:dyDescent="0.35">
      <c r="A19" s="13">
        <v>16</v>
      </c>
      <c r="B19" s="14">
        <v>17468.440000000002</v>
      </c>
      <c r="K19" s="6"/>
      <c r="L19" s="7"/>
      <c r="M19" s="8"/>
      <c r="N19" s="16"/>
      <c r="O19" s="16"/>
      <c r="P19" s="16"/>
      <c r="Q19" s="16"/>
      <c r="R19" s="16"/>
      <c r="S19" s="13" t="s">
        <v>58</v>
      </c>
      <c r="T19" s="2">
        <v>12199.14</v>
      </c>
      <c r="U19" s="14">
        <v>87</v>
      </c>
      <c r="V19" s="14"/>
      <c r="W19">
        <f t="shared" ca="1" si="4"/>
        <v>17</v>
      </c>
      <c r="X19" t="str">
        <f t="shared" ca="1" si="5"/>
        <v>Product23</v>
      </c>
      <c r="Y19" s="2">
        <f t="shared" ca="1" si="6"/>
        <v>12199.14</v>
      </c>
      <c r="Z19">
        <f t="shared" ca="1" si="7"/>
        <v>87</v>
      </c>
      <c r="AE19" s="2"/>
    </row>
    <row r="20" spans="1:35" x14ac:dyDescent="0.35">
      <c r="A20" s="13">
        <v>17</v>
      </c>
      <c r="B20" s="14">
        <v>8006.9899999999989</v>
      </c>
      <c r="K20" s="9"/>
      <c r="L20" s="10"/>
      <c r="M20" s="11"/>
      <c r="N20" s="16"/>
      <c r="O20" s="16"/>
      <c r="P20" s="16"/>
      <c r="Q20" s="16"/>
      <c r="R20" s="16"/>
      <c r="S20" s="13" t="s">
        <v>60</v>
      </c>
      <c r="T20" s="2">
        <v>11679.68</v>
      </c>
      <c r="U20" s="14">
        <v>76</v>
      </c>
      <c r="V20" s="14"/>
      <c r="W20">
        <f t="shared" ca="1" si="4"/>
        <v>18</v>
      </c>
      <c r="X20" t="str">
        <f t="shared" ca="1" si="5"/>
        <v>Product24</v>
      </c>
      <c r="Y20" s="2">
        <f t="shared" ca="1" si="6"/>
        <v>11679.68</v>
      </c>
      <c r="Z20">
        <f t="shared" ca="1" si="7"/>
        <v>76</v>
      </c>
      <c r="AE20" s="2"/>
    </row>
    <row r="21" spans="1:35" x14ac:dyDescent="0.35">
      <c r="A21" s="13">
        <v>18</v>
      </c>
      <c r="B21" s="14">
        <v>8911.1199999999972</v>
      </c>
      <c r="S21" s="13" t="s">
        <v>62</v>
      </c>
      <c r="T21" s="2">
        <v>2334.96</v>
      </c>
      <c r="U21" s="14">
        <v>138</v>
      </c>
      <c r="V21" s="14"/>
      <c r="W21">
        <f t="shared" ca="1" si="4"/>
        <v>37</v>
      </c>
      <c r="X21" t="str">
        <f t="shared" ca="1" si="5"/>
        <v>Product25</v>
      </c>
      <c r="Y21" s="2">
        <f t="shared" ca="1" si="6"/>
        <v>2334.96</v>
      </c>
      <c r="Z21">
        <f t="shared" ca="1" si="7"/>
        <v>138</v>
      </c>
      <c r="AE21" s="2"/>
    </row>
    <row r="22" spans="1:35" x14ac:dyDescent="0.35">
      <c r="A22" s="13">
        <v>19</v>
      </c>
      <c r="B22" s="14">
        <v>9274.5199999999968</v>
      </c>
      <c r="S22" s="13" t="s">
        <v>64</v>
      </c>
      <c r="T22" s="2">
        <v>10187.099999999999</v>
      </c>
      <c r="U22" s="14">
        <v>63</v>
      </c>
      <c r="V22" s="14"/>
      <c r="W22">
        <f t="shared" ca="1" si="4"/>
        <v>22</v>
      </c>
      <c r="X22" t="str">
        <f t="shared" ca="1" si="5"/>
        <v>Product26</v>
      </c>
      <c r="Y22" s="2">
        <f t="shared" ca="1" si="6"/>
        <v>10187.099999999999</v>
      </c>
      <c r="Z22">
        <f t="shared" ca="1" si="7"/>
        <v>63</v>
      </c>
      <c r="AE22" s="2"/>
      <c r="AF22" s="2"/>
      <c r="AG22" s="2"/>
    </row>
    <row r="23" spans="1:35" x14ac:dyDescent="0.35">
      <c r="A23" s="13">
        <v>20</v>
      </c>
      <c r="B23" s="14">
        <v>8115.16</v>
      </c>
      <c r="S23" s="13" t="s">
        <v>66</v>
      </c>
      <c r="T23" s="2">
        <v>13406.399999999998</v>
      </c>
      <c r="U23" s="14">
        <v>114</v>
      </c>
      <c r="V23" s="14"/>
      <c r="W23">
        <f t="shared" ca="1" si="4"/>
        <v>14</v>
      </c>
      <c r="X23" t="str">
        <f t="shared" ca="1" si="5"/>
        <v>Product27</v>
      </c>
      <c r="Y23" s="2">
        <f t="shared" ca="1" si="6"/>
        <v>13406.399999999998</v>
      </c>
      <c r="Z23">
        <f t="shared" ca="1" si="7"/>
        <v>114</v>
      </c>
      <c r="AE23" s="2"/>
      <c r="AF23" s="2"/>
      <c r="AG23" s="2"/>
      <c r="AI23" t="s">
        <v>147</v>
      </c>
    </row>
    <row r="24" spans="1:35" x14ac:dyDescent="0.35">
      <c r="A24" s="13">
        <v>21</v>
      </c>
      <c r="B24" s="14">
        <v>33266.23000000001</v>
      </c>
      <c r="S24" s="13" t="s">
        <v>68</v>
      </c>
      <c r="T24" s="2">
        <v>3872</v>
      </c>
      <c r="U24" s="14">
        <v>80</v>
      </c>
      <c r="V24" s="14"/>
      <c r="W24">
        <f t="shared" ca="1" si="4"/>
        <v>31</v>
      </c>
      <c r="X24" t="str">
        <f t="shared" ca="1" si="5"/>
        <v>Product28</v>
      </c>
      <c r="Y24" s="2">
        <f t="shared" ca="1" si="6"/>
        <v>3872</v>
      </c>
      <c r="Z24">
        <f t="shared" ca="1" si="7"/>
        <v>80</v>
      </c>
      <c r="AE24" s="2"/>
      <c r="AF24" s="2"/>
      <c r="AG24" s="2"/>
    </row>
    <row r="25" spans="1:35" x14ac:dyDescent="0.35">
      <c r="A25" s="13">
        <v>22</v>
      </c>
      <c r="B25" s="14">
        <v>12914.04</v>
      </c>
      <c r="S25" s="13" t="s">
        <v>70</v>
      </c>
      <c r="T25" s="2">
        <v>14952.599999999997</v>
      </c>
      <c r="U25" s="14">
        <v>156</v>
      </c>
      <c r="V25" s="14"/>
      <c r="W25">
        <f t="shared" ca="1" si="4"/>
        <v>10</v>
      </c>
      <c r="X25" t="str">
        <f t="shared" ca="1" si="5"/>
        <v>Product29</v>
      </c>
      <c r="Y25" s="2">
        <f t="shared" ca="1" si="6"/>
        <v>14952.599999999997</v>
      </c>
      <c r="Z25">
        <f t="shared" ca="1" si="7"/>
        <v>156</v>
      </c>
      <c r="AE25" s="2"/>
      <c r="AF25" s="2"/>
      <c r="AG25" s="2"/>
    </row>
    <row r="26" spans="1:35" x14ac:dyDescent="0.35">
      <c r="A26" s="13">
        <v>23</v>
      </c>
      <c r="B26" s="14">
        <v>7070.28</v>
      </c>
      <c r="S26" s="13" t="s">
        <v>13</v>
      </c>
      <c r="T26" s="2">
        <v>3410.8799999999997</v>
      </c>
      <c r="U26" s="14">
        <v>68</v>
      </c>
      <c r="V26" s="14"/>
      <c r="W26">
        <f t="shared" ca="1" si="4"/>
        <v>33</v>
      </c>
      <c r="X26" t="str">
        <f t="shared" ca="1" si="5"/>
        <v>Product3</v>
      </c>
      <c r="Y26" s="2">
        <f t="shared" ca="1" si="6"/>
        <v>3410.8799999999997</v>
      </c>
      <c r="Z26">
        <f t="shared" ca="1" si="7"/>
        <v>68</v>
      </c>
      <c r="AE26" s="2"/>
      <c r="AF26" s="2"/>
      <c r="AG26" s="2"/>
    </row>
    <row r="27" spans="1:35" x14ac:dyDescent="0.35">
      <c r="A27" s="13">
        <v>24</v>
      </c>
      <c r="B27" s="14">
        <v>12213.100000000002</v>
      </c>
      <c r="S27" s="13" t="s">
        <v>72</v>
      </c>
      <c r="T27" s="2">
        <v>9709</v>
      </c>
      <c r="U27" s="14">
        <v>50</v>
      </c>
      <c r="V27" s="14"/>
      <c r="W27">
        <f t="shared" ca="1" si="4"/>
        <v>24</v>
      </c>
      <c r="X27" t="str">
        <f t="shared" ca="1" si="5"/>
        <v>Product30</v>
      </c>
      <c r="Y27" s="2">
        <f t="shared" ca="1" si="6"/>
        <v>9709</v>
      </c>
      <c r="Z27">
        <f t="shared" ca="1" si="7"/>
        <v>50</v>
      </c>
      <c r="AE27" s="2"/>
      <c r="AF27" s="2"/>
      <c r="AG27" s="2"/>
    </row>
    <row r="28" spans="1:35" x14ac:dyDescent="0.35">
      <c r="A28" s="13">
        <v>25</v>
      </c>
      <c r="B28" s="14">
        <v>7064.8899999999994</v>
      </c>
      <c r="S28" s="13" t="s">
        <v>74</v>
      </c>
      <c r="T28" s="2">
        <v>29298.720000000001</v>
      </c>
      <c r="U28" s="14">
        <v>179</v>
      </c>
      <c r="V28" s="14"/>
      <c r="W28">
        <f t="shared" ca="1" si="4"/>
        <v>1</v>
      </c>
      <c r="X28" t="str">
        <f t="shared" ca="1" si="5"/>
        <v>Product31</v>
      </c>
      <c r="Y28" s="2">
        <f t="shared" ca="1" si="6"/>
        <v>29298.720000000001</v>
      </c>
      <c r="Z28">
        <f t="shared" ca="1" si="7"/>
        <v>179</v>
      </c>
      <c r="AE28" s="2"/>
      <c r="AF28" s="2"/>
      <c r="AG28" s="2"/>
    </row>
    <row r="29" spans="1:35" x14ac:dyDescent="0.35">
      <c r="A29" s="13">
        <v>26</v>
      </c>
      <c r="B29" s="14">
        <v>7414.3200000000006</v>
      </c>
      <c r="S29" s="13" t="s">
        <v>76</v>
      </c>
      <c r="T29" s="2">
        <v>313.60000000000002</v>
      </c>
      <c r="U29" s="14">
        <v>28</v>
      </c>
      <c r="V29" s="14"/>
      <c r="W29">
        <f t="shared" ca="1" si="4"/>
        <v>50</v>
      </c>
      <c r="X29" t="str">
        <f t="shared" ca="1" si="5"/>
        <v>Product32</v>
      </c>
      <c r="Y29" s="2">
        <f t="shared" ca="1" si="6"/>
        <v>313.60000000000002</v>
      </c>
      <c r="Z29">
        <f t="shared" ca="1" si="7"/>
        <v>28</v>
      </c>
      <c r="AE29" s="2"/>
      <c r="AF29" s="2"/>
      <c r="AG29" s="2"/>
    </row>
    <row r="30" spans="1:35" x14ac:dyDescent="0.35">
      <c r="A30" s="13">
        <v>27</v>
      </c>
      <c r="B30" s="14">
        <v>13627.200000000003</v>
      </c>
      <c r="S30" s="13" t="s">
        <v>79</v>
      </c>
      <c r="T30" s="2">
        <v>2024.6400000000008</v>
      </c>
      <c r="U30" s="14">
        <v>111</v>
      </c>
      <c r="V30" s="14"/>
      <c r="W30">
        <f t="shared" ca="1" si="4"/>
        <v>38</v>
      </c>
      <c r="X30" t="str">
        <f t="shared" ca="1" si="5"/>
        <v>Product33</v>
      </c>
      <c r="Y30" s="2">
        <f t="shared" ca="1" si="6"/>
        <v>2024.6400000000008</v>
      </c>
      <c r="Z30">
        <f t="shared" ca="1" si="7"/>
        <v>111</v>
      </c>
      <c r="AE30" s="2"/>
      <c r="AF30" s="2"/>
      <c r="AG30" s="2"/>
    </row>
    <row r="31" spans="1:35" x14ac:dyDescent="0.35">
      <c r="A31" s="13">
        <v>28</v>
      </c>
      <c r="B31" s="14">
        <v>5334.7000000000007</v>
      </c>
      <c r="S31" s="13" t="s">
        <v>81</v>
      </c>
      <c r="T31" s="2">
        <v>757.10000000000014</v>
      </c>
      <c r="U31" s="14">
        <v>67</v>
      </c>
      <c r="V31" s="14"/>
      <c r="W31">
        <f t="shared" ca="1" si="4"/>
        <v>48</v>
      </c>
      <c r="X31" t="str">
        <f t="shared" ca="1" si="5"/>
        <v>Product34</v>
      </c>
      <c r="Y31" s="2">
        <f t="shared" ca="1" si="6"/>
        <v>757.10000000000014</v>
      </c>
      <c r="Z31">
        <f t="shared" ca="1" si="7"/>
        <v>67</v>
      </c>
      <c r="AE31" s="2"/>
      <c r="AF31" s="2"/>
      <c r="AG31" s="2"/>
    </row>
    <row r="32" spans="1:35" x14ac:dyDescent="0.35">
      <c r="A32" s="13">
        <v>29</v>
      </c>
      <c r="B32" s="14">
        <v>10884.88</v>
      </c>
      <c r="S32" s="13" t="s">
        <v>83</v>
      </c>
      <c r="T32" s="2">
        <v>10405.800000000001</v>
      </c>
      <c r="U32" s="14">
        <v>60</v>
      </c>
      <c r="V32" s="14"/>
      <c r="W32">
        <f t="shared" ca="1" si="4"/>
        <v>21</v>
      </c>
      <c r="X32" t="str">
        <f t="shared" ca="1" si="5"/>
        <v>Product35</v>
      </c>
      <c r="Y32" s="2">
        <f t="shared" ca="1" si="6"/>
        <v>10405.800000000001</v>
      </c>
      <c r="Z32">
        <f t="shared" ca="1" si="7"/>
        <v>60</v>
      </c>
      <c r="AE32" s="2"/>
      <c r="AF32" s="2"/>
      <c r="AG32" s="2"/>
    </row>
    <row r="33" spans="1:33" x14ac:dyDescent="0.35">
      <c r="A33" s="13">
        <v>30</v>
      </c>
      <c r="B33" s="14">
        <v>12627.240000000002</v>
      </c>
      <c r="S33" s="13" t="s">
        <v>85</v>
      </c>
      <c r="T33" s="2">
        <v>16381.199999999999</v>
      </c>
      <c r="U33" s="14">
        <v>73</v>
      </c>
      <c r="V33" s="14"/>
      <c r="W33">
        <f t="shared" ca="1" si="4"/>
        <v>7</v>
      </c>
      <c r="X33" t="str">
        <f t="shared" ca="1" si="5"/>
        <v>Product36</v>
      </c>
      <c r="Y33" s="2">
        <f t="shared" ca="1" si="6"/>
        <v>16381.199999999999</v>
      </c>
      <c r="Z33">
        <f t="shared" ca="1" si="7"/>
        <v>73</v>
      </c>
      <c r="AE33" s="2"/>
      <c r="AF33" s="2"/>
      <c r="AG33" s="2"/>
    </row>
    <row r="34" spans="1:33" x14ac:dyDescent="0.35">
      <c r="A34" s="13">
        <v>31</v>
      </c>
      <c r="B34" s="14">
        <v>8675.02</v>
      </c>
      <c r="S34" s="13" t="s">
        <v>87</v>
      </c>
      <c r="T34" s="2">
        <v>887.04000000000008</v>
      </c>
      <c r="U34" s="14">
        <v>66</v>
      </c>
      <c r="V34" s="14"/>
      <c r="W34">
        <f t="shared" ca="1" si="4"/>
        <v>46</v>
      </c>
      <c r="X34" t="str">
        <f t="shared" ca="1" si="5"/>
        <v>Product37</v>
      </c>
      <c r="Y34" s="2">
        <f t="shared" ca="1" si="6"/>
        <v>887.04000000000008</v>
      </c>
      <c r="Z34">
        <f t="shared" ca="1" si="7"/>
        <v>66</v>
      </c>
      <c r="AE34" s="2"/>
      <c r="AF34" s="2"/>
      <c r="AG34" s="2"/>
    </row>
    <row r="35" spans="1:33" x14ac:dyDescent="0.35">
      <c r="S35" s="13" t="s">
        <v>89</v>
      </c>
      <c r="T35" s="2">
        <v>4227.3</v>
      </c>
      <c r="U35" s="14">
        <v>61</v>
      </c>
      <c r="V35" s="14"/>
      <c r="W35">
        <f t="shared" ca="1" si="4"/>
        <v>30</v>
      </c>
      <c r="X35" t="str">
        <f t="shared" ca="1" si="5"/>
        <v>Product38</v>
      </c>
      <c r="Y35" s="2">
        <f t="shared" ca="1" si="6"/>
        <v>4227.3</v>
      </c>
      <c r="Z35">
        <f t="shared" ca="1" si="7"/>
        <v>61</v>
      </c>
      <c r="AE35" s="2"/>
      <c r="AF35" s="2"/>
      <c r="AG35" s="2"/>
    </row>
    <row r="36" spans="1:33" x14ac:dyDescent="0.35">
      <c r="S36" s="13" t="s">
        <v>91</v>
      </c>
      <c r="T36" s="2">
        <v>9261</v>
      </c>
      <c r="U36" s="14">
        <v>70</v>
      </c>
      <c r="V36" s="14"/>
      <c r="W36">
        <f t="shared" ca="1" si="4"/>
        <v>25</v>
      </c>
      <c r="X36" t="str">
        <f t="shared" ca="1" si="5"/>
        <v>Product39</v>
      </c>
      <c r="Y36" s="2">
        <f t="shared" ca="1" si="6"/>
        <v>9261</v>
      </c>
      <c r="Z36">
        <f t="shared" ca="1" si="7"/>
        <v>70</v>
      </c>
      <c r="AE36" s="2"/>
      <c r="AF36" s="2"/>
      <c r="AG36" s="2"/>
    </row>
    <row r="37" spans="1:33" x14ac:dyDescent="0.35">
      <c r="S37" s="13" t="s">
        <v>16</v>
      </c>
      <c r="T37" s="2">
        <v>8543.7000000000007</v>
      </c>
      <c r="U37" s="14">
        <v>100</v>
      </c>
      <c r="V37" s="14"/>
      <c r="W37">
        <f t="shared" ca="1" si="4"/>
        <v>26</v>
      </c>
      <c r="X37" t="str">
        <f t="shared" ca="1" si="5"/>
        <v>Product4</v>
      </c>
      <c r="Y37" s="2">
        <f t="shared" ca="1" si="6"/>
        <v>8543.7000000000007</v>
      </c>
      <c r="Z37">
        <f t="shared" ca="1" si="7"/>
        <v>100</v>
      </c>
      <c r="AE37" s="2"/>
      <c r="AF37" s="2"/>
      <c r="AG37" s="2"/>
    </row>
    <row r="38" spans="1:33" x14ac:dyDescent="0.35">
      <c r="S38" s="13" t="s">
        <v>93</v>
      </c>
      <c r="T38" s="2">
        <v>15789.900000000003</v>
      </c>
      <c r="U38" s="14">
        <v>103</v>
      </c>
      <c r="V38" s="14"/>
      <c r="W38">
        <f t="shared" ca="1" si="4"/>
        <v>9</v>
      </c>
      <c r="X38" t="str">
        <f t="shared" ca="1" si="5"/>
        <v>Product40</v>
      </c>
      <c r="Y38" s="2">
        <f t="shared" ca="1" si="6"/>
        <v>15789.900000000003</v>
      </c>
      <c r="Z38">
        <f t="shared" ca="1" si="7"/>
        <v>103</v>
      </c>
      <c r="AE38" s="2"/>
      <c r="AF38" s="2"/>
      <c r="AG38" s="2"/>
    </row>
    <row r="39" spans="1:33" x14ac:dyDescent="0.35">
      <c r="S39" s="13" t="s">
        <v>95</v>
      </c>
      <c r="T39" s="2">
        <v>6330.72</v>
      </c>
      <c r="U39" s="14">
        <v>109</v>
      </c>
      <c r="V39" s="14"/>
      <c r="W39">
        <f t="shared" ca="1" si="4"/>
        <v>29</v>
      </c>
      <c r="X39" t="str">
        <f t="shared" ca="1" si="5"/>
        <v>Product41</v>
      </c>
      <c r="Y39" s="2">
        <f t="shared" ca="1" si="6"/>
        <v>6330.72</v>
      </c>
      <c r="Z39">
        <f t="shared" ca="1" si="7"/>
        <v>109</v>
      </c>
      <c r="AE39" s="2"/>
      <c r="AF39" s="2"/>
      <c r="AG39" s="2"/>
    </row>
    <row r="40" spans="1:33" x14ac:dyDescent="0.35">
      <c r="S40" s="13" t="s">
        <v>97</v>
      </c>
      <c r="T40" s="2">
        <v>3578.3999999999996</v>
      </c>
      <c r="U40" s="14">
        <v>45</v>
      </c>
      <c r="V40" s="14"/>
      <c r="W40">
        <f t="shared" ca="1" si="4"/>
        <v>32</v>
      </c>
      <c r="X40" t="str">
        <f t="shared" ca="1" si="5"/>
        <v>Product42</v>
      </c>
      <c r="Y40" s="2">
        <f t="shared" ca="1" si="6"/>
        <v>3578.3999999999996</v>
      </c>
      <c r="Z40">
        <f t="shared" ca="1" si="7"/>
        <v>45</v>
      </c>
      <c r="AE40" s="2"/>
      <c r="AF40" s="2"/>
      <c r="AG40" s="2"/>
    </row>
    <row r="41" spans="1:33" x14ac:dyDescent="0.35">
      <c r="S41" s="13" t="s">
        <v>100</v>
      </c>
      <c r="T41" s="2">
        <v>12584.460000000003</v>
      </c>
      <c r="U41" s="14">
        <v>83</v>
      </c>
      <c r="V41" s="14"/>
      <c r="W41">
        <f t="shared" ca="1" si="4"/>
        <v>16</v>
      </c>
      <c r="X41" t="str">
        <f t="shared" ca="1" si="5"/>
        <v>Product43</v>
      </c>
      <c r="Y41" s="2">
        <f t="shared" ca="1" si="6"/>
        <v>12584.460000000003</v>
      </c>
      <c r="Z41">
        <f t="shared" ca="1" si="7"/>
        <v>83</v>
      </c>
      <c r="AE41" s="2"/>
      <c r="AF41" s="2"/>
      <c r="AG41" s="2"/>
    </row>
    <row r="42" spans="1:33" x14ac:dyDescent="0.35">
      <c r="S42" s="13" t="s">
        <v>102</v>
      </c>
      <c r="T42" s="2">
        <v>16674.280000000002</v>
      </c>
      <c r="U42" s="14">
        <v>119</v>
      </c>
      <c r="V42" s="14"/>
      <c r="W42">
        <f t="shared" ca="1" si="4"/>
        <v>6</v>
      </c>
      <c r="X42" t="str">
        <f t="shared" ca="1" si="5"/>
        <v>Product44</v>
      </c>
      <c r="Y42" s="2">
        <f t="shared" ca="1" si="6"/>
        <v>16674.280000000002</v>
      </c>
      <c r="Z42">
        <f t="shared" ca="1" si="7"/>
        <v>119</v>
      </c>
      <c r="AE42" s="2"/>
      <c r="AF42" s="2"/>
      <c r="AG42" s="2"/>
    </row>
    <row r="43" spans="1:33" x14ac:dyDescent="0.35">
      <c r="S43" s="13" t="s">
        <v>104</v>
      </c>
      <c r="T43" s="2">
        <v>930.60000000000014</v>
      </c>
      <c r="U43" s="14">
        <v>66</v>
      </c>
      <c r="V43" s="14"/>
      <c r="W43">
        <f t="shared" ca="1" si="4"/>
        <v>45</v>
      </c>
      <c r="X43" t="str">
        <f t="shared" ca="1" si="5"/>
        <v>Product45</v>
      </c>
      <c r="Y43" s="2">
        <f t="shared" ca="1" si="6"/>
        <v>930.60000000000014</v>
      </c>
      <c r="Z43">
        <f t="shared" ca="1" si="7"/>
        <v>66</v>
      </c>
      <c r="AE43" s="2"/>
      <c r="AF43" s="2"/>
      <c r="AG43" s="2"/>
    </row>
    <row r="44" spans="1:33" x14ac:dyDescent="0.35">
      <c r="S44" s="13" t="s">
        <v>106</v>
      </c>
      <c r="T44" s="2">
        <v>3088.7999999999997</v>
      </c>
      <c r="U44" s="14">
        <v>117</v>
      </c>
      <c r="V44" s="14"/>
      <c r="W44">
        <f t="shared" ca="1" si="4"/>
        <v>35</v>
      </c>
      <c r="X44" t="str">
        <f t="shared" ca="1" si="5"/>
        <v>Product46</v>
      </c>
      <c r="Y44" s="2">
        <f t="shared" ca="1" si="6"/>
        <v>3088.7999999999997</v>
      </c>
      <c r="Z44">
        <f t="shared" ca="1" si="7"/>
        <v>117</v>
      </c>
      <c r="AE44" s="2"/>
      <c r="AF44" s="2"/>
      <c r="AG44" s="2"/>
    </row>
    <row r="45" spans="1:33" x14ac:dyDescent="0.35">
      <c r="S45" s="13" t="s">
        <v>108</v>
      </c>
      <c r="T45" s="2">
        <v>492.8</v>
      </c>
      <c r="U45" s="14">
        <v>44</v>
      </c>
      <c r="V45" s="14"/>
      <c r="W45">
        <f t="shared" ca="1" si="4"/>
        <v>49</v>
      </c>
      <c r="X45" t="str">
        <f t="shared" ca="1" si="5"/>
        <v>Product47</v>
      </c>
      <c r="Y45" s="2">
        <f t="shared" ca="1" si="6"/>
        <v>492.8</v>
      </c>
      <c r="Z45">
        <f t="shared" ca="1" si="7"/>
        <v>44</v>
      </c>
      <c r="AE45" s="2"/>
      <c r="AF45" s="2"/>
      <c r="AG45" s="2"/>
    </row>
    <row r="46" spans="1:33" x14ac:dyDescent="0.35">
      <c r="S46" s="13" t="s">
        <v>110</v>
      </c>
      <c r="T46" s="2">
        <v>16236</v>
      </c>
      <c r="U46" s="14">
        <v>120</v>
      </c>
      <c r="V46" s="14"/>
      <c r="W46">
        <f t="shared" ca="1" si="4"/>
        <v>8</v>
      </c>
      <c r="X46" t="str">
        <f t="shared" ca="1" si="5"/>
        <v>Product48</v>
      </c>
      <c r="Y46" s="2">
        <f t="shared" ca="1" si="6"/>
        <v>16236</v>
      </c>
      <c r="Z46">
        <f t="shared" ca="1" si="7"/>
        <v>120</v>
      </c>
      <c r="AE46" s="2"/>
      <c r="AF46" s="2"/>
      <c r="AG46" s="2"/>
    </row>
    <row r="47" spans="1:33" x14ac:dyDescent="0.35">
      <c r="S47" s="13" t="s">
        <v>112</v>
      </c>
      <c r="T47" s="2">
        <v>18727.199999999997</v>
      </c>
      <c r="U47" s="14">
        <v>102</v>
      </c>
      <c r="V47" s="14"/>
      <c r="W47">
        <f t="shared" ca="1" si="4"/>
        <v>4</v>
      </c>
      <c r="X47" t="str">
        <f t="shared" ca="1" si="5"/>
        <v>Product49</v>
      </c>
      <c r="Y47" s="2">
        <f t="shared" ca="1" si="6"/>
        <v>18727.199999999997</v>
      </c>
      <c r="Z47">
        <f t="shared" ca="1" si="7"/>
        <v>102</v>
      </c>
      <c r="AE47" s="2"/>
      <c r="AF47" s="2"/>
      <c r="AG47" s="2"/>
    </row>
    <row r="48" spans="1:33" x14ac:dyDescent="0.35">
      <c r="S48" s="13" t="s">
        <v>19</v>
      </c>
      <c r="T48" s="2">
        <v>17995.02</v>
      </c>
      <c r="U48" s="14">
        <v>96</v>
      </c>
      <c r="V48" s="14"/>
      <c r="W48">
        <f t="shared" ca="1" si="4"/>
        <v>5</v>
      </c>
      <c r="X48" t="str">
        <f t="shared" ca="1" si="5"/>
        <v>Product5</v>
      </c>
      <c r="Y48" s="2">
        <f t="shared" ca="1" si="6"/>
        <v>17995.02</v>
      </c>
      <c r="Z48">
        <f t="shared" ca="1" si="7"/>
        <v>96</v>
      </c>
      <c r="AE48" s="2"/>
      <c r="AF48" s="2"/>
      <c r="AG48" s="2"/>
    </row>
    <row r="49" spans="19:33" x14ac:dyDescent="0.35">
      <c r="S49" s="13" t="s">
        <v>114</v>
      </c>
      <c r="T49" s="2">
        <v>1611.84</v>
      </c>
      <c r="U49" s="14">
        <v>92</v>
      </c>
      <c r="V49" s="14"/>
      <c r="W49">
        <f t="shared" ca="1" si="4"/>
        <v>39</v>
      </c>
      <c r="X49" t="str">
        <f t="shared" ca="1" si="5"/>
        <v>Product50</v>
      </c>
      <c r="Y49" s="2">
        <f t="shared" ca="1" si="6"/>
        <v>1611.84</v>
      </c>
      <c r="Z49">
        <f t="shared" ca="1" si="7"/>
        <v>92</v>
      </c>
      <c r="AE49" s="2"/>
      <c r="AF49" s="2"/>
      <c r="AG49" s="2"/>
    </row>
    <row r="50" spans="19:33" x14ac:dyDescent="0.35">
      <c r="S50" s="13" t="s">
        <v>21</v>
      </c>
      <c r="T50" s="2">
        <v>24961.200000000008</v>
      </c>
      <c r="U50" s="14">
        <v>122</v>
      </c>
      <c r="V50" s="14"/>
      <c r="W50">
        <f t="shared" ca="1" si="4"/>
        <v>2</v>
      </c>
      <c r="X50" t="str">
        <f t="shared" ca="1" si="5"/>
        <v>Product6</v>
      </c>
      <c r="Y50" s="2">
        <f t="shared" ca="1" si="6"/>
        <v>24961.200000000008</v>
      </c>
      <c r="Z50">
        <f t="shared" ca="1" si="7"/>
        <v>122</v>
      </c>
      <c r="AE50" s="2"/>
      <c r="AF50" s="2"/>
      <c r="AG50" s="2"/>
    </row>
    <row r="51" spans="19:33" x14ac:dyDescent="0.35">
      <c r="S51" s="13" t="s">
        <v>24</v>
      </c>
      <c r="T51" s="2">
        <v>1511.9999999999998</v>
      </c>
      <c r="U51" s="14">
        <v>135</v>
      </c>
      <c r="V51" s="14"/>
      <c r="W51">
        <f t="shared" ca="1" si="4"/>
        <v>42</v>
      </c>
      <c r="X51" t="str">
        <f t="shared" ca="1" si="5"/>
        <v>Product7</v>
      </c>
      <c r="Y51" s="2">
        <f t="shared" ca="1" si="6"/>
        <v>1511.9999999999998</v>
      </c>
      <c r="Z51">
        <f t="shared" ca="1" si="7"/>
        <v>135</v>
      </c>
      <c r="AE51" s="2"/>
      <c r="AF51" s="2"/>
      <c r="AG51" s="2"/>
    </row>
    <row r="52" spans="19:33" x14ac:dyDescent="0.35">
      <c r="S52" s="13" t="s">
        <v>26</v>
      </c>
      <c r="T52" s="2">
        <v>2569.6</v>
      </c>
      <c r="U52" s="14">
        <v>146</v>
      </c>
      <c r="V52" s="14"/>
      <c r="W52">
        <f t="shared" ca="1" si="4"/>
        <v>36</v>
      </c>
      <c r="X52" t="str">
        <f t="shared" ca="1" si="5"/>
        <v>Product8</v>
      </c>
      <c r="Y52" s="2">
        <f t="shared" ca="1" si="6"/>
        <v>2569.6</v>
      </c>
      <c r="Z52">
        <f t="shared" ca="1" si="7"/>
        <v>146</v>
      </c>
      <c r="AE52" s="2"/>
      <c r="AF52" s="2"/>
      <c r="AG52" s="2"/>
    </row>
    <row r="53" spans="19:33" x14ac:dyDescent="0.35">
      <c r="S53" s="13" t="s">
        <v>28</v>
      </c>
      <c r="T53" s="2">
        <v>815.16</v>
      </c>
      <c r="U53" s="14">
        <v>58</v>
      </c>
      <c r="V53" s="14"/>
      <c r="W53">
        <f t="shared" ca="1" si="4"/>
        <v>47</v>
      </c>
      <c r="X53" t="str">
        <f t="shared" ca="1" si="5"/>
        <v>Product9</v>
      </c>
      <c r="Y53" s="2">
        <f t="shared" ca="1" si="6"/>
        <v>815.16</v>
      </c>
      <c r="Z53">
        <f t="shared" ca="1" si="7"/>
        <v>58</v>
      </c>
      <c r="AE53" s="2"/>
      <c r="AF53" s="2"/>
      <c r="AG53" s="2"/>
    </row>
    <row r="54" spans="19:33" x14ac:dyDescent="0.35">
      <c r="W54" s="2"/>
      <c r="Y54" s="2"/>
      <c r="Z54" s="2"/>
      <c r="AA54" s="2"/>
      <c r="AB54" s="2"/>
      <c r="AC54" s="2"/>
      <c r="AD54" s="2"/>
      <c r="AE54" s="2"/>
      <c r="AF54" s="2"/>
      <c r="AG54" s="2"/>
    </row>
    <row r="55" spans="19:33" x14ac:dyDescent="0.35">
      <c r="W55" s="2"/>
      <c r="Y55" s="2"/>
      <c r="Z55" s="2"/>
      <c r="AA55" s="2"/>
      <c r="AB55" s="2"/>
      <c r="AC55" s="2"/>
      <c r="AD55" s="2"/>
      <c r="AE55" s="2"/>
      <c r="AF55" s="2"/>
      <c r="AG55" s="2"/>
    </row>
    <row r="56" spans="19:33" x14ac:dyDescent="0.35">
      <c r="W56" s="2"/>
      <c r="Y56" s="2"/>
      <c r="Z56" s="2"/>
      <c r="AA56" s="2"/>
      <c r="AB56" s="2"/>
      <c r="AC56" s="2"/>
      <c r="AD56" s="2"/>
      <c r="AE56" s="2"/>
      <c r="AF56" s="2"/>
      <c r="AG56" s="2"/>
    </row>
    <row r="57" spans="19:33" x14ac:dyDescent="0.35">
      <c r="W57" s="2"/>
      <c r="Y57" s="2"/>
      <c r="Z57" s="2"/>
      <c r="AA57" s="2"/>
      <c r="AB57" s="2"/>
      <c r="AC57" s="2"/>
      <c r="AD57" s="2"/>
      <c r="AE57" s="2"/>
      <c r="AF57" s="2"/>
      <c r="AG57" s="2"/>
    </row>
    <row r="58" spans="19:33" x14ac:dyDescent="0.35">
      <c r="W58" s="2"/>
      <c r="X58" s="2"/>
      <c r="Y58" s="2"/>
      <c r="Z58" s="2"/>
      <c r="AA58" s="2"/>
      <c r="AB58" s="2"/>
      <c r="AC58" s="2"/>
      <c r="AD58" s="2"/>
      <c r="AE58" s="2"/>
      <c r="AF58" s="2"/>
      <c r="AG58" s="2"/>
    </row>
    <row r="59" spans="19:33" x14ac:dyDescent="0.35">
      <c r="W59" s="2"/>
      <c r="X59" s="2"/>
      <c r="Y59" s="2"/>
      <c r="Z59" s="2"/>
      <c r="AA59" s="2"/>
      <c r="AB59" s="2"/>
      <c r="AC59" s="2"/>
      <c r="AD59" s="2"/>
      <c r="AE59" s="2"/>
      <c r="AF59" s="2"/>
      <c r="AG59" s="2"/>
    </row>
    <row r="60" spans="19:33" x14ac:dyDescent="0.35">
      <c r="W60" s="2"/>
      <c r="X60" s="2"/>
      <c r="Y60" s="2"/>
      <c r="Z60" s="2"/>
      <c r="AA60" s="2"/>
      <c r="AB60" s="2"/>
      <c r="AC60" s="2"/>
      <c r="AD60" s="2"/>
      <c r="AE60" s="2"/>
      <c r="AF60" s="2"/>
      <c r="AG60" s="2"/>
    </row>
    <row r="61" spans="19:33" x14ac:dyDescent="0.35">
      <c r="W61" s="2"/>
      <c r="X61" s="2"/>
      <c r="Y61" s="2"/>
      <c r="Z61" s="2"/>
      <c r="AA61" s="2"/>
      <c r="AB61" s="2"/>
      <c r="AC61" s="2"/>
      <c r="AD61" s="2"/>
      <c r="AE61" s="2"/>
      <c r="AF61" s="2"/>
      <c r="AG61" s="2"/>
    </row>
    <row r="62" spans="19:33" x14ac:dyDescent="0.35">
      <c r="W62" s="2"/>
      <c r="X62" s="2"/>
      <c r="Y62" s="2"/>
      <c r="Z62" s="2"/>
      <c r="AA62" s="2"/>
      <c r="AB62" s="2"/>
      <c r="AC62" s="2"/>
      <c r="AD62" s="2"/>
      <c r="AE62" s="2"/>
      <c r="AF62" s="2"/>
      <c r="AG62" s="2"/>
    </row>
    <row r="63" spans="19:33" x14ac:dyDescent="0.35">
      <c r="W63" s="2"/>
      <c r="X63" s="2"/>
      <c r="Y63" s="2"/>
      <c r="Z63" s="2"/>
      <c r="AA63" s="2"/>
      <c r="AB63" s="2"/>
      <c r="AC63" s="2"/>
      <c r="AD63" s="2"/>
      <c r="AE63" s="2"/>
      <c r="AF63" s="2"/>
      <c r="AG63" s="2"/>
    </row>
    <row r="64" spans="19:33" x14ac:dyDescent="0.35">
      <c r="W64" s="2"/>
      <c r="X64" s="2"/>
      <c r="Y64" s="2"/>
      <c r="Z64" s="2"/>
      <c r="AA64" s="2"/>
      <c r="AB64" s="2"/>
      <c r="AC64" s="2"/>
      <c r="AD64" s="2"/>
      <c r="AE64" s="2"/>
      <c r="AF64" s="2"/>
      <c r="AG64" s="2"/>
    </row>
    <row r="65" spans="23:33" x14ac:dyDescent="0.35">
      <c r="W65" s="2"/>
      <c r="X65" s="2"/>
      <c r="Y65" s="2"/>
      <c r="Z65" s="2"/>
      <c r="AA65" s="2"/>
      <c r="AB65" s="2"/>
      <c r="AC65" s="2"/>
      <c r="AD65" s="2"/>
      <c r="AE65" s="2"/>
      <c r="AF65" s="2"/>
      <c r="AG65" s="2"/>
    </row>
    <row r="66" spans="23:33" x14ac:dyDescent="0.35">
      <c r="W66" s="2"/>
      <c r="X66" s="2"/>
      <c r="Y66" s="2"/>
      <c r="Z66" s="2"/>
      <c r="AA66" s="2"/>
      <c r="AB66" s="2"/>
      <c r="AC66" s="2"/>
      <c r="AD66" s="2"/>
      <c r="AE66" s="2"/>
      <c r="AF66" s="2"/>
      <c r="AG66" s="2"/>
    </row>
    <row r="67" spans="23:33" x14ac:dyDescent="0.35">
      <c r="W67" s="2"/>
      <c r="X67" s="2"/>
      <c r="Y67" s="2"/>
      <c r="Z67" s="2"/>
      <c r="AA67" s="2"/>
      <c r="AB67" s="2"/>
      <c r="AC67" s="2"/>
      <c r="AD67" s="2"/>
      <c r="AE67" s="2"/>
      <c r="AF67" s="2"/>
      <c r="AG67" s="2"/>
    </row>
    <row r="68" spans="23:33" x14ac:dyDescent="0.35">
      <c r="W68" s="2"/>
      <c r="X68" s="2"/>
      <c r="Y68" s="2"/>
      <c r="Z68" s="2"/>
      <c r="AA68" s="2"/>
      <c r="AB68" s="2"/>
      <c r="AC68" s="2"/>
      <c r="AD68" s="2"/>
      <c r="AE68" s="2"/>
      <c r="AF68" s="2"/>
      <c r="AG68" s="2"/>
    </row>
    <row r="69" spans="23:33" x14ac:dyDescent="0.35">
      <c r="W69" s="2"/>
      <c r="X69" s="2"/>
      <c r="Y69" s="2"/>
      <c r="Z69" s="2"/>
      <c r="AA69" s="2"/>
      <c r="AB69" s="2"/>
      <c r="AC69" s="2"/>
      <c r="AD69" s="2"/>
      <c r="AE69" s="2"/>
      <c r="AF69" s="2"/>
      <c r="AG69" s="2"/>
    </row>
    <row r="70" spans="23:33" x14ac:dyDescent="0.35">
      <c r="W70" s="2"/>
      <c r="X70" s="2"/>
      <c r="Y70" s="2"/>
      <c r="Z70" s="2"/>
      <c r="AA70" s="2"/>
      <c r="AB70" s="2"/>
      <c r="AC70" s="2"/>
      <c r="AD70" s="2"/>
      <c r="AE70" s="2"/>
      <c r="AF70" s="2"/>
      <c r="AG70" s="2"/>
    </row>
    <row r="71" spans="23:33" x14ac:dyDescent="0.35">
      <c r="W71" s="2"/>
      <c r="X71" s="2"/>
      <c r="Y71" s="2"/>
      <c r="Z71" s="2"/>
      <c r="AA71" s="2"/>
      <c r="AB71" s="2"/>
      <c r="AC71" s="2"/>
      <c r="AD71" s="2"/>
      <c r="AE71" s="2"/>
      <c r="AF71" s="2"/>
      <c r="AG71" s="2"/>
    </row>
    <row r="72" spans="23:33" x14ac:dyDescent="0.35">
      <c r="W72" s="2"/>
      <c r="X72" s="2"/>
      <c r="Y72" s="2"/>
      <c r="Z72" s="2"/>
      <c r="AA72" s="2"/>
      <c r="AB72" s="2"/>
      <c r="AC72" s="2"/>
      <c r="AD72" s="2"/>
      <c r="AE72" s="2"/>
      <c r="AF72" s="2"/>
      <c r="AG72" s="2"/>
    </row>
    <row r="73" spans="23:33" x14ac:dyDescent="0.35">
      <c r="W73" s="2"/>
      <c r="X73" s="2"/>
      <c r="Y73" s="2"/>
      <c r="Z73" s="2"/>
      <c r="AA73" s="2"/>
      <c r="AB73" s="2"/>
      <c r="AC73" s="2"/>
      <c r="AD73" s="2"/>
      <c r="AE73" s="2"/>
      <c r="AF73" s="2"/>
      <c r="AG73" s="2"/>
    </row>
    <row r="74" spans="23:33" x14ac:dyDescent="0.35">
      <c r="W74" s="2"/>
      <c r="X74" s="2"/>
      <c r="Y74" s="2"/>
      <c r="Z74" s="2"/>
      <c r="AA74" s="2"/>
      <c r="AB74" s="2"/>
      <c r="AC74" s="2"/>
      <c r="AD74" s="2"/>
      <c r="AE74" s="2"/>
      <c r="AF74" s="2"/>
      <c r="AG74" s="2"/>
    </row>
    <row r="75" spans="23:33" x14ac:dyDescent="0.35">
      <c r="W75" s="2"/>
      <c r="X75" s="2"/>
      <c r="Y75" s="2"/>
      <c r="Z75" s="2"/>
      <c r="AA75" s="2"/>
      <c r="AB75" s="2"/>
      <c r="AC75" s="2"/>
      <c r="AD75" s="2"/>
      <c r="AE75" s="2"/>
      <c r="AF75" s="2"/>
      <c r="AG75" s="2"/>
    </row>
    <row r="76" spans="23:33" x14ac:dyDescent="0.35">
      <c r="W76" s="2"/>
      <c r="X76" s="2"/>
      <c r="Y76" s="2"/>
      <c r="Z76" s="2"/>
      <c r="AA76" s="2"/>
      <c r="AB76" s="2"/>
      <c r="AC76" s="2"/>
      <c r="AD76" s="2"/>
      <c r="AE76" s="2"/>
      <c r="AF76" s="2"/>
      <c r="AG76" s="2"/>
    </row>
    <row r="77" spans="23:33" x14ac:dyDescent="0.35">
      <c r="W77" s="2"/>
      <c r="X77" s="2"/>
      <c r="Y77" s="2"/>
      <c r="Z77" s="2"/>
      <c r="AA77" s="2"/>
      <c r="AB77" s="2"/>
      <c r="AC77" s="2"/>
      <c r="AD77" s="2"/>
      <c r="AE77" s="2"/>
      <c r="AF77" s="2"/>
      <c r="AG77" s="2"/>
    </row>
    <row r="78" spans="23:33" x14ac:dyDescent="0.35">
      <c r="W78" s="2"/>
      <c r="X78" s="2"/>
      <c r="Y78" s="2"/>
      <c r="Z78" s="2"/>
      <c r="AA78" s="2"/>
      <c r="AB78" s="2"/>
      <c r="AC78" s="2"/>
      <c r="AD78" s="2"/>
      <c r="AE78" s="2"/>
      <c r="AF78" s="2"/>
      <c r="AG78" s="2"/>
    </row>
    <row r="79" spans="23:33" x14ac:dyDescent="0.35">
      <c r="W79" s="2"/>
      <c r="X79" s="2"/>
      <c r="Y79" s="2"/>
      <c r="Z79" s="2"/>
      <c r="AA79" s="2"/>
      <c r="AB79" s="2"/>
      <c r="AC79" s="2"/>
      <c r="AD79" s="2"/>
      <c r="AE79" s="2"/>
      <c r="AF79" s="2"/>
      <c r="AG79" s="2"/>
    </row>
    <row r="80" spans="23:33" x14ac:dyDescent="0.35">
      <c r="W80" s="2"/>
      <c r="X80" s="2"/>
      <c r="Y80" s="2"/>
      <c r="Z80" s="2"/>
      <c r="AA80" s="2"/>
      <c r="AB80" s="2"/>
      <c r="AC80" s="2"/>
      <c r="AD80" s="2"/>
      <c r="AE80" s="2"/>
      <c r="AF80" s="2"/>
      <c r="AG80" s="2"/>
    </row>
    <row r="81" spans="23:33" x14ac:dyDescent="0.35">
      <c r="W81" s="2"/>
      <c r="X81" s="2"/>
      <c r="Y81" s="2"/>
      <c r="Z81" s="2"/>
      <c r="AA81" s="2"/>
      <c r="AB81" s="2"/>
      <c r="AC81" s="2"/>
      <c r="AD81" s="2"/>
      <c r="AE81" s="2"/>
      <c r="AF81" s="2"/>
      <c r="AG81" s="2"/>
    </row>
    <row r="82" spans="23:33" x14ac:dyDescent="0.35">
      <c r="W82" s="2"/>
      <c r="X82" s="2"/>
      <c r="Y82" s="2"/>
      <c r="Z82" s="2"/>
      <c r="AA82" s="2"/>
      <c r="AB82" s="2"/>
      <c r="AC82" s="2"/>
      <c r="AD82" s="2"/>
      <c r="AE82" s="2"/>
      <c r="AF82" s="2"/>
      <c r="AG82" s="2"/>
    </row>
    <row r="83" spans="23:33" x14ac:dyDescent="0.35">
      <c r="W83" s="2"/>
      <c r="X83" s="2"/>
      <c r="Y83" s="2"/>
      <c r="Z83" s="2"/>
      <c r="AA83" s="2"/>
      <c r="AB83" s="2"/>
      <c r="AC83" s="2"/>
      <c r="AD83" s="2"/>
      <c r="AE83" s="2"/>
      <c r="AF83" s="2"/>
      <c r="AG83" s="2"/>
    </row>
    <row r="84" spans="23:33" x14ac:dyDescent="0.35">
      <c r="W84" s="2"/>
      <c r="X84" s="2"/>
      <c r="Y84" s="2"/>
      <c r="Z84" s="2"/>
      <c r="AA84" s="2"/>
      <c r="AB84" s="2"/>
      <c r="AC84" s="2"/>
      <c r="AD84" s="2"/>
      <c r="AE84" s="2"/>
      <c r="AF84" s="2"/>
      <c r="AG84" s="2"/>
    </row>
    <row r="85" spans="23:33" x14ac:dyDescent="0.35">
      <c r="W85" s="2"/>
      <c r="X85" s="2"/>
      <c r="Y85" s="2"/>
      <c r="Z85" s="2"/>
      <c r="AA85" s="2"/>
      <c r="AB85" s="2"/>
      <c r="AC85" s="2"/>
      <c r="AD85" s="2"/>
      <c r="AE85" s="2"/>
      <c r="AF85" s="2"/>
      <c r="AG85" s="2"/>
    </row>
    <row r="86" spans="23:33" x14ac:dyDescent="0.35">
      <c r="W86" s="2"/>
      <c r="X86" s="2"/>
      <c r="Y86" s="2"/>
      <c r="Z86" s="2"/>
      <c r="AA86" s="2"/>
      <c r="AB86" s="2"/>
      <c r="AC86" s="2"/>
      <c r="AD86" s="2"/>
      <c r="AE86" s="2"/>
      <c r="AF86" s="2"/>
      <c r="AG86" s="2"/>
    </row>
    <row r="87" spans="23:33" x14ac:dyDescent="0.35">
      <c r="W87" s="2"/>
      <c r="X87" s="2"/>
      <c r="Y87" s="2"/>
      <c r="Z87" s="2"/>
      <c r="AA87" s="2"/>
      <c r="AB87" s="2"/>
      <c r="AC87" s="2"/>
      <c r="AD87" s="2"/>
      <c r="AE87" s="2"/>
      <c r="AF87" s="2"/>
      <c r="AG87" s="2"/>
    </row>
    <row r="88" spans="23:33" x14ac:dyDescent="0.35">
      <c r="W88" s="2"/>
      <c r="X88" s="2"/>
      <c r="Y88" s="2"/>
      <c r="Z88" s="2"/>
      <c r="AA88" s="2"/>
      <c r="AB88" s="2"/>
      <c r="AC88" s="2"/>
      <c r="AD88" s="2"/>
      <c r="AE88" s="2"/>
      <c r="AF88" s="2"/>
      <c r="AG88" s="2"/>
    </row>
    <row r="89" spans="23:33" x14ac:dyDescent="0.35">
      <c r="W89" s="2"/>
      <c r="X89" s="2"/>
      <c r="Y89" s="2"/>
      <c r="Z89" s="2"/>
      <c r="AA89" s="2"/>
      <c r="AB89" s="2"/>
      <c r="AC89" s="2"/>
      <c r="AD89" s="2"/>
      <c r="AE89" s="2"/>
      <c r="AF89" s="2"/>
      <c r="AG89" s="2"/>
    </row>
    <row r="90" spans="23:33" x14ac:dyDescent="0.35">
      <c r="W90" s="2"/>
      <c r="X90" s="2"/>
      <c r="Y90" s="2"/>
      <c r="Z90" s="2"/>
      <c r="AA90" s="2"/>
      <c r="AB90" s="2"/>
      <c r="AC90" s="2"/>
      <c r="AD90" s="2"/>
      <c r="AE90" s="2"/>
      <c r="AF90" s="2"/>
      <c r="AG90" s="2"/>
    </row>
    <row r="91" spans="23:33" x14ac:dyDescent="0.35">
      <c r="W91" s="2"/>
      <c r="X91" s="2"/>
      <c r="Y91" s="2"/>
      <c r="Z91" s="2"/>
      <c r="AA91" s="2"/>
      <c r="AB91" s="2"/>
      <c r="AC91" s="2"/>
      <c r="AD91" s="2"/>
      <c r="AE91" s="2"/>
      <c r="AF91" s="2"/>
      <c r="AG91" s="2"/>
    </row>
    <row r="92" spans="23:33" x14ac:dyDescent="0.35">
      <c r="W92" s="2"/>
      <c r="X92" s="2"/>
      <c r="Y92" s="2"/>
      <c r="Z92" s="2"/>
      <c r="AA92" s="2"/>
      <c r="AB92" s="2"/>
      <c r="AC92" s="2"/>
      <c r="AD92" s="2"/>
      <c r="AE92" s="2"/>
      <c r="AF92" s="2"/>
      <c r="AG92" s="2"/>
    </row>
    <row r="93" spans="23:33" x14ac:dyDescent="0.35">
      <c r="W93" s="2"/>
      <c r="X93" s="2"/>
      <c r="Y93" s="2"/>
      <c r="Z93" s="2"/>
      <c r="AA93" s="2"/>
      <c r="AB93" s="2"/>
      <c r="AC93" s="2"/>
      <c r="AD93" s="2"/>
      <c r="AE93" s="2"/>
      <c r="AF93" s="2"/>
      <c r="AG93" s="2"/>
    </row>
    <row r="94" spans="23:33" x14ac:dyDescent="0.35">
      <c r="W94" s="2"/>
      <c r="X94" s="2"/>
      <c r="Y94" s="2"/>
      <c r="Z94" s="2"/>
      <c r="AA94" s="2"/>
      <c r="AB94" s="2"/>
      <c r="AC94" s="2"/>
      <c r="AD94" s="2"/>
      <c r="AE94" s="2"/>
      <c r="AF94" s="2"/>
      <c r="AG94" s="2"/>
    </row>
    <row r="95" spans="23:33" x14ac:dyDescent="0.35">
      <c r="W95" s="2"/>
      <c r="X95" s="2"/>
      <c r="Y95" s="2"/>
      <c r="Z95" s="2"/>
      <c r="AA95" s="2"/>
      <c r="AB95" s="2"/>
      <c r="AC95" s="2"/>
      <c r="AD95" s="2"/>
      <c r="AE95" s="2"/>
      <c r="AF95" s="2"/>
      <c r="AG95" s="2"/>
    </row>
    <row r="96" spans="23:33" x14ac:dyDescent="0.35">
      <c r="W96" s="2"/>
      <c r="X96" s="2"/>
      <c r="Y96" s="2"/>
      <c r="Z96" s="2"/>
      <c r="AA96" s="2"/>
      <c r="AB96" s="2"/>
      <c r="AC96" s="2"/>
      <c r="AD96" s="2"/>
      <c r="AE96" s="2"/>
      <c r="AF96" s="2"/>
      <c r="AG96" s="2"/>
    </row>
    <row r="97" spans="23:33" x14ac:dyDescent="0.35">
      <c r="W97" s="2"/>
      <c r="X97" s="2"/>
      <c r="Y97" s="2"/>
      <c r="Z97" s="2"/>
      <c r="AA97" s="2"/>
      <c r="AB97" s="2"/>
      <c r="AC97" s="2"/>
      <c r="AD97" s="2"/>
      <c r="AE97" s="2"/>
      <c r="AF97" s="2"/>
      <c r="AG97" s="2"/>
    </row>
    <row r="98" spans="23:33" x14ac:dyDescent="0.35">
      <c r="W98" s="2"/>
      <c r="X98" s="2"/>
      <c r="Y98" s="2"/>
      <c r="Z98" s="2"/>
      <c r="AA98" s="2"/>
      <c r="AB98" s="2"/>
      <c r="AC98" s="2"/>
      <c r="AD98" s="2"/>
      <c r="AE98" s="2"/>
      <c r="AF98" s="2"/>
      <c r="AG98" s="2"/>
    </row>
    <row r="99" spans="23:33" x14ac:dyDescent="0.35">
      <c r="W99" s="2"/>
      <c r="X99" s="2"/>
      <c r="Y99" s="2"/>
      <c r="Z99" s="2"/>
      <c r="AA99" s="2"/>
      <c r="AB99" s="2"/>
      <c r="AC99" s="2"/>
      <c r="AD99" s="2"/>
      <c r="AE99" s="2"/>
      <c r="AF99" s="2"/>
      <c r="AG99" s="2"/>
    </row>
    <row r="100" spans="23:33" x14ac:dyDescent="0.35">
      <c r="W100" s="2"/>
      <c r="X100" s="2"/>
      <c r="Y100" s="2"/>
      <c r="Z100" s="2"/>
      <c r="AA100" s="2"/>
      <c r="AB100" s="2"/>
      <c r="AC100" s="2"/>
      <c r="AD100" s="2"/>
      <c r="AE100" s="2"/>
      <c r="AF100" s="2"/>
      <c r="AG100" s="2"/>
    </row>
    <row r="101" spans="23:33" x14ac:dyDescent="0.35">
      <c r="W101" s="2"/>
      <c r="X101" s="2"/>
      <c r="Y101" s="2"/>
      <c r="Z101" s="2"/>
      <c r="AA101" s="2"/>
      <c r="AB101" s="2"/>
      <c r="AC101" s="2"/>
      <c r="AD101" s="2"/>
      <c r="AE101" s="2"/>
      <c r="AF101" s="2"/>
      <c r="AG101" s="2"/>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10:X24"/>
  <sheetViews>
    <sheetView zoomScale="50" zoomScaleNormal="50" workbookViewId="0">
      <selection activeCell="X31" sqref="X31"/>
    </sheetView>
  </sheetViews>
  <sheetFormatPr defaultRowHeight="14.5" x14ac:dyDescent="0.35"/>
  <cols>
    <col min="22" max="22" width="12.26953125" bestFit="1" customWidth="1"/>
    <col min="23" max="23" width="10.6328125" bestFit="1" customWidth="1"/>
    <col min="24" max="24" width="11.26953125" customWidth="1"/>
  </cols>
  <sheetData>
    <row r="10" spans="24:24" x14ac:dyDescent="0.35">
      <c r="X10" s="20"/>
    </row>
    <row r="11" spans="24:24" x14ac:dyDescent="0.35">
      <c r="X11" s="2"/>
    </row>
    <row r="13" spans="24:24" x14ac:dyDescent="0.35">
      <c r="X13" s="20"/>
    </row>
    <row r="14" spans="24:24" x14ac:dyDescent="0.35">
      <c r="X14" s="2"/>
    </row>
    <row r="21" spans="22:23" x14ac:dyDescent="0.35">
      <c r="W21" s="13"/>
    </row>
    <row r="24" spans="22:23" x14ac:dyDescent="0.35">
      <c r="V24"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Catalogue</vt:lpstr>
      <vt:lpstr> Analysis</vt:lpstr>
      <vt:lpstr>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Maheswari Babu</cp:lastModifiedBy>
  <dcterms:created xsi:type="dcterms:W3CDTF">2023-09-26T02:09:28Z</dcterms:created>
  <dcterms:modified xsi:type="dcterms:W3CDTF">2025-06-17T06:04:04Z</dcterms:modified>
</cp:coreProperties>
</file>