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EXCEL WORKBOOK\"/>
    </mc:Choice>
  </mc:AlternateContent>
  <xr:revisionPtr revIDLastSave="0" documentId="13_ncr:1_{22863651-9597-416A-BFB0-ECC5F93125E9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9" i="1"/>
  <c r="O17" i="1"/>
  <c r="D23" i="1"/>
  <c r="E23" i="1"/>
  <c r="F23" i="1"/>
  <c r="G23" i="1"/>
  <c r="H23" i="1"/>
  <c r="I23" i="1"/>
  <c r="J23" i="1"/>
  <c r="K23" i="1"/>
  <c r="L23" i="1"/>
  <c r="M23" i="1"/>
  <c r="N23" i="1"/>
  <c r="C23" i="1"/>
  <c r="D22" i="1"/>
  <c r="E22" i="1"/>
  <c r="F22" i="1"/>
  <c r="G22" i="1"/>
  <c r="H22" i="1"/>
  <c r="I22" i="1"/>
  <c r="J22" i="1"/>
  <c r="K22" i="1"/>
  <c r="L22" i="1"/>
  <c r="M22" i="1"/>
  <c r="N22" i="1"/>
  <c r="C22" i="1"/>
  <c r="D21" i="1"/>
  <c r="E21" i="1"/>
  <c r="F21" i="1"/>
  <c r="G21" i="1"/>
  <c r="H21" i="1"/>
  <c r="I21" i="1"/>
  <c r="J21" i="1"/>
  <c r="K21" i="1"/>
  <c r="L21" i="1"/>
  <c r="M21" i="1"/>
  <c r="N21" i="1"/>
  <c r="C21" i="1"/>
  <c r="D20" i="1"/>
  <c r="E20" i="1"/>
  <c r="F20" i="1"/>
  <c r="G20" i="1"/>
  <c r="H20" i="1"/>
  <c r="I20" i="1"/>
  <c r="J20" i="1"/>
  <c r="K20" i="1"/>
  <c r="L20" i="1"/>
  <c r="M20" i="1"/>
  <c r="N20" i="1"/>
  <c r="C20" i="1"/>
  <c r="D24" i="1"/>
  <c r="E24" i="1"/>
  <c r="F24" i="1"/>
  <c r="G24" i="1"/>
  <c r="H24" i="1"/>
  <c r="I24" i="1"/>
  <c r="J24" i="1"/>
  <c r="K24" i="1"/>
  <c r="L24" i="1"/>
  <c r="M24" i="1"/>
  <c r="N24" i="1"/>
  <c r="C24" i="1"/>
  <c r="O11" i="1"/>
  <c r="O10" i="1"/>
  <c r="O8" i="1"/>
  <c r="J9" i="1"/>
  <c r="J12" i="1" s="1"/>
  <c r="K9" i="1"/>
  <c r="K12" i="1" s="1"/>
  <c r="L9" i="1"/>
  <c r="L12" i="1" s="1"/>
  <c r="M9" i="1"/>
  <c r="M12" i="1" s="1"/>
  <c r="N9" i="1"/>
  <c r="N12" i="1" s="1"/>
  <c r="I9" i="1"/>
  <c r="I12" i="1" s="1"/>
  <c r="D9" i="1"/>
  <c r="D12" i="1" s="1"/>
  <c r="E9" i="1"/>
  <c r="E12" i="1" s="1"/>
  <c r="F9" i="1"/>
  <c r="F12" i="1" s="1"/>
  <c r="G9" i="1"/>
  <c r="G12" i="1" s="1"/>
  <c r="H9" i="1"/>
  <c r="H12" i="1" s="1"/>
  <c r="C9" i="1"/>
  <c r="C12" i="1" s="1"/>
  <c r="H25" i="1" l="1"/>
  <c r="H27" i="1" s="1"/>
  <c r="G25" i="1"/>
  <c r="G27" i="1" s="1"/>
  <c r="I25" i="1"/>
  <c r="I27" i="1" s="1"/>
  <c r="D25" i="1"/>
  <c r="D27" i="1" s="1"/>
  <c r="F25" i="1"/>
  <c r="F27" i="1" s="1"/>
  <c r="E25" i="1"/>
  <c r="E27" i="1" s="1"/>
  <c r="C25" i="1"/>
  <c r="C27" i="1" s="1"/>
  <c r="N25" i="1"/>
  <c r="N27" i="1" s="1"/>
  <c r="M25" i="1"/>
  <c r="M27" i="1" s="1"/>
  <c r="L25" i="1"/>
  <c r="L27" i="1" s="1"/>
  <c r="K25" i="1"/>
  <c r="K27" i="1" s="1"/>
  <c r="J25" i="1"/>
  <c r="J27" i="1" s="1"/>
  <c r="O24" i="1"/>
  <c r="O21" i="1"/>
  <c r="O23" i="1"/>
  <c r="O20" i="1"/>
  <c r="O22" i="1"/>
  <c r="O9" i="1"/>
  <c r="O12" i="1" s="1"/>
  <c r="O25" i="1" l="1"/>
  <c r="O27" i="1" s="1"/>
</calcChain>
</file>

<file path=xl/sharedStrings.xml><?xml version="1.0" encoding="utf-8"?>
<sst xmlns="http://schemas.openxmlformats.org/spreadsheetml/2006/main" count="46" uniqueCount="33">
  <si>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</si>
  <si>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</si>
  <si>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</si>
  <si>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</si>
  <si>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</si>
  <si>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</si>
  <si>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</si>
  <si>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</si>
  <si>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</si>
  <si>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</si>
  <si>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</si>
  <si>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</si>
  <si>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</si>
  <si>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Rental Income</t>
  </si>
  <si>
    <t>Interest Income</t>
  </si>
  <si>
    <t>Year To Date</t>
  </si>
  <si>
    <t>LIC Income</t>
  </si>
  <si>
    <t>Total Income</t>
  </si>
  <si>
    <t>Incomes</t>
  </si>
  <si>
    <t>INCOME Table</t>
  </si>
  <si>
    <t>Monthly Saving Target     =     50000</t>
  </si>
  <si>
    <t>Expenses Table</t>
  </si>
  <si>
    <t xml:space="preserve">Expenses </t>
  </si>
  <si>
    <t>Rent</t>
  </si>
  <si>
    <t>Gas</t>
  </si>
  <si>
    <t>Internet Bill</t>
  </si>
  <si>
    <t>Micellenious</t>
  </si>
  <si>
    <t>Groceries</t>
  </si>
  <si>
    <t>Dining out</t>
  </si>
  <si>
    <t>Petrol</t>
  </si>
  <si>
    <t>Vehical Maintenace</t>
  </si>
  <si>
    <t>Total Expenses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</si>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</sst>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2E840-C86D-4DC0-A9C7-810D836FE287}" name="Income_table" displayName="Income_table" ref="B7:O12" totalsRowCount="1">
  <tableColumns count="14">
    <tableColumn id="1" xr3:uid="{5AB0BC58-EA54-42CD-899B-4ADD4FE34401}" name="Incomes" totalsRowLabel="Total Income"/>
    <tableColumn id="2" xr3:uid="{54420923-1587-4D7B-8B33-3EA8751268C5}" name="Jan" totalsRowFunction="sum"/>
    <tableColumn id="3" xr3:uid="{240FC570-9D6A-44F2-89BC-6E87E10A9F7A}" name="Feb" totalsRowFunction="sum"/>
    <tableColumn id="4" xr3:uid="{704F69E3-7B0D-4BA4-9116-A74D7C5C3CBA}" name="Mar" totalsRowFunction="sum"/>
    <tableColumn id="5" xr3:uid="{A1BFE4FA-E8E2-4573-A29F-CEEAF22C64BF}" name="Apr" totalsRowFunction="sum"/>
    <tableColumn id="6" xr3:uid="{E29B1E34-062F-4EE6-8677-E1FC26DD1626}" name="May" totalsRowFunction="sum"/>
    <tableColumn id="7" xr3:uid="{30842A8A-4CD5-4E27-91A9-1A6DB1657542}" name="Jun" totalsRowFunction="sum"/>
    <tableColumn id="8" xr3:uid="{F6A4EA45-3437-4075-83D3-A463BF861F4F}" name="Jul" totalsRowFunction="sum"/>
    <tableColumn id="9" xr3:uid="{7D1B487B-F816-4427-A479-BE21DBFCD810}" name="Aug" totalsRowFunction="sum"/>
    <tableColumn id="10" xr3:uid="{14896E11-E5E6-4CFB-9B0B-03244B267D9F}" name="Sep" totalsRowFunction="sum"/>
    <tableColumn id="11" xr3:uid="{229A2D98-85DD-4EAE-A31A-803DFE94C0A9}" name="Oct" totalsRowFunction="sum"/>
    <tableColumn id="12" xr3:uid="{6A7C3C2A-E680-4B3A-A9ED-DC0EF33C36F8}" name="Nov" totalsRowFunction="sum"/>
    <tableColumn id="13" xr3:uid="{53C886AA-B5D0-406B-B7B3-D79421C629AA}" name="Dec" totalsRowFunction="sum"/>
    <tableColumn id="14" xr3:uid="{2E4A192F-773B-4B7F-8268-B838C7B1A4C4}" name="Year To Date" totalsRowFunction="sum">
      <calculatedColumnFormula>SUM(C8:N8)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D4F067-DB48-4BD7-B073-CE39AE8D1A68}" name="Expenses_table" displayName="Expenses_table" ref="B16:O25" totalsRowCount="1">
  <autoFilter ref="B16:O24" xr:uid="{93D4F067-DB48-4BD7-B073-CE39AE8D1A68}"/>
  <tableColumns count="14">
    <tableColumn id="1" xr3:uid="{1C37CAC1-C931-481F-9612-78672B3A20B0}" name="Expenses " totalsRowLabel="Total Expenses"/>
    <tableColumn id="2" xr3:uid="{C0A41EB6-1D5C-4E55-821A-3F5E210B1888}" name="Jan" totalsRowFunction="sum"/>
    <tableColumn id="3" xr3:uid="{B3B62035-B93E-4C68-8C3D-DB8E55B5F0AC}" name="Feb" totalsRowFunction="sum"/>
    <tableColumn id="4" xr3:uid="{2231C242-960F-4565-94B7-D16B5AAC05B8}" name="Mar" totalsRowFunction="sum"/>
    <tableColumn id="5" xr3:uid="{BB7C6A86-897A-4E7D-8EF8-0A921C70305D}" name="Apr" totalsRowFunction="sum"/>
    <tableColumn id="6" xr3:uid="{45C8F02E-F379-4E14-BBB3-300BDE23426B}" name="May" totalsRowFunction="sum"/>
    <tableColumn id="7" xr3:uid="{39DEA96D-707E-4D9D-A8FC-88D6BC93F80F}" name="Jun" totalsRowFunction="sum"/>
    <tableColumn id="8" xr3:uid="{8A02AE53-1D95-4BC0-AC4A-F1B106F0B907}" name="Jul" totalsRowFunction="sum"/>
    <tableColumn id="9" xr3:uid="{54CBF9A4-9C66-4228-A91F-C9FAB5D3F94D}" name="Aug" totalsRowFunction="sum"/>
    <tableColumn id="10" xr3:uid="{8159F469-359C-406F-BD9E-37FD15B24000}" name="Sep" totalsRowFunction="sum"/>
    <tableColumn id="11" xr3:uid="{9BF5967E-2FD6-49A5-9961-F6023F557F79}" name="Oct" totalsRowFunction="sum"/>
    <tableColumn id="12" xr3:uid="{87BB30BC-2560-43FD-9482-CFDBA90163BA}" name="Nov" totalsRowFunction="sum"/>
    <tableColumn id="13" xr3:uid="{CA0B9DB1-031D-419C-9AE8-F250811223B4}" name="Dec" totalsRowFunction="sum"/>
    <tableColumn id="14" xr3:uid="{0A81EA6E-989A-4509-BF22-96115C748790}" name="Year To Date" totalsRowFunction="sum">
      <calculatedColumnFormula>SUM(C17:N17)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7"/>
  <sheetViews>
    <sheetView tabSelected="1" topLeftCell="A13" zoomScale="160" zoomScaleNormal="160" workbookViewId="0">
      <selection activeCell="C27" sqref="C27"/>
    </sheetView>
  </sheetViews>
  <sheetFormatPr defaultRowHeight="14.6" x14ac:dyDescent="0.4"/>
  <cols>
    <col min="2" max="2" width="17.07421875" bestFit="1" customWidth="1"/>
    <col min="15" max="15" width="12" customWidth="1"/>
  </cols>
  <sheetData>
    <row r="2" spans="2:15" x14ac:dyDescent="0.4">
      <c r="B2" s="1" t="s">
        <v>20</v>
      </c>
      <c r="C2" s="1"/>
      <c r="D2" s="1"/>
    </row>
    <row r="6" spans="2:15" x14ac:dyDescent="0.4">
      <c r="B6" s="5" t="s">
        <v>19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x14ac:dyDescent="0.4">
      <c r="B7" t="s">
        <v>18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O7" t="s">
        <v>15</v>
      </c>
    </row>
    <row r="8" spans="2:15" x14ac:dyDescent="0.4">
      <c r="B8" t="s">
        <v>12</v>
      </c>
      <c r="C8">
        <v>47000</v>
      </c>
      <c r="D8">
        <v>47000</v>
      </c>
      <c r="E8">
        <v>47000</v>
      </c>
      <c r="F8">
        <v>55000</v>
      </c>
      <c r="G8">
        <v>55000</v>
      </c>
      <c r="H8">
        <v>55000</v>
      </c>
      <c r="I8">
        <v>55000</v>
      </c>
      <c r="J8">
        <v>55000</v>
      </c>
      <c r="K8">
        <v>55000</v>
      </c>
      <c r="L8">
        <v>55000</v>
      </c>
      <c r="M8">
        <v>55000</v>
      </c>
      <c r="N8">
        <v>55000</v>
      </c>
      <c r="O8">
        <f>SUM(C8:N8)</f>
        <v>636000</v>
      </c>
    </row>
    <row r="9" spans="2:15" x14ac:dyDescent="0.4">
      <c r="B9" t="s">
        <v>13</v>
      </c>
      <c r="C9">
        <f>4800*8</f>
        <v>38400</v>
      </c>
      <c r="D9">
        <f t="shared" ref="D9:H9" si="0">4800*8</f>
        <v>38400</v>
      </c>
      <c r="E9">
        <f t="shared" si="0"/>
        <v>38400</v>
      </c>
      <c r="F9">
        <f t="shared" si="0"/>
        <v>38400</v>
      </c>
      <c r="G9">
        <f t="shared" si="0"/>
        <v>38400</v>
      </c>
      <c r="H9">
        <f t="shared" si="0"/>
        <v>38400</v>
      </c>
      <c r="I9">
        <f>4800*5</f>
        <v>24000</v>
      </c>
      <c r="J9">
        <f t="shared" ref="J9:N9" si="1">4800*5</f>
        <v>24000</v>
      </c>
      <c r="K9">
        <f t="shared" si="1"/>
        <v>24000</v>
      </c>
      <c r="L9">
        <f t="shared" si="1"/>
        <v>24000</v>
      </c>
      <c r="M9">
        <f t="shared" si="1"/>
        <v>24000</v>
      </c>
      <c r="N9">
        <f t="shared" si="1"/>
        <v>24000</v>
      </c>
      <c r="O9">
        <f>SUM(C9:N9)</f>
        <v>374400</v>
      </c>
    </row>
    <row r="10" spans="2:15" x14ac:dyDescent="0.4">
      <c r="B10" t="s">
        <v>14</v>
      </c>
      <c r="C10">
        <v>11000</v>
      </c>
      <c r="N10">
        <v>20100</v>
      </c>
      <c r="O10">
        <f>SUM(C10:N10)</f>
        <v>31100</v>
      </c>
    </row>
    <row r="11" spans="2:15" x14ac:dyDescent="0.4">
      <c r="B11" t="s">
        <v>16</v>
      </c>
      <c r="E11">
        <v>5500</v>
      </c>
      <c r="O11">
        <f>SUM(C11:N11)</f>
        <v>5500</v>
      </c>
    </row>
    <row r="12" spans="2:15" x14ac:dyDescent="0.4">
      <c r="B12" t="s">
        <v>17</v>
      </c>
      <c r="C12">
        <f>SUBTOTAL(109,Income_table[Jan])</f>
        <v>96400</v>
      </c>
      <c r="D12">
        <f>SUBTOTAL(109,Income_table[Feb])</f>
        <v>85400</v>
      </c>
      <c r="E12">
        <f>SUBTOTAL(109,Income_table[Mar])</f>
        <v>90900</v>
      </c>
      <c r="F12">
        <f>SUBTOTAL(109,Income_table[Apr])</f>
        <v>93400</v>
      </c>
      <c r="G12">
        <f>SUBTOTAL(109,Income_table[May])</f>
        <v>93400</v>
      </c>
      <c r="H12">
        <f>SUBTOTAL(109,Income_table[Jun])</f>
        <v>93400</v>
      </c>
      <c r="I12">
        <f>SUBTOTAL(109,Income_table[Jul])</f>
        <v>79000</v>
      </c>
      <c r="J12">
        <f>SUBTOTAL(109,Income_table[Aug])</f>
        <v>79000</v>
      </c>
      <c r="K12">
        <f>SUBTOTAL(109,Income_table[Sep])</f>
        <v>79000</v>
      </c>
      <c r="L12">
        <f>SUBTOTAL(109,Income_table[Oct])</f>
        <v>79000</v>
      </c>
      <c r="M12">
        <f>SUBTOTAL(109,Income_table[Nov])</f>
        <v>79000</v>
      </c>
      <c r="N12">
        <f>SUBTOTAL(109,Income_table[Dec])</f>
        <v>99100</v>
      </c>
      <c r="O12">
        <f>SUBTOTAL(109,Income_table[Year To Date])</f>
        <v>1047000</v>
      </c>
    </row>
    <row r="15" spans="2:15" x14ac:dyDescent="0.4">
      <c r="B15" s="4" t="s">
        <v>21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4">
      <c r="B16" t="s">
        <v>22</v>
      </c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 t="s">
        <v>11</v>
      </c>
      <c r="O16" t="s">
        <v>15</v>
      </c>
    </row>
    <row r="17" spans="2:15" x14ac:dyDescent="0.4">
      <c r="B17" t="s">
        <v>23</v>
      </c>
      <c r="C17">
        <v>6000</v>
      </c>
      <c r="D17">
        <v>6000</v>
      </c>
      <c r="E17">
        <v>6000</v>
      </c>
      <c r="F17">
        <v>6000</v>
      </c>
      <c r="G17">
        <v>6000</v>
      </c>
      <c r="H17">
        <v>6000</v>
      </c>
      <c r="I17">
        <v>6000</v>
      </c>
      <c r="J17">
        <v>6000</v>
      </c>
      <c r="K17">
        <v>6000</v>
      </c>
      <c r="L17">
        <v>6000</v>
      </c>
      <c r="M17">
        <v>6000</v>
      </c>
      <c r="N17">
        <v>6000</v>
      </c>
      <c r="O17">
        <f>SUM(C17:N17)</f>
        <v>72000</v>
      </c>
    </row>
    <row r="18" spans="2:15" x14ac:dyDescent="0.4">
      <c r="B18" t="s">
        <v>24</v>
      </c>
      <c r="C18">
        <v>1000</v>
      </c>
      <c r="D18">
        <v>1000</v>
      </c>
      <c r="E18">
        <v>1000</v>
      </c>
      <c r="F18">
        <v>1000</v>
      </c>
      <c r="G18">
        <v>1000</v>
      </c>
      <c r="H18">
        <v>1000</v>
      </c>
      <c r="I18">
        <v>1000</v>
      </c>
      <c r="J18">
        <v>1000</v>
      </c>
      <c r="K18">
        <v>1000</v>
      </c>
      <c r="L18">
        <v>1000</v>
      </c>
      <c r="M18">
        <v>1000</v>
      </c>
      <c r="N18">
        <v>1000</v>
      </c>
      <c r="O18">
        <f t="shared" ref="O18:O24" si="2">SUM(C18:N18)</f>
        <v>12000</v>
      </c>
    </row>
    <row r="19" spans="2:15" x14ac:dyDescent="0.4">
      <c r="B19" t="s">
        <v>25</v>
      </c>
      <c r="C19">
        <v>535</v>
      </c>
      <c r="D19">
        <v>535</v>
      </c>
      <c r="E19">
        <v>535</v>
      </c>
      <c r="F19">
        <v>535</v>
      </c>
      <c r="G19">
        <v>535</v>
      </c>
      <c r="H19">
        <v>535</v>
      </c>
      <c r="I19">
        <v>535</v>
      </c>
      <c r="J19">
        <v>535</v>
      </c>
      <c r="K19">
        <v>535</v>
      </c>
      <c r="L19">
        <v>535</v>
      </c>
      <c r="M19">
        <v>535</v>
      </c>
      <c r="N19">
        <v>535</v>
      </c>
      <c r="O19">
        <f t="shared" si="2"/>
        <v>6420</v>
      </c>
    </row>
    <row r="20" spans="2:15" x14ac:dyDescent="0.4">
      <c r="B20" t="s">
        <v>27</v>
      </c>
      <c r="C20">
        <f ca="1">RANDBETWEEN(10000,13000)</f>
        <v>11006</v>
      </c>
      <c r="D20">
        <f t="shared" ref="D20:N20" ca="1" si="3">RANDBETWEEN(10000,13000)</f>
        <v>10278</v>
      </c>
      <c r="E20">
        <f t="shared" ca="1" si="3"/>
        <v>10909</v>
      </c>
      <c r="F20">
        <f t="shared" ca="1" si="3"/>
        <v>11885</v>
      </c>
      <c r="G20">
        <f t="shared" ca="1" si="3"/>
        <v>10841</v>
      </c>
      <c r="H20">
        <f t="shared" ca="1" si="3"/>
        <v>12145</v>
      </c>
      <c r="I20">
        <f t="shared" ca="1" si="3"/>
        <v>11529</v>
      </c>
      <c r="J20">
        <f t="shared" ca="1" si="3"/>
        <v>11054</v>
      </c>
      <c r="K20">
        <f t="shared" ca="1" si="3"/>
        <v>11807</v>
      </c>
      <c r="L20">
        <f t="shared" ca="1" si="3"/>
        <v>11278</v>
      </c>
      <c r="M20">
        <f t="shared" ca="1" si="3"/>
        <v>12764</v>
      </c>
      <c r="N20">
        <f t="shared" ca="1" si="3"/>
        <v>10889</v>
      </c>
      <c r="O20">
        <f t="shared" ca="1" si="2"/>
        <v>136385</v>
      </c>
    </row>
    <row r="21" spans="2:15" x14ac:dyDescent="0.4">
      <c r="B21" t="s">
        <v>28</v>
      </c>
      <c r="C21">
        <f ca="1">RANDBETWEEN(4000,5000)</f>
        <v>4274</v>
      </c>
      <c r="D21">
        <f t="shared" ref="D21:N21" ca="1" si="4">RANDBETWEEN(4000,5000)</f>
        <v>4297</v>
      </c>
      <c r="E21">
        <f t="shared" ca="1" si="4"/>
        <v>4929</v>
      </c>
      <c r="F21">
        <f t="shared" ca="1" si="4"/>
        <v>4253</v>
      </c>
      <c r="G21">
        <f t="shared" ca="1" si="4"/>
        <v>4113</v>
      </c>
      <c r="H21">
        <f t="shared" ca="1" si="4"/>
        <v>4934</v>
      </c>
      <c r="I21">
        <f t="shared" ca="1" si="4"/>
        <v>4202</v>
      </c>
      <c r="J21">
        <f t="shared" ca="1" si="4"/>
        <v>4798</v>
      </c>
      <c r="K21">
        <f t="shared" ca="1" si="4"/>
        <v>4189</v>
      </c>
      <c r="L21">
        <f t="shared" ca="1" si="4"/>
        <v>4700</v>
      </c>
      <c r="M21">
        <f t="shared" ca="1" si="4"/>
        <v>4189</v>
      </c>
      <c r="N21">
        <f t="shared" ca="1" si="4"/>
        <v>4154</v>
      </c>
      <c r="O21">
        <f t="shared" ca="1" si="2"/>
        <v>53032</v>
      </c>
    </row>
    <row r="22" spans="2:15" x14ac:dyDescent="0.4">
      <c r="B22" t="s">
        <v>29</v>
      </c>
      <c r="C22">
        <f ca="1">RANDBETWEEN(3000,3500)</f>
        <v>3026</v>
      </c>
      <c r="D22">
        <f t="shared" ref="D22:N22" ca="1" si="5">RANDBETWEEN(3000,3500)</f>
        <v>3004</v>
      </c>
      <c r="E22">
        <f t="shared" ca="1" si="5"/>
        <v>3355</v>
      </c>
      <c r="F22">
        <f t="shared" ca="1" si="5"/>
        <v>3027</v>
      </c>
      <c r="G22">
        <f t="shared" ca="1" si="5"/>
        <v>3000</v>
      </c>
      <c r="H22">
        <f t="shared" ca="1" si="5"/>
        <v>3123</v>
      </c>
      <c r="I22">
        <f t="shared" ca="1" si="5"/>
        <v>3127</v>
      </c>
      <c r="J22">
        <f t="shared" ca="1" si="5"/>
        <v>3157</v>
      </c>
      <c r="K22">
        <f t="shared" ca="1" si="5"/>
        <v>3005</v>
      </c>
      <c r="L22">
        <f t="shared" ca="1" si="5"/>
        <v>3153</v>
      </c>
      <c r="M22">
        <f t="shared" ca="1" si="5"/>
        <v>3272</v>
      </c>
      <c r="N22">
        <f t="shared" ca="1" si="5"/>
        <v>3193</v>
      </c>
      <c r="O22">
        <f t="shared" ca="1" si="2"/>
        <v>37442</v>
      </c>
    </row>
    <row r="23" spans="2:15" x14ac:dyDescent="0.4">
      <c r="B23" t="s">
        <v>30</v>
      </c>
      <c r="C23">
        <f ca="1">RANDBETWEEN(1000,1100)</f>
        <v>1017</v>
      </c>
      <c r="D23">
        <f t="shared" ref="D23:N23" ca="1" si="6">RANDBETWEEN(1000,1100)</f>
        <v>1006</v>
      </c>
      <c r="E23">
        <f t="shared" ca="1" si="6"/>
        <v>1025</v>
      </c>
      <c r="F23">
        <f t="shared" ca="1" si="6"/>
        <v>1009</v>
      </c>
      <c r="G23">
        <f t="shared" ca="1" si="6"/>
        <v>1019</v>
      </c>
      <c r="H23">
        <f t="shared" ca="1" si="6"/>
        <v>1041</v>
      </c>
      <c r="I23">
        <f t="shared" ca="1" si="6"/>
        <v>1001</v>
      </c>
      <c r="J23">
        <f t="shared" ca="1" si="6"/>
        <v>1079</v>
      </c>
      <c r="K23">
        <f t="shared" ca="1" si="6"/>
        <v>1018</v>
      </c>
      <c r="L23">
        <f t="shared" ca="1" si="6"/>
        <v>1036</v>
      </c>
      <c r="M23">
        <f t="shared" ca="1" si="6"/>
        <v>1090</v>
      </c>
      <c r="N23">
        <f t="shared" ca="1" si="6"/>
        <v>1079</v>
      </c>
      <c r="O23">
        <f t="shared" ca="1" si="2"/>
        <v>12420</v>
      </c>
    </row>
    <row r="24" spans="2:15" x14ac:dyDescent="0.4">
      <c r="B24" t="s">
        <v>26</v>
      </c>
      <c r="C24">
        <f ca="1">RANDBETWEEN(950,1500)</f>
        <v>1047</v>
      </c>
      <c r="D24">
        <f t="shared" ref="D24:N24" ca="1" si="7">RANDBETWEEN(950,1500)</f>
        <v>1451</v>
      </c>
      <c r="E24">
        <f t="shared" ca="1" si="7"/>
        <v>1434</v>
      </c>
      <c r="F24">
        <f t="shared" ca="1" si="7"/>
        <v>1006</v>
      </c>
      <c r="G24">
        <f t="shared" ca="1" si="7"/>
        <v>1437</v>
      </c>
      <c r="H24">
        <f t="shared" ca="1" si="7"/>
        <v>1391</v>
      </c>
      <c r="I24">
        <f t="shared" ca="1" si="7"/>
        <v>1168</v>
      </c>
      <c r="J24">
        <f t="shared" ca="1" si="7"/>
        <v>1204</v>
      </c>
      <c r="K24">
        <f t="shared" ca="1" si="7"/>
        <v>1060</v>
      </c>
      <c r="L24">
        <f t="shared" ca="1" si="7"/>
        <v>1224</v>
      </c>
      <c r="M24">
        <f t="shared" ca="1" si="7"/>
        <v>1402</v>
      </c>
      <c r="N24">
        <f t="shared" ca="1" si="7"/>
        <v>1087</v>
      </c>
      <c r="O24">
        <f t="shared" ca="1" si="2"/>
        <v>14911</v>
      </c>
    </row>
    <row r="25" spans="2:15" x14ac:dyDescent="0.4">
      <c r="B25" t="s">
        <v>31</v>
      </c>
      <c r="C25">
        <f ca="1">SUBTOTAL(109,Expenses_table[Jan])</f>
        <v>27905</v>
      </c>
      <c r="D25">
        <f ca="1">SUBTOTAL(109,Expenses_table[Feb])</f>
        <v>27571</v>
      </c>
      <c r="E25">
        <f ca="1">SUBTOTAL(109,Expenses_table[Mar])</f>
        <v>29187</v>
      </c>
      <c r="F25">
        <f ca="1">SUBTOTAL(109,Expenses_table[Apr])</f>
        <v>28715</v>
      </c>
      <c r="G25">
        <f ca="1">SUBTOTAL(109,Expenses_table[May])</f>
        <v>27945</v>
      </c>
      <c r="H25">
        <f ca="1">SUBTOTAL(109,Expenses_table[Jun])</f>
        <v>30169</v>
      </c>
      <c r="I25">
        <f ca="1">SUBTOTAL(109,Expenses_table[Jul])</f>
        <v>28562</v>
      </c>
      <c r="J25">
        <f ca="1">SUBTOTAL(109,Expenses_table[Aug])</f>
        <v>28827</v>
      </c>
      <c r="K25">
        <f ca="1">SUBTOTAL(109,Expenses_table[Sep])</f>
        <v>28614</v>
      </c>
      <c r="L25">
        <f ca="1">SUBTOTAL(109,Expenses_table[Oct])</f>
        <v>28926</v>
      </c>
      <c r="M25">
        <f ca="1">SUBTOTAL(109,Expenses_table[Nov])</f>
        <v>30252</v>
      </c>
      <c r="N25">
        <f ca="1">SUBTOTAL(109,Expenses_table[Dec])</f>
        <v>27937</v>
      </c>
      <c r="O25">
        <f ca="1">SUBTOTAL(109,Expenses_table[Year To Date])</f>
        <v>344610</v>
      </c>
    </row>
    <row r="27" spans="2:15" x14ac:dyDescent="0.4">
      <c r="B27" t="s">
        <v>32</v>
      </c>
      <c r="C27">
        <f ca="1">Income_table[[#Totals],[Jan]]-Expenses_table[[#Totals],[Jan]]</f>
        <v>68495</v>
      </c>
      <c r="D27">
        <f ca="1">Income_table[[#Totals],[Feb]]-Expenses_table[[#Totals],[Feb]]</f>
        <v>57829</v>
      </c>
      <c r="E27">
        <f ca="1">Income_table[[#Totals],[Mar]]-Expenses_table[[#Totals],[Mar]]</f>
        <v>61713</v>
      </c>
      <c r="F27">
        <f ca="1">Income_table[[#Totals],[Apr]]-Expenses_table[[#Totals],[Apr]]</f>
        <v>64685</v>
      </c>
      <c r="G27">
        <f ca="1">Income_table[[#Totals],[May]]-Expenses_table[[#Totals],[May]]</f>
        <v>65455</v>
      </c>
      <c r="H27">
        <f ca="1">Income_table[[#Totals],[Jun]]-Expenses_table[[#Totals],[Jun]]</f>
        <v>63231</v>
      </c>
      <c r="I27">
        <f ca="1">Income_table[[#Totals],[Jul]]-Expenses_table[[#Totals],[Jul]]</f>
        <v>50438</v>
      </c>
      <c r="J27">
        <f ca="1">Income_table[[#Totals],[Aug]]-Expenses_table[[#Totals],[Aug]]</f>
        <v>50173</v>
      </c>
      <c r="K27">
        <f ca="1">Income_table[[#Totals],[Sep]]-Expenses_table[[#Totals],[Sep]]</f>
        <v>50386</v>
      </c>
      <c r="L27">
        <f ca="1">Income_table[[#Totals],[Oct]]-Expenses_table[[#Totals],[Oct]]</f>
        <v>50074</v>
      </c>
      <c r="M27">
        <f ca="1">Income_table[[#Totals],[Nov]]-Expenses_table[[#Totals],[Nov]]</f>
        <v>48748</v>
      </c>
      <c r="N27">
        <f ca="1">Income_table[[#Totals],[Dec]]-Expenses_table[[#Totals],[Dec]]</f>
        <v>71163</v>
      </c>
      <c r="O27">
        <f ca="1">Income_table[[#Totals],[Year To Date]]-Expenses_table[[#Totals],[Year To Date]]</f>
        <v>702390</v>
      </c>
    </row>
  </sheetData>
  <mergeCells count="3">
    <mergeCell ref="B6:O6"/>
    <mergeCell ref="B2:D2"/>
    <mergeCell ref="B15:O15"/>
  </mergeCells>
  <phoneticPr fontId="1" type="noConversion"/>
  <conditionalFormatting sqref="B27:O27">
    <cfRule type="cellIs" dxfId="0" priority="1" operator="lessThan">
      <formula>50000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Appaji</dc:creator>
  <cp:lastModifiedBy>Mahesh Appaji</cp:lastModifiedBy>
  <dcterms:created xsi:type="dcterms:W3CDTF">2015-06-05T18:17:20Z</dcterms:created>
  <dcterms:modified xsi:type="dcterms:W3CDTF">2024-02-11T13:30:35Z</dcterms:modified>
</cp:coreProperties>
</file>