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shul cv\Desktop\"/>
    </mc:Choice>
  </mc:AlternateContent>
  <bookViews>
    <workbookView xWindow="0" yWindow="0" windowWidth="20400" windowHeight="7155" activeTab="6"/>
  </bookViews>
  <sheets>
    <sheet name="RawData" sheetId="1" r:id="rId1"/>
    <sheet name="Simulation" sheetId="3" r:id="rId2"/>
    <sheet name="NPVResults" sheetId="4" r:id="rId3"/>
    <sheet name="NPV5" sheetId="6" r:id="rId4"/>
    <sheet name="NPV10" sheetId="7" r:id="rId5"/>
    <sheet name="NPV15" sheetId="8" r:id="rId6"/>
    <sheet name="Final Table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Q3" i="3" l="1"/>
  <c r="D5" i="1" l="1"/>
  <c r="B6" i="1"/>
  <c r="M17" i="4" l="1"/>
  <c r="M15" i="4"/>
  <c r="M12" i="4"/>
  <c r="M11" i="4"/>
  <c r="M19" i="4" s="1"/>
  <c r="M10" i="4"/>
  <c r="J17" i="4"/>
  <c r="J15" i="4"/>
  <c r="J12" i="4"/>
  <c r="J11" i="4"/>
  <c r="J19" i="4" s="1"/>
  <c r="J10" i="4"/>
  <c r="G17" i="4"/>
  <c r="G15" i="4"/>
  <c r="G12" i="4"/>
  <c r="G11" i="4"/>
  <c r="G19" i="4" s="1"/>
  <c r="G10" i="4"/>
  <c r="M18" i="4"/>
  <c r="J18" i="4"/>
  <c r="G13" i="4"/>
  <c r="H17" i="4" s="1"/>
  <c r="M13" i="4"/>
  <c r="H19" i="4"/>
  <c r="J13" i="4"/>
  <c r="K19" i="4" s="1"/>
  <c r="G18" i="4"/>
  <c r="N17" i="4"/>
  <c r="N19" i="4"/>
  <c r="M20" i="4" l="1"/>
  <c r="J20" i="4"/>
  <c r="G20" i="4"/>
  <c r="D519" i="4"/>
  <c r="D517" i="4"/>
  <c r="D515" i="4"/>
  <c r="D513" i="4"/>
  <c r="D511" i="4"/>
  <c r="D8" i="4"/>
  <c r="D7" i="4"/>
  <c r="D6" i="4"/>
  <c r="D4" i="4"/>
  <c r="D5" i="4" s="1"/>
  <c r="D3" i="4"/>
  <c r="C519" i="4"/>
  <c r="C517" i="4"/>
  <c r="C515" i="4"/>
  <c r="C513" i="4"/>
  <c r="C511" i="4"/>
  <c r="C8" i="4"/>
  <c r="C7" i="4"/>
  <c r="C6" i="4"/>
  <c r="C4" i="4"/>
  <c r="C3" i="4"/>
  <c r="B519" i="4"/>
  <c r="B517" i="4"/>
  <c r="B515" i="4"/>
  <c r="B513" i="4"/>
  <c r="B511" i="4"/>
  <c r="B8" i="4"/>
  <c r="B7" i="4"/>
  <c r="B6" i="4"/>
  <c r="B4" i="4"/>
  <c r="B5" i="4" s="1"/>
  <c r="B3" i="4"/>
  <c r="H18" i="4"/>
  <c r="N20" i="4"/>
  <c r="K20" i="4"/>
  <c r="G16" i="4"/>
  <c r="K18" i="4"/>
  <c r="N18" i="4"/>
  <c r="H20" i="4"/>
  <c r="J16" i="4"/>
  <c r="M16" i="4"/>
  <c r="K17" i="4"/>
  <c r="M21" i="4" l="1"/>
  <c r="J21" i="4"/>
  <c r="G21" i="4"/>
  <c r="C5" i="4"/>
  <c r="N16" i="4"/>
  <c r="K16" i="4"/>
  <c r="K21" i="4"/>
  <c r="H16" i="4"/>
  <c r="N21" i="4"/>
  <c r="H21" i="4"/>
  <c r="M22" i="4" l="1"/>
  <c r="J22" i="4"/>
  <c r="G22" i="4"/>
  <c r="B3" i="3"/>
  <c r="B5" i="3" s="1"/>
  <c r="C3" i="3"/>
  <c r="D3" i="3"/>
  <c r="E3" i="3"/>
  <c r="H3" i="3"/>
  <c r="K3" i="3"/>
  <c r="B4" i="3"/>
  <c r="C4" i="3"/>
  <c r="C5" i="3" s="1"/>
  <c r="D4" i="3"/>
  <c r="D5" i="3" s="1"/>
  <c r="E4" i="3"/>
  <c r="H4" i="3"/>
  <c r="K4" i="3"/>
  <c r="K5" i="3" s="1"/>
  <c r="B6" i="3"/>
  <c r="C6" i="3"/>
  <c r="D6" i="3"/>
  <c r="E6" i="3"/>
  <c r="G6" i="3"/>
  <c r="F11" i="3" s="1"/>
  <c r="L11" i="3" s="1"/>
  <c r="H6" i="3"/>
  <c r="K6" i="3"/>
  <c r="B7" i="3"/>
  <c r="C7" i="3"/>
  <c r="D7" i="3"/>
  <c r="E7" i="3"/>
  <c r="H7" i="3"/>
  <c r="K7" i="3"/>
  <c r="B8" i="3"/>
  <c r="C8" i="3"/>
  <c r="D8" i="3"/>
  <c r="E8" i="3"/>
  <c r="F8" i="3"/>
  <c r="G8" i="3"/>
  <c r="H8" i="3"/>
  <c r="F9" i="3"/>
  <c r="L9" i="3" s="1"/>
  <c r="F10" i="3"/>
  <c r="L10" i="3" s="1"/>
  <c r="M10" i="3" s="1"/>
  <c r="M11" i="3"/>
  <c r="F12" i="3"/>
  <c r="L12" i="3" s="1"/>
  <c r="M12" i="3" s="1"/>
  <c r="F13" i="3"/>
  <c r="L13" i="3" s="1"/>
  <c r="M13" i="3" s="1"/>
  <c r="F14" i="3"/>
  <c r="L14" i="3" s="1"/>
  <c r="M14" i="3" s="1"/>
  <c r="F15" i="3"/>
  <c r="L15" i="3" s="1"/>
  <c r="M15" i="3" s="1"/>
  <c r="F16" i="3"/>
  <c r="L16" i="3" s="1"/>
  <c r="M16" i="3" s="1"/>
  <c r="F17" i="3"/>
  <c r="L17" i="3" s="1"/>
  <c r="M17" i="3" s="1"/>
  <c r="F18" i="3"/>
  <c r="L18" i="3" s="1"/>
  <c r="M18" i="3" s="1"/>
  <c r="F19" i="3"/>
  <c r="L19" i="3" s="1"/>
  <c r="M19" i="3" s="1"/>
  <c r="F20" i="3"/>
  <c r="L20" i="3" s="1"/>
  <c r="M20" i="3" s="1"/>
  <c r="F21" i="3"/>
  <c r="L21" i="3" s="1"/>
  <c r="M21" i="3" s="1"/>
  <c r="F22" i="3"/>
  <c r="L22" i="3" s="1"/>
  <c r="M22" i="3" s="1"/>
  <c r="F23" i="3"/>
  <c r="L23" i="3" s="1"/>
  <c r="M23" i="3" s="1"/>
  <c r="F24" i="3"/>
  <c r="L24" i="3" s="1"/>
  <c r="M24" i="3" s="1"/>
  <c r="F25" i="3"/>
  <c r="L25" i="3" s="1"/>
  <c r="M25" i="3" s="1"/>
  <c r="F26" i="3"/>
  <c r="L26" i="3" s="1"/>
  <c r="M26" i="3" s="1"/>
  <c r="F27" i="3"/>
  <c r="L27" i="3" s="1"/>
  <c r="M27" i="3" s="1"/>
  <c r="F28" i="3"/>
  <c r="L28" i="3" s="1"/>
  <c r="M28" i="3" s="1"/>
  <c r="F29" i="3"/>
  <c r="L29" i="3" s="1"/>
  <c r="M29" i="3" s="1"/>
  <c r="F30" i="3"/>
  <c r="L30" i="3" s="1"/>
  <c r="M30" i="3" s="1"/>
  <c r="F31" i="3"/>
  <c r="L31" i="3" s="1"/>
  <c r="M31" i="3" s="1"/>
  <c r="F32" i="3"/>
  <c r="L32" i="3"/>
  <c r="M32" i="3" s="1"/>
  <c r="F33" i="3"/>
  <c r="L33" i="3" s="1"/>
  <c r="M33" i="3" s="1"/>
  <c r="F34" i="3"/>
  <c r="L34" i="3" s="1"/>
  <c r="M34" i="3" s="1"/>
  <c r="F35" i="3"/>
  <c r="L35" i="3"/>
  <c r="M35" i="3" s="1"/>
  <c r="F36" i="3"/>
  <c r="L36" i="3" s="1"/>
  <c r="M36" i="3" s="1"/>
  <c r="F37" i="3"/>
  <c r="L37" i="3" s="1"/>
  <c r="M37" i="3" s="1"/>
  <c r="F38" i="3"/>
  <c r="L38" i="3" s="1"/>
  <c r="M38" i="3" s="1"/>
  <c r="F39" i="3"/>
  <c r="L39" i="3" s="1"/>
  <c r="M39" i="3" s="1"/>
  <c r="F40" i="3"/>
  <c r="L40" i="3" s="1"/>
  <c r="M40" i="3" s="1"/>
  <c r="F41" i="3"/>
  <c r="L41" i="3" s="1"/>
  <c r="M41" i="3" s="1"/>
  <c r="F42" i="3"/>
  <c r="L42" i="3" s="1"/>
  <c r="M42" i="3" s="1"/>
  <c r="F43" i="3"/>
  <c r="L43" i="3" s="1"/>
  <c r="M43" i="3" s="1"/>
  <c r="F44" i="3"/>
  <c r="L44" i="3" s="1"/>
  <c r="M44" i="3" s="1"/>
  <c r="F45" i="3"/>
  <c r="L45" i="3" s="1"/>
  <c r="M45" i="3" s="1"/>
  <c r="F46" i="3"/>
  <c r="L46" i="3" s="1"/>
  <c r="M46" i="3" s="1"/>
  <c r="F47" i="3"/>
  <c r="L47" i="3" s="1"/>
  <c r="M47" i="3" s="1"/>
  <c r="F48" i="3"/>
  <c r="L48" i="3" s="1"/>
  <c r="M48" i="3" s="1"/>
  <c r="F49" i="3"/>
  <c r="L49" i="3" s="1"/>
  <c r="M49" i="3" s="1"/>
  <c r="F50" i="3"/>
  <c r="L50" i="3" s="1"/>
  <c r="M50" i="3" s="1"/>
  <c r="F51" i="3"/>
  <c r="L51" i="3" s="1"/>
  <c r="M51" i="3" s="1"/>
  <c r="F52" i="3"/>
  <c r="L52" i="3" s="1"/>
  <c r="M52" i="3"/>
  <c r="F53" i="3"/>
  <c r="L53" i="3" s="1"/>
  <c r="M53" i="3" s="1"/>
  <c r="F54" i="3"/>
  <c r="L54" i="3" s="1"/>
  <c r="M54" i="3" s="1"/>
  <c r="F55" i="3"/>
  <c r="L55" i="3" s="1"/>
  <c r="M55" i="3" s="1"/>
  <c r="F56" i="3"/>
  <c r="L56" i="3" s="1"/>
  <c r="M56" i="3" s="1"/>
  <c r="F57" i="3"/>
  <c r="L57" i="3" s="1"/>
  <c r="M57" i="3" s="1"/>
  <c r="F58" i="3"/>
  <c r="L58" i="3" s="1"/>
  <c r="M58" i="3" s="1"/>
  <c r="F59" i="3"/>
  <c r="L59" i="3" s="1"/>
  <c r="M59" i="3" s="1"/>
  <c r="F60" i="3"/>
  <c r="L60" i="3" s="1"/>
  <c r="M60" i="3" s="1"/>
  <c r="F61" i="3"/>
  <c r="L61" i="3" s="1"/>
  <c r="M61" i="3" s="1"/>
  <c r="F62" i="3"/>
  <c r="L62" i="3" s="1"/>
  <c r="M62" i="3" s="1"/>
  <c r="F63" i="3"/>
  <c r="L63" i="3" s="1"/>
  <c r="M63" i="3" s="1"/>
  <c r="F64" i="3"/>
  <c r="L64" i="3" s="1"/>
  <c r="M64" i="3" s="1"/>
  <c r="F65" i="3"/>
  <c r="L65" i="3" s="1"/>
  <c r="M65" i="3" s="1"/>
  <c r="F66" i="3"/>
  <c r="L66" i="3"/>
  <c r="M66" i="3" s="1"/>
  <c r="F67" i="3"/>
  <c r="L67" i="3"/>
  <c r="M67" i="3" s="1"/>
  <c r="F68" i="3"/>
  <c r="L68" i="3"/>
  <c r="M68" i="3" s="1"/>
  <c r="F69" i="3"/>
  <c r="L69" i="3" s="1"/>
  <c r="M69" i="3" s="1"/>
  <c r="F70" i="3"/>
  <c r="L70" i="3"/>
  <c r="M70" i="3" s="1"/>
  <c r="F71" i="3"/>
  <c r="L71" i="3" s="1"/>
  <c r="M71" i="3" s="1"/>
  <c r="F72" i="3"/>
  <c r="L72" i="3" s="1"/>
  <c r="M72" i="3" s="1"/>
  <c r="F73" i="3"/>
  <c r="L73" i="3" s="1"/>
  <c r="M73" i="3" s="1"/>
  <c r="F74" i="3"/>
  <c r="L74" i="3" s="1"/>
  <c r="M74" i="3" s="1"/>
  <c r="F75" i="3"/>
  <c r="L75" i="3" s="1"/>
  <c r="M75" i="3" s="1"/>
  <c r="F76" i="3"/>
  <c r="L76" i="3" s="1"/>
  <c r="M76" i="3" s="1"/>
  <c r="F77" i="3"/>
  <c r="L77" i="3" s="1"/>
  <c r="M77" i="3" s="1"/>
  <c r="F78" i="3"/>
  <c r="L78" i="3" s="1"/>
  <c r="M78" i="3" s="1"/>
  <c r="F79" i="3"/>
  <c r="L79" i="3" s="1"/>
  <c r="M79" i="3" s="1"/>
  <c r="F80" i="3"/>
  <c r="L80" i="3" s="1"/>
  <c r="M80" i="3" s="1"/>
  <c r="F81" i="3"/>
  <c r="L81" i="3" s="1"/>
  <c r="M81" i="3" s="1"/>
  <c r="F82" i="3"/>
  <c r="L82" i="3" s="1"/>
  <c r="M82" i="3" s="1"/>
  <c r="F83" i="3"/>
  <c r="L83" i="3" s="1"/>
  <c r="M83" i="3" s="1"/>
  <c r="F84" i="3"/>
  <c r="L84" i="3" s="1"/>
  <c r="M84" i="3" s="1"/>
  <c r="F85" i="3"/>
  <c r="L85" i="3" s="1"/>
  <c r="M85" i="3" s="1"/>
  <c r="F86" i="3"/>
  <c r="L86" i="3" s="1"/>
  <c r="M86" i="3" s="1"/>
  <c r="F87" i="3"/>
  <c r="L87" i="3" s="1"/>
  <c r="M87" i="3" s="1"/>
  <c r="F88" i="3"/>
  <c r="L88" i="3"/>
  <c r="M88" i="3" s="1"/>
  <c r="F89" i="3"/>
  <c r="L89" i="3" s="1"/>
  <c r="M89" i="3" s="1"/>
  <c r="F90" i="3"/>
  <c r="L90" i="3" s="1"/>
  <c r="M90" i="3" s="1"/>
  <c r="F91" i="3"/>
  <c r="L91" i="3"/>
  <c r="M91" i="3" s="1"/>
  <c r="F92" i="3"/>
  <c r="L92" i="3" s="1"/>
  <c r="M92" i="3" s="1"/>
  <c r="F93" i="3"/>
  <c r="L93" i="3" s="1"/>
  <c r="M93" i="3" s="1"/>
  <c r="F94" i="3"/>
  <c r="L94" i="3" s="1"/>
  <c r="M94" i="3" s="1"/>
  <c r="F95" i="3"/>
  <c r="L95" i="3" s="1"/>
  <c r="M95" i="3" s="1"/>
  <c r="F96" i="3"/>
  <c r="L96" i="3"/>
  <c r="M96" i="3" s="1"/>
  <c r="F97" i="3"/>
  <c r="L97" i="3" s="1"/>
  <c r="M97" i="3" s="1"/>
  <c r="F98" i="3"/>
  <c r="L98" i="3" s="1"/>
  <c r="M98" i="3" s="1"/>
  <c r="F99" i="3"/>
  <c r="L99" i="3"/>
  <c r="M99" i="3" s="1"/>
  <c r="F100" i="3"/>
  <c r="L100" i="3" s="1"/>
  <c r="M100" i="3" s="1"/>
  <c r="F101" i="3"/>
  <c r="L101" i="3" s="1"/>
  <c r="M101" i="3" s="1"/>
  <c r="F102" i="3"/>
  <c r="L102" i="3" s="1"/>
  <c r="M102" i="3" s="1"/>
  <c r="F103" i="3"/>
  <c r="L103" i="3" s="1"/>
  <c r="M103" i="3" s="1"/>
  <c r="F104" i="3"/>
  <c r="L104" i="3" s="1"/>
  <c r="M104" i="3" s="1"/>
  <c r="F105" i="3"/>
  <c r="L105" i="3" s="1"/>
  <c r="M105" i="3" s="1"/>
  <c r="F106" i="3"/>
  <c r="L106" i="3"/>
  <c r="M106" i="3" s="1"/>
  <c r="F107" i="3"/>
  <c r="L107" i="3" s="1"/>
  <c r="M107" i="3" s="1"/>
  <c r="F108" i="3"/>
  <c r="L108" i="3" s="1"/>
  <c r="M108" i="3" s="1"/>
  <c r="F109" i="3"/>
  <c r="L109" i="3" s="1"/>
  <c r="M109" i="3" s="1"/>
  <c r="F110" i="3"/>
  <c r="L110" i="3" s="1"/>
  <c r="M110" i="3" s="1"/>
  <c r="F111" i="3"/>
  <c r="L111" i="3" s="1"/>
  <c r="M111" i="3" s="1"/>
  <c r="F112" i="3"/>
  <c r="L112" i="3" s="1"/>
  <c r="M112" i="3" s="1"/>
  <c r="F113" i="3"/>
  <c r="L113" i="3" s="1"/>
  <c r="M113" i="3" s="1"/>
  <c r="F114" i="3"/>
  <c r="L114" i="3" s="1"/>
  <c r="M114" i="3" s="1"/>
  <c r="F115" i="3"/>
  <c r="L115" i="3" s="1"/>
  <c r="M115" i="3" s="1"/>
  <c r="F116" i="3"/>
  <c r="L116" i="3" s="1"/>
  <c r="M116" i="3" s="1"/>
  <c r="F117" i="3"/>
  <c r="L117" i="3" s="1"/>
  <c r="M117" i="3" s="1"/>
  <c r="F118" i="3"/>
  <c r="L118" i="3" s="1"/>
  <c r="M118" i="3" s="1"/>
  <c r="F119" i="3"/>
  <c r="L119" i="3" s="1"/>
  <c r="M119" i="3" s="1"/>
  <c r="F120" i="3"/>
  <c r="L120" i="3"/>
  <c r="M120" i="3" s="1"/>
  <c r="F121" i="3"/>
  <c r="L121" i="3" s="1"/>
  <c r="M121" i="3" s="1"/>
  <c r="F122" i="3"/>
  <c r="L122" i="3" s="1"/>
  <c r="M122" i="3" s="1"/>
  <c r="F123" i="3"/>
  <c r="L123" i="3" s="1"/>
  <c r="M123" i="3" s="1"/>
  <c r="F124" i="3"/>
  <c r="L124" i="3" s="1"/>
  <c r="M124" i="3" s="1"/>
  <c r="F125" i="3"/>
  <c r="L125" i="3" s="1"/>
  <c r="M125" i="3" s="1"/>
  <c r="F126" i="3"/>
  <c r="L126" i="3" s="1"/>
  <c r="M126" i="3" s="1"/>
  <c r="F127" i="3"/>
  <c r="L127" i="3"/>
  <c r="M127" i="3" s="1"/>
  <c r="F128" i="3"/>
  <c r="L128" i="3" s="1"/>
  <c r="M128" i="3" s="1"/>
  <c r="F129" i="3"/>
  <c r="L129" i="3" s="1"/>
  <c r="M129" i="3" s="1"/>
  <c r="F130" i="3"/>
  <c r="L130" i="3" s="1"/>
  <c r="M130" i="3" s="1"/>
  <c r="F131" i="3"/>
  <c r="L131" i="3" s="1"/>
  <c r="M131" i="3" s="1"/>
  <c r="F132" i="3"/>
  <c r="L132" i="3" s="1"/>
  <c r="M132" i="3" s="1"/>
  <c r="F133" i="3"/>
  <c r="L133" i="3" s="1"/>
  <c r="M133" i="3" s="1"/>
  <c r="F134" i="3"/>
  <c r="L134" i="3" s="1"/>
  <c r="M134" i="3" s="1"/>
  <c r="F135" i="3"/>
  <c r="L135" i="3" s="1"/>
  <c r="M135" i="3" s="1"/>
  <c r="F136" i="3"/>
  <c r="L136" i="3" s="1"/>
  <c r="M136" i="3" s="1"/>
  <c r="F137" i="3"/>
  <c r="L137" i="3" s="1"/>
  <c r="M137" i="3" s="1"/>
  <c r="F138" i="3"/>
  <c r="L138" i="3" s="1"/>
  <c r="M138" i="3" s="1"/>
  <c r="F139" i="3"/>
  <c r="L139" i="3" s="1"/>
  <c r="M139" i="3" s="1"/>
  <c r="F140" i="3"/>
  <c r="L140" i="3" s="1"/>
  <c r="M140" i="3" s="1"/>
  <c r="F141" i="3"/>
  <c r="L141" i="3" s="1"/>
  <c r="M141" i="3" s="1"/>
  <c r="F142" i="3"/>
  <c r="L142" i="3" s="1"/>
  <c r="M142" i="3" s="1"/>
  <c r="F143" i="3"/>
  <c r="L143" i="3"/>
  <c r="M143" i="3" s="1"/>
  <c r="F144" i="3"/>
  <c r="L144" i="3" s="1"/>
  <c r="M144" i="3" s="1"/>
  <c r="F145" i="3"/>
  <c r="L145" i="3" s="1"/>
  <c r="M145" i="3" s="1"/>
  <c r="F146" i="3"/>
  <c r="L146" i="3" s="1"/>
  <c r="M146" i="3" s="1"/>
  <c r="F147" i="3"/>
  <c r="L147" i="3" s="1"/>
  <c r="M147" i="3" s="1"/>
  <c r="F148" i="3"/>
  <c r="L148" i="3" s="1"/>
  <c r="M148" i="3" s="1"/>
  <c r="F149" i="3"/>
  <c r="L149" i="3" s="1"/>
  <c r="M149" i="3" s="1"/>
  <c r="F150" i="3"/>
  <c r="L150" i="3" s="1"/>
  <c r="M150" i="3" s="1"/>
  <c r="F151" i="3"/>
  <c r="L151" i="3" s="1"/>
  <c r="M151" i="3" s="1"/>
  <c r="F152" i="3"/>
  <c r="L152" i="3" s="1"/>
  <c r="M152" i="3" s="1"/>
  <c r="F153" i="3"/>
  <c r="L153" i="3" s="1"/>
  <c r="M153" i="3" s="1"/>
  <c r="F154" i="3"/>
  <c r="L154" i="3" s="1"/>
  <c r="M154" i="3" s="1"/>
  <c r="F155" i="3"/>
  <c r="L155" i="3"/>
  <c r="M155" i="3" s="1"/>
  <c r="F156" i="3"/>
  <c r="L156" i="3" s="1"/>
  <c r="M156" i="3" s="1"/>
  <c r="F157" i="3"/>
  <c r="L157" i="3" s="1"/>
  <c r="M157" i="3" s="1"/>
  <c r="F158" i="3"/>
  <c r="L158" i="3" s="1"/>
  <c r="M158" i="3" s="1"/>
  <c r="F159" i="3"/>
  <c r="L159" i="3" s="1"/>
  <c r="M159" i="3" s="1"/>
  <c r="F160" i="3"/>
  <c r="L160" i="3" s="1"/>
  <c r="M160" i="3" s="1"/>
  <c r="F161" i="3"/>
  <c r="L161" i="3" s="1"/>
  <c r="M161" i="3" s="1"/>
  <c r="F162" i="3"/>
  <c r="L162" i="3" s="1"/>
  <c r="M162" i="3" s="1"/>
  <c r="F163" i="3"/>
  <c r="L163" i="3" s="1"/>
  <c r="M163" i="3" s="1"/>
  <c r="F164" i="3"/>
  <c r="L164" i="3" s="1"/>
  <c r="M164" i="3" s="1"/>
  <c r="F165" i="3"/>
  <c r="L165" i="3" s="1"/>
  <c r="M165" i="3" s="1"/>
  <c r="F166" i="3"/>
  <c r="L166" i="3" s="1"/>
  <c r="M166" i="3" s="1"/>
  <c r="F167" i="3"/>
  <c r="L167" i="3" s="1"/>
  <c r="M167" i="3" s="1"/>
  <c r="F168" i="3"/>
  <c r="L168" i="3" s="1"/>
  <c r="M168" i="3" s="1"/>
  <c r="F169" i="3"/>
  <c r="L169" i="3" s="1"/>
  <c r="M169" i="3" s="1"/>
  <c r="F170" i="3"/>
  <c r="L170" i="3" s="1"/>
  <c r="M170" i="3" s="1"/>
  <c r="F171" i="3"/>
  <c r="L171" i="3" s="1"/>
  <c r="M171" i="3" s="1"/>
  <c r="F172" i="3"/>
  <c r="L172" i="3" s="1"/>
  <c r="M172" i="3" s="1"/>
  <c r="F173" i="3"/>
  <c r="L173" i="3" s="1"/>
  <c r="M173" i="3" s="1"/>
  <c r="F174" i="3"/>
  <c r="L174" i="3" s="1"/>
  <c r="M174" i="3" s="1"/>
  <c r="F175" i="3"/>
  <c r="L175" i="3" s="1"/>
  <c r="M175" i="3" s="1"/>
  <c r="F176" i="3"/>
  <c r="L176" i="3" s="1"/>
  <c r="M176" i="3" s="1"/>
  <c r="F177" i="3"/>
  <c r="L177" i="3" s="1"/>
  <c r="M177" i="3" s="1"/>
  <c r="F178" i="3"/>
  <c r="L178" i="3" s="1"/>
  <c r="M178" i="3" s="1"/>
  <c r="F179" i="3"/>
  <c r="L179" i="3" s="1"/>
  <c r="M179" i="3" s="1"/>
  <c r="F180" i="3"/>
  <c r="L180" i="3" s="1"/>
  <c r="M180" i="3" s="1"/>
  <c r="F181" i="3"/>
  <c r="L181" i="3" s="1"/>
  <c r="M181" i="3" s="1"/>
  <c r="F182" i="3"/>
  <c r="L182" i="3" s="1"/>
  <c r="M182" i="3" s="1"/>
  <c r="F183" i="3"/>
  <c r="L183" i="3" s="1"/>
  <c r="M183" i="3" s="1"/>
  <c r="F184" i="3"/>
  <c r="L184" i="3" s="1"/>
  <c r="M184" i="3" s="1"/>
  <c r="F185" i="3"/>
  <c r="L185" i="3" s="1"/>
  <c r="M185" i="3" s="1"/>
  <c r="F186" i="3"/>
  <c r="L186" i="3" s="1"/>
  <c r="M186" i="3" s="1"/>
  <c r="F187" i="3"/>
  <c r="L187" i="3"/>
  <c r="M187" i="3" s="1"/>
  <c r="F188" i="3"/>
  <c r="L188" i="3" s="1"/>
  <c r="M188" i="3" s="1"/>
  <c r="F189" i="3"/>
  <c r="L189" i="3" s="1"/>
  <c r="M189" i="3" s="1"/>
  <c r="F190" i="3"/>
  <c r="L190" i="3" s="1"/>
  <c r="M190" i="3" s="1"/>
  <c r="F191" i="3"/>
  <c r="L191" i="3" s="1"/>
  <c r="M191" i="3" s="1"/>
  <c r="F192" i="3"/>
  <c r="L192" i="3" s="1"/>
  <c r="M192" i="3" s="1"/>
  <c r="F193" i="3"/>
  <c r="L193" i="3" s="1"/>
  <c r="M193" i="3" s="1"/>
  <c r="F194" i="3"/>
  <c r="L194" i="3" s="1"/>
  <c r="M194" i="3" s="1"/>
  <c r="F195" i="3"/>
  <c r="L195" i="3"/>
  <c r="M195" i="3" s="1"/>
  <c r="F196" i="3"/>
  <c r="L196" i="3" s="1"/>
  <c r="M196" i="3" s="1"/>
  <c r="F197" i="3"/>
  <c r="L197" i="3" s="1"/>
  <c r="M197" i="3" s="1"/>
  <c r="F198" i="3"/>
  <c r="L198" i="3" s="1"/>
  <c r="M198" i="3" s="1"/>
  <c r="F199" i="3"/>
  <c r="L199" i="3" s="1"/>
  <c r="M199" i="3" s="1"/>
  <c r="F200" i="3"/>
  <c r="L200" i="3" s="1"/>
  <c r="M200" i="3" s="1"/>
  <c r="F201" i="3"/>
  <c r="L201" i="3" s="1"/>
  <c r="M201" i="3" s="1"/>
  <c r="F202" i="3"/>
  <c r="L202" i="3" s="1"/>
  <c r="M202" i="3" s="1"/>
  <c r="F203" i="3"/>
  <c r="L203" i="3" s="1"/>
  <c r="M203" i="3" s="1"/>
  <c r="F204" i="3"/>
  <c r="L204" i="3" s="1"/>
  <c r="M204" i="3" s="1"/>
  <c r="F205" i="3"/>
  <c r="L205" i="3" s="1"/>
  <c r="M205" i="3" s="1"/>
  <c r="F206" i="3"/>
  <c r="L206" i="3" s="1"/>
  <c r="M206" i="3" s="1"/>
  <c r="F207" i="3"/>
  <c r="L207" i="3" s="1"/>
  <c r="M207" i="3" s="1"/>
  <c r="F208" i="3"/>
  <c r="L208" i="3" s="1"/>
  <c r="M208" i="3" s="1"/>
  <c r="F209" i="3"/>
  <c r="L209" i="3" s="1"/>
  <c r="M209" i="3" s="1"/>
  <c r="F210" i="3"/>
  <c r="L210" i="3" s="1"/>
  <c r="M210" i="3" s="1"/>
  <c r="F211" i="3"/>
  <c r="L211" i="3" s="1"/>
  <c r="M211" i="3" s="1"/>
  <c r="F212" i="3"/>
  <c r="L212" i="3" s="1"/>
  <c r="M212" i="3" s="1"/>
  <c r="F213" i="3"/>
  <c r="L213" i="3" s="1"/>
  <c r="M213" i="3" s="1"/>
  <c r="F214" i="3"/>
  <c r="L214" i="3" s="1"/>
  <c r="M214" i="3" s="1"/>
  <c r="F215" i="3"/>
  <c r="L215" i="3" s="1"/>
  <c r="M215" i="3" s="1"/>
  <c r="F216" i="3"/>
  <c r="L216" i="3" s="1"/>
  <c r="M216" i="3" s="1"/>
  <c r="F217" i="3"/>
  <c r="L217" i="3" s="1"/>
  <c r="M217" i="3" s="1"/>
  <c r="F218" i="3"/>
  <c r="L218" i="3" s="1"/>
  <c r="M218" i="3" s="1"/>
  <c r="F219" i="3"/>
  <c r="L219" i="3" s="1"/>
  <c r="M219" i="3" s="1"/>
  <c r="F220" i="3"/>
  <c r="L220" i="3" s="1"/>
  <c r="M220" i="3" s="1"/>
  <c r="F221" i="3"/>
  <c r="L221" i="3" s="1"/>
  <c r="M221" i="3" s="1"/>
  <c r="F222" i="3"/>
  <c r="L222" i="3" s="1"/>
  <c r="M222" i="3" s="1"/>
  <c r="F223" i="3"/>
  <c r="L223" i="3" s="1"/>
  <c r="M223" i="3" s="1"/>
  <c r="F224" i="3"/>
  <c r="L224" i="3" s="1"/>
  <c r="M224" i="3" s="1"/>
  <c r="F225" i="3"/>
  <c r="L225" i="3" s="1"/>
  <c r="M225" i="3" s="1"/>
  <c r="F226" i="3"/>
  <c r="L226" i="3" s="1"/>
  <c r="M226" i="3" s="1"/>
  <c r="F227" i="3"/>
  <c r="L227" i="3" s="1"/>
  <c r="M227" i="3" s="1"/>
  <c r="F228" i="3"/>
  <c r="L228" i="3" s="1"/>
  <c r="M228" i="3" s="1"/>
  <c r="F229" i="3"/>
  <c r="L229" i="3" s="1"/>
  <c r="M229" i="3" s="1"/>
  <c r="F230" i="3"/>
  <c r="L230" i="3" s="1"/>
  <c r="M230" i="3" s="1"/>
  <c r="F231" i="3"/>
  <c r="L231" i="3" s="1"/>
  <c r="M231" i="3" s="1"/>
  <c r="F232" i="3"/>
  <c r="L232" i="3" s="1"/>
  <c r="M232" i="3"/>
  <c r="F233" i="3"/>
  <c r="L233" i="3" s="1"/>
  <c r="M233" i="3" s="1"/>
  <c r="F234" i="3"/>
  <c r="L234" i="3" s="1"/>
  <c r="M234" i="3" s="1"/>
  <c r="F235" i="3"/>
  <c r="L235" i="3"/>
  <c r="M235" i="3" s="1"/>
  <c r="F236" i="3"/>
  <c r="L236" i="3" s="1"/>
  <c r="M236" i="3" s="1"/>
  <c r="F237" i="3"/>
  <c r="L237" i="3" s="1"/>
  <c r="M237" i="3" s="1"/>
  <c r="F238" i="3"/>
  <c r="L238" i="3" s="1"/>
  <c r="M238" i="3" s="1"/>
  <c r="F239" i="3"/>
  <c r="L239" i="3" s="1"/>
  <c r="M239" i="3" s="1"/>
  <c r="F240" i="3"/>
  <c r="L240" i="3" s="1"/>
  <c r="M240" i="3" s="1"/>
  <c r="F241" i="3"/>
  <c r="L241" i="3" s="1"/>
  <c r="M241" i="3" s="1"/>
  <c r="F242" i="3"/>
  <c r="L242" i="3" s="1"/>
  <c r="M242" i="3" s="1"/>
  <c r="F243" i="3"/>
  <c r="L243" i="3" s="1"/>
  <c r="M243" i="3" s="1"/>
  <c r="F244" i="3"/>
  <c r="L244" i="3" s="1"/>
  <c r="M244" i="3" s="1"/>
  <c r="F245" i="3"/>
  <c r="L245" i="3" s="1"/>
  <c r="M245" i="3" s="1"/>
  <c r="F246" i="3"/>
  <c r="L246" i="3" s="1"/>
  <c r="M246" i="3" s="1"/>
  <c r="F247" i="3"/>
  <c r="L247" i="3" s="1"/>
  <c r="M247" i="3" s="1"/>
  <c r="F248" i="3"/>
  <c r="L248" i="3" s="1"/>
  <c r="M248" i="3" s="1"/>
  <c r="F249" i="3"/>
  <c r="L249" i="3" s="1"/>
  <c r="M249" i="3" s="1"/>
  <c r="F250" i="3"/>
  <c r="L250" i="3" s="1"/>
  <c r="M250" i="3" s="1"/>
  <c r="F251" i="3"/>
  <c r="L251" i="3" s="1"/>
  <c r="M251" i="3" s="1"/>
  <c r="F252" i="3"/>
  <c r="L252" i="3" s="1"/>
  <c r="M252" i="3" s="1"/>
  <c r="F253" i="3"/>
  <c r="L253" i="3" s="1"/>
  <c r="M253" i="3" s="1"/>
  <c r="F254" i="3"/>
  <c r="L254" i="3" s="1"/>
  <c r="M254" i="3" s="1"/>
  <c r="F255" i="3"/>
  <c r="L255" i="3" s="1"/>
  <c r="M255" i="3" s="1"/>
  <c r="F256" i="3"/>
  <c r="L256" i="3" s="1"/>
  <c r="M256" i="3" s="1"/>
  <c r="F257" i="3"/>
  <c r="L257" i="3" s="1"/>
  <c r="M257" i="3" s="1"/>
  <c r="F258" i="3"/>
  <c r="L258" i="3" s="1"/>
  <c r="M258" i="3" s="1"/>
  <c r="F259" i="3"/>
  <c r="L259" i="3" s="1"/>
  <c r="M259" i="3" s="1"/>
  <c r="F260" i="3"/>
  <c r="L260" i="3" s="1"/>
  <c r="M260" i="3" s="1"/>
  <c r="F261" i="3"/>
  <c r="L261" i="3" s="1"/>
  <c r="M261" i="3" s="1"/>
  <c r="F262" i="3"/>
  <c r="L262" i="3" s="1"/>
  <c r="M262" i="3" s="1"/>
  <c r="F263" i="3"/>
  <c r="L263" i="3" s="1"/>
  <c r="M263" i="3" s="1"/>
  <c r="F264" i="3"/>
  <c r="L264" i="3" s="1"/>
  <c r="M264" i="3" s="1"/>
  <c r="F265" i="3"/>
  <c r="L265" i="3" s="1"/>
  <c r="M265" i="3" s="1"/>
  <c r="F266" i="3"/>
  <c r="L266" i="3" s="1"/>
  <c r="M266" i="3" s="1"/>
  <c r="F267" i="3"/>
  <c r="L267" i="3" s="1"/>
  <c r="M267" i="3" s="1"/>
  <c r="F268" i="3"/>
  <c r="L268" i="3" s="1"/>
  <c r="M268" i="3" s="1"/>
  <c r="F269" i="3"/>
  <c r="L269" i="3" s="1"/>
  <c r="M269" i="3" s="1"/>
  <c r="F270" i="3"/>
  <c r="L270" i="3" s="1"/>
  <c r="M270" i="3" s="1"/>
  <c r="F271" i="3"/>
  <c r="L271" i="3" s="1"/>
  <c r="M271" i="3" s="1"/>
  <c r="F272" i="3"/>
  <c r="L272" i="3" s="1"/>
  <c r="M272" i="3" s="1"/>
  <c r="F273" i="3"/>
  <c r="L273" i="3" s="1"/>
  <c r="M273" i="3" s="1"/>
  <c r="F274" i="3"/>
  <c r="L274" i="3" s="1"/>
  <c r="M274" i="3" s="1"/>
  <c r="F275" i="3"/>
  <c r="L275" i="3" s="1"/>
  <c r="M275" i="3" s="1"/>
  <c r="F276" i="3"/>
  <c r="L276" i="3"/>
  <c r="M276" i="3" s="1"/>
  <c r="F277" i="3"/>
  <c r="L277" i="3" s="1"/>
  <c r="M277" i="3" s="1"/>
  <c r="F278" i="3"/>
  <c r="L278" i="3" s="1"/>
  <c r="M278" i="3" s="1"/>
  <c r="F279" i="3"/>
  <c r="L279" i="3" s="1"/>
  <c r="M279" i="3" s="1"/>
  <c r="F280" i="3"/>
  <c r="L280" i="3" s="1"/>
  <c r="M280" i="3" s="1"/>
  <c r="F281" i="3"/>
  <c r="L281" i="3" s="1"/>
  <c r="M281" i="3" s="1"/>
  <c r="F282" i="3"/>
  <c r="L282" i="3" s="1"/>
  <c r="M282" i="3" s="1"/>
  <c r="F283" i="3"/>
  <c r="L283" i="3" s="1"/>
  <c r="M283" i="3" s="1"/>
  <c r="F284" i="3"/>
  <c r="L284" i="3" s="1"/>
  <c r="M284" i="3" s="1"/>
  <c r="F285" i="3"/>
  <c r="L285" i="3" s="1"/>
  <c r="M285" i="3" s="1"/>
  <c r="F286" i="3"/>
  <c r="L286" i="3" s="1"/>
  <c r="M286" i="3" s="1"/>
  <c r="F287" i="3"/>
  <c r="L287" i="3" s="1"/>
  <c r="M287" i="3" s="1"/>
  <c r="F288" i="3"/>
  <c r="L288" i="3" s="1"/>
  <c r="M288" i="3" s="1"/>
  <c r="F289" i="3"/>
  <c r="L289" i="3" s="1"/>
  <c r="M289" i="3" s="1"/>
  <c r="F290" i="3"/>
  <c r="L290" i="3" s="1"/>
  <c r="M290" i="3" s="1"/>
  <c r="F291" i="3"/>
  <c r="L291" i="3" s="1"/>
  <c r="M291" i="3" s="1"/>
  <c r="F292" i="3"/>
  <c r="L292" i="3" s="1"/>
  <c r="M292" i="3" s="1"/>
  <c r="F293" i="3"/>
  <c r="L293" i="3" s="1"/>
  <c r="M293" i="3" s="1"/>
  <c r="F294" i="3"/>
  <c r="L294" i="3" s="1"/>
  <c r="M294" i="3" s="1"/>
  <c r="F295" i="3"/>
  <c r="L295" i="3" s="1"/>
  <c r="M295" i="3" s="1"/>
  <c r="F296" i="3"/>
  <c r="L296" i="3" s="1"/>
  <c r="M296" i="3" s="1"/>
  <c r="F297" i="3"/>
  <c r="L297" i="3" s="1"/>
  <c r="M297" i="3" s="1"/>
  <c r="F298" i="3"/>
  <c r="L298" i="3" s="1"/>
  <c r="M298" i="3" s="1"/>
  <c r="F299" i="3"/>
  <c r="L299" i="3"/>
  <c r="M299" i="3" s="1"/>
  <c r="F300" i="3"/>
  <c r="L300" i="3" s="1"/>
  <c r="M300" i="3" s="1"/>
  <c r="F301" i="3"/>
  <c r="L301" i="3"/>
  <c r="M301" i="3" s="1"/>
  <c r="F302" i="3"/>
  <c r="L302" i="3" s="1"/>
  <c r="M302" i="3" s="1"/>
  <c r="F303" i="3"/>
  <c r="L303" i="3" s="1"/>
  <c r="M303" i="3" s="1"/>
  <c r="F304" i="3"/>
  <c r="L304" i="3" s="1"/>
  <c r="M304" i="3" s="1"/>
  <c r="F305" i="3"/>
  <c r="L305" i="3" s="1"/>
  <c r="M305" i="3" s="1"/>
  <c r="F306" i="3"/>
  <c r="L306" i="3" s="1"/>
  <c r="M306" i="3" s="1"/>
  <c r="F307" i="3"/>
  <c r="L307" i="3" s="1"/>
  <c r="M307" i="3" s="1"/>
  <c r="F308" i="3"/>
  <c r="L308" i="3" s="1"/>
  <c r="M308" i="3" s="1"/>
  <c r="F309" i="3"/>
  <c r="L309" i="3" s="1"/>
  <c r="M309" i="3" s="1"/>
  <c r="F310" i="3"/>
  <c r="L310" i="3" s="1"/>
  <c r="M310" i="3" s="1"/>
  <c r="F311" i="3"/>
  <c r="L311" i="3" s="1"/>
  <c r="M311" i="3" s="1"/>
  <c r="F312" i="3"/>
  <c r="L312" i="3" s="1"/>
  <c r="M312" i="3" s="1"/>
  <c r="F313" i="3"/>
  <c r="L313" i="3" s="1"/>
  <c r="M313" i="3" s="1"/>
  <c r="F314" i="3"/>
  <c r="L314" i="3" s="1"/>
  <c r="M314" i="3" s="1"/>
  <c r="F315" i="3"/>
  <c r="L315" i="3" s="1"/>
  <c r="M315" i="3" s="1"/>
  <c r="F316" i="3"/>
  <c r="L316" i="3" s="1"/>
  <c r="M316" i="3" s="1"/>
  <c r="F317" i="3"/>
  <c r="L317" i="3"/>
  <c r="M317" i="3" s="1"/>
  <c r="F318" i="3"/>
  <c r="L318" i="3" s="1"/>
  <c r="M318" i="3" s="1"/>
  <c r="F319" i="3"/>
  <c r="L319" i="3" s="1"/>
  <c r="M319" i="3" s="1"/>
  <c r="F320" i="3"/>
  <c r="L320" i="3" s="1"/>
  <c r="M320" i="3" s="1"/>
  <c r="F321" i="3"/>
  <c r="L321" i="3" s="1"/>
  <c r="M321" i="3" s="1"/>
  <c r="F322" i="3"/>
  <c r="L322" i="3" s="1"/>
  <c r="M322" i="3" s="1"/>
  <c r="F323" i="3"/>
  <c r="L323" i="3" s="1"/>
  <c r="M323" i="3" s="1"/>
  <c r="F324" i="3"/>
  <c r="L324" i="3" s="1"/>
  <c r="M324" i="3" s="1"/>
  <c r="F325" i="3"/>
  <c r="L325" i="3" s="1"/>
  <c r="M325" i="3" s="1"/>
  <c r="F326" i="3"/>
  <c r="L326" i="3" s="1"/>
  <c r="M326" i="3" s="1"/>
  <c r="F327" i="3"/>
  <c r="L327" i="3" s="1"/>
  <c r="M327" i="3" s="1"/>
  <c r="F328" i="3"/>
  <c r="L328" i="3" s="1"/>
  <c r="M328" i="3" s="1"/>
  <c r="F329" i="3"/>
  <c r="L329" i="3" s="1"/>
  <c r="M329" i="3" s="1"/>
  <c r="F330" i="3"/>
  <c r="L330" i="3" s="1"/>
  <c r="M330" i="3" s="1"/>
  <c r="F331" i="3"/>
  <c r="L331" i="3"/>
  <c r="M331" i="3" s="1"/>
  <c r="F332" i="3"/>
  <c r="L332" i="3" s="1"/>
  <c r="M332" i="3" s="1"/>
  <c r="F333" i="3"/>
  <c r="L333" i="3" s="1"/>
  <c r="M333" i="3" s="1"/>
  <c r="F334" i="3"/>
  <c r="L334" i="3" s="1"/>
  <c r="M334" i="3" s="1"/>
  <c r="F335" i="3"/>
  <c r="L335" i="3" s="1"/>
  <c r="M335" i="3" s="1"/>
  <c r="F336" i="3"/>
  <c r="L336" i="3" s="1"/>
  <c r="M336" i="3" s="1"/>
  <c r="F337" i="3"/>
  <c r="L337" i="3" s="1"/>
  <c r="M337" i="3" s="1"/>
  <c r="F338" i="3"/>
  <c r="L338" i="3" s="1"/>
  <c r="M338" i="3" s="1"/>
  <c r="F339" i="3"/>
  <c r="L339" i="3" s="1"/>
  <c r="M339" i="3" s="1"/>
  <c r="F340" i="3"/>
  <c r="L340" i="3" s="1"/>
  <c r="M340" i="3" s="1"/>
  <c r="F341" i="3"/>
  <c r="L341" i="3" s="1"/>
  <c r="M341" i="3" s="1"/>
  <c r="F342" i="3"/>
  <c r="L342" i="3" s="1"/>
  <c r="M342" i="3" s="1"/>
  <c r="F343" i="3"/>
  <c r="L343" i="3" s="1"/>
  <c r="M343" i="3" s="1"/>
  <c r="F344" i="3"/>
  <c r="L344" i="3" s="1"/>
  <c r="M344" i="3" s="1"/>
  <c r="F345" i="3"/>
  <c r="L345" i="3" s="1"/>
  <c r="M345" i="3" s="1"/>
  <c r="F346" i="3"/>
  <c r="L346" i="3" s="1"/>
  <c r="M346" i="3" s="1"/>
  <c r="F347" i="3"/>
  <c r="L347" i="3" s="1"/>
  <c r="M347" i="3" s="1"/>
  <c r="F348" i="3"/>
  <c r="L348" i="3" s="1"/>
  <c r="M348" i="3" s="1"/>
  <c r="F349" i="3"/>
  <c r="L349" i="3" s="1"/>
  <c r="M349" i="3" s="1"/>
  <c r="F350" i="3"/>
  <c r="L350" i="3" s="1"/>
  <c r="M350" i="3" s="1"/>
  <c r="F351" i="3"/>
  <c r="L351" i="3" s="1"/>
  <c r="M351" i="3" s="1"/>
  <c r="F352" i="3"/>
  <c r="L352" i="3" s="1"/>
  <c r="M352" i="3" s="1"/>
  <c r="F353" i="3"/>
  <c r="L353" i="3" s="1"/>
  <c r="M353" i="3" s="1"/>
  <c r="F354" i="3"/>
  <c r="L354" i="3" s="1"/>
  <c r="M354" i="3" s="1"/>
  <c r="F355" i="3"/>
  <c r="L355" i="3" s="1"/>
  <c r="M355" i="3" s="1"/>
  <c r="F356" i="3"/>
  <c r="L356" i="3" s="1"/>
  <c r="M356" i="3" s="1"/>
  <c r="F357" i="3"/>
  <c r="L357" i="3" s="1"/>
  <c r="M357" i="3" s="1"/>
  <c r="F358" i="3"/>
  <c r="L358" i="3" s="1"/>
  <c r="M358" i="3" s="1"/>
  <c r="F359" i="3"/>
  <c r="L359" i="3" s="1"/>
  <c r="M359" i="3" s="1"/>
  <c r="F360" i="3"/>
  <c r="L360" i="3" s="1"/>
  <c r="M360" i="3" s="1"/>
  <c r="F361" i="3"/>
  <c r="L361" i="3" s="1"/>
  <c r="M361" i="3" s="1"/>
  <c r="F362" i="3"/>
  <c r="L362" i="3" s="1"/>
  <c r="M362" i="3" s="1"/>
  <c r="F363" i="3"/>
  <c r="L363" i="3" s="1"/>
  <c r="M363" i="3" s="1"/>
  <c r="F364" i="3"/>
  <c r="L364" i="3" s="1"/>
  <c r="M364" i="3" s="1"/>
  <c r="F365" i="3"/>
  <c r="L365" i="3" s="1"/>
  <c r="M365" i="3" s="1"/>
  <c r="F366" i="3"/>
  <c r="L366" i="3" s="1"/>
  <c r="M366" i="3" s="1"/>
  <c r="F367" i="3"/>
  <c r="L367" i="3" s="1"/>
  <c r="M367" i="3" s="1"/>
  <c r="F368" i="3"/>
  <c r="L368" i="3" s="1"/>
  <c r="M368" i="3" s="1"/>
  <c r="F369" i="3"/>
  <c r="L369" i="3" s="1"/>
  <c r="M369" i="3" s="1"/>
  <c r="F370" i="3"/>
  <c r="L370" i="3" s="1"/>
  <c r="M370" i="3" s="1"/>
  <c r="F371" i="3"/>
  <c r="L371" i="3" s="1"/>
  <c r="M371" i="3" s="1"/>
  <c r="F372" i="3"/>
  <c r="L372" i="3" s="1"/>
  <c r="M372" i="3" s="1"/>
  <c r="F373" i="3"/>
  <c r="L373" i="3" s="1"/>
  <c r="M373" i="3" s="1"/>
  <c r="F374" i="3"/>
  <c r="L374" i="3" s="1"/>
  <c r="M374" i="3" s="1"/>
  <c r="F375" i="3"/>
  <c r="L375" i="3" s="1"/>
  <c r="M375" i="3" s="1"/>
  <c r="F376" i="3"/>
  <c r="L376" i="3" s="1"/>
  <c r="M376" i="3" s="1"/>
  <c r="F377" i="3"/>
  <c r="L377" i="3" s="1"/>
  <c r="M377" i="3" s="1"/>
  <c r="F378" i="3"/>
  <c r="L378" i="3" s="1"/>
  <c r="M378" i="3" s="1"/>
  <c r="F379" i="3"/>
  <c r="L379" i="3" s="1"/>
  <c r="M379" i="3" s="1"/>
  <c r="F380" i="3"/>
  <c r="L380" i="3" s="1"/>
  <c r="M380" i="3" s="1"/>
  <c r="F381" i="3"/>
  <c r="L381" i="3"/>
  <c r="M381" i="3" s="1"/>
  <c r="F382" i="3"/>
  <c r="L382" i="3" s="1"/>
  <c r="M382" i="3" s="1"/>
  <c r="F383" i="3"/>
  <c r="L383" i="3" s="1"/>
  <c r="M383" i="3" s="1"/>
  <c r="F384" i="3"/>
  <c r="L384" i="3" s="1"/>
  <c r="M384" i="3" s="1"/>
  <c r="F385" i="3"/>
  <c r="L385" i="3" s="1"/>
  <c r="M385" i="3" s="1"/>
  <c r="F386" i="3"/>
  <c r="L386" i="3" s="1"/>
  <c r="M386" i="3" s="1"/>
  <c r="F387" i="3"/>
  <c r="L387" i="3" s="1"/>
  <c r="M387" i="3" s="1"/>
  <c r="F388" i="3"/>
  <c r="L388" i="3" s="1"/>
  <c r="M388" i="3" s="1"/>
  <c r="F389" i="3"/>
  <c r="L389" i="3" s="1"/>
  <c r="M389" i="3" s="1"/>
  <c r="F390" i="3"/>
  <c r="L390" i="3" s="1"/>
  <c r="M390" i="3" s="1"/>
  <c r="F391" i="3"/>
  <c r="L391" i="3" s="1"/>
  <c r="M391" i="3" s="1"/>
  <c r="F392" i="3"/>
  <c r="L392" i="3" s="1"/>
  <c r="M392" i="3" s="1"/>
  <c r="F393" i="3"/>
  <c r="L393" i="3" s="1"/>
  <c r="M393" i="3" s="1"/>
  <c r="F394" i="3"/>
  <c r="L394" i="3" s="1"/>
  <c r="M394" i="3" s="1"/>
  <c r="F395" i="3"/>
  <c r="L395" i="3"/>
  <c r="M395" i="3" s="1"/>
  <c r="F396" i="3"/>
  <c r="L396" i="3" s="1"/>
  <c r="M396" i="3" s="1"/>
  <c r="F397" i="3"/>
  <c r="L397" i="3" s="1"/>
  <c r="M397" i="3" s="1"/>
  <c r="F398" i="3"/>
  <c r="L398" i="3" s="1"/>
  <c r="M398" i="3" s="1"/>
  <c r="F399" i="3"/>
  <c r="L399" i="3" s="1"/>
  <c r="M399" i="3" s="1"/>
  <c r="F400" i="3"/>
  <c r="L400" i="3" s="1"/>
  <c r="M400" i="3" s="1"/>
  <c r="F401" i="3"/>
  <c r="L401" i="3" s="1"/>
  <c r="M401" i="3" s="1"/>
  <c r="F402" i="3"/>
  <c r="L402" i="3" s="1"/>
  <c r="M402" i="3" s="1"/>
  <c r="F403" i="3"/>
  <c r="L403" i="3" s="1"/>
  <c r="M403" i="3" s="1"/>
  <c r="F404" i="3"/>
  <c r="L404" i="3" s="1"/>
  <c r="M404" i="3" s="1"/>
  <c r="F405" i="3"/>
  <c r="L405" i="3" s="1"/>
  <c r="M405" i="3" s="1"/>
  <c r="F406" i="3"/>
  <c r="L406" i="3" s="1"/>
  <c r="M406" i="3" s="1"/>
  <c r="F407" i="3"/>
  <c r="L407" i="3" s="1"/>
  <c r="M407" i="3" s="1"/>
  <c r="F408" i="3"/>
  <c r="L408" i="3" s="1"/>
  <c r="M408" i="3" s="1"/>
  <c r="F409" i="3"/>
  <c r="L409" i="3" s="1"/>
  <c r="M409" i="3" s="1"/>
  <c r="F410" i="3"/>
  <c r="L410" i="3" s="1"/>
  <c r="M410" i="3" s="1"/>
  <c r="F411" i="3"/>
  <c r="L411" i="3" s="1"/>
  <c r="M411" i="3" s="1"/>
  <c r="F412" i="3"/>
  <c r="L412" i="3" s="1"/>
  <c r="M412" i="3" s="1"/>
  <c r="F413" i="3"/>
  <c r="L413" i="3" s="1"/>
  <c r="M413" i="3" s="1"/>
  <c r="F414" i="3"/>
  <c r="L414" i="3" s="1"/>
  <c r="M414" i="3" s="1"/>
  <c r="F415" i="3"/>
  <c r="L415" i="3" s="1"/>
  <c r="M415" i="3" s="1"/>
  <c r="F416" i="3"/>
  <c r="L416" i="3" s="1"/>
  <c r="M416" i="3" s="1"/>
  <c r="F417" i="3"/>
  <c r="L417" i="3" s="1"/>
  <c r="M417" i="3" s="1"/>
  <c r="F418" i="3"/>
  <c r="L418" i="3" s="1"/>
  <c r="M418" i="3" s="1"/>
  <c r="F419" i="3"/>
  <c r="L419" i="3" s="1"/>
  <c r="M419" i="3" s="1"/>
  <c r="F420" i="3"/>
  <c r="L420" i="3" s="1"/>
  <c r="M420" i="3" s="1"/>
  <c r="F421" i="3"/>
  <c r="L421" i="3" s="1"/>
  <c r="M421" i="3" s="1"/>
  <c r="F422" i="3"/>
  <c r="L422" i="3" s="1"/>
  <c r="M422" i="3" s="1"/>
  <c r="F423" i="3"/>
  <c r="L423" i="3" s="1"/>
  <c r="M423" i="3" s="1"/>
  <c r="F424" i="3"/>
  <c r="L424" i="3" s="1"/>
  <c r="M424" i="3" s="1"/>
  <c r="F425" i="3"/>
  <c r="L425" i="3" s="1"/>
  <c r="M425" i="3" s="1"/>
  <c r="F426" i="3"/>
  <c r="L426" i="3" s="1"/>
  <c r="M426" i="3" s="1"/>
  <c r="F427" i="3"/>
  <c r="L427" i="3" s="1"/>
  <c r="M427" i="3" s="1"/>
  <c r="F428" i="3"/>
  <c r="L428" i="3" s="1"/>
  <c r="M428" i="3" s="1"/>
  <c r="F429" i="3"/>
  <c r="L429" i="3" s="1"/>
  <c r="M429" i="3" s="1"/>
  <c r="F430" i="3"/>
  <c r="L430" i="3" s="1"/>
  <c r="M430" i="3" s="1"/>
  <c r="F431" i="3"/>
  <c r="L431" i="3" s="1"/>
  <c r="M431" i="3" s="1"/>
  <c r="F432" i="3"/>
  <c r="L432" i="3" s="1"/>
  <c r="M432" i="3" s="1"/>
  <c r="F433" i="3"/>
  <c r="L433" i="3" s="1"/>
  <c r="M433" i="3" s="1"/>
  <c r="F434" i="3"/>
  <c r="L434" i="3" s="1"/>
  <c r="M434" i="3" s="1"/>
  <c r="F435" i="3"/>
  <c r="L435" i="3" s="1"/>
  <c r="M435" i="3" s="1"/>
  <c r="F436" i="3"/>
  <c r="L436" i="3" s="1"/>
  <c r="M436" i="3" s="1"/>
  <c r="F437" i="3"/>
  <c r="L437" i="3" s="1"/>
  <c r="M437" i="3" s="1"/>
  <c r="F438" i="3"/>
  <c r="L438" i="3" s="1"/>
  <c r="M438" i="3" s="1"/>
  <c r="F439" i="3"/>
  <c r="L439" i="3" s="1"/>
  <c r="M439" i="3" s="1"/>
  <c r="F440" i="3"/>
  <c r="L440" i="3" s="1"/>
  <c r="M440" i="3" s="1"/>
  <c r="F441" i="3"/>
  <c r="L441" i="3" s="1"/>
  <c r="M441" i="3" s="1"/>
  <c r="F442" i="3"/>
  <c r="L442" i="3" s="1"/>
  <c r="M442" i="3" s="1"/>
  <c r="F443" i="3"/>
  <c r="L443" i="3" s="1"/>
  <c r="M443" i="3" s="1"/>
  <c r="F444" i="3"/>
  <c r="L444" i="3" s="1"/>
  <c r="M444" i="3" s="1"/>
  <c r="F445" i="3"/>
  <c r="L445" i="3"/>
  <c r="M445" i="3" s="1"/>
  <c r="F446" i="3"/>
  <c r="L446" i="3" s="1"/>
  <c r="M446" i="3" s="1"/>
  <c r="F447" i="3"/>
  <c r="L447" i="3" s="1"/>
  <c r="M447" i="3" s="1"/>
  <c r="F448" i="3"/>
  <c r="L448" i="3" s="1"/>
  <c r="M448" i="3" s="1"/>
  <c r="F449" i="3"/>
  <c r="L449" i="3" s="1"/>
  <c r="M449" i="3" s="1"/>
  <c r="F450" i="3"/>
  <c r="L450" i="3" s="1"/>
  <c r="M450" i="3" s="1"/>
  <c r="F451" i="3"/>
  <c r="L451" i="3" s="1"/>
  <c r="M451" i="3" s="1"/>
  <c r="F452" i="3"/>
  <c r="L452" i="3" s="1"/>
  <c r="M452" i="3" s="1"/>
  <c r="F453" i="3"/>
  <c r="L453" i="3" s="1"/>
  <c r="M453" i="3" s="1"/>
  <c r="F454" i="3"/>
  <c r="L454" i="3" s="1"/>
  <c r="M454" i="3" s="1"/>
  <c r="F455" i="3"/>
  <c r="L455" i="3" s="1"/>
  <c r="M455" i="3" s="1"/>
  <c r="F456" i="3"/>
  <c r="L456" i="3" s="1"/>
  <c r="M456" i="3" s="1"/>
  <c r="F457" i="3"/>
  <c r="L457" i="3" s="1"/>
  <c r="M457" i="3" s="1"/>
  <c r="F458" i="3"/>
  <c r="L458" i="3" s="1"/>
  <c r="M458" i="3" s="1"/>
  <c r="F459" i="3"/>
  <c r="L459" i="3"/>
  <c r="M459" i="3" s="1"/>
  <c r="F460" i="3"/>
  <c r="L460" i="3" s="1"/>
  <c r="M460" i="3" s="1"/>
  <c r="F461" i="3"/>
  <c r="L461" i="3" s="1"/>
  <c r="M461" i="3" s="1"/>
  <c r="F462" i="3"/>
  <c r="L462" i="3" s="1"/>
  <c r="M462" i="3" s="1"/>
  <c r="F463" i="3"/>
  <c r="L463" i="3" s="1"/>
  <c r="M463" i="3" s="1"/>
  <c r="F464" i="3"/>
  <c r="L464" i="3" s="1"/>
  <c r="M464" i="3" s="1"/>
  <c r="F465" i="3"/>
  <c r="L465" i="3" s="1"/>
  <c r="M465" i="3" s="1"/>
  <c r="F466" i="3"/>
  <c r="L466" i="3" s="1"/>
  <c r="M466" i="3" s="1"/>
  <c r="F467" i="3"/>
  <c r="L467" i="3" s="1"/>
  <c r="M467" i="3" s="1"/>
  <c r="F468" i="3"/>
  <c r="L468" i="3" s="1"/>
  <c r="M468" i="3" s="1"/>
  <c r="F469" i="3"/>
  <c r="L469" i="3" s="1"/>
  <c r="M469" i="3" s="1"/>
  <c r="F470" i="3"/>
  <c r="L470" i="3" s="1"/>
  <c r="M470" i="3" s="1"/>
  <c r="F471" i="3"/>
  <c r="L471" i="3" s="1"/>
  <c r="M471" i="3" s="1"/>
  <c r="F472" i="3"/>
  <c r="L472" i="3" s="1"/>
  <c r="M472" i="3" s="1"/>
  <c r="F473" i="3"/>
  <c r="L473" i="3" s="1"/>
  <c r="M473" i="3" s="1"/>
  <c r="F474" i="3"/>
  <c r="L474" i="3" s="1"/>
  <c r="M474" i="3" s="1"/>
  <c r="F475" i="3"/>
  <c r="L475" i="3" s="1"/>
  <c r="M475" i="3" s="1"/>
  <c r="F476" i="3"/>
  <c r="L476" i="3" s="1"/>
  <c r="M476" i="3" s="1"/>
  <c r="F477" i="3"/>
  <c r="L477" i="3" s="1"/>
  <c r="M477" i="3" s="1"/>
  <c r="F478" i="3"/>
  <c r="L478" i="3" s="1"/>
  <c r="M478" i="3" s="1"/>
  <c r="F479" i="3"/>
  <c r="L479" i="3" s="1"/>
  <c r="M479" i="3" s="1"/>
  <c r="F480" i="3"/>
  <c r="L480" i="3" s="1"/>
  <c r="M480" i="3" s="1"/>
  <c r="F481" i="3"/>
  <c r="L481" i="3" s="1"/>
  <c r="M481" i="3" s="1"/>
  <c r="F482" i="3"/>
  <c r="L482" i="3" s="1"/>
  <c r="M482" i="3" s="1"/>
  <c r="F483" i="3"/>
  <c r="L483" i="3" s="1"/>
  <c r="M483" i="3" s="1"/>
  <c r="F484" i="3"/>
  <c r="L484" i="3" s="1"/>
  <c r="M484" i="3" s="1"/>
  <c r="F485" i="3"/>
  <c r="L485" i="3" s="1"/>
  <c r="M485" i="3" s="1"/>
  <c r="F486" i="3"/>
  <c r="L486" i="3" s="1"/>
  <c r="M486" i="3" s="1"/>
  <c r="F487" i="3"/>
  <c r="L487" i="3" s="1"/>
  <c r="M487" i="3" s="1"/>
  <c r="F488" i="3"/>
  <c r="L488" i="3" s="1"/>
  <c r="M488" i="3" s="1"/>
  <c r="F489" i="3"/>
  <c r="L489" i="3" s="1"/>
  <c r="M489" i="3" s="1"/>
  <c r="F490" i="3"/>
  <c r="L490" i="3" s="1"/>
  <c r="M490" i="3" s="1"/>
  <c r="F491" i="3"/>
  <c r="L491" i="3" s="1"/>
  <c r="M491" i="3" s="1"/>
  <c r="F492" i="3"/>
  <c r="L492" i="3" s="1"/>
  <c r="M492" i="3" s="1"/>
  <c r="F493" i="3"/>
  <c r="L493" i="3" s="1"/>
  <c r="M493" i="3" s="1"/>
  <c r="F494" i="3"/>
  <c r="L494" i="3" s="1"/>
  <c r="M494" i="3" s="1"/>
  <c r="F495" i="3"/>
  <c r="L495" i="3" s="1"/>
  <c r="M495" i="3" s="1"/>
  <c r="F496" i="3"/>
  <c r="L496" i="3" s="1"/>
  <c r="M496" i="3" s="1"/>
  <c r="F497" i="3"/>
  <c r="L497" i="3" s="1"/>
  <c r="M497" i="3" s="1"/>
  <c r="F498" i="3"/>
  <c r="L498" i="3" s="1"/>
  <c r="M498" i="3" s="1"/>
  <c r="F499" i="3"/>
  <c r="L499" i="3" s="1"/>
  <c r="M499" i="3" s="1"/>
  <c r="F500" i="3"/>
  <c r="L500" i="3" s="1"/>
  <c r="M500" i="3" s="1"/>
  <c r="F501" i="3"/>
  <c r="L501" i="3" s="1"/>
  <c r="M501" i="3" s="1"/>
  <c r="F502" i="3"/>
  <c r="L502" i="3" s="1"/>
  <c r="M502" i="3" s="1"/>
  <c r="F503" i="3"/>
  <c r="L503" i="3" s="1"/>
  <c r="M503" i="3" s="1"/>
  <c r="F504" i="3"/>
  <c r="L504" i="3" s="1"/>
  <c r="M504" i="3" s="1"/>
  <c r="F505" i="3"/>
  <c r="L505" i="3" s="1"/>
  <c r="M505" i="3" s="1"/>
  <c r="F506" i="3"/>
  <c r="L506" i="3" s="1"/>
  <c r="M506" i="3" s="1"/>
  <c r="F507" i="3"/>
  <c r="L507" i="3" s="1"/>
  <c r="M507" i="3" s="1"/>
  <c r="F508" i="3"/>
  <c r="L508" i="3" s="1"/>
  <c r="M508" i="3" s="1"/>
  <c r="B511" i="3"/>
  <c r="C511" i="3"/>
  <c r="D511" i="3"/>
  <c r="E511" i="3"/>
  <c r="H511" i="3"/>
  <c r="K511" i="3"/>
  <c r="B513" i="3"/>
  <c r="C513" i="3"/>
  <c r="D513" i="3"/>
  <c r="E513" i="3"/>
  <c r="H513" i="3"/>
  <c r="K513" i="3"/>
  <c r="B515" i="3"/>
  <c r="C515" i="3"/>
  <c r="D515" i="3"/>
  <c r="E515" i="3"/>
  <c r="H515" i="3"/>
  <c r="K515" i="3"/>
  <c r="B517" i="3"/>
  <c r="C517" i="3"/>
  <c r="D517" i="3"/>
  <c r="E517" i="3"/>
  <c r="H517" i="3"/>
  <c r="K517" i="3"/>
  <c r="B519" i="3"/>
  <c r="C519" i="3"/>
  <c r="D519" i="3"/>
  <c r="E519" i="3"/>
  <c r="H519" i="3"/>
  <c r="K519" i="3"/>
  <c r="G1" i="1"/>
  <c r="G2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K22" i="4"/>
  <c r="N22" i="4"/>
  <c r="H22" i="4"/>
  <c r="M23" i="4" l="1"/>
  <c r="J23" i="4"/>
  <c r="G23" i="4"/>
  <c r="H5" i="3"/>
  <c r="E5" i="3"/>
  <c r="L6" i="3"/>
  <c r="L7" i="3"/>
  <c r="M9" i="3"/>
  <c r="L3" i="3"/>
  <c r="L4" i="3"/>
  <c r="L5" i="3" s="1"/>
  <c r="C15" i="1"/>
  <c r="D15" i="1" s="1"/>
  <c r="E15" i="1" s="1"/>
  <c r="C16" i="1"/>
  <c r="D16" i="1" s="1"/>
  <c r="E16" i="1" s="1"/>
  <c r="C20" i="1"/>
  <c r="D20" i="1" s="1"/>
  <c r="C21" i="1"/>
  <c r="D21" i="1"/>
  <c r="C22" i="1"/>
  <c r="D22" i="1" s="1"/>
  <c r="C23" i="1"/>
  <c r="D23" i="1" s="1"/>
  <c r="K23" i="4"/>
  <c r="N23" i="4"/>
  <c r="H23" i="4"/>
  <c r="M24" i="4" l="1"/>
  <c r="J24" i="4"/>
  <c r="G24" i="4"/>
  <c r="G12" i="1"/>
  <c r="G13" i="1"/>
  <c r="M3" i="3"/>
  <c r="M4" i="3"/>
  <c r="M6" i="3"/>
  <c r="M7" i="3"/>
  <c r="C24" i="1"/>
  <c r="D24" i="1" s="1"/>
  <c r="C25" i="1"/>
  <c r="D25" i="1" s="1"/>
  <c r="D28" i="1"/>
  <c r="C30" i="1" s="1"/>
  <c r="D30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/>
  <c r="C38" i="1"/>
  <c r="D38" i="1" s="1"/>
  <c r="C39" i="1"/>
  <c r="D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N24" i="4"/>
  <c r="H24" i="4"/>
  <c r="K24" i="4"/>
  <c r="G14" i="1"/>
  <c r="M25" i="4" l="1"/>
  <c r="J25" i="4"/>
  <c r="G25" i="4"/>
  <c r="G22" i="1"/>
  <c r="G21" i="1"/>
  <c r="C31" i="1"/>
  <c r="D31" i="1" s="1"/>
  <c r="C29" i="1"/>
  <c r="D29" i="1" s="1"/>
  <c r="M5" i="3"/>
  <c r="C65" i="1"/>
  <c r="D65" i="1" s="1"/>
  <c r="B66" i="1"/>
  <c r="C66" i="1" s="1"/>
  <c r="D66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N25" i="4"/>
  <c r="H25" i="4"/>
  <c r="K25" i="4"/>
  <c r="G23" i="1"/>
  <c r="M26" i="4" l="1"/>
  <c r="J26" i="4"/>
  <c r="G26" i="4"/>
  <c r="G63" i="1"/>
  <c r="G62" i="1"/>
  <c r="C73" i="1"/>
  <c r="D73" i="1" s="1"/>
  <c r="E73" i="1" s="1"/>
  <c r="F73" i="1" s="1"/>
  <c r="B75" i="1"/>
  <c r="B79" i="1"/>
  <c r="B80" i="1"/>
  <c r="B83" i="1"/>
  <c r="K26" i="4"/>
  <c r="H26" i="4"/>
  <c r="N26" i="4"/>
  <c r="B84" i="1"/>
  <c r="G64" i="1"/>
  <c r="M27" i="4" l="1"/>
  <c r="J27" i="4"/>
  <c r="G27" i="4"/>
  <c r="I71" i="1"/>
  <c r="I70" i="1"/>
  <c r="C88" i="1"/>
  <c r="D88" i="1" s="1"/>
  <c r="C89" i="1"/>
  <c r="D89" i="1" s="1"/>
  <c r="H27" i="4"/>
  <c r="K27" i="4"/>
  <c r="N27" i="4"/>
  <c r="I72" i="1"/>
  <c r="M28" i="4" l="1"/>
  <c r="J28" i="4"/>
  <c r="G28" i="4"/>
  <c r="C94" i="1"/>
  <c r="C91" i="1"/>
  <c r="C92" i="1"/>
  <c r="C93" i="1"/>
  <c r="F100" i="1"/>
  <c r="C101" i="1" s="1"/>
  <c r="G100" i="1"/>
  <c r="D101" i="1" s="1"/>
  <c r="B101" i="1"/>
  <c r="F101" i="1"/>
  <c r="C102" i="1" s="1"/>
  <c r="G101" i="1"/>
  <c r="D102" i="1" s="1"/>
  <c r="B102" i="1"/>
  <c r="N28" i="4"/>
  <c r="H28" i="4"/>
  <c r="K28" i="4"/>
  <c r="M29" i="4" l="1"/>
  <c r="J29" i="4"/>
  <c r="G29" i="4"/>
  <c r="B103" i="1"/>
  <c r="C103" i="1"/>
  <c r="D103" i="1"/>
  <c r="D95" i="1"/>
  <c r="C95" i="1" s="1"/>
  <c r="H29" i="4"/>
  <c r="K29" i="4"/>
  <c r="N29" i="4"/>
  <c r="C96" i="1"/>
  <c r="D104" i="1"/>
  <c r="B104" i="1"/>
  <c r="C104" i="1"/>
  <c r="M30" i="4" l="1"/>
  <c r="J30" i="4"/>
  <c r="G30" i="4"/>
  <c r="H30" i="4"/>
  <c r="N30" i="4"/>
  <c r="K30" i="4"/>
  <c r="M31" i="4" l="1"/>
  <c r="J31" i="4"/>
  <c r="G31" i="4"/>
  <c r="K31" i="4"/>
  <c r="N31" i="4"/>
  <c r="H31" i="4"/>
  <c r="M32" i="4" l="1"/>
  <c r="J32" i="4"/>
  <c r="G32" i="4"/>
  <c r="K32" i="4"/>
  <c r="N32" i="4"/>
  <c r="H32" i="4"/>
  <c r="M33" i="4" l="1"/>
  <c r="J33" i="4"/>
  <c r="G33" i="4"/>
  <c r="K33" i="4"/>
  <c r="N33" i="4"/>
  <c r="H33" i="4"/>
  <c r="M34" i="4" l="1"/>
  <c r="J34" i="4"/>
  <c r="G34" i="4"/>
  <c r="H34" i="4"/>
  <c r="K34" i="4"/>
  <c r="N34" i="4"/>
  <c r="M35" i="4" l="1"/>
  <c r="J35" i="4"/>
  <c r="G35" i="4"/>
  <c r="K35" i="4"/>
  <c r="N35" i="4"/>
  <c r="H35" i="4"/>
  <c r="M36" i="4" l="1"/>
  <c r="J36" i="4"/>
  <c r="G36" i="4"/>
  <c r="K36" i="4"/>
  <c r="N36" i="4"/>
  <c r="H36" i="4"/>
  <c r="M37" i="4" l="1"/>
  <c r="J37" i="4"/>
  <c r="G37" i="4"/>
  <c r="H37" i="4"/>
  <c r="K37" i="4"/>
  <c r="N37" i="4"/>
  <c r="M38" i="4" l="1"/>
  <c r="J38" i="4"/>
  <c r="G38" i="4"/>
  <c r="K38" i="4"/>
  <c r="N38" i="4"/>
  <c r="H38" i="4"/>
  <c r="M39" i="4" l="1"/>
  <c r="J39" i="4"/>
  <c r="G39" i="4"/>
  <c r="K39" i="4"/>
  <c r="N39" i="4"/>
  <c r="H39" i="4"/>
  <c r="M40" i="4" l="1"/>
  <c r="J40" i="4"/>
  <c r="G40" i="4"/>
  <c r="K40" i="4"/>
  <c r="N40" i="4"/>
  <c r="H40" i="4"/>
  <c r="M41" i="4" l="1"/>
  <c r="J41" i="4"/>
  <c r="G41" i="4"/>
  <c r="K41" i="4"/>
  <c r="N41" i="4"/>
  <c r="H41" i="4"/>
  <c r="M42" i="4" l="1"/>
  <c r="J42" i="4"/>
  <c r="G42" i="4"/>
  <c r="K42" i="4"/>
  <c r="N42" i="4"/>
  <c r="H42" i="4"/>
  <c r="M43" i="4" l="1"/>
  <c r="J43" i="4"/>
  <c r="G43" i="4"/>
  <c r="K43" i="4"/>
  <c r="N43" i="4"/>
  <c r="H43" i="4"/>
  <c r="M44" i="4" l="1"/>
  <c r="J44" i="4"/>
  <c r="G44" i="4"/>
  <c r="K44" i="4"/>
  <c r="N44" i="4"/>
  <c r="H44" i="4"/>
  <c r="M45" i="4" l="1"/>
  <c r="J45" i="4"/>
  <c r="G45" i="4"/>
  <c r="K45" i="4"/>
  <c r="N45" i="4"/>
  <c r="H45" i="4"/>
  <c r="M46" i="4" l="1"/>
  <c r="J46" i="4"/>
  <c r="G46" i="4"/>
  <c r="K46" i="4"/>
  <c r="N46" i="4"/>
  <c r="H46" i="4"/>
  <c r="M47" i="4" l="1"/>
  <c r="J47" i="4"/>
  <c r="G47" i="4"/>
  <c r="K47" i="4"/>
  <c r="N47" i="4"/>
  <c r="H47" i="4"/>
  <c r="M48" i="4" l="1"/>
  <c r="J48" i="4"/>
  <c r="G48" i="4"/>
  <c r="K48" i="4"/>
  <c r="N48" i="4"/>
  <c r="H48" i="4"/>
  <c r="M49" i="4" l="1"/>
  <c r="J49" i="4"/>
  <c r="G49" i="4"/>
  <c r="K49" i="4"/>
  <c r="N49" i="4"/>
  <c r="H49" i="4"/>
  <c r="M50" i="4" l="1"/>
  <c r="J50" i="4"/>
  <c r="G50" i="4"/>
  <c r="H50" i="4"/>
  <c r="K50" i="4"/>
  <c r="N50" i="4"/>
  <c r="M51" i="4" l="1"/>
  <c r="J51" i="4"/>
  <c r="G51" i="4"/>
  <c r="H51" i="4"/>
  <c r="N51" i="4"/>
  <c r="K51" i="4"/>
  <c r="M52" i="4" l="1"/>
  <c r="J52" i="4"/>
  <c r="G52" i="4"/>
  <c r="H52" i="4"/>
  <c r="N52" i="4"/>
  <c r="K52" i="4"/>
  <c r="M53" i="4" l="1"/>
  <c r="J53" i="4"/>
  <c r="G53" i="4"/>
  <c r="H53" i="4"/>
  <c r="K53" i="4"/>
  <c r="N53" i="4"/>
  <c r="M54" i="4" l="1"/>
  <c r="J54" i="4"/>
  <c r="G54" i="4"/>
  <c r="K54" i="4"/>
  <c r="N54" i="4"/>
  <c r="H54" i="4"/>
  <c r="M55" i="4" l="1"/>
  <c r="J55" i="4"/>
  <c r="G55" i="4"/>
  <c r="N55" i="4"/>
  <c r="H55" i="4"/>
  <c r="K55" i="4"/>
  <c r="M56" i="4" l="1"/>
  <c r="J56" i="4"/>
  <c r="G56" i="4"/>
  <c r="H56" i="4"/>
  <c r="N56" i="4"/>
  <c r="K56" i="4"/>
  <c r="M57" i="4" l="1"/>
  <c r="J57" i="4"/>
  <c r="G57" i="4"/>
  <c r="K57" i="4"/>
  <c r="N57" i="4"/>
  <c r="H57" i="4"/>
  <c r="M58" i="4" l="1"/>
  <c r="J58" i="4"/>
  <c r="G58" i="4"/>
  <c r="K58" i="4"/>
  <c r="N58" i="4"/>
  <c r="H58" i="4"/>
  <c r="M59" i="4" l="1"/>
  <c r="J59" i="4"/>
  <c r="G59" i="4"/>
  <c r="K59" i="4"/>
  <c r="N59" i="4"/>
  <c r="H59" i="4"/>
  <c r="M60" i="4" l="1"/>
  <c r="J60" i="4"/>
  <c r="G60" i="4"/>
  <c r="K60" i="4"/>
  <c r="N60" i="4"/>
  <c r="H60" i="4"/>
  <c r="M61" i="4" l="1"/>
  <c r="J61" i="4"/>
  <c r="G61" i="4"/>
  <c r="K61" i="4"/>
  <c r="N61" i="4"/>
  <c r="H61" i="4"/>
  <c r="M62" i="4" l="1"/>
  <c r="J62" i="4"/>
  <c r="G62" i="4"/>
  <c r="K62" i="4"/>
  <c r="N62" i="4"/>
  <c r="H62" i="4"/>
  <c r="M63" i="4" l="1"/>
  <c r="J63" i="4"/>
  <c r="G63" i="4"/>
  <c r="K63" i="4"/>
  <c r="N63" i="4"/>
  <c r="H63" i="4"/>
  <c r="M64" i="4" l="1"/>
  <c r="J64" i="4"/>
  <c r="G64" i="4"/>
  <c r="K64" i="4"/>
  <c r="N64" i="4"/>
  <c r="H64" i="4"/>
  <c r="M65" i="4" l="1"/>
  <c r="J65" i="4"/>
  <c r="G65" i="4"/>
  <c r="K65" i="4"/>
  <c r="N65" i="4"/>
  <c r="H65" i="4"/>
  <c r="M66" i="4" l="1"/>
  <c r="J66" i="4"/>
  <c r="G66" i="4"/>
  <c r="K66" i="4"/>
  <c r="N66" i="4"/>
  <c r="H66" i="4"/>
  <c r="M67" i="4" l="1"/>
  <c r="J67" i="4"/>
  <c r="G67" i="4"/>
  <c r="N67" i="4"/>
  <c r="H67" i="4"/>
  <c r="K67" i="4"/>
  <c r="M68" i="4" l="1"/>
  <c r="J68" i="4"/>
  <c r="G68" i="4"/>
  <c r="K68" i="4"/>
  <c r="N68" i="4"/>
  <c r="H68" i="4"/>
  <c r="M69" i="4" l="1"/>
  <c r="J69" i="4"/>
  <c r="G69" i="4"/>
  <c r="K69" i="4"/>
  <c r="N69" i="4"/>
  <c r="H69" i="4"/>
  <c r="M70" i="4" l="1"/>
  <c r="J70" i="4"/>
  <c r="G70" i="4"/>
  <c r="K70" i="4"/>
  <c r="N70" i="4"/>
  <c r="H70" i="4"/>
  <c r="M71" i="4" l="1"/>
  <c r="J71" i="4"/>
  <c r="G71" i="4"/>
  <c r="K71" i="4"/>
  <c r="N71" i="4"/>
  <c r="H71" i="4"/>
  <c r="M72" i="4" l="1"/>
  <c r="J72" i="4"/>
  <c r="G72" i="4"/>
  <c r="K72" i="4"/>
  <c r="N72" i="4"/>
  <c r="H72" i="4"/>
  <c r="M73" i="4" l="1"/>
  <c r="J73" i="4"/>
  <c r="G73" i="4"/>
  <c r="H73" i="4"/>
  <c r="N73" i="4"/>
  <c r="K73" i="4"/>
  <c r="M74" i="4" l="1"/>
  <c r="J74" i="4"/>
  <c r="G74" i="4"/>
  <c r="N74" i="4"/>
  <c r="H74" i="4"/>
  <c r="K74" i="4"/>
  <c r="M75" i="4" l="1"/>
  <c r="J75" i="4"/>
  <c r="G75" i="4"/>
  <c r="H75" i="4"/>
  <c r="K75" i="4"/>
  <c r="N75" i="4"/>
  <c r="M76" i="4" l="1"/>
  <c r="J76" i="4"/>
  <c r="G76" i="4"/>
  <c r="N76" i="4"/>
  <c r="H76" i="4"/>
  <c r="K76" i="4"/>
  <c r="M77" i="4" l="1"/>
  <c r="J77" i="4"/>
  <c r="G77" i="4"/>
  <c r="N77" i="4"/>
  <c r="H77" i="4"/>
  <c r="K77" i="4"/>
  <c r="M78" i="4" l="1"/>
  <c r="J78" i="4"/>
  <c r="G78" i="4"/>
  <c r="K78" i="4"/>
  <c r="N78" i="4"/>
  <c r="H78" i="4"/>
  <c r="M79" i="4" l="1"/>
  <c r="J79" i="4"/>
  <c r="G79" i="4"/>
  <c r="H79" i="4"/>
  <c r="N79" i="4"/>
  <c r="K79" i="4"/>
  <c r="M80" i="4" l="1"/>
  <c r="J80" i="4"/>
  <c r="G80" i="4"/>
  <c r="N80" i="4"/>
  <c r="H80" i="4"/>
  <c r="K80" i="4"/>
  <c r="M81" i="4" l="1"/>
  <c r="J81" i="4"/>
  <c r="G81" i="4"/>
  <c r="N81" i="4"/>
  <c r="H81" i="4"/>
  <c r="K81" i="4"/>
  <c r="M82" i="4" l="1"/>
  <c r="J82" i="4"/>
  <c r="G82" i="4"/>
  <c r="K82" i="4"/>
  <c r="N82" i="4"/>
  <c r="H82" i="4"/>
  <c r="M83" i="4" l="1"/>
  <c r="J83" i="4"/>
  <c r="G83" i="4"/>
  <c r="K83" i="4"/>
  <c r="N83" i="4"/>
  <c r="H83" i="4"/>
  <c r="M84" i="4" l="1"/>
  <c r="J84" i="4"/>
  <c r="G84" i="4"/>
  <c r="H84" i="4"/>
  <c r="N84" i="4"/>
  <c r="K84" i="4"/>
  <c r="M85" i="4" l="1"/>
  <c r="J85" i="4"/>
  <c r="G85" i="4"/>
  <c r="H85" i="4"/>
  <c r="K85" i="4"/>
  <c r="N85" i="4"/>
  <c r="M86" i="4" l="1"/>
  <c r="J86" i="4"/>
  <c r="G86" i="4"/>
  <c r="H86" i="4"/>
  <c r="K86" i="4"/>
  <c r="N86" i="4"/>
  <c r="M87" i="4" l="1"/>
  <c r="J87" i="4"/>
  <c r="G87" i="4"/>
  <c r="H87" i="4"/>
  <c r="K87" i="4"/>
  <c r="N87" i="4"/>
  <c r="M88" i="4" l="1"/>
  <c r="J88" i="4"/>
  <c r="G88" i="4"/>
  <c r="H88" i="4"/>
  <c r="K88" i="4"/>
  <c r="N88" i="4"/>
  <c r="M89" i="4" l="1"/>
  <c r="J89" i="4"/>
  <c r="G89" i="4"/>
  <c r="H89" i="4"/>
  <c r="N89" i="4"/>
  <c r="K89" i="4"/>
  <c r="M90" i="4" l="1"/>
  <c r="J90" i="4"/>
  <c r="G90" i="4"/>
  <c r="H90" i="4"/>
  <c r="K90" i="4"/>
  <c r="N90" i="4"/>
  <c r="M91" i="4" l="1"/>
  <c r="J91" i="4"/>
  <c r="G91" i="4"/>
  <c r="H91" i="4"/>
  <c r="K91" i="4"/>
  <c r="N91" i="4"/>
  <c r="M92" i="4" l="1"/>
  <c r="J92" i="4"/>
  <c r="G92" i="4"/>
  <c r="H92" i="4"/>
  <c r="K92" i="4"/>
  <c r="N92" i="4"/>
  <c r="M93" i="4" l="1"/>
  <c r="J93" i="4"/>
  <c r="G93" i="4"/>
  <c r="H93" i="4"/>
  <c r="N93" i="4"/>
  <c r="K93" i="4"/>
  <c r="M94" i="4" l="1"/>
  <c r="J94" i="4"/>
  <c r="G94" i="4"/>
  <c r="H94" i="4"/>
  <c r="K94" i="4"/>
  <c r="N94" i="4"/>
  <c r="M95" i="4" l="1"/>
  <c r="J95" i="4"/>
  <c r="G95" i="4"/>
  <c r="H95" i="4"/>
  <c r="K95" i="4"/>
  <c r="N95" i="4"/>
  <c r="M96" i="4" l="1"/>
  <c r="J96" i="4"/>
  <c r="G96" i="4"/>
  <c r="H96" i="4"/>
  <c r="K96" i="4"/>
  <c r="N96" i="4"/>
  <c r="M97" i="4" l="1"/>
  <c r="J97" i="4"/>
  <c r="G97" i="4"/>
  <c r="H97" i="4"/>
  <c r="K97" i="4"/>
  <c r="N97" i="4"/>
  <c r="M98" i="4" l="1"/>
  <c r="J98" i="4"/>
  <c r="G98" i="4"/>
  <c r="H98" i="4"/>
  <c r="N98" i="4"/>
  <c r="K98" i="4"/>
  <c r="M99" i="4" l="1"/>
  <c r="J99" i="4"/>
  <c r="G99" i="4"/>
  <c r="H99" i="4"/>
  <c r="K99" i="4"/>
  <c r="N99" i="4"/>
  <c r="M100" i="4" l="1"/>
  <c r="J100" i="4"/>
  <c r="G100" i="4"/>
  <c r="H100" i="4"/>
  <c r="N100" i="4"/>
  <c r="K100" i="4"/>
  <c r="M101" i="4" l="1"/>
  <c r="J101" i="4"/>
  <c r="G101" i="4"/>
  <c r="H101" i="4"/>
  <c r="K101" i="4"/>
  <c r="N101" i="4"/>
  <c r="M102" i="4" l="1"/>
  <c r="J102" i="4"/>
  <c r="G102" i="4"/>
  <c r="H102" i="4"/>
  <c r="K102" i="4"/>
  <c r="N102" i="4"/>
  <c r="M103" i="4" l="1"/>
  <c r="J103" i="4"/>
  <c r="G103" i="4"/>
  <c r="H103" i="4"/>
  <c r="K103" i="4"/>
  <c r="N103" i="4"/>
  <c r="M104" i="4" l="1"/>
  <c r="J104" i="4"/>
  <c r="G104" i="4"/>
  <c r="H104" i="4"/>
  <c r="K104" i="4"/>
  <c r="N104" i="4"/>
  <c r="M105" i="4" l="1"/>
  <c r="J105" i="4"/>
  <c r="G105" i="4"/>
  <c r="H105" i="4"/>
  <c r="N105" i="4"/>
  <c r="K105" i="4"/>
  <c r="M106" i="4" l="1"/>
  <c r="J106" i="4"/>
  <c r="G106" i="4"/>
  <c r="K106" i="4"/>
  <c r="H106" i="4"/>
  <c r="N106" i="4"/>
  <c r="M107" i="4" l="1"/>
  <c r="J107" i="4"/>
  <c r="G107" i="4"/>
  <c r="H107" i="4"/>
  <c r="N107" i="4"/>
  <c r="K107" i="4"/>
  <c r="M108" i="4" l="1"/>
  <c r="J108" i="4"/>
  <c r="G108" i="4"/>
  <c r="H108" i="4"/>
  <c r="K108" i="4"/>
  <c r="N108" i="4"/>
  <c r="M109" i="4" l="1"/>
  <c r="J109" i="4"/>
  <c r="G109" i="4"/>
  <c r="H109" i="4"/>
  <c r="K109" i="4"/>
  <c r="N109" i="4"/>
  <c r="M110" i="4" l="1"/>
  <c r="J110" i="4"/>
  <c r="G110" i="4"/>
  <c r="H110" i="4"/>
  <c r="N110" i="4"/>
  <c r="K110" i="4"/>
  <c r="M111" i="4" l="1"/>
  <c r="J111" i="4"/>
  <c r="G111" i="4"/>
  <c r="H111" i="4"/>
  <c r="K111" i="4"/>
  <c r="N111" i="4"/>
  <c r="M112" i="4" l="1"/>
  <c r="J112" i="4"/>
  <c r="G112" i="4"/>
  <c r="H112" i="4"/>
  <c r="K112" i="4"/>
  <c r="N112" i="4"/>
  <c r="M113" i="4" l="1"/>
  <c r="J113" i="4"/>
  <c r="G113" i="4"/>
  <c r="N113" i="4"/>
  <c r="H113" i="4"/>
  <c r="K113" i="4"/>
  <c r="M114" i="4" l="1"/>
  <c r="J114" i="4"/>
  <c r="G114" i="4"/>
  <c r="H114" i="4"/>
  <c r="K114" i="4"/>
  <c r="N114" i="4"/>
  <c r="M115" i="4" l="1"/>
  <c r="J115" i="4"/>
  <c r="G115" i="4"/>
  <c r="K115" i="4"/>
  <c r="N115" i="4"/>
  <c r="H115" i="4"/>
  <c r="M116" i="4" l="1"/>
  <c r="J116" i="4"/>
  <c r="G116" i="4"/>
  <c r="H116" i="4"/>
  <c r="N116" i="4"/>
  <c r="K116" i="4"/>
  <c r="M117" i="4" l="1"/>
  <c r="J117" i="4"/>
  <c r="G117" i="4"/>
  <c r="H117" i="4"/>
  <c r="K117" i="4"/>
  <c r="N117" i="4"/>
  <c r="M118" i="4" l="1"/>
  <c r="J118" i="4"/>
  <c r="G118" i="4"/>
  <c r="H118" i="4"/>
  <c r="N118" i="4"/>
  <c r="K118" i="4"/>
</calcChain>
</file>

<file path=xl/sharedStrings.xml><?xml version="1.0" encoding="utf-8"?>
<sst xmlns="http://schemas.openxmlformats.org/spreadsheetml/2006/main" count="227" uniqueCount="144">
  <si>
    <t>Fixed Cost</t>
  </si>
  <si>
    <t>Land</t>
  </si>
  <si>
    <t>Building and Civil Structure</t>
  </si>
  <si>
    <t>Plant and Machinery</t>
  </si>
  <si>
    <t>Total Fixed Cost</t>
  </si>
  <si>
    <t>Variable Cost</t>
  </si>
  <si>
    <t>Wage Rates</t>
  </si>
  <si>
    <t>wages/month</t>
  </si>
  <si>
    <t>wages/day</t>
  </si>
  <si>
    <t>16 man days to produce 1 ton of ethanol</t>
  </si>
  <si>
    <t>4 man days per 250 litres of ethanol</t>
  </si>
  <si>
    <t>Electricity Rates</t>
  </si>
  <si>
    <t>Rs/kWH</t>
  </si>
  <si>
    <t>2007-08</t>
  </si>
  <si>
    <t>2008-09</t>
  </si>
  <si>
    <t>2009-10</t>
  </si>
  <si>
    <t>2010-11</t>
  </si>
  <si>
    <t>2011-12</t>
  </si>
  <si>
    <t>2014-15</t>
  </si>
  <si>
    <t>25 kWH for 1 ton of production of ethanol</t>
  </si>
  <si>
    <t>Rs/ton</t>
  </si>
  <si>
    <t>1 ton = 1270 lts (for ethanol density = 0.789 tonne/cu.m)</t>
  </si>
  <si>
    <t>Total lts/yr</t>
  </si>
  <si>
    <t>total tons/yr</t>
  </si>
  <si>
    <t>Rs/ton/yr</t>
  </si>
  <si>
    <t>total ton/yr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</si>
  <si>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</si>
  <si>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</si>
  <si>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</si>
  <si>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</si>
  <si>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</si>
  <si>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</si>
  <si>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</si>
  <si>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</si>
  <si>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</si>
  <si>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</si>
  <si>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</si>
  <si>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</si>
  <si>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</si>
  <si>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</si>
  <si>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</si>
  <si>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</si>
  <si>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</si>
  <si>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</si>
  <si>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</si>
  <si>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</si>
  <si>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</si>
  <si>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</si>
  <si>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</si>
  <si>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</si>
  <si>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</si>
  <si>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</si>
  <si>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</si>
  <si>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</si>
  <si>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</si>
  <si>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</si>
  <si>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</si>
  <si>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</si>
  <si>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</si>
  <si>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</si>
  <si>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</si>
  <si>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</si>
  <si>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</si>
  <si>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Assuming 50% fixed cost from loans</t>
  </si>
  <si>
    <t>Average Value</t>
  </si>
  <si>
    <t>Interest Payments</t>
  </si>
  <si>
    <t>Cost of Molasses</t>
  </si>
  <si>
    <t>litre/4 kg of molasses</t>
  </si>
  <si>
    <t>1 ltr molasses weigh 1.4 kg</t>
  </si>
  <si>
    <t>Density = 1.4</t>
  </si>
  <si>
    <t>1 tonne = 907.185kg for molasses</t>
  </si>
  <si>
    <t>Rs/tonne</t>
  </si>
  <si>
    <t>Rs/tonne of molasses</t>
  </si>
  <si>
    <t>Rs/kg for molasses</t>
  </si>
  <si>
    <t>Rs/kg for 1 ltr ethanol(1ltr ethanol 4 kg molasses)</t>
  </si>
  <si>
    <t>Rs/ton of ethanol</t>
  </si>
  <si>
    <t>Revenue from ethanol</t>
  </si>
  <si>
    <t>Price of the ethanol</t>
  </si>
  <si>
    <t>Rs/ltr</t>
  </si>
  <si>
    <t>Rs/yr</t>
  </si>
  <si>
    <t>Cost of Depriciation</t>
  </si>
  <si>
    <t>Preliminary &amp; Pre-operative Expenses</t>
  </si>
  <si>
    <t>Wage Expense</t>
  </si>
  <si>
    <t>Total Cost</t>
  </si>
  <si>
    <t>Variable</t>
  </si>
  <si>
    <t>Mean</t>
  </si>
  <si>
    <t>StDev</t>
  </si>
  <si>
    <t>CV</t>
  </si>
  <si>
    <t>Min</t>
  </si>
  <si>
    <t>Max</t>
  </si>
  <si>
    <t>Iteration</t>
  </si>
  <si>
    <t>x1-value</t>
  </si>
  <si>
    <t>Prob(X&lt;=x1)</t>
  </si>
  <si>
    <t>x2-value</t>
  </si>
  <si>
    <t>Prob(X&lt;=x2)</t>
  </si>
  <si>
    <t>x3-value</t>
  </si>
  <si>
    <t>Prob(X&lt;=x3)</t>
  </si>
  <si>
    <t>x4-value</t>
  </si>
  <si>
    <t>Prob(X&lt;=x4)</t>
  </si>
  <si>
    <t>x5-value</t>
  </si>
  <si>
    <t>Prob(X&lt;=x5)</t>
  </si>
  <si>
    <t>MEAN</t>
  </si>
  <si>
    <t>STDEVS</t>
  </si>
  <si>
    <t>NORM</t>
  </si>
  <si>
    <t>MIN</t>
  </si>
  <si>
    <t>MAX</t>
  </si>
  <si>
    <t>GRKS</t>
  </si>
  <si>
    <t>MID</t>
  </si>
  <si>
    <t>Simetar Simulation Results for 500 Iterations. 00:23:02 14-04-17 (1 sec.).  © 2016.</t>
  </si>
  <si>
    <t>Molasses Cost</t>
  </si>
  <si>
    <t>Raw Data with necessary conversions</t>
  </si>
  <si>
    <t>Power Expense</t>
  </si>
  <si>
    <t>Interest Expense</t>
  </si>
  <si>
    <t>Simulation Results</t>
  </si>
  <si>
    <t>10 % of fixed cost</t>
  </si>
  <si>
    <t>Depreciation</t>
  </si>
  <si>
    <t>Other Operative Expenses</t>
  </si>
  <si>
    <t>Total Revenue</t>
  </si>
  <si>
    <t>50% Total FixedCost</t>
  </si>
  <si>
    <t>Profit</t>
  </si>
  <si>
    <t>5 years</t>
  </si>
  <si>
    <t>10 years</t>
  </si>
  <si>
    <t>15 years</t>
  </si>
  <si>
    <t>NPV(10)</t>
  </si>
  <si>
    <t>NPV(5)</t>
  </si>
  <si>
    <t>NPV(15)</t>
  </si>
  <si>
    <t>Simetar Simulation Results for 500 Iterations. 9:55:42 PM 4/25/2017 (3 sec.).  © 2016.</t>
  </si>
  <si>
    <t>PDF Approximation</t>
  </si>
  <si>
    <t>Start</t>
  </si>
  <si>
    <t>End</t>
  </si>
  <si>
    <t>Band Width</t>
  </si>
  <si>
    <t>Kernel</t>
  </si>
  <si>
    <t>Confidence Level</t>
  </si>
  <si>
    <t>Lower Quantile</t>
  </si>
  <si>
    <t>Average</t>
  </si>
  <si>
    <t>Upper Quantile</t>
  </si>
  <si>
    <t>Gaussian</t>
  </si>
  <si>
    <t>NPV5</t>
  </si>
  <si>
    <t>NPV10</t>
  </si>
  <si>
    <t>NPV15</t>
  </si>
  <si>
    <t>Net Profit</t>
  </si>
  <si>
    <t xml:space="preserve">Prob(Economic Success) </t>
  </si>
  <si>
    <t>Variable 9</t>
  </si>
  <si>
    <t>Variable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</si>
</sst>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right" vertical="top" wrapText="1"/>
    </xf>
    <xf numFmtId="0" fontId="1" fillId="0" borderId="0" xfId="0" applyFont="1"/>
    <xf numFmtId="0" fontId="1" fillId="0" borderId="2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right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/>
    <xf numFmtId="0" fontId="0" fillId="5" borderId="0" xfId="0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9" fontId="0" fillId="0" borderId="0" xfId="0" applyNumberFormat="1"/>
    <xf numFmtId="0" fontId="0" fillId="0" borderId="3" xfId="0" applyBorder="1"/>
    <xf numFmtId="164" fontId="0" fillId="0" borderId="0" xfId="0" applyNumberFormat="1"/>
    <xf numFmtId="165" fontId="0" fillId="0" borderId="0" xfId="0" applyNumberFormat="1" applyAlignment="1">
      <alignment shrinkToFit="1"/>
    </xf>
    <xf numFmtId="165" fontId="0" fillId="0" borderId="0" xfId="0" applyNumberFormat="1"/>
    <xf numFmtId="0" fontId="3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6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Density function of NPV at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NPVResults!$G$10</c:f>
              <c:strCache>
                <c:ptCount val="1"/>
                <c:pt idx="0">
                  <c:v>172772116.5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NPVResults!$G$19:$G$118</c:f>
              <c:numCache>
                <c:formatCode>0.000</c:formatCode>
                <c:ptCount val="100"/>
                <c:pt idx="0">
                  <c:v>171148912.30740184</c:v>
                </c:pt>
                <c:pt idx="1">
                  <c:v>171213046.01226822</c:v>
                </c:pt>
                <c:pt idx="2">
                  <c:v>171277179.71713459</c:v>
                </c:pt>
                <c:pt idx="3">
                  <c:v>171341313.42200097</c:v>
                </c:pt>
                <c:pt idx="4">
                  <c:v>171405447.12686735</c:v>
                </c:pt>
                <c:pt idx="5">
                  <c:v>171469580.83173373</c:v>
                </c:pt>
                <c:pt idx="6">
                  <c:v>171533714.53660011</c:v>
                </c:pt>
                <c:pt idx="7">
                  <c:v>171597848.24146649</c:v>
                </c:pt>
                <c:pt idx="8">
                  <c:v>171661981.94633287</c:v>
                </c:pt>
                <c:pt idx="9">
                  <c:v>171726115.65119925</c:v>
                </c:pt>
                <c:pt idx="10">
                  <c:v>171790249.35606563</c:v>
                </c:pt>
                <c:pt idx="11">
                  <c:v>171854383.06093201</c:v>
                </c:pt>
                <c:pt idx="12">
                  <c:v>171918516.76579839</c:v>
                </c:pt>
                <c:pt idx="13">
                  <c:v>171982650.47066477</c:v>
                </c:pt>
                <c:pt idx="14">
                  <c:v>172046784.17553115</c:v>
                </c:pt>
                <c:pt idx="15">
                  <c:v>172110917.88039753</c:v>
                </c:pt>
                <c:pt idx="16">
                  <c:v>172175051.58526391</c:v>
                </c:pt>
                <c:pt idx="17">
                  <c:v>172239185.29013029</c:v>
                </c:pt>
                <c:pt idx="18">
                  <c:v>172303318.99499667</c:v>
                </c:pt>
                <c:pt idx="19">
                  <c:v>172367452.69986305</c:v>
                </c:pt>
                <c:pt idx="20">
                  <c:v>172431586.40472943</c:v>
                </c:pt>
                <c:pt idx="21">
                  <c:v>172495720.10959581</c:v>
                </c:pt>
                <c:pt idx="22">
                  <c:v>172559853.81446218</c:v>
                </c:pt>
                <c:pt idx="23">
                  <c:v>172623987.51932856</c:v>
                </c:pt>
                <c:pt idx="24">
                  <c:v>172688121.22419494</c:v>
                </c:pt>
                <c:pt idx="25">
                  <c:v>172752254.92906132</c:v>
                </c:pt>
                <c:pt idx="26">
                  <c:v>172816388.6339277</c:v>
                </c:pt>
                <c:pt idx="27">
                  <c:v>172880522.33879408</c:v>
                </c:pt>
                <c:pt idx="28">
                  <c:v>172944656.04366046</c:v>
                </c:pt>
                <c:pt idx="29">
                  <c:v>173008789.74852684</c:v>
                </c:pt>
                <c:pt idx="30">
                  <c:v>173072923.45339322</c:v>
                </c:pt>
                <c:pt idx="31">
                  <c:v>173137057.1582596</c:v>
                </c:pt>
                <c:pt idx="32">
                  <c:v>173201190.86312598</c:v>
                </c:pt>
                <c:pt idx="33">
                  <c:v>173265324.56799236</c:v>
                </c:pt>
                <c:pt idx="34">
                  <c:v>173329458.27285874</c:v>
                </c:pt>
                <c:pt idx="35">
                  <c:v>173393591.97772512</c:v>
                </c:pt>
                <c:pt idx="36">
                  <c:v>173457725.6825915</c:v>
                </c:pt>
                <c:pt idx="37">
                  <c:v>173521859.38745788</c:v>
                </c:pt>
                <c:pt idx="38">
                  <c:v>173585993.09232426</c:v>
                </c:pt>
                <c:pt idx="39">
                  <c:v>173650126.79719064</c:v>
                </c:pt>
                <c:pt idx="40">
                  <c:v>173714260.50205702</c:v>
                </c:pt>
                <c:pt idx="41">
                  <c:v>173778394.2069234</c:v>
                </c:pt>
                <c:pt idx="42">
                  <c:v>173842527.91178977</c:v>
                </c:pt>
                <c:pt idx="43">
                  <c:v>173906661.61665615</c:v>
                </c:pt>
                <c:pt idx="44">
                  <c:v>173970795.32152253</c:v>
                </c:pt>
                <c:pt idx="45">
                  <c:v>174034929.02638891</c:v>
                </c:pt>
                <c:pt idx="46">
                  <c:v>174099062.73125529</c:v>
                </c:pt>
                <c:pt idx="47">
                  <c:v>174163196.43612167</c:v>
                </c:pt>
                <c:pt idx="48">
                  <c:v>174227330.14098805</c:v>
                </c:pt>
                <c:pt idx="49">
                  <c:v>174291463.84585443</c:v>
                </c:pt>
                <c:pt idx="50">
                  <c:v>174355597.55072081</c:v>
                </c:pt>
                <c:pt idx="51">
                  <c:v>174419731.25558719</c:v>
                </c:pt>
                <c:pt idx="52">
                  <c:v>174483864.96045357</c:v>
                </c:pt>
                <c:pt idx="53">
                  <c:v>174547998.66531995</c:v>
                </c:pt>
                <c:pt idx="54">
                  <c:v>174612132.37018633</c:v>
                </c:pt>
                <c:pt idx="55">
                  <c:v>174676266.07505271</c:v>
                </c:pt>
                <c:pt idx="56">
                  <c:v>174740399.77991909</c:v>
                </c:pt>
                <c:pt idx="57">
                  <c:v>174804533.48478547</c:v>
                </c:pt>
                <c:pt idx="58">
                  <c:v>174868667.18965185</c:v>
                </c:pt>
                <c:pt idx="59">
                  <c:v>174932800.89451823</c:v>
                </c:pt>
                <c:pt idx="60">
                  <c:v>174996934.59938461</c:v>
                </c:pt>
                <c:pt idx="61">
                  <c:v>175061068.30425099</c:v>
                </c:pt>
                <c:pt idx="62">
                  <c:v>175125202.00911736</c:v>
                </c:pt>
                <c:pt idx="63">
                  <c:v>175189335.71398374</c:v>
                </c:pt>
                <c:pt idx="64">
                  <c:v>175253469.41885012</c:v>
                </c:pt>
                <c:pt idx="65">
                  <c:v>175317603.1237165</c:v>
                </c:pt>
                <c:pt idx="66">
                  <c:v>175381736.82858288</c:v>
                </c:pt>
                <c:pt idx="67">
                  <c:v>175445870.53344926</c:v>
                </c:pt>
                <c:pt idx="68">
                  <c:v>175510004.23831564</c:v>
                </c:pt>
                <c:pt idx="69">
                  <c:v>175574137.94318202</c:v>
                </c:pt>
                <c:pt idx="70">
                  <c:v>175638271.6480484</c:v>
                </c:pt>
                <c:pt idx="71">
                  <c:v>175702405.35291478</c:v>
                </c:pt>
                <c:pt idx="72">
                  <c:v>175766539.05778116</c:v>
                </c:pt>
                <c:pt idx="73">
                  <c:v>175830672.76264754</c:v>
                </c:pt>
                <c:pt idx="74">
                  <c:v>175894806.46751392</c:v>
                </c:pt>
                <c:pt idx="75">
                  <c:v>175958940.1723803</c:v>
                </c:pt>
                <c:pt idx="76">
                  <c:v>176023073.87724668</c:v>
                </c:pt>
                <c:pt idx="77">
                  <c:v>176087207.58211306</c:v>
                </c:pt>
                <c:pt idx="78">
                  <c:v>176151341.28697944</c:v>
                </c:pt>
                <c:pt idx="79">
                  <c:v>176215474.99184582</c:v>
                </c:pt>
                <c:pt idx="80">
                  <c:v>176279608.6967122</c:v>
                </c:pt>
                <c:pt idx="81">
                  <c:v>176343742.40157858</c:v>
                </c:pt>
                <c:pt idx="82">
                  <c:v>176407876.10644495</c:v>
                </c:pt>
                <c:pt idx="83">
                  <c:v>176472009.81131133</c:v>
                </c:pt>
                <c:pt idx="84">
                  <c:v>176536143.51617771</c:v>
                </c:pt>
                <c:pt idx="85">
                  <c:v>176600277.22104409</c:v>
                </c:pt>
                <c:pt idx="86">
                  <c:v>176664410.92591047</c:v>
                </c:pt>
                <c:pt idx="87">
                  <c:v>176728544.63077685</c:v>
                </c:pt>
                <c:pt idx="88">
                  <c:v>176792678.33564323</c:v>
                </c:pt>
                <c:pt idx="89">
                  <c:v>176856812.04050961</c:v>
                </c:pt>
                <c:pt idx="90">
                  <c:v>176920945.74537599</c:v>
                </c:pt>
                <c:pt idx="91">
                  <c:v>176985079.45024237</c:v>
                </c:pt>
                <c:pt idx="92">
                  <c:v>177049213.15510875</c:v>
                </c:pt>
                <c:pt idx="93">
                  <c:v>177113346.85997513</c:v>
                </c:pt>
                <c:pt idx="94">
                  <c:v>177177480.56484151</c:v>
                </c:pt>
                <c:pt idx="95">
                  <c:v>177241614.26970789</c:v>
                </c:pt>
                <c:pt idx="96">
                  <c:v>177305747.97457427</c:v>
                </c:pt>
                <c:pt idx="97">
                  <c:v>177369881.67944065</c:v>
                </c:pt>
                <c:pt idx="98">
                  <c:v>177434015.38430703</c:v>
                </c:pt>
                <c:pt idx="99">
                  <c:v>177498149.08917341</c:v>
                </c:pt>
              </c:numCache>
            </c:numRef>
          </c:xVal>
          <c:yVal>
            <c:numRef>
              <c:f>NPVResults!$H$19:$H$118</c:f>
              <c:numCache>
                <c:formatCode>0.000</c:formatCode>
                <c:ptCount val="100"/>
                <c:pt idx="0">
                  <c:v>7.7381978363607518E-9</c:v>
                </c:pt>
                <c:pt idx="1">
                  <c:v>9.2721001874496724E-9</c:v>
                </c:pt>
                <c:pt idx="2">
                  <c:v>1.0992791602300028E-8</c:v>
                </c:pt>
                <c:pt idx="3">
                  <c:v>1.2926586654753146E-8</c:v>
                </c:pt>
                <c:pt idx="4">
                  <c:v>1.5104783248551808E-8</c:v>
                </c:pt>
                <c:pt idx="5">
                  <c:v>1.7560840229487566E-8</c:v>
                </c:pt>
                <c:pt idx="6">
                  <c:v>2.0327392416550494E-8</c:v>
                </c:pt>
                <c:pt idx="7">
                  <c:v>2.3433917004783288E-8</c:v>
                </c:pt>
                <c:pt idx="8">
                  <c:v>2.6905605662383791E-8</c:v>
                </c:pt>
                <c:pt idx="9">
                  <c:v>3.0763585278663172E-8</c:v>
                </c:pt>
                <c:pt idx="10">
                  <c:v>3.5026216720977221E-8</c:v>
                </c:pt>
                <c:pt idx="11">
                  <c:v>3.9710918355487497E-8</c:v>
                </c:pt>
                <c:pt idx="12">
                  <c:v>4.4835881724699695E-8</c:v>
                </c:pt>
                <c:pt idx="13">
                  <c:v>5.0421167042787435E-8</c:v>
                </c:pt>
                <c:pt idx="14">
                  <c:v>5.6488921170589691E-8</c:v>
                </c:pt>
                <c:pt idx="15">
                  <c:v>6.3062755132702162E-8</c:v>
                </c:pt>
                <c:pt idx="16">
                  <c:v>7.0166557335015431E-8</c:v>
                </c:pt>
                <c:pt idx="17">
                  <c:v>7.7823130733679216E-8</c:v>
                </c:pt>
                <c:pt idx="18">
                  <c:v>8.6052993278793269E-8</c:v>
                </c:pt>
                <c:pt idx="19">
                  <c:v>9.4873485906056034E-8</c:v>
                </c:pt>
                <c:pt idx="20">
                  <c:v>1.0429806072712975E-7</c:v>
                </c:pt>
                <c:pt idx="21">
                  <c:v>1.1433538767777989E-7</c:v>
                </c:pt>
                <c:pt idx="22">
                  <c:v>1.2498784259883373E-7</c:v>
                </c:pt>
                <c:pt idx="23">
                  <c:v>1.3624909727269482E-7</c:v>
                </c:pt>
                <c:pt idx="24">
                  <c:v>1.4810089783466175E-7</c:v>
                </c:pt>
                <c:pt idx="25">
                  <c:v>1.6050955961904965E-7</c:v>
                </c:pt>
                <c:pt idx="26">
                  <c:v>1.7342303088825619E-7</c:v>
                </c:pt>
                <c:pt idx="27">
                  <c:v>1.8676942056227769E-7</c:v>
                </c:pt>
                <c:pt idx="28">
                  <c:v>2.0045759463559115E-7</c:v>
                </c:pt>
                <c:pt idx="29">
                  <c:v>2.1437991624673033E-7</c:v>
                </c:pt>
                <c:pt idx="30">
                  <c:v>2.2841663405225367E-7</c:v>
                </c:pt>
                <c:pt idx="31">
                  <c:v>2.4244102479548898E-7</c:v>
                </c:pt>
                <c:pt idx="32">
                  <c:v>2.5632430077382187E-7</c:v>
                </c:pt>
                <c:pt idx="33">
                  <c:v>2.6993950427643121E-7</c:v>
                </c:pt>
                <c:pt idx="34">
                  <c:v>2.8316401722232456E-7</c:v>
                </c:pt>
                <c:pt idx="35">
                  <c:v>2.9588075035135254E-7</c:v>
                </c:pt>
                <c:pt idx="36">
                  <c:v>3.0797839753549544E-7</c:v>
                </c:pt>
                <c:pt idx="37">
                  <c:v>3.1935127244636717E-7</c:v>
                </c:pt>
                <c:pt idx="38">
                  <c:v>3.2989919394977031E-7</c:v>
                </c:pt>
                <c:pt idx="39">
                  <c:v>3.3952771897230775E-7</c:v>
                </c:pt>
                <c:pt idx="40">
                  <c:v>3.4814882223189011E-7</c:v>
                </c:pt>
                <c:pt idx="41">
                  <c:v>3.5568195930332078E-7</c:v>
                </c:pt>
                <c:pt idx="42">
                  <c:v>3.620553553067229E-7</c:v>
                </c:pt>
                <c:pt idx="43">
                  <c:v>3.672073341750819E-7</c:v>
                </c:pt>
                <c:pt idx="44">
                  <c:v>3.7108752273154687E-7</c:v>
                </c:pt>
                <c:pt idx="45">
                  <c:v>3.7365780891848729E-7</c:v>
                </c:pt>
                <c:pt idx="46">
                  <c:v>3.7489299214863236E-7</c:v>
                </c:pt>
                <c:pt idx="47">
                  <c:v>3.7478112890924756E-7</c:v>
                </c:pt>
                <c:pt idx="48">
                  <c:v>3.7332363767393025E-7</c:v>
                </c:pt>
                <c:pt idx="49">
                  <c:v>3.7053526472164847E-7</c:v>
                </c:pt>
                <c:pt idx="50">
                  <c:v>3.6644400569050064E-7</c:v>
                </c:pt>
                <c:pt idx="51">
                  <c:v>3.6109101866178599E-7</c:v>
                </c:pt>
                <c:pt idx="52">
                  <c:v>3.5453047047566299E-7</c:v>
                </c:pt>
                <c:pt idx="53">
                  <c:v>3.4682916987330256E-7</c:v>
                </c:pt>
                <c:pt idx="54">
                  <c:v>3.3806580671789445E-7</c:v>
                </c:pt>
                <c:pt idx="55">
                  <c:v>3.2832966576080926E-7</c:v>
                </c:pt>
                <c:pt idx="56">
                  <c:v>3.1771880946136268E-7</c:v>
                </c:pt>
                <c:pt idx="57">
                  <c:v>3.0633788233602657E-7</c:v>
                </c:pt>
                <c:pt idx="58">
                  <c:v>2.9429581313209478E-7</c:v>
                </c:pt>
                <c:pt idx="59">
                  <c:v>2.8170372189020726E-7</c:v>
                </c:pt>
                <c:pt idx="60">
                  <c:v>2.6867325248331157E-7</c:v>
                </c:pt>
                <c:pt idx="61">
                  <c:v>2.5531537297958776E-7</c:v>
                </c:pt>
                <c:pt idx="62">
                  <c:v>2.4173948631265678E-7</c:v>
                </c:pt>
                <c:pt idx="63">
                  <c:v>2.2805256143702832E-7</c:v>
                </c:pt>
                <c:pt idx="64">
                  <c:v>2.1435800015203915E-7</c:v>
                </c:pt>
                <c:pt idx="65">
                  <c:v>2.0075411137296447E-7</c:v>
                </c:pt>
                <c:pt idx="66">
                  <c:v>1.873323159842251E-7</c:v>
                </c:pt>
                <c:pt idx="67">
                  <c:v>1.7417544021958966E-7</c:v>
                </c:pt>
                <c:pt idx="68">
                  <c:v>1.613565542647095E-7</c:v>
                </c:pt>
                <c:pt idx="69">
                  <c:v>1.4893870473346213E-7</c:v>
                </c:pt>
                <c:pt idx="70">
                  <c:v>1.3697559322573471E-7</c:v>
                </c:pt>
                <c:pt idx="71">
                  <c:v>1.2551287789198212E-7</c:v>
                </c:pt>
                <c:pt idx="72">
                  <c:v>1.1458948120723846E-7</c:v>
                </c:pt>
                <c:pt idx="73">
                  <c:v>1.0423821960048853E-7</c:v>
                </c:pt>
                <c:pt idx="74">
                  <c:v>9.4485293316269297E-8</c:v>
                </c:pt>
                <c:pt idx="75">
                  <c:v>8.5348636146323111E-8</c:v>
                </c:pt>
                <c:pt idx="76">
                  <c:v>7.6835666251768639E-8</c:v>
                </c:pt>
                <c:pt idx="77">
                  <c:v>6.8941389557227007E-8</c:v>
                </c:pt>
                <c:pt idx="78">
                  <c:v>6.1647900506086468E-8</c:v>
                </c:pt>
                <c:pt idx="79">
                  <c:v>5.4926019401697541E-8</c:v>
                </c:pt>
                <c:pt idx="80">
                  <c:v>4.8739167909720837E-8</c:v>
                </c:pt>
                <c:pt idx="81">
                  <c:v>4.3048819797552091E-8</c:v>
                </c:pt>
                <c:pt idx="82">
                  <c:v>3.7820247981801779E-8</c:v>
                </c:pt>
                <c:pt idx="83">
                  <c:v>3.3027062703398488E-8</c:v>
                </c:pt>
                <c:pt idx="84">
                  <c:v>2.8653307454653759E-8</c:v>
                </c:pt>
                <c:pt idx="85">
                  <c:v>2.4692573872422797E-8</c:v>
                </c:pt>
                <c:pt idx="86">
                  <c:v>2.1144477396263467E-8</c:v>
                </c:pt>
                <c:pt idx="87">
                  <c:v>1.8009592100785571E-8</c:v>
                </c:pt>
                <c:pt idx="88">
                  <c:v>1.5284312375234024E-8</c:v>
                </c:pt>
                <c:pt idx="89">
                  <c:v>1.2956977246311196E-8</c:v>
                </c:pt>
                <c:pt idx="90">
                  <c:v>1.1006040189908779E-8</c:v>
                </c:pt>
                <c:pt idx="91">
                  <c:v>9.4003333269546482E-9</c:v>
                </c:pt>
                <c:pt idx="92">
                  <c:v>8.1008589886488509E-9</c:v>
                </c:pt>
                <c:pt idx="93">
                  <c:v>7.0632730801880295E-9</c:v>
                </c:pt>
                <c:pt idx="94">
                  <c:v>6.2403622758386776E-9</c:v>
                </c:pt>
                <c:pt idx="95">
                  <c:v>5.5842255347378945E-9</c:v>
                </c:pt>
                <c:pt idx="96">
                  <c:v>5.0482912122149522E-9</c:v>
                </c:pt>
                <c:pt idx="97">
                  <c:v>4.5894879142107782E-9</c:v>
                </c:pt>
                <c:pt idx="98">
                  <c:v>4.1707378987588897E-9</c:v>
                </c:pt>
                <c:pt idx="99">
                  <c:v>3.7635530735853351E-9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NPVResults!$G$10</c:f>
              <c:strCache>
                <c:ptCount val="1"/>
                <c:pt idx="0">
                  <c:v>172772116.5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NPVResults!$G$17</c:f>
              <c:numCache>
                <c:formatCode>0.000</c:formatCode>
                <c:ptCount val="1"/>
                <c:pt idx="0">
                  <c:v>174130231.87711763</c:v>
                </c:pt>
              </c:numCache>
            </c:numRef>
          </c:xVal>
          <c:yVal>
            <c:numRef>
              <c:f>NPVResults!$H$17</c:f>
              <c:numCache>
                <c:formatCode>0.000</c:formatCode>
                <c:ptCount val="1"/>
                <c:pt idx="0">
                  <c:v>3.7500710032758606E-7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NPVResults!$G$10</c:f>
              <c:strCache>
                <c:ptCount val="1"/>
                <c:pt idx="0">
                  <c:v>172772116.5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NPVResults!$G$18</c:f>
              <c:numCache>
                <c:formatCode>0.000</c:formatCode>
                <c:ptCount val="1"/>
                <c:pt idx="0">
                  <c:v>176128547.50973237</c:v>
                </c:pt>
              </c:numCache>
            </c:numRef>
          </c:xVal>
          <c:yVal>
            <c:numRef>
              <c:f>NPVResults!$H$18</c:f>
              <c:numCache>
                <c:formatCode>0.000</c:formatCode>
                <c:ptCount val="1"/>
                <c:pt idx="0">
                  <c:v>6.4172889993735767E-8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NPVResults!$G$10</c:f>
              <c:strCache>
                <c:ptCount val="1"/>
                <c:pt idx="0">
                  <c:v>172772116.5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NPVResults!$G$16</c:f>
              <c:numCache>
                <c:formatCode>0.000</c:formatCode>
                <c:ptCount val="1"/>
                <c:pt idx="0">
                  <c:v>172120186.16017595</c:v>
                </c:pt>
              </c:numCache>
            </c:numRef>
          </c:xVal>
          <c:yVal>
            <c:numRef>
              <c:f>NPVResults!$H$16</c:f>
              <c:numCache>
                <c:formatCode>0.000</c:formatCode>
                <c:ptCount val="1"/>
                <c:pt idx="0">
                  <c:v>6.4056044842089797E-8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33328"/>
        <c:axId val="-1279332784"/>
      </c:scatterChart>
      <c:valAx>
        <c:axId val="-12793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  <a:r>
                  <a:rPr lang="en-US" baseline="0"/>
                  <a:t> in Rs.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08316039223278"/>
              <c:y val="0.900889315022316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2784"/>
        <c:crosses val="autoZero"/>
        <c:crossBetween val="midCat"/>
      </c:valAx>
      <c:valAx>
        <c:axId val="-127933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NPVResults!$J$10</c:f>
              <c:strCache>
                <c:ptCount val="1"/>
                <c:pt idx="0">
                  <c:v>126392238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NPVResults!$J$19:$J$118</c:f>
              <c:numCache>
                <c:formatCode>0.000</c:formatCode>
                <c:ptCount val="100"/>
                <c:pt idx="0">
                  <c:v>120946690.51774202</c:v>
                </c:pt>
                <c:pt idx="1">
                  <c:v>121037698.48137662</c:v>
                </c:pt>
                <c:pt idx="2">
                  <c:v>121128706.44501121</c:v>
                </c:pt>
                <c:pt idx="3">
                  <c:v>121219714.40864581</c:v>
                </c:pt>
                <c:pt idx="4">
                  <c:v>121310722.3722804</c:v>
                </c:pt>
                <c:pt idx="5">
                  <c:v>121401730.335915</c:v>
                </c:pt>
                <c:pt idx="6">
                  <c:v>121492738.29954959</c:v>
                </c:pt>
                <c:pt idx="7">
                  <c:v>121583746.26318419</c:v>
                </c:pt>
                <c:pt idx="8">
                  <c:v>121674754.22681879</c:v>
                </c:pt>
                <c:pt idx="9">
                  <c:v>121765762.19045338</c:v>
                </c:pt>
                <c:pt idx="10">
                  <c:v>121856770.15408798</c:v>
                </c:pt>
                <c:pt idx="11">
                  <c:v>121947778.11772257</c:v>
                </c:pt>
                <c:pt idx="12">
                  <c:v>122038786.08135717</c:v>
                </c:pt>
                <c:pt idx="13">
                  <c:v>122129794.04499176</c:v>
                </c:pt>
                <c:pt idx="14">
                  <c:v>122220802.00862636</c:v>
                </c:pt>
                <c:pt idx="15">
                  <c:v>122311809.97226095</c:v>
                </c:pt>
                <c:pt idx="16">
                  <c:v>122402817.93589555</c:v>
                </c:pt>
                <c:pt idx="17">
                  <c:v>122493825.89953014</c:v>
                </c:pt>
                <c:pt idx="18">
                  <c:v>122584833.86316474</c:v>
                </c:pt>
                <c:pt idx="19">
                  <c:v>122675841.82679933</c:v>
                </c:pt>
                <c:pt idx="20">
                  <c:v>122766849.79043393</c:v>
                </c:pt>
                <c:pt idx="21">
                  <c:v>122857857.75406852</c:v>
                </c:pt>
                <c:pt idx="22">
                  <c:v>122948865.71770312</c:v>
                </c:pt>
                <c:pt idx="23">
                  <c:v>123039873.68133771</c:v>
                </c:pt>
                <c:pt idx="24">
                  <c:v>123130881.64497231</c:v>
                </c:pt>
                <c:pt idx="25">
                  <c:v>123221889.6086069</c:v>
                </c:pt>
                <c:pt idx="26">
                  <c:v>123312897.5722415</c:v>
                </c:pt>
                <c:pt idx="27">
                  <c:v>123403905.5358761</c:v>
                </c:pt>
                <c:pt idx="28">
                  <c:v>123494913.49951069</c:v>
                </c:pt>
                <c:pt idx="29">
                  <c:v>123585921.46314529</c:v>
                </c:pt>
                <c:pt idx="30">
                  <c:v>123676929.42677988</c:v>
                </c:pt>
                <c:pt idx="31">
                  <c:v>123767937.39041448</c:v>
                </c:pt>
                <c:pt idx="32">
                  <c:v>123858945.35404907</c:v>
                </c:pt>
                <c:pt idx="33">
                  <c:v>123949953.31768367</c:v>
                </c:pt>
                <c:pt idx="34">
                  <c:v>124040961.28131826</c:v>
                </c:pt>
                <c:pt idx="35">
                  <c:v>124131969.24495286</c:v>
                </c:pt>
                <c:pt idx="36">
                  <c:v>124222977.20858745</c:v>
                </c:pt>
                <c:pt idx="37">
                  <c:v>124313985.17222205</c:v>
                </c:pt>
                <c:pt idx="38">
                  <c:v>124404993.13585664</c:v>
                </c:pt>
                <c:pt idx="39">
                  <c:v>124496001.09949124</c:v>
                </c:pt>
                <c:pt idx="40">
                  <c:v>124587009.06312583</c:v>
                </c:pt>
                <c:pt idx="41">
                  <c:v>124678017.02676043</c:v>
                </c:pt>
                <c:pt idx="42">
                  <c:v>124769024.99039502</c:v>
                </c:pt>
                <c:pt idx="43">
                  <c:v>124860032.95402962</c:v>
                </c:pt>
                <c:pt idx="44">
                  <c:v>124951040.91766421</c:v>
                </c:pt>
                <c:pt idx="45">
                  <c:v>125042048.88129881</c:v>
                </c:pt>
                <c:pt idx="46">
                  <c:v>125133056.84493341</c:v>
                </c:pt>
                <c:pt idx="47">
                  <c:v>125224064.808568</c:v>
                </c:pt>
                <c:pt idx="48">
                  <c:v>125315072.7722026</c:v>
                </c:pt>
                <c:pt idx="49">
                  <c:v>125406080.73583719</c:v>
                </c:pt>
                <c:pt idx="50">
                  <c:v>125497088.69947179</c:v>
                </c:pt>
                <c:pt idx="51">
                  <c:v>125588096.66310638</c:v>
                </c:pt>
                <c:pt idx="52">
                  <c:v>125679104.62674098</c:v>
                </c:pt>
                <c:pt idx="53">
                  <c:v>125770112.59037557</c:v>
                </c:pt>
                <c:pt idx="54">
                  <c:v>125861120.55401017</c:v>
                </c:pt>
                <c:pt idx="55">
                  <c:v>125952128.51764476</c:v>
                </c:pt>
                <c:pt idx="56">
                  <c:v>126043136.48127936</c:v>
                </c:pt>
                <c:pt idx="57">
                  <c:v>126134144.44491395</c:v>
                </c:pt>
                <c:pt idx="58">
                  <c:v>126225152.40854855</c:v>
                </c:pt>
                <c:pt idx="59">
                  <c:v>126316160.37218314</c:v>
                </c:pt>
                <c:pt idx="60">
                  <c:v>126407168.33581774</c:v>
                </c:pt>
                <c:pt idx="61">
                  <c:v>126498176.29945233</c:v>
                </c:pt>
                <c:pt idx="62">
                  <c:v>126589184.26308693</c:v>
                </c:pt>
                <c:pt idx="63">
                  <c:v>126680192.22672153</c:v>
                </c:pt>
                <c:pt idx="64">
                  <c:v>126771200.19035612</c:v>
                </c:pt>
                <c:pt idx="65">
                  <c:v>126862208.15399072</c:v>
                </c:pt>
                <c:pt idx="66">
                  <c:v>126953216.11762531</c:v>
                </c:pt>
                <c:pt idx="67">
                  <c:v>127044224.08125991</c:v>
                </c:pt>
                <c:pt idx="68">
                  <c:v>127135232.0448945</c:v>
                </c:pt>
                <c:pt idx="69">
                  <c:v>127226240.0085291</c:v>
                </c:pt>
                <c:pt idx="70">
                  <c:v>127317247.97216369</c:v>
                </c:pt>
                <c:pt idx="71">
                  <c:v>127408255.93579829</c:v>
                </c:pt>
                <c:pt idx="72">
                  <c:v>127499263.89943288</c:v>
                </c:pt>
                <c:pt idx="73">
                  <c:v>127590271.86306748</c:v>
                </c:pt>
                <c:pt idx="74">
                  <c:v>127681279.82670207</c:v>
                </c:pt>
                <c:pt idx="75">
                  <c:v>127772287.79033667</c:v>
                </c:pt>
                <c:pt idx="76">
                  <c:v>127863295.75397126</c:v>
                </c:pt>
                <c:pt idx="77">
                  <c:v>127954303.71760586</c:v>
                </c:pt>
                <c:pt idx="78">
                  <c:v>128045311.68124045</c:v>
                </c:pt>
                <c:pt idx="79">
                  <c:v>128136319.64487505</c:v>
                </c:pt>
                <c:pt idx="80">
                  <c:v>128227327.60850964</c:v>
                </c:pt>
                <c:pt idx="81">
                  <c:v>128318335.57214424</c:v>
                </c:pt>
                <c:pt idx="82">
                  <c:v>128409343.53577884</c:v>
                </c:pt>
                <c:pt idx="83">
                  <c:v>128500351.49941343</c:v>
                </c:pt>
                <c:pt idx="84">
                  <c:v>128591359.46304803</c:v>
                </c:pt>
                <c:pt idx="85">
                  <c:v>128682367.42668262</c:v>
                </c:pt>
                <c:pt idx="86">
                  <c:v>128773375.39031722</c:v>
                </c:pt>
                <c:pt idx="87">
                  <c:v>128864383.35395181</c:v>
                </c:pt>
                <c:pt idx="88">
                  <c:v>128955391.31758641</c:v>
                </c:pt>
                <c:pt idx="89">
                  <c:v>129046399.281221</c:v>
                </c:pt>
                <c:pt idx="90">
                  <c:v>129137407.2448556</c:v>
                </c:pt>
                <c:pt idx="91">
                  <c:v>129228415.20849019</c:v>
                </c:pt>
                <c:pt idx="92">
                  <c:v>129319423.17212479</c:v>
                </c:pt>
                <c:pt idx="93">
                  <c:v>129410431.13575938</c:v>
                </c:pt>
                <c:pt idx="94">
                  <c:v>129501439.09939398</c:v>
                </c:pt>
                <c:pt idx="95">
                  <c:v>129592447.06302857</c:v>
                </c:pt>
                <c:pt idx="96">
                  <c:v>129683455.02666317</c:v>
                </c:pt>
                <c:pt idx="97">
                  <c:v>129774462.99029776</c:v>
                </c:pt>
                <c:pt idx="98">
                  <c:v>129865470.95393236</c:v>
                </c:pt>
                <c:pt idx="99">
                  <c:v>129956478.91756696</c:v>
                </c:pt>
              </c:numCache>
            </c:numRef>
          </c:xVal>
          <c:yVal>
            <c:numRef>
              <c:f>NPVResults!$K$19:$K$118</c:f>
              <c:numCache>
                <c:formatCode>0.000</c:formatCode>
                <c:ptCount val="100"/>
                <c:pt idx="0">
                  <c:v>2.7245456362103714E-9</c:v>
                </c:pt>
                <c:pt idx="1">
                  <c:v>3.1241264345854448E-9</c:v>
                </c:pt>
                <c:pt idx="2">
                  <c:v>3.5923832156600503E-9</c:v>
                </c:pt>
                <c:pt idx="3">
                  <c:v>4.1580030709067303E-9</c:v>
                </c:pt>
                <c:pt idx="4">
                  <c:v>4.8494201506130451E-9</c:v>
                </c:pt>
                <c:pt idx="5">
                  <c:v>5.6909205176264502E-9</c:v>
                </c:pt>
                <c:pt idx="6">
                  <c:v>6.700217384267068E-9</c:v>
                </c:pt>
                <c:pt idx="7">
                  <c:v>7.8882587801041116E-9</c:v>
                </c:pt>
                <c:pt idx="8">
                  <c:v>9.2612762458321336E-9</c:v>
                </c:pt>
                <c:pt idx="9">
                  <c:v>1.0824317853955974E-8</c:v>
                </c:pt>
                <c:pt idx="10">
                  <c:v>1.2585025343693165E-8</c:v>
                </c:pt>
                <c:pt idx="11">
                  <c:v>1.4556393863262584E-8</c:v>
                </c:pt>
                <c:pt idx="12">
                  <c:v>1.675768515861337E-8</c:v>
                </c:pt>
                <c:pt idx="13">
                  <c:v>1.9213361493554108E-8</c:v>
                </c:pt>
                <c:pt idx="14">
                  <c:v>2.1950584589831144E-8</c:v>
                </c:pt>
                <c:pt idx="15">
                  <c:v>2.4996227638857353E-8</c:v>
                </c:pt>
                <c:pt idx="16">
                  <c:v>2.8374357632290975E-8</c:v>
                </c:pt>
                <c:pt idx="17">
                  <c:v>3.2104808044810432E-8</c:v>
                </c:pt>
                <c:pt idx="18">
                  <c:v>3.6202956586027284E-8</c:v>
                </c:pt>
                <c:pt idx="19">
                  <c:v>4.0680367878487395E-8</c:v>
                </c:pt>
                <c:pt idx="20">
                  <c:v>4.5545720862044144E-8</c:v>
                </c:pt>
                <c:pt idx="21">
                  <c:v>5.0805468214309686E-8</c:v>
                </c:pt>
                <c:pt idx="22">
                  <c:v>5.6463909297191068E-8</c:v>
                </c:pt>
                <c:pt idx="23">
                  <c:v>6.2522669001565225E-8</c:v>
                </c:pt>
                <c:pt idx="24">
                  <c:v>6.8979826511963816E-8</c:v>
                </c:pt>
                <c:pt idx="25">
                  <c:v>7.5829042460566969E-8</c:v>
                </c:pt>
                <c:pt idx="26">
                  <c:v>8.3058975128245571E-8</c:v>
                </c:pt>
                <c:pt idx="27">
                  <c:v>9.0653107011282428E-8</c:v>
                </c:pt>
                <c:pt idx="28">
                  <c:v>9.8589908215369028E-8</c:v>
                </c:pt>
                <c:pt idx="29">
                  <c:v>1.0684312551092588E-7</c:v>
                </c:pt>
                <c:pt idx="30">
                  <c:v>1.1538195385124537E-7</c:v>
                </c:pt>
                <c:pt idx="31">
                  <c:v>1.2417092146056504E-7</c:v>
                </c:pt>
                <c:pt idx="32">
                  <c:v>1.331694604193263E-7</c:v>
                </c:pt>
                <c:pt idx="33">
                  <c:v>1.4233128315836729E-7</c:v>
                </c:pt>
                <c:pt idx="34">
                  <c:v>1.5160378859342981E-7</c:v>
                </c:pt>
                <c:pt idx="35">
                  <c:v>1.6092775068534102E-7</c:v>
                </c:pt>
                <c:pt idx="36">
                  <c:v>1.7023749628519342E-7</c:v>
                </c:pt>
                <c:pt idx="37">
                  <c:v>1.7946167893762785E-7</c:v>
                </c:pt>
                <c:pt idx="38">
                  <c:v>1.8852463100670462E-7</c:v>
                </c:pt>
                <c:pt idx="39">
                  <c:v>1.9734815754555152E-7</c:v>
                </c:pt>
                <c:pt idx="40">
                  <c:v>2.0585354578895921E-7</c:v>
                </c:pt>
                <c:pt idx="41">
                  <c:v>2.1396352163538557E-7</c:v>
                </c:pt>
                <c:pt idx="42">
                  <c:v>2.2160389940972668E-7</c:v>
                </c:pt>
                <c:pt idx="43">
                  <c:v>2.2870474392586043E-7</c:v>
                </c:pt>
                <c:pt idx="44">
                  <c:v>2.3520098138986407E-7</c:v>
                </c:pt>
                <c:pt idx="45">
                  <c:v>2.4103253165299321E-7</c:v>
                </c:pt>
                <c:pt idx="46">
                  <c:v>2.4614415505243022E-7</c:v>
                </c:pt>
                <c:pt idx="47">
                  <c:v>2.5048528195254678E-7</c:v>
                </c:pt>
                <c:pt idx="48">
                  <c:v>2.5401010412722095E-7</c:v>
                </c:pt>
                <c:pt idx="49">
                  <c:v>2.5667815243694678E-7</c:v>
                </c:pt>
                <c:pt idx="50">
                  <c:v>2.5845547558549479E-7</c:v>
                </c:pt>
                <c:pt idx="51">
                  <c:v>2.5931638710216355E-7</c:v>
                </c:pt>
                <c:pt idx="52">
                  <c:v>2.5924558233386731E-7</c:v>
                </c:pt>
                <c:pt idx="53">
                  <c:v>2.582402703854463E-7</c:v>
                </c:pt>
                <c:pt idx="54">
                  <c:v>2.5631185434833065E-7</c:v>
                </c:pt>
                <c:pt idx="55">
                  <c:v>2.5348667192051832E-7</c:v>
                </c:pt>
                <c:pt idx="56">
                  <c:v>2.4980541650756245E-7</c:v>
                </c:pt>
                <c:pt idx="57">
                  <c:v>2.4532110461760508E-7</c:v>
                </c:pt>
                <c:pt idx="58">
                  <c:v>2.4009579639705599E-7</c:v>
                </c:pt>
                <c:pt idx="59">
                  <c:v>2.3419661827056832E-7</c:v>
                </c:pt>
                <c:pt idx="60">
                  <c:v>2.2769186113439308E-7</c:v>
                </c:pt>
                <c:pt idx="61">
                  <c:v>2.2064793922118698E-7</c:v>
                </c:pt>
                <c:pt idx="62">
                  <c:v>2.1312776848589921E-7</c:v>
                </c:pt>
                <c:pt idx="63">
                  <c:v>2.0519072361630769E-7</c:v>
                </c:pt>
                <c:pt idx="64">
                  <c:v>1.968938925482053E-7</c:v>
                </c:pt>
                <c:pt idx="65">
                  <c:v>1.882940144880895E-7</c:v>
                </c:pt>
                <c:pt idx="66">
                  <c:v>1.7944936418730951E-7</c:v>
                </c:pt>
                <c:pt idx="67">
                  <c:v>1.7042095079717367E-7</c:v>
                </c:pt>
                <c:pt idx="68">
                  <c:v>1.6127267189303535E-7</c:v>
                </c:pt>
                <c:pt idx="69">
                  <c:v>1.5207039412256975E-7</c:v>
                </c:pt>
                <c:pt idx="70">
                  <c:v>1.4288021512024933E-7</c:v>
                </c:pt>
                <c:pt idx="71">
                  <c:v>1.3376632830710572E-7</c:v>
                </c:pt>
                <c:pt idx="72">
                  <c:v>1.2478894392012612E-7</c:v>
                </c:pt>
                <c:pt idx="73">
                  <c:v>1.1600263694974276E-7</c:v>
                </c:pt>
                <c:pt idx="74">
                  <c:v>1.0745533790758017E-7</c:v>
                </c:pt>
                <c:pt idx="75">
                  <c:v>9.9188003471997131E-8</c:v>
                </c:pt>
                <c:pt idx="76">
                  <c:v>9.1234845579039746E-8</c:v>
                </c:pt>
                <c:pt idx="77">
                  <c:v>8.3623895008708423E-8</c:v>
                </c:pt>
                <c:pt idx="78">
                  <c:v>7.6377649668103095E-8</c:v>
                </c:pt>
                <c:pt idx="79">
                  <c:v>6.9513608185201243E-8</c:v>
                </c:pt>
                <c:pt idx="80">
                  <c:v>6.3044592475628001E-8</c:v>
                </c:pt>
                <c:pt idx="81">
                  <c:v>5.6978878326215593E-8</c:v>
                </c:pt>
                <c:pt idx="82">
                  <c:v>5.1320238507271669E-8</c:v>
                </c:pt>
                <c:pt idx="83">
                  <c:v>4.6068030894071389E-8</c:v>
                </c:pt>
                <c:pt idx="84">
                  <c:v>4.1217431703246636E-8</c:v>
                </c:pt>
                <c:pt idx="85">
                  <c:v>3.6759841857081212E-8</c:v>
                </c:pt>
                <c:pt idx="86">
                  <c:v>3.2683415829060396E-8</c:v>
                </c:pt>
                <c:pt idx="87">
                  <c:v>2.8973608635423741E-8</c:v>
                </c:pt>
                <c:pt idx="88">
                  <c:v>2.5613627145311818E-8</c:v>
                </c:pt>
                <c:pt idx="89">
                  <c:v>2.2584709277285864E-8</c:v>
                </c:pt>
                <c:pt idx="90">
                  <c:v>1.9866226453235432E-8</c:v>
                </c:pt>
                <c:pt idx="91">
                  <c:v>1.7435687754936316E-8</c:v>
                </c:pt>
                <c:pt idx="92">
                  <c:v>1.5268790821742789E-8</c:v>
                </c:pt>
                <c:pt idx="93">
                  <c:v>1.3339689370907842E-8</c:v>
                </c:pt>
                <c:pt idx="94">
                  <c:v>1.1621615035303022E-8</c:v>
                </c:pt>
                <c:pt idx="95">
                  <c:v>1.0087902799802987E-8</c:v>
                </c:pt>
                <c:pt idx="96">
                  <c:v>8.7133437871426904E-9</c:v>
                </c:pt>
                <c:pt idx="97">
                  <c:v>7.4756606663062797E-9</c:v>
                </c:pt>
                <c:pt idx="98">
                  <c:v>6.3568102435760576E-9</c:v>
                </c:pt>
                <c:pt idx="99">
                  <c:v>5.3438001593617429E-9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NPVResults!$J$10</c:f>
              <c:strCache>
                <c:ptCount val="1"/>
                <c:pt idx="0">
                  <c:v>126392238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NPVResults!$J$17</c:f>
              <c:numCache>
                <c:formatCode>0.000</c:formatCode>
                <c:ptCount val="1"/>
                <c:pt idx="0">
                  <c:v>125635357.60025977</c:v>
                </c:pt>
              </c:numCache>
            </c:numRef>
          </c:xVal>
          <c:yVal>
            <c:numRef>
              <c:f>NPVResults!$K$17</c:f>
              <c:numCache>
                <c:formatCode>0.000</c:formatCode>
                <c:ptCount val="1"/>
                <c:pt idx="0">
                  <c:v>2.593964011689975E-7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NPVResults!$J$10</c:f>
              <c:strCache>
                <c:ptCount val="1"/>
                <c:pt idx="0">
                  <c:v>126392238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NPVResults!$J$18</c:f>
              <c:numCache>
                <c:formatCode>0.000</c:formatCode>
                <c:ptCount val="1"/>
                <c:pt idx="0">
                  <c:v>128524136.24657243</c:v>
                </c:pt>
              </c:numCache>
            </c:numRef>
          </c:xVal>
          <c:yVal>
            <c:numRef>
              <c:f>NPVResults!$K$18</c:f>
              <c:numCache>
                <c:formatCode>0.000</c:formatCode>
                <c:ptCount val="1"/>
                <c:pt idx="0">
                  <c:v>4.4761858619913009E-8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NPVResults!$J$10</c:f>
              <c:strCache>
                <c:ptCount val="1"/>
                <c:pt idx="0">
                  <c:v>126392238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NPVResults!$J$16</c:f>
              <c:numCache>
                <c:formatCode>0.000</c:formatCode>
                <c:ptCount val="1"/>
                <c:pt idx="0">
                  <c:v>122742290.43878403</c:v>
                </c:pt>
              </c:numCache>
            </c:numRef>
          </c:xVal>
          <c:yVal>
            <c:numRef>
              <c:f>NPVResults!$K$16</c:f>
              <c:numCache>
                <c:formatCode>0.000</c:formatCode>
                <c:ptCount val="1"/>
                <c:pt idx="0">
                  <c:v>4.4194137067397828E-8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21360"/>
        <c:axId val="-1279322448"/>
      </c:scatterChart>
      <c:valAx>
        <c:axId val="-12793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 in</a:t>
                </a:r>
                <a:r>
                  <a:rPr lang="en-US" baseline="0"/>
                  <a:t> Rs.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2448"/>
        <c:crosses val="autoZero"/>
        <c:crossBetween val="midCat"/>
      </c:valAx>
      <c:valAx>
        <c:axId val="-127932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NPVResults!$M$10</c:f>
              <c:strCache>
                <c:ptCount val="1"/>
                <c:pt idx="0">
                  <c:v>91028296.91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NPVResults!$M$19:$M$118</c:f>
              <c:numCache>
                <c:formatCode>0.000</c:formatCode>
                <c:ptCount val="100"/>
                <c:pt idx="0">
                  <c:v>85777749.756514907</c:v>
                </c:pt>
                <c:pt idx="1">
                  <c:v>85877734.399052516</c:v>
                </c:pt>
                <c:pt idx="2">
                  <c:v>85977719.041590124</c:v>
                </c:pt>
                <c:pt idx="3">
                  <c:v>86077703.684127733</c:v>
                </c:pt>
                <c:pt idx="4">
                  <c:v>86177688.326665342</c:v>
                </c:pt>
                <c:pt idx="5">
                  <c:v>86277672.969202951</c:v>
                </c:pt>
                <c:pt idx="6">
                  <c:v>86377657.611740559</c:v>
                </c:pt>
                <c:pt idx="7">
                  <c:v>86477642.254278168</c:v>
                </c:pt>
                <c:pt idx="8">
                  <c:v>86577626.896815777</c:v>
                </c:pt>
                <c:pt idx="9">
                  <c:v>86677611.539353386</c:v>
                </c:pt>
                <c:pt idx="10">
                  <c:v>86777596.181890994</c:v>
                </c:pt>
                <c:pt idx="11">
                  <c:v>86877580.824428603</c:v>
                </c:pt>
                <c:pt idx="12">
                  <c:v>86977565.466966212</c:v>
                </c:pt>
                <c:pt idx="13">
                  <c:v>87077550.109503821</c:v>
                </c:pt>
                <c:pt idx="14">
                  <c:v>87177534.752041429</c:v>
                </c:pt>
                <c:pt idx="15">
                  <c:v>87277519.394579038</c:v>
                </c:pt>
                <c:pt idx="16">
                  <c:v>87377504.037116647</c:v>
                </c:pt>
                <c:pt idx="17">
                  <c:v>87477488.679654256</c:v>
                </c:pt>
                <c:pt idx="18">
                  <c:v>87577473.322191864</c:v>
                </c:pt>
                <c:pt idx="19">
                  <c:v>87677457.964729473</c:v>
                </c:pt>
                <c:pt idx="20">
                  <c:v>87777442.607267082</c:v>
                </c:pt>
                <c:pt idx="21">
                  <c:v>87877427.24980469</c:v>
                </c:pt>
                <c:pt idx="22">
                  <c:v>87977411.892342299</c:v>
                </c:pt>
                <c:pt idx="23">
                  <c:v>88077396.534879908</c:v>
                </c:pt>
                <c:pt idx="24">
                  <c:v>88177381.177417517</c:v>
                </c:pt>
                <c:pt idx="25">
                  <c:v>88277365.819955125</c:v>
                </c:pt>
                <c:pt idx="26">
                  <c:v>88377350.462492734</c:v>
                </c:pt>
                <c:pt idx="27">
                  <c:v>88477335.105030343</c:v>
                </c:pt>
                <c:pt idx="28">
                  <c:v>88577319.747567952</c:v>
                </c:pt>
                <c:pt idx="29">
                  <c:v>88677304.39010556</c:v>
                </c:pt>
                <c:pt idx="30">
                  <c:v>88777289.032643169</c:v>
                </c:pt>
                <c:pt idx="31">
                  <c:v>88877273.675180778</c:v>
                </c:pt>
                <c:pt idx="32">
                  <c:v>88977258.317718387</c:v>
                </c:pt>
                <c:pt idx="33">
                  <c:v>89077242.960255995</c:v>
                </c:pt>
                <c:pt idx="34">
                  <c:v>89177227.602793604</c:v>
                </c:pt>
                <c:pt idx="35">
                  <c:v>89277212.245331213</c:v>
                </c:pt>
                <c:pt idx="36">
                  <c:v>89377196.887868822</c:v>
                </c:pt>
                <c:pt idx="37">
                  <c:v>89477181.53040643</c:v>
                </c:pt>
                <c:pt idx="38">
                  <c:v>89577166.172944039</c:v>
                </c:pt>
                <c:pt idx="39">
                  <c:v>89677150.815481648</c:v>
                </c:pt>
                <c:pt idx="40">
                  <c:v>89777135.458019257</c:v>
                </c:pt>
                <c:pt idx="41">
                  <c:v>89877120.100556865</c:v>
                </c:pt>
                <c:pt idx="42">
                  <c:v>89977104.743094474</c:v>
                </c:pt>
                <c:pt idx="43">
                  <c:v>90077089.385632083</c:v>
                </c:pt>
                <c:pt idx="44">
                  <c:v>90177074.028169692</c:v>
                </c:pt>
                <c:pt idx="45">
                  <c:v>90277058.6707073</c:v>
                </c:pt>
                <c:pt idx="46">
                  <c:v>90377043.313244909</c:v>
                </c:pt>
                <c:pt idx="47">
                  <c:v>90477027.955782518</c:v>
                </c:pt>
                <c:pt idx="48">
                  <c:v>90577012.598320127</c:v>
                </c:pt>
                <c:pt idx="49">
                  <c:v>90676997.240857735</c:v>
                </c:pt>
                <c:pt idx="50">
                  <c:v>90776981.883395344</c:v>
                </c:pt>
                <c:pt idx="51">
                  <c:v>90876966.525932953</c:v>
                </c:pt>
                <c:pt idx="52">
                  <c:v>90976951.168470562</c:v>
                </c:pt>
                <c:pt idx="53">
                  <c:v>91076935.81100817</c:v>
                </c:pt>
                <c:pt idx="54">
                  <c:v>91176920.453545779</c:v>
                </c:pt>
                <c:pt idx="55">
                  <c:v>91276905.096083388</c:v>
                </c:pt>
                <c:pt idx="56">
                  <c:v>91376889.738620996</c:v>
                </c:pt>
                <c:pt idx="57">
                  <c:v>91476874.381158605</c:v>
                </c:pt>
                <c:pt idx="58">
                  <c:v>91576859.023696214</c:v>
                </c:pt>
                <c:pt idx="59">
                  <c:v>91676843.666233823</c:v>
                </c:pt>
                <c:pt idx="60">
                  <c:v>91776828.308771431</c:v>
                </c:pt>
                <c:pt idx="61">
                  <c:v>91876812.95130904</c:v>
                </c:pt>
                <c:pt idx="62">
                  <c:v>91976797.593846649</c:v>
                </c:pt>
                <c:pt idx="63">
                  <c:v>92076782.236384258</c:v>
                </c:pt>
                <c:pt idx="64">
                  <c:v>92176766.878921866</c:v>
                </c:pt>
                <c:pt idx="65">
                  <c:v>92276751.521459475</c:v>
                </c:pt>
                <c:pt idx="66">
                  <c:v>92376736.163997084</c:v>
                </c:pt>
                <c:pt idx="67">
                  <c:v>92476720.806534693</c:v>
                </c:pt>
                <c:pt idx="68">
                  <c:v>92576705.449072301</c:v>
                </c:pt>
                <c:pt idx="69">
                  <c:v>92676690.09160991</c:v>
                </c:pt>
                <c:pt idx="70">
                  <c:v>92776674.734147519</c:v>
                </c:pt>
                <c:pt idx="71">
                  <c:v>92876659.376685128</c:v>
                </c:pt>
                <c:pt idx="72">
                  <c:v>92976644.019222736</c:v>
                </c:pt>
                <c:pt idx="73">
                  <c:v>93076628.661760345</c:v>
                </c:pt>
                <c:pt idx="74">
                  <c:v>93176613.304297954</c:v>
                </c:pt>
                <c:pt idx="75">
                  <c:v>93276597.946835563</c:v>
                </c:pt>
                <c:pt idx="76">
                  <c:v>93376582.589373171</c:v>
                </c:pt>
                <c:pt idx="77">
                  <c:v>93476567.23191078</c:v>
                </c:pt>
                <c:pt idx="78">
                  <c:v>93576551.874448389</c:v>
                </c:pt>
                <c:pt idx="79">
                  <c:v>93676536.516985998</c:v>
                </c:pt>
                <c:pt idx="80">
                  <c:v>93776521.159523606</c:v>
                </c:pt>
                <c:pt idx="81">
                  <c:v>93876505.802061215</c:v>
                </c:pt>
                <c:pt idx="82">
                  <c:v>93976490.444598824</c:v>
                </c:pt>
                <c:pt idx="83">
                  <c:v>94076475.087136433</c:v>
                </c:pt>
                <c:pt idx="84">
                  <c:v>94176459.729674041</c:v>
                </c:pt>
                <c:pt idx="85">
                  <c:v>94276444.37221165</c:v>
                </c:pt>
                <c:pt idx="86">
                  <c:v>94376429.014749259</c:v>
                </c:pt>
                <c:pt idx="87">
                  <c:v>94476413.657286867</c:v>
                </c:pt>
                <c:pt idx="88">
                  <c:v>94576398.299824476</c:v>
                </c:pt>
                <c:pt idx="89">
                  <c:v>94676382.942362085</c:v>
                </c:pt>
                <c:pt idx="90">
                  <c:v>94776367.584899694</c:v>
                </c:pt>
                <c:pt idx="91">
                  <c:v>94876352.227437302</c:v>
                </c:pt>
                <c:pt idx="92">
                  <c:v>94976336.869974911</c:v>
                </c:pt>
                <c:pt idx="93">
                  <c:v>95076321.51251252</c:v>
                </c:pt>
                <c:pt idx="94">
                  <c:v>95176306.155050129</c:v>
                </c:pt>
                <c:pt idx="95">
                  <c:v>95276290.797587737</c:v>
                </c:pt>
                <c:pt idx="96">
                  <c:v>95376275.440125346</c:v>
                </c:pt>
                <c:pt idx="97">
                  <c:v>95476260.082662955</c:v>
                </c:pt>
                <c:pt idx="98">
                  <c:v>95576244.725200564</c:v>
                </c:pt>
                <c:pt idx="99">
                  <c:v>95676229.367738172</c:v>
                </c:pt>
              </c:numCache>
            </c:numRef>
          </c:xVal>
          <c:yVal>
            <c:numRef>
              <c:f>NPVResults!$N$19:$N$118</c:f>
              <c:numCache>
                <c:formatCode>0.000</c:formatCode>
                <c:ptCount val="100"/>
                <c:pt idx="0">
                  <c:v>3.5453969510634454E-9</c:v>
                </c:pt>
                <c:pt idx="1">
                  <c:v>4.1877883448302969E-9</c:v>
                </c:pt>
                <c:pt idx="2">
                  <c:v>4.9096938676298086E-9</c:v>
                </c:pt>
                <c:pt idx="3">
                  <c:v>5.7265305784583167E-9</c:v>
                </c:pt>
                <c:pt idx="4">
                  <c:v>6.6560334009520386E-9</c:v>
                </c:pt>
                <c:pt idx="5">
                  <c:v>7.7175243190220395E-9</c:v>
                </c:pt>
                <c:pt idx="6">
                  <c:v>8.9314874488420792E-9</c:v>
                </c:pt>
                <c:pt idx="7">
                  <c:v>1.0319393758481136E-8</c:v>
                </c:pt>
                <c:pt idx="8">
                  <c:v>1.1903547680925397E-8</c:v>
                </c:pt>
                <c:pt idx="9">
                  <c:v>1.3706719406155132E-8</c:v>
                </c:pt>
                <c:pt idx="10">
                  <c:v>1.5751476690482398E-8</c:v>
                </c:pt>
                <c:pt idx="11">
                  <c:v>1.8059341534840164E-8</c:v>
                </c:pt>
                <c:pt idx="12">
                  <c:v>2.0650042001573397E-8</c:v>
                </c:pt>
                <c:pt idx="13">
                  <c:v>2.3541124447442622E-8</c:v>
                </c:pt>
                <c:pt idx="14">
                  <c:v>2.6748041517357615E-8</c:v>
                </c:pt>
                <c:pt idx="15">
                  <c:v>3.0284618675359804E-8</c:v>
                </c:pt>
                <c:pt idx="16">
                  <c:v>3.4163634275179369E-8</c:v>
                </c:pt>
                <c:pt idx="17">
                  <c:v>3.8397199752182433E-8</c:v>
                </c:pt>
                <c:pt idx="18">
                  <c:v>4.2996707785092088E-8</c:v>
                </c:pt>
                <c:pt idx="19">
                  <c:v>4.7972279387437503E-8</c:v>
                </c:pt>
                <c:pt idx="20">
                  <c:v>5.3331811502267615E-8</c:v>
                </c:pt>
                <c:pt idx="21">
                  <c:v>5.9079839833261715E-8</c:v>
                </c:pt>
                <c:pt idx="22">
                  <c:v>6.5216455302173845E-8</c:v>
                </c:pt>
                <c:pt idx="23">
                  <c:v>7.1736453214102867E-8</c:v>
                </c:pt>
                <c:pt idx="24">
                  <c:v>7.8628788026789357E-8</c:v>
                </c:pt>
                <c:pt idx="25">
                  <c:v>8.5876301768910941E-8</c:v>
                </c:pt>
                <c:pt idx="26">
                  <c:v>9.3455631599207E-8</c:v>
                </c:pt>
                <c:pt idx="27">
                  <c:v>1.0133720032291194E-7</c:v>
                </c:pt>
                <c:pt idx="28">
                  <c:v>1.0948524348927054E-7</c:v>
                </c:pt>
                <c:pt idx="29">
                  <c:v>1.178578968094807E-7</c:v>
                </c:pt>
                <c:pt idx="30">
                  <c:v>1.2640742019645287E-7</c:v>
                </c:pt>
                <c:pt idx="31">
                  <c:v>1.3508064199823644E-7</c:v>
                </c:pt>
                <c:pt idx="32">
                  <c:v>1.4381966237271188E-7</c:v>
                </c:pt>
                <c:pt idx="33">
                  <c:v>1.5256277424090863E-7</c:v>
                </c:pt>
                <c:pt idx="34">
                  <c:v>1.6124547560428785E-7</c:v>
                </c:pt>
                <c:pt idx="35">
                  <c:v>1.6980139435744894E-7</c:v>
                </c:pt>
                <c:pt idx="36">
                  <c:v>1.7816295446583334E-7</c:v>
                </c:pt>
                <c:pt idx="37">
                  <c:v>1.8626169068062897E-7</c:v>
                </c:pt>
                <c:pt idx="38">
                  <c:v>1.9402825332351932E-7</c:v>
                </c:pt>
                <c:pt idx="39">
                  <c:v>2.0139229648439937E-7</c:v>
                </c:pt>
                <c:pt idx="40">
                  <c:v>2.0828255937814325E-7</c:v>
                </c:pt>
                <c:pt idx="41">
                  <c:v>2.1462748221321546E-7</c:v>
                </c:pt>
                <c:pt idx="42">
                  <c:v>2.203566181038427E-7</c:v>
                </c:pt>
                <c:pt idx="43">
                  <c:v>2.2540291963950902E-7</c:v>
                </c:pt>
                <c:pt idx="44">
                  <c:v>2.2970573527345776E-7</c:v>
                </c:pt>
                <c:pt idx="45">
                  <c:v>2.3321411060841716E-7</c:v>
                </c:pt>
                <c:pt idx="46">
                  <c:v>2.3588981972944194E-7</c:v>
                </c:pt>
                <c:pt idx="47">
                  <c:v>2.3770950505780709E-7</c:v>
                </c:pt>
                <c:pt idx="48">
                  <c:v>2.3866540885132558E-7</c:v>
                </c:pt>
                <c:pt idx="49">
                  <c:v>2.3876443111751553E-7</c:v>
                </c:pt>
                <c:pt idx="50">
                  <c:v>2.3802560544499219E-7</c:v>
                </c:pt>
                <c:pt idx="51">
                  <c:v>2.3647646645971583E-7</c:v>
                </c:pt>
                <c:pt idx="52">
                  <c:v>2.3414908461881787E-7</c:v>
                </c:pt>
                <c:pt idx="53">
                  <c:v>2.3107666259941966E-7</c:v>
                </c:pt>
                <c:pt idx="54">
                  <c:v>2.272914615470737E-7</c:v>
                </c:pt>
                <c:pt idx="55">
                  <c:v>2.2282447009072951E-7</c:v>
                </c:pt>
                <c:pt idx="56">
                  <c:v>2.177067432941927E-7</c:v>
                </c:pt>
                <c:pt idx="57">
                  <c:v>2.1197187588501587E-7</c:v>
                </c:pt>
                <c:pt idx="58">
                  <c:v>2.0565878425534297E-7</c:v>
                </c:pt>
                <c:pt idx="59">
                  <c:v>1.9881394220967927E-7</c:v>
                </c:pt>
                <c:pt idx="60">
                  <c:v>1.9149243805350464E-7</c:v>
                </c:pt>
                <c:pt idx="61">
                  <c:v>1.8375760055015971E-7</c:v>
                </c:pt>
                <c:pt idx="62">
                  <c:v>1.756793410211068E-7</c:v>
                </c:pt>
                <c:pt idx="63">
                  <c:v>1.6733165418807747E-7</c:v>
                </c:pt>
                <c:pt idx="64">
                  <c:v>1.5878984246992315E-7</c:v>
                </c:pt>
                <c:pt idx="65">
                  <c:v>1.5012797725193995E-7</c:v>
                </c:pt>
                <c:pt idx="66">
                  <c:v>1.4141693957939377E-7</c:v>
                </c:pt>
                <c:pt idx="67">
                  <c:v>1.3272316789989446E-7</c:v>
                </c:pt>
                <c:pt idx="68">
                  <c:v>1.2410805018172593E-7</c:v>
                </c:pt>
                <c:pt idx="69">
                  <c:v>1.1562777385012592E-7</c:v>
                </c:pt>
                <c:pt idx="70">
                  <c:v>1.0733340146755712E-7</c:v>
                </c:pt>
                <c:pt idx="71">
                  <c:v>9.9270962363485247E-8</c:v>
                </c:pt>
                <c:pt idx="72">
                  <c:v>9.1481418369942359E-8</c:v>
                </c:pt>
                <c:pt idx="73">
                  <c:v>8.4000450405796957E-8</c:v>
                </c:pt>
                <c:pt idx="74">
                  <c:v>7.6858098334889031E-8</c:v>
                </c:pt>
                <c:pt idx="75">
                  <c:v>7.0078349231734367E-8</c:v>
                </c:pt>
                <c:pt idx="76">
                  <c:v>6.3678794788153164E-8</c:v>
                </c:pt>
                <c:pt idx="77">
                  <c:v>5.7670462979231452E-8</c:v>
                </c:pt>
                <c:pt idx="78">
                  <c:v>5.2057881982555215E-8</c:v>
                </c:pt>
                <c:pt idx="79">
                  <c:v>4.6839378717072201E-8</c:v>
                </c:pt>
                <c:pt idx="80">
                  <c:v>4.2007578646402248E-8</c:v>
                </c:pt>
                <c:pt idx="81">
                  <c:v>3.7550077192055844E-8</c:v>
                </c:pt>
                <c:pt idx="82">
                  <c:v>3.3450292638863151E-8</c:v>
                </c:pt>
                <c:pt idx="83">
                  <c:v>2.9688554710569463E-8</c:v>
                </c:pt>
                <c:pt idx="84">
                  <c:v>2.6243485920647755E-8</c:v>
                </c:pt>
                <c:pt idx="85">
                  <c:v>2.3093660085250983E-8</c:v>
                </c:pt>
                <c:pt idx="86">
                  <c:v>2.0219379193798275E-8</c:v>
                </c:pt>
                <c:pt idx="87">
                  <c:v>1.7604250353581741E-8</c:v>
                </c:pt>
                <c:pt idx="88">
                  <c:v>1.5236152393693059E-8</c:v>
                </c:pt>
                <c:pt idx="89">
                  <c:v>1.3107228002919121E-8</c:v>
                </c:pt>
                <c:pt idx="90">
                  <c:v>1.1212739089448759E-8</c:v>
                </c:pt>
                <c:pt idx="91">
                  <c:v>9.5489279996552992E-9</c:v>
                </c:pt>
                <c:pt idx="92">
                  <c:v>8.1103338700700445E-9</c:v>
                </c:pt>
                <c:pt idx="93">
                  <c:v>6.8872152872841245E-9</c:v>
                </c:pt>
                <c:pt idx="94">
                  <c:v>5.8637584822957478E-9</c:v>
                </c:pt>
                <c:pt idx="95">
                  <c:v>5.0175928003646352E-9</c:v>
                </c:pt>
                <c:pt idx="96">
                  <c:v>4.3208329825645911E-9</c:v>
                </c:pt>
                <c:pt idx="97">
                  <c:v>3.7424961028669061E-9</c:v>
                </c:pt>
                <c:pt idx="98">
                  <c:v>3.2517910508995696E-9</c:v>
                </c:pt>
                <c:pt idx="99">
                  <c:v>2.8215415234301492E-9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NPVResults!$M$10</c:f>
              <c:strCache>
                <c:ptCount val="1"/>
                <c:pt idx="0">
                  <c:v>91028296.91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NPVResults!$M$17</c:f>
              <c:numCache>
                <c:formatCode>0.000</c:formatCode>
                <c:ptCount val="1"/>
                <c:pt idx="0">
                  <c:v>90663646.26220113</c:v>
                </c:pt>
              </c:numCache>
            </c:numRef>
          </c:xVal>
          <c:yVal>
            <c:numRef>
              <c:f>NPVResults!$N$17</c:f>
              <c:numCache>
                <c:formatCode>0.000</c:formatCode>
                <c:ptCount val="1"/>
                <c:pt idx="0">
                  <c:v>2.3880019819910158E-7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NPVResults!$M$10</c:f>
              <c:strCache>
                <c:ptCount val="1"/>
                <c:pt idx="0">
                  <c:v>91028296.91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NPVResults!$M$18</c:f>
              <c:numCache>
                <c:formatCode>0.000</c:formatCode>
                <c:ptCount val="1"/>
                <c:pt idx="0">
                  <c:v>93796934.000767663</c:v>
                </c:pt>
              </c:numCache>
            </c:numRef>
          </c:xVal>
          <c:yVal>
            <c:numRef>
              <c:f>NPVResults!$N$18</c:f>
              <c:numCache>
                <c:formatCode>0.000</c:formatCode>
                <c:ptCount val="1"/>
                <c:pt idx="0">
                  <c:v>4.106761421203888E-8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NPVResults!$M$10</c:f>
              <c:strCache>
                <c:ptCount val="1"/>
                <c:pt idx="0">
                  <c:v>91028296.91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NPVResults!$M$16</c:f>
              <c:numCache>
                <c:formatCode>0.000</c:formatCode>
                <c:ptCount val="1"/>
                <c:pt idx="0">
                  <c:v>87550794.470419466</c:v>
                </c:pt>
              </c:numCache>
            </c:numRef>
          </c:xVal>
          <c:yVal>
            <c:numRef>
              <c:f>NPVResults!$N$16</c:f>
              <c:numCache>
                <c:formatCode>0.000</c:formatCode>
                <c:ptCount val="1"/>
                <c:pt idx="0">
                  <c:v>4.1733025514900375E-8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9328976"/>
        <c:axId val="-1279327344"/>
      </c:scatterChart>
      <c:valAx>
        <c:axId val="-12793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 in Rs.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7344"/>
        <c:crosses val="autoZero"/>
        <c:crossBetween val="midCat"/>
      </c:valAx>
      <c:valAx>
        <c:axId val="-1279327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93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A84" workbookViewId="0">
      <selection activeCell="G14" sqref="G14"/>
    </sheetView>
  </sheetViews>
  <sheetFormatPr defaultRowHeight="15" x14ac:dyDescent="0.25"/>
  <cols>
    <col min="1" max="1" width="25.42578125" customWidth="1"/>
    <col min="2" max="2" width="14" customWidth="1"/>
    <col min="3" max="3" width="13.85546875" customWidth="1"/>
    <col min="4" max="4" width="10.85546875" bestFit="1" customWidth="1"/>
    <col min="6" max="7" width="11.85546875" bestFit="1" customWidth="1"/>
    <col min="8" max="8" width="27.42578125" customWidth="1"/>
    <col min="9" max="9" width="9.85546875" bestFit="1" customWidth="1"/>
    <col min="12" max="12" width="29" customWidth="1"/>
  </cols>
  <sheetData>
    <row r="1" spans="1:12" x14ac:dyDescent="0.25">
      <c r="A1" t="s">
        <v>21</v>
      </c>
      <c r="F1" t="s">
        <v>22</v>
      </c>
      <c r="G1">
        <f>30000*365</f>
        <v>10950000</v>
      </c>
      <c r="L1" s="7" t="s">
        <v>110</v>
      </c>
    </row>
    <row r="2" spans="1:12" x14ac:dyDescent="0.25">
      <c r="A2" s="7" t="s">
        <v>0</v>
      </c>
      <c r="F2" t="s">
        <v>23</v>
      </c>
      <c r="G2">
        <f>G1/1270</f>
        <v>8622.0472440944886</v>
      </c>
    </row>
    <row r="3" spans="1:12" x14ac:dyDescent="0.25">
      <c r="A3" t="s">
        <v>1</v>
      </c>
      <c r="B3">
        <v>2000000</v>
      </c>
    </row>
    <row r="4" spans="1:12" x14ac:dyDescent="0.25">
      <c r="A4" t="s">
        <v>2</v>
      </c>
      <c r="B4">
        <v>12500000</v>
      </c>
    </row>
    <row r="5" spans="1:12" x14ac:dyDescent="0.25">
      <c r="A5" t="s">
        <v>3</v>
      </c>
      <c r="B5">
        <v>55030000</v>
      </c>
      <c r="D5" s="5">
        <f>0.5*69530000</f>
        <v>34765000</v>
      </c>
    </row>
    <row r="6" spans="1:12" x14ac:dyDescent="0.25">
      <c r="A6" t="s">
        <v>4</v>
      </c>
      <c r="B6">
        <f>SUM(B3,B4,B5)</f>
        <v>69530000</v>
      </c>
    </row>
    <row r="8" spans="1:12" x14ac:dyDescent="0.25">
      <c r="A8" s="7" t="s">
        <v>5</v>
      </c>
      <c r="D8" t="s">
        <v>9</v>
      </c>
      <c r="H8" s="7" t="s">
        <v>10</v>
      </c>
    </row>
    <row r="9" spans="1:12" ht="15.75" thickBot="1" x14ac:dyDescent="0.3">
      <c r="A9" s="6" t="s">
        <v>6</v>
      </c>
      <c r="B9" t="s">
        <v>7</v>
      </c>
      <c r="C9" t="s">
        <v>8</v>
      </c>
      <c r="D9" t="s">
        <v>20</v>
      </c>
      <c r="E9" t="s">
        <v>79</v>
      </c>
    </row>
    <row r="10" spans="1:12" x14ac:dyDescent="0.25">
      <c r="A10">
        <v>2011</v>
      </c>
      <c r="B10" s="1">
        <v>4697.25</v>
      </c>
      <c r="C10">
        <f>B10/30.5</f>
        <v>154.00819672131146</v>
      </c>
      <c r="D10">
        <f>C10*16</f>
        <v>2464.1311475409834</v>
      </c>
      <c r="E10">
        <f>D10*H10</f>
        <v>21245854.568262294</v>
      </c>
      <c r="G10" t="s">
        <v>25</v>
      </c>
      <c r="H10">
        <v>8622.0470000000005</v>
      </c>
    </row>
    <row r="11" spans="1:12" x14ac:dyDescent="0.25">
      <c r="A11">
        <v>2012</v>
      </c>
      <c r="B11" s="2">
        <v>5092.5</v>
      </c>
      <c r="C11">
        <f t="shared" ref="C11:C16" si="0">B11/30.5</f>
        <v>166.96721311475409</v>
      </c>
      <c r="D11">
        <f t="shared" ref="D11:D16" si="1">C11*16</f>
        <v>2671.4754098360654</v>
      </c>
      <c r="E11">
        <f>D11*H10</f>
        <v>23033586.54295082</v>
      </c>
    </row>
    <row r="12" spans="1:12" x14ac:dyDescent="0.25">
      <c r="A12">
        <v>2013</v>
      </c>
      <c r="B12" s="2">
        <v>5377.25</v>
      </c>
      <c r="C12">
        <f t="shared" si="0"/>
        <v>176.30327868852459</v>
      </c>
      <c r="D12">
        <f t="shared" si="1"/>
        <v>2820.8524590163934</v>
      </c>
      <c r="E12">
        <f>D12*H10</f>
        <v>24321522.481704921</v>
      </c>
      <c r="F12" t="s">
        <v>101</v>
      </c>
      <c r="G12">
        <f>AVERAGE(E10:E16)</f>
        <v>33835577.791475415</v>
      </c>
    </row>
    <row r="13" spans="1:12" x14ac:dyDescent="0.25">
      <c r="A13">
        <v>2014</v>
      </c>
      <c r="B13" s="2">
        <v>8624</v>
      </c>
      <c r="C13">
        <f t="shared" si="0"/>
        <v>282.75409836065575</v>
      </c>
      <c r="D13">
        <f t="shared" si="1"/>
        <v>4524.0655737704919</v>
      </c>
      <c r="E13">
        <f>D13*H10</f>
        <v>39006706.008131154</v>
      </c>
      <c r="F13" t="s">
        <v>102</v>
      </c>
      <c r="G13">
        <f>STDEV(E10:E16)</f>
        <v>10439639.23421496</v>
      </c>
    </row>
    <row r="14" spans="1:12" x14ac:dyDescent="0.25">
      <c r="A14">
        <v>2015</v>
      </c>
      <c r="B14" s="2">
        <v>9128</v>
      </c>
      <c r="C14">
        <f t="shared" si="0"/>
        <v>299.27868852459017</v>
      </c>
      <c r="D14">
        <f t="shared" si="1"/>
        <v>4788.4590163934427</v>
      </c>
      <c r="E14">
        <f>D14*H10</f>
        <v>41286318.696918033</v>
      </c>
      <c r="F14" t="s">
        <v>103</v>
      </c>
      <c r="G14">
        <f ca="1">_xll.NORM(G12,G13)</f>
        <v>48417601.211540326</v>
      </c>
    </row>
    <row r="15" spans="1:12" ht="15.75" thickBot="1" x14ac:dyDescent="0.3">
      <c r="A15">
        <v>2016</v>
      </c>
      <c r="B15" s="2">
        <v>9646</v>
      </c>
      <c r="C15">
        <f t="shared" si="0"/>
        <v>316.26229508196724</v>
      </c>
      <c r="D15">
        <f t="shared" si="1"/>
        <v>5060.1967213114758</v>
      </c>
      <c r="E15">
        <f>D15*H10</f>
        <v>43629253.960393451</v>
      </c>
    </row>
    <row r="16" spans="1:12" ht="15.75" thickBot="1" x14ac:dyDescent="0.3">
      <c r="A16">
        <v>2017</v>
      </c>
      <c r="B16" s="3">
        <v>9800</v>
      </c>
      <c r="C16">
        <f t="shared" si="0"/>
        <v>321.31147540983608</v>
      </c>
      <c r="D16">
        <f t="shared" si="1"/>
        <v>5140.9836065573772</v>
      </c>
      <c r="E16">
        <f>D16*H10</f>
        <v>44325802.281967215</v>
      </c>
    </row>
    <row r="18" spans="1:8" x14ac:dyDescent="0.25">
      <c r="C18" t="s">
        <v>19</v>
      </c>
    </row>
    <row r="19" spans="1:8" x14ac:dyDescent="0.25">
      <c r="A19" s="6" t="s">
        <v>11</v>
      </c>
      <c r="B19" t="s">
        <v>12</v>
      </c>
      <c r="C19" t="s">
        <v>20</v>
      </c>
      <c r="D19" t="s">
        <v>79</v>
      </c>
    </row>
    <row r="20" spans="1:8" x14ac:dyDescent="0.25">
      <c r="A20" t="s">
        <v>13</v>
      </c>
      <c r="B20">
        <v>4.43</v>
      </c>
      <c r="C20">
        <f>B20*25</f>
        <v>110.75</v>
      </c>
      <c r="D20">
        <f>C20*G2</f>
        <v>954891.73228346463</v>
      </c>
    </row>
    <row r="21" spans="1:8" x14ac:dyDescent="0.25">
      <c r="A21" t="s">
        <v>14</v>
      </c>
      <c r="B21">
        <v>4.46</v>
      </c>
      <c r="C21">
        <f t="shared" ref="C21:C25" si="2">B21*25</f>
        <v>111.5</v>
      </c>
      <c r="D21">
        <f>C21*G2</f>
        <v>961358.26771653548</v>
      </c>
      <c r="F21" t="s">
        <v>101</v>
      </c>
      <c r="G21">
        <f>AVERAGE(D20:D25)</f>
        <v>1075510.5807086613</v>
      </c>
    </row>
    <row r="22" spans="1:8" x14ac:dyDescent="0.25">
      <c r="A22" t="s">
        <v>15</v>
      </c>
      <c r="B22">
        <v>4.82</v>
      </c>
      <c r="C22">
        <f t="shared" si="2"/>
        <v>120.5</v>
      </c>
      <c r="D22">
        <f>C22*G2</f>
        <v>1038956.6929133859</v>
      </c>
      <c r="F22" t="s">
        <v>102</v>
      </c>
      <c r="G22">
        <f>STDEV(D20:D25)</f>
        <v>138599.75165964276</v>
      </c>
    </row>
    <row r="23" spans="1:8" x14ac:dyDescent="0.25">
      <c r="A23" t="s">
        <v>16</v>
      </c>
      <c r="B23">
        <v>4.9000000000000004</v>
      </c>
      <c r="C23">
        <f t="shared" si="2"/>
        <v>122.50000000000001</v>
      </c>
      <c r="D23">
        <f>C23*G2</f>
        <v>1056200.7874015749</v>
      </c>
      <c r="F23" t="s">
        <v>103</v>
      </c>
      <c r="G23">
        <f ca="1">_xll.NORM(G21,G22)</f>
        <v>993025.96594131249</v>
      </c>
    </row>
    <row r="24" spans="1:8" x14ac:dyDescent="0.25">
      <c r="A24" t="s">
        <v>17</v>
      </c>
      <c r="B24">
        <v>5.15</v>
      </c>
      <c r="C24">
        <f t="shared" si="2"/>
        <v>128.75</v>
      </c>
      <c r="D24">
        <f>C24*G2</f>
        <v>1110088.5826771655</v>
      </c>
    </row>
    <row r="25" spans="1:8" x14ac:dyDescent="0.25">
      <c r="A25" t="s">
        <v>18</v>
      </c>
      <c r="B25" s="4">
        <v>6.1775000000000002</v>
      </c>
      <c r="C25">
        <f t="shared" si="2"/>
        <v>154.4375</v>
      </c>
      <c r="D25">
        <f>C25*G2</f>
        <v>1331567.4212598426</v>
      </c>
    </row>
    <row r="28" spans="1:8" x14ac:dyDescent="0.25">
      <c r="A28" s="6" t="s">
        <v>65</v>
      </c>
      <c r="C28">
        <v>69530000</v>
      </c>
      <c r="D28">
        <f>C28/2</f>
        <v>34765000</v>
      </c>
      <c r="E28" t="s">
        <v>63</v>
      </c>
      <c r="H28" t="s">
        <v>79</v>
      </c>
    </row>
    <row r="29" spans="1:8" x14ac:dyDescent="0.25">
      <c r="A29" t="s">
        <v>26</v>
      </c>
      <c r="B29">
        <v>14.5</v>
      </c>
      <c r="C29">
        <f>D28*B29</f>
        <v>504092500</v>
      </c>
      <c r="D29">
        <f>C29/100</f>
        <v>5040925</v>
      </c>
    </row>
    <row r="30" spans="1:8" x14ac:dyDescent="0.25">
      <c r="A30" t="s">
        <v>27</v>
      </c>
      <c r="B30">
        <v>16.5</v>
      </c>
      <c r="C30">
        <f>B30*D28</f>
        <v>573622500</v>
      </c>
      <c r="D30" s="5">
        <f t="shared" ref="D30:D66" si="3">C30/100</f>
        <v>5736225</v>
      </c>
    </row>
    <row r="31" spans="1:8" x14ac:dyDescent="0.25">
      <c r="A31" t="s">
        <v>28</v>
      </c>
      <c r="B31">
        <v>16.5</v>
      </c>
      <c r="C31">
        <f>B31*D28</f>
        <v>573622500</v>
      </c>
      <c r="D31" s="5">
        <f t="shared" si="3"/>
        <v>5736225</v>
      </c>
    </row>
    <row r="32" spans="1:8" x14ac:dyDescent="0.25">
      <c r="A32" t="s">
        <v>29</v>
      </c>
      <c r="B32">
        <v>16.5</v>
      </c>
      <c r="C32">
        <f>B32*34765000</f>
        <v>573622500</v>
      </c>
      <c r="D32" s="5">
        <f t="shared" si="3"/>
        <v>5736225</v>
      </c>
    </row>
    <row r="33" spans="1:4" x14ac:dyDescent="0.25">
      <c r="A33" t="s">
        <v>30</v>
      </c>
      <c r="B33">
        <v>16.5</v>
      </c>
      <c r="C33">
        <f t="shared" ref="C33:C66" si="4">B33*34765000</f>
        <v>573622500</v>
      </c>
      <c r="D33" s="5">
        <f t="shared" si="3"/>
        <v>5736225</v>
      </c>
    </row>
    <row r="34" spans="1:4" x14ac:dyDescent="0.25">
      <c r="A34" t="s">
        <v>31</v>
      </c>
      <c r="B34">
        <v>16.5</v>
      </c>
      <c r="C34">
        <f t="shared" si="4"/>
        <v>573622500</v>
      </c>
      <c r="D34" s="5">
        <f t="shared" si="3"/>
        <v>5736225</v>
      </c>
    </row>
    <row r="35" spans="1:4" x14ac:dyDescent="0.25">
      <c r="A35" t="s">
        <v>32</v>
      </c>
      <c r="B35">
        <v>16.5</v>
      </c>
      <c r="C35">
        <f t="shared" si="4"/>
        <v>573622500</v>
      </c>
      <c r="D35" s="5">
        <f t="shared" si="3"/>
        <v>5736225</v>
      </c>
    </row>
    <row r="36" spans="1:4" x14ac:dyDescent="0.25">
      <c r="A36" t="s">
        <v>33</v>
      </c>
      <c r="B36">
        <v>16.5</v>
      </c>
      <c r="C36">
        <f t="shared" si="4"/>
        <v>573622500</v>
      </c>
      <c r="D36" s="5">
        <f t="shared" si="3"/>
        <v>5736225</v>
      </c>
    </row>
    <row r="37" spans="1:4" x14ac:dyDescent="0.25">
      <c r="A37" t="s">
        <v>34</v>
      </c>
      <c r="B37">
        <v>16.5</v>
      </c>
      <c r="C37">
        <f t="shared" si="4"/>
        <v>573622500</v>
      </c>
      <c r="D37" s="5">
        <f t="shared" si="3"/>
        <v>5736225</v>
      </c>
    </row>
    <row r="38" spans="1:4" x14ac:dyDescent="0.25">
      <c r="A38" t="s">
        <v>35</v>
      </c>
      <c r="B38">
        <v>16.5</v>
      </c>
      <c r="C38">
        <f t="shared" si="4"/>
        <v>573622500</v>
      </c>
      <c r="D38" s="5">
        <f t="shared" si="3"/>
        <v>5736225</v>
      </c>
    </row>
    <row r="39" spans="1:4" x14ac:dyDescent="0.25">
      <c r="A39" t="s">
        <v>36</v>
      </c>
      <c r="B39">
        <v>16.5</v>
      </c>
      <c r="C39">
        <f t="shared" si="4"/>
        <v>573622500</v>
      </c>
      <c r="D39" s="5">
        <f t="shared" si="3"/>
        <v>5736225</v>
      </c>
    </row>
    <row r="40" spans="1:4" x14ac:dyDescent="0.25">
      <c r="A40" t="s">
        <v>37</v>
      </c>
      <c r="B40">
        <v>16.5</v>
      </c>
      <c r="C40">
        <f t="shared" si="4"/>
        <v>573622500</v>
      </c>
      <c r="D40" s="5">
        <f t="shared" si="3"/>
        <v>5736225</v>
      </c>
    </row>
    <row r="41" spans="1:4" x14ac:dyDescent="0.25">
      <c r="A41" t="s">
        <v>38</v>
      </c>
      <c r="B41">
        <v>17.875</v>
      </c>
      <c r="C41">
        <f t="shared" si="4"/>
        <v>621424375</v>
      </c>
      <c r="D41" s="5">
        <f t="shared" si="3"/>
        <v>6214243.75</v>
      </c>
    </row>
    <row r="42" spans="1:4" x14ac:dyDescent="0.25">
      <c r="A42" t="s">
        <v>39</v>
      </c>
      <c r="B42">
        <v>18.9166666666667</v>
      </c>
      <c r="C42">
        <f t="shared" si="4"/>
        <v>657637916.66666782</v>
      </c>
      <c r="D42" s="5">
        <f t="shared" si="3"/>
        <v>6576379.1666666782</v>
      </c>
    </row>
    <row r="43" spans="1:4" x14ac:dyDescent="0.25">
      <c r="A43" t="s">
        <v>40</v>
      </c>
      <c r="B43">
        <v>16.25</v>
      </c>
      <c r="C43">
        <f t="shared" si="4"/>
        <v>564931250</v>
      </c>
      <c r="D43" s="5">
        <f t="shared" si="3"/>
        <v>5649312.5</v>
      </c>
    </row>
    <row r="44" spans="1:4" x14ac:dyDescent="0.25">
      <c r="A44" t="s">
        <v>41</v>
      </c>
      <c r="B44">
        <v>14.75</v>
      </c>
      <c r="C44">
        <f t="shared" si="4"/>
        <v>512783750</v>
      </c>
      <c r="D44" s="5">
        <f t="shared" si="3"/>
        <v>5127837.5</v>
      </c>
    </row>
    <row r="45" spans="1:4" x14ac:dyDescent="0.25">
      <c r="A45" t="s">
        <v>42</v>
      </c>
      <c r="B45">
        <v>15.4583333333333</v>
      </c>
      <c r="C45">
        <f t="shared" si="4"/>
        <v>537408958.33333218</v>
      </c>
      <c r="D45" s="5">
        <f t="shared" si="3"/>
        <v>5374089.5833333218</v>
      </c>
    </row>
    <row r="46" spans="1:4" x14ac:dyDescent="0.25">
      <c r="A46" t="s">
        <v>43</v>
      </c>
      <c r="B46">
        <v>15.9583333333333</v>
      </c>
      <c r="C46">
        <f t="shared" si="4"/>
        <v>554791458.33333218</v>
      </c>
      <c r="D46" s="5">
        <f t="shared" si="3"/>
        <v>5547914.5833333218</v>
      </c>
    </row>
    <row r="47" spans="1:4" x14ac:dyDescent="0.25">
      <c r="A47" t="s">
        <v>44</v>
      </c>
      <c r="B47">
        <v>13.8333333333333</v>
      </c>
      <c r="C47">
        <f t="shared" si="4"/>
        <v>480915833.33333218</v>
      </c>
      <c r="D47" s="5">
        <f t="shared" si="3"/>
        <v>4809158.3333333218</v>
      </c>
    </row>
    <row r="48" spans="1:4" x14ac:dyDescent="0.25">
      <c r="A48" t="s">
        <v>45</v>
      </c>
      <c r="B48">
        <v>13.5416666666667</v>
      </c>
      <c r="C48">
        <f t="shared" si="4"/>
        <v>470776041.66666782</v>
      </c>
      <c r="D48" s="5">
        <f t="shared" si="3"/>
        <v>4707760.4166666782</v>
      </c>
    </row>
    <row r="49" spans="1:7" x14ac:dyDescent="0.25">
      <c r="A49" t="s">
        <v>46</v>
      </c>
      <c r="B49">
        <v>12.5416666666667</v>
      </c>
      <c r="C49">
        <f t="shared" si="4"/>
        <v>436011041.66666782</v>
      </c>
      <c r="D49" s="5">
        <f t="shared" si="3"/>
        <v>4360110.4166666782</v>
      </c>
    </row>
    <row r="50" spans="1:7" x14ac:dyDescent="0.25">
      <c r="A50" t="s">
        <v>47</v>
      </c>
      <c r="B50">
        <v>12.2916666666667</v>
      </c>
      <c r="C50">
        <f t="shared" si="4"/>
        <v>427319791.66666782</v>
      </c>
      <c r="D50" s="5">
        <f t="shared" si="3"/>
        <v>4273197.9166666782</v>
      </c>
    </row>
    <row r="51" spans="1:7" x14ac:dyDescent="0.25">
      <c r="A51" t="s">
        <v>48</v>
      </c>
      <c r="B51">
        <v>12.0833333333333</v>
      </c>
      <c r="C51">
        <f t="shared" si="4"/>
        <v>420077083.33333218</v>
      </c>
      <c r="D51" s="5">
        <f t="shared" si="3"/>
        <v>4200770.8333333218</v>
      </c>
    </row>
    <row r="52" spans="1:7" x14ac:dyDescent="0.25">
      <c r="A52" t="s">
        <v>49</v>
      </c>
      <c r="B52">
        <v>11.9166666666667</v>
      </c>
      <c r="C52">
        <f t="shared" si="4"/>
        <v>414282916.66666782</v>
      </c>
      <c r="D52" s="5">
        <f t="shared" si="3"/>
        <v>4142829.1666666782</v>
      </c>
    </row>
    <row r="53" spans="1:7" x14ac:dyDescent="0.25">
      <c r="A53" t="s">
        <v>50</v>
      </c>
      <c r="B53">
        <v>11.4583333333333</v>
      </c>
      <c r="C53">
        <f t="shared" si="4"/>
        <v>398348958.33333218</v>
      </c>
      <c r="D53" s="5">
        <f t="shared" si="3"/>
        <v>3983489.5833333218</v>
      </c>
    </row>
    <row r="54" spans="1:7" x14ac:dyDescent="0.25">
      <c r="A54" t="s">
        <v>51</v>
      </c>
      <c r="B54">
        <v>10.9166666666667</v>
      </c>
      <c r="C54">
        <f t="shared" si="4"/>
        <v>379517916.66666782</v>
      </c>
      <c r="D54" s="5">
        <f t="shared" si="3"/>
        <v>3795179.1666666782</v>
      </c>
    </row>
    <row r="55" spans="1:7" x14ac:dyDescent="0.25">
      <c r="A55" t="s">
        <v>52</v>
      </c>
      <c r="B55">
        <v>10.75</v>
      </c>
      <c r="C55">
        <f t="shared" si="4"/>
        <v>373723750</v>
      </c>
      <c r="D55" s="5">
        <f t="shared" si="3"/>
        <v>3737237.5</v>
      </c>
    </row>
    <row r="56" spans="1:7" x14ac:dyDescent="0.25">
      <c r="A56" t="s">
        <v>53</v>
      </c>
      <c r="B56">
        <v>11.1875</v>
      </c>
      <c r="C56">
        <f t="shared" si="4"/>
        <v>388933437.5</v>
      </c>
      <c r="D56" s="5">
        <f t="shared" si="3"/>
        <v>3889334.375</v>
      </c>
    </row>
    <row r="57" spans="1:7" x14ac:dyDescent="0.25">
      <c r="A57" t="s">
        <v>54</v>
      </c>
      <c r="B57">
        <v>13.0208333333333</v>
      </c>
      <c r="C57">
        <f t="shared" si="4"/>
        <v>452669270.83333218</v>
      </c>
      <c r="D57" s="5">
        <f t="shared" si="3"/>
        <v>4526692.7083333218</v>
      </c>
    </row>
    <row r="58" spans="1:7" x14ac:dyDescent="0.25">
      <c r="A58" t="s">
        <v>55</v>
      </c>
      <c r="B58">
        <v>13.3125</v>
      </c>
      <c r="C58">
        <f t="shared" si="4"/>
        <v>462809062.5</v>
      </c>
      <c r="D58" s="5">
        <f t="shared" si="3"/>
        <v>4628090.625</v>
      </c>
    </row>
    <row r="59" spans="1:7" x14ac:dyDescent="0.25">
      <c r="A59" t="s">
        <v>56</v>
      </c>
      <c r="B59">
        <v>12.1875</v>
      </c>
      <c r="C59">
        <f t="shared" si="4"/>
        <v>423698437.5</v>
      </c>
      <c r="D59" s="5">
        <f t="shared" si="3"/>
        <v>4236984.375</v>
      </c>
    </row>
    <row r="60" spans="1:7" x14ac:dyDescent="0.25">
      <c r="A60" t="s">
        <v>57</v>
      </c>
      <c r="B60">
        <v>8.3333499999999994</v>
      </c>
      <c r="C60">
        <f t="shared" si="4"/>
        <v>289708912.75</v>
      </c>
      <c r="D60" s="5">
        <f t="shared" si="3"/>
        <v>2897089.1274999999</v>
      </c>
    </row>
    <row r="61" spans="1:7" x14ac:dyDescent="0.25">
      <c r="A61" t="s">
        <v>58</v>
      </c>
      <c r="B61">
        <v>10.1666666666667</v>
      </c>
      <c r="C61">
        <f t="shared" si="4"/>
        <v>353444166.66666782</v>
      </c>
      <c r="D61" s="5">
        <f t="shared" si="3"/>
        <v>3534441.6666666782</v>
      </c>
    </row>
    <row r="62" spans="1:7" x14ac:dyDescent="0.25">
      <c r="A62" t="s">
        <v>59</v>
      </c>
      <c r="B62">
        <v>10.6041666666667</v>
      </c>
      <c r="C62">
        <f t="shared" si="4"/>
        <v>368653854.16666782</v>
      </c>
      <c r="D62" s="5">
        <f t="shared" si="3"/>
        <v>3686538.5416666782</v>
      </c>
      <c r="F62" t="s">
        <v>101</v>
      </c>
      <c r="G62">
        <f>AVERAGE(D29:D65)</f>
        <v>4828615.9279954964</v>
      </c>
    </row>
    <row r="63" spans="1:7" x14ac:dyDescent="0.25">
      <c r="A63" t="s">
        <v>60</v>
      </c>
      <c r="B63">
        <v>10.2916666666667</v>
      </c>
      <c r="C63">
        <f t="shared" si="4"/>
        <v>357789791.66666782</v>
      </c>
      <c r="D63" s="5">
        <f t="shared" si="3"/>
        <v>3577897.9166666782</v>
      </c>
      <c r="F63" t="s">
        <v>102</v>
      </c>
      <c r="G63">
        <f>_xlfn.STDEV.S(D29:D65)</f>
        <v>958860.98683788837</v>
      </c>
    </row>
    <row r="64" spans="1:7" x14ac:dyDescent="0.25">
      <c r="A64" t="s">
        <v>61</v>
      </c>
      <c r="B64">
        <v>10.25</v>
      </c>
      <c r="C64">
        <f t="shared" si="4"/>
        <v>356341250</v>
      </c>
      <c r="D64" s="5">
        <f t="shared" si="3"/>
        <v>3563412.5</v>
      </c>
      <c r="F64" t="s">
        <v>103</v>
      </c>
      <c r="G64">
        <f ca="1">_xll.NORM(G62,G63)</f>
        <v>5041600.2462830255</v>
      </c>
    </row>
    <row r="65" spans="1:9" x14ac:dyDescent="0.25">
      <c r="A65" t="s">
        <v>62</v>
      </c>
      <c r="B65">
        <v>10.008333333333301</v>
      </c>
      <c r="C65">
        <f t="shared" si="4"/>
        <v>347939708.33333218</v>
      </c>
      <c r="D65" s="5">
        <f t="shared" si="3"/>
        <v>3479397.0833333218</v>
      </c>
    </row>
    <row r="66" spans="1:9" x14ac:dyDescent="0.25">
      <c r="A66" t="s">
        <v>64</v>
      </c>
      <c r="B66">
        <f>AVERAGE(B29:B65)</f>
        <v>13.889302252252252</v>
      </c>
      <c r="C66">
        <f t="shared" si="4"/>
        <v>482861592.79954952</v>
      </c>
      <c r="D66" s="5">
        <f t="shared" si="3"/>
        <v>4828615.9279954955</v>
      </c>
    </row>
    <row r="68" spans="1:9" x14ac:dyDescent="0.25">
      <c r="A68">
        <v>1</v>
      </c>
      <c r="B68" s="5" t="s">
        <v>67</v>
      </c>
      <c r="D68" t="s">
        <v>68</v>
      </c>
      <c r="F68" t="s">
        <v>69</v>
      </c>
      <c r="G68" t="s">
        <v>70</v>
      </c>
    </row>
    <row r="69" spans="1:9" x14ac:dyDescent="0.25">
      <c r="A69" t="s">
        <v>66</v>
      </c>
      <c r="B69" t="s">
        <v>72</v>
      </c>
      <c r="C69" t="s">
        <v>73</v>
      </c>
      <c r="D69" t="s">
        <v>74</v>
      </c>
      <c r="E69" t="s">
        <v>75</v>
      </c>
      <c r="F69" t="s">
        <v>24</v>
      </c>
    </row>
    <row r="70" spans="1:9" x14ac:dyDescent="0.25">
      <c r="B70" s="5">
        <v>4000</v>
      </c>
      <c r="C70">
        <f>B70/907.185</f>
        <v>4.4092439800040788</v>
      </c>
      <c r="D70">
        <f>C70*4</f>
        <v>17.636975920016315</v>
      </c>
      <c r="E70">
        <f>D70*1270</f>
        <v>22398.95941842072</v>
      </c>
      <c r="F70">
        <f>E70*8622.047</f>
        <v>193124880.85671613</v>
      </c>
      <c r="H70" t="s">
        <v>101</v>
      </c>
      <c r="I70">
        <f>AVERAGE(F70:F73)</f>
        <v>217265490.96380568</v>
      </c>
    </row>
    <row r="71" spans="1:9" x14ac:dyDescent="0.25">
      <c r="B71" s="5">
        <v>3000</v>
      </c>
      <c r="C71" s="5">
        <f t="shared" ref="C71:C73" si="5">B71/907.185</f>
        <v>3.3069329850030593</v>
      </c>
      <c r="D71" s="5">
        <f t="shared" ref="D71:D73" si="6">C71*4</f>
        <v>13.227731940012237</v>
      </c>
      <c r="E71" s="5">
        <f t="shared" ref="E71:E73" si="7">D71*1270</f>
        <v>16799.219563815543</v>
      </c>
      <c r="F71" s="5">
        <f t="shared" ref="F71:F73" si="8">E71*8622.047</f>
        <v>144843660.64253712</v>
      </c>
      <c r="H71" t="s">
        <v>102</v>
      </c>
      <c r="I71">
        <f>_xlfn.STDEV.S(F70:F73)</f>
        <v>62330787.274695985</v>
      </c>
    </row>
    <row r="72" spans="1:9" x14ac:dyDescent="0.25">
      <c r="B72" s="5">
        <v>6000</v>
      </c>
      <c r="C72" s="5">
        <f t="shared" si="5"/>
        <v>6.6138659700061186</v>
      </c>
      <c r="D72" s="5">
        <f t="shared" si="6"/>
        <v>26.455463880024475</v>
      </c>
      <c r="E72" s="5">
        <f t="shared" si="7"/>
        <v>33598.439127631085</v>
      </c>
      <c r="F72" s="5">
        <f t="shared" si="8"/>
        <v>289687321.28507423</v>
      </c>
      <c r="H72" t="s">
        <v>103</v>
      </c>
      <c r="I72">
        <f ca="1">_xll.NORM(I70,I71)</f>
        <v>248377721.44571728</v>
      </c>
    </row>
    <row r="73" spans="1:9" x14ac:dyDescent="0.25">
      <c r="B73">
        <v>5000</v>
      </c>
      <c r="C73" s="5">
        <f t="shared" si="5"/>
        <v>5.5115549750050983</v>
      </c>
      <c r="D73" s="5">
        <f t="shared" si="6"/>
        <v>22.046219900020393</v>
      </c>
      <c r="E73" s="5">
        <f t="shared" si="7"/>
        <v>27998.699273025901</v>
      </c>
      <c r="F73" s="5">
        <f t="shared" si="8"/>
        <v>241406101.07089517</v>
      </c>
    </row>
    <row r="75" spans="1:9" x14ac:dyDescent="0.25">
      <c r="A75" s="6" t="s">
        <v>80</v>
      </c>
      <c r="B75">
        <f>B6*0.01</f>
        <v>695300</v>
      </c>
      <c r="C75" t="s">
        <v>114</v>
      </c>
    </row>
    <row r="77" spans="1:9" x14ac:dyDescent="0.25">
      <c r="A77" s="6" t="s">
        <v>81</v>
      </c>
      <c r="B77" s="5">
        <v>3500000</v>
      </c>
      <c r="C77" s="5"/>
    </row>
    <row r="78" spans="1:9" x14ac:dyDescent="0.25">
      <c r="B78">
        <v>4000000</v>
      </c>
    </row>
    <row r="79" spans="1:9" x14ac:dyDescent="0.25">
      <c r="A79" s="11" t="s">
        <v>101</v>
      </c>
      <c r="B79">
        <f>AVERAGE(B77:B78)</f>
        <v>3750000</v>
      </c>
    </row>
    <row r="80" spans="1:9" x14ac:dyDescent="0.25">
      <c r="A80" s="11" t="s">
        <v>102</v>
      </c>
      <c r="B80">
        <f>_xlfn.STDEV.S(B77:B78)</f>
        <v>353553.39059327374</v>
      </c>
    </row>
    <row r="81" spans="1:4" x14ac:dyDescent="0.25">
      <c r="A81" s="11" t="s">
        <v>104</v>
      </c>
      <c r="B81" s="5">
        <v>3500000</v>
      </c>
    </row>
    <row r="82" spans="1:4" x14ac:dyDescent="0.25">
      <c r="A82" s="11" t="s">
        <v>105</v>
      </c>
      <c r="B82" s="5">
        <v>4000000</v>
      </c>
    </row>
    <row r="83" spans="1:4" x14ac:dyDescent="0.25">
      <c r="A83" s="11" t="s">
        <v>107</v>
      </c>
      <c r="B83" s="5">
        <f>AVERAGE(B81:B82)</f>
        <v>3750000</v>
      </c>
    </row>
    <row r="84" spans="1:4" x14ac:dyDescent="0.25">
      <c r="A84" s="11" t="s">
        <v>106</v>
      </c>
      <c r="B84">
        <f ca="1">_xll.GRKS(B81,B83,B82,,B80)</f>
        <v>3749999.5728359469</v>
      </c>
    </row>
    <row r="86" spans="1:4" x14ac:dyDescent="0.25">
      <c r="A86" s="7" t="s">
        <v>76</v>
      </c>
    </row>
    <row r="87" spans="1:4" x14ac:dyDescent="0.25">
      <c r="A87" s="8" t="s">
        <v>77</v>
      </c>
      <c r="B87" t="s">
        <v>78</v>
      </c>
      <c r="C87" t="s">
        <v>71</v>
      </c>
      <c r="D87" t="s">
        <v>79</v>
      </c>
    </row>
    <row r="88" spans="1:4" x14ac:dyDescent="0.25">
      <c r="B88">
        <v>48.5</v>
      </c>
      <c r="C88">
        <f>B88*1270</f>
        <v>61595</v>
      </c>
      <c r="D88">
        <f>C88*8622.047244</f>
        <v>531074999.99417996</v>
      </c>
    </row>
    <row r="89" spans="1:4" x14ac:dyDescent="0.25">
      <c r="B89">
        <v>49.5</v>
      </c>
      <c r="C89" s="5">
        <f>B89*1270</f>
        <v>62865</v>
      </c>
      <c r="D89" s="5">
        <f>C89*8622.047244</f>
        <v>542024999.99405992</v>
      </c>
    </row>
    <row r="91" spans="1:4" x14ac:dyDescent="0.25">
      <c r="B91" t="s">
        <v>101</v>
      </c>
      <c r="C91">
        <f>AVERAGE(D88:D89)</f>
        <v>536549999.99411994</v>
      </c>
    </row>
    <row r="92" spans="1:4" x14ac:dyDescent="0.25">
      <c r="B92" t="s">
        <v>102</v>
      </c>
      <c r="C92">
        <f>_xlfn.STDEV.S(D88:D89)</f>
        <v>7742819.2539078118</v>
      </c>
    </row>
    <row r="93" spans="1:4" x14ac:dyDescent="0.25">
      <c r="B93" t="s">
        <v>104</v>
      </c>
      <c r="C93">
        <f>MIN(D88:D89)</f>
        <v>531074999.99417996</v>
      </c>
    </row>
    <row r="94" spans="1:4" x14ac:dyDescent="0.25">
      <c r="B94" t="s">
        <v>105</v>
      </c>
      <c r="C94">
        <f>MAX(D88:D89)</f>
        <v>542024999.99405992</v>
      </c>
    </row>
    <row r="95" spans="1:4" x14ac:dyDescent="0.25">
      <c r="B95" t="s">
        <v>107</v>
      </c>
      <c r="C95">
        <f>D95/2</f>
        <v>536549999.99411994</v>
      </c>
      <c r="D95">
        <f>C93+C94</f>
        <v>1073099999.9882399</v>
      </c>
    </row>
    <row r="96" spans="1:4" x14ac:dyDescent="0.25">
      <c r="B96" t="s">
        <v>106</v>
      </c>
      <c r="C96">
        <f ca="1">_xll.GRKS(C93,C95,C94,,C92)</f>
        <v>539245295.03484416</v>
      </c>
    </row>
    <row r="99" spans="1:7" x14ac:dyDescent="0.25">
      <c r="B99" s="17" t="s">
        <v>120</v>
      </c>
      <c r="C99" t="s">
        <v>121</v>
      </c>
      <c r="D99" t="s">
        <v>122</v>
      </c>
    </row>
    <row r="100" spans="1:7" x14ac:dyDescent="0.25">
      <c r="A100" s="5" t="s">
        <v>119</v>
      </c>
      <c r="B100">
        <v>241361252.5</v>
      </c>
      <c r="C100">
        <v>241361252.5</v>
      </c>
      <c r="D100">
        <v>241361252.5</v>
      </c>
      <c r="F100">
        <f>(1+0.065)^10</f>
        <v>1.8771374652693587</v>
      </c>
      <c r="G100">
        <f>(1.065)^15</f>
        <v>2.5718410065633579</v>
      </c>
    </row>
    <row r="101" spans="1:7" x14ac:dyDescent="0.25">
      <c r="B101">
        <f>B100/1.3700866</f>
        <v>176164961.03239021</v>
      </c>
      <c r="C101">
        <f>C100/F100</f>
        <v>128579423.17259435</v>
      </c>
      <c r="D101">
        <f>D100/G100</f>
        <v>93847656.944595039</v>
      </c>
      <c r="F101">
        <f>(1.07)^10</f>
        <v>1.9671513572895656</v>
      </c>
      <c r="G101">
        <f>(1.07)^15</f>
        <v>2.7590315407153345</v>
      </c>
    </row>
    <row r="102" spans="1:7" x14ac:dyDescent="0.25">
      <c r="B102">
        <f>B100/1.40255</f>
        <v>172087449.64528894</v>
      </c>
      <c r="C102">
        <f>C100/F101</f>
        <v>122695821.85712388</v>
      </c>
      <c r="D102">
        <f>D100/G101</f>
        <v>87480425.264519528</v>
      </c>
    </row>
    <row r="103" spans="1:7" x14ac:dyDescent="0.25">
      <c r="B103">
        <f>(B102+B101)/2</f>
        <v>174126205.33883959</v>
      </c>
      <c r="C103">
        <f>(C101+C102)/2</f>
        <v>125637622.51485911</v>
      </c>
      <c r="D103">
        <f>(D101+D102)/2</f>
        <v>90664041.104557276</v>
      </c>
    </row>
    <row r="104" spans="1:7" x14ac:dyDescent="0.25">
      <c r="B104">
        <f ca="1">_xll.GRKS(B102,B103,B101)</f>
        <v>174087674.7643145</v>
      </c>
      <c r="C104">
        <f ca="1">_xll.GRKS(C102,C103,C101)</f>
        <v>124427582.52271271</v>
      </c>
      <c r="D104">
        <f ca="1">_xll.GRKS(D102,D103,D101)</f>
        <v>91622586.969939455</v>
      </c>
    </row>
    <row r="107" spans="1:7" x14ac:dyDescent="0.25">
      <c r="B107" t="s">
        <v>124</v>
      </c>
      <c r="C107" t="s">
        <v>123</v>
      </c>
      <c r="D107" t="s">
        <v>125</v>
      </c>
    </row>
    <row r="108" spans="1:7" x14ac:dyDescent="0.25">
      <c r="B108">
        <v>173422009.10612482</v>
      </c>
      <c r="C108">
        <v>123447721.53769098</v>
      </c>
      <c r="D108">
        <v>89684979.106559902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9"/>
  <sheetViews>
    <sheetView zoomScaleNormal="100" workbookViewId="0">
      <selection activeCell="M8" sqref="M8"/>
    </sheetView>
  </sheetViews>
  <sheetFormatPr defaultRowHeight="15" x14ac:dyDescent="0.25"/>
  <cols>
    <col min="2" max="2" width="12.7109375" customWidth="1"/>
    <col min="3" max="3" width="12.5703125" customWidth="1"/>
    <col min="4" max="4" width="13" customWidth="1"/>
    <col min="5" max="5" width="15.42578125" customWidth="1"/>
    <col min="6" max="6" width="12.42578125" customWidth="1"/>
    <col min="7" max="7" width="18" customWidth="1"/>
    <col min="8" max="8" width="21.42578125" style="5" customWidth="1"/>
    <col min="10" max="10" width="11.85546875" bestFit="1" customWidth="1"/>
    <col min="11" max="11" width="12.85546875" customWidth="1"/>
    <col min="12" max="13" width="11.85546875" bestFit="1" customWidth="1"/>
    <col min="17" max="17" width="9.140625" customWidth="1"/>
    <col min="18" max="18" width="13.7109375" bestFit="1" customWidth="1"/>
    <col min="19" max="19" width="9.28515625" customWidth="1"/>
  </cols>
  <sheetData>
    <row r="1" spans="1:19" x14ac:dyDescent="0.25">
      <c r="A1" t="s">
        <v>108</v>
      </c>
      <c r="G1" s="9"/>
      <c r="H1" s="10" t="s">
        <v>113</v>
      </c>
    </row>
    <row r="2" spans="1:19" ht="30" x14ac:dyDescent="0.25">
      <c r="A2" s="16" t="s">
        <v>84</v>
      </c>
      <c r="B2" s="14" t="s">
        <v>82</v>
      </c>
      <c r="C2" s="14" t="s">
        <v>111</v>
      </c>
      <c r="D2" s="14" t="s">
        <v>112</v>
      </c>
      <c r="E2" s="14" t="s">
        <v>109</v>
      </c>
      <c r="F2" s="14" t="s">
        <v>115</v>
      </c>
      <c r="G2" s="14" t="s">
        <v>118</v>
      </c>
      <c r="H2" s="15" t="s">
        <v>116</v>
      </c>
      <c r="J2" s="12"/>
      <c r="K2" s="14" t="s">
        <v>117</v>
      </c>
      <c r="L2" s="14" t="s">
        <v>83</v>
      </c>
      <c r="M2" s="14" t="s">
        <v>140</v>
      </c>
    </row>
    <row r="3" spans="1:19" x14ac:dyDescent="0.25">
      <c r="A3" s="13" t="s">
        <v>85</v>
      </c>
      <c r="B3">
        <f>AVERAGE(B9:B508)</f>
        <v>33833969.986730218</v>
      </c>
      <c r="C3">
        <f>AVERAGE(C9:C508)</f>
        <v>1075447.0359470018</v>
      </c>
      <c r="D3">
        <f>AVERAGE(D9:D508)</f>
        <v>4828152.4654835677</v>
      </c>
      <c r="E3">
        <f>AVERAGE(E9:E508)</f>
        <v>217282788.09025055</v>
      </c>
      <c r="G3" s="5">
        <v>2000000</v>
      </c>
      <c r="H3" s="5">
        <f>AVERAGE(H9:H508)</f>
        <v>3799811.3647940904</v>
      </c>
      <c r="K3">
        <f>AVERAGE(K9:K508)</f>
        <v>537641721.43849719</v>
      </c>
      <c r="L3">
        <f>AVERAGE(L9:L508)</f>
        <v>296280468.94320518</v>
      </c>
      <c r="M3">
        <f>AVERAGE(M9:M508)</f>
        <v>241361252.49529192</v>
      </c>
      <c r="Q3">
        <f>296280468.943205/10950000</f>
        <v>27.057577072438814</v>
      </c>
    </row>
    <row r="4" spans="1:19" x14ac:dyDescent="0.25">
      <c r="A4" s="13" t="s">
        <v>86</v>
      </c>
      <c r="B4">
        <f>STDEV(B9:B508)</f>
        <v>10454990.827970074</v>
      </c>
      <c r="C4">
        <f>STDEV(C9:C508)</f>
        <v>138557.40732809983</v>
      </c>
      <c r="D4">
        <f>STDEV(D9:D508)</f>
        <v>957753.7564342746</v>
      </c>
      <c r="E4">
        <f>STDEV(E9:E508)</f>
        <v>62147982.665119052</v>
      </c>
      <c r="G4" s="5">
        <v>12500000</v>
      </c>
      <c r="H4" s="5">
        <f>STDEV(H9:H508)</f>
        <v>72734.436955499623</v>
      </c>
      <c r="K4">
        <f>STDEV(K9:K508)</f>
        <v>1597031.8969077838</v>
      </c>
      <c r="L4">
        <f>_xlfn.STDEV.S(L9:L508)</f>
        <v>63767628.298501186</v>
      </c>
      <c r="M4">
        <f>_xlfn.STDEV.S(M9:M508)</f>
        <v>63770798.630487695</v>
      </c>
    </row>
    <row r="5" spans="1:19" x14ac:dyDescent="0.25">
      <c r="A5" s="13" t="s">
        <v>87</v>
      </c>
      <c r="B5">
        <f>100*B4/B3</f>
        <v>30.900869250846274</v>
      </c>
      <c r="C5">
        <f>100*C4/C3</f>
        <v>12.883703492296199</v>
      </c>
      <c r="D5">
        <f>100*D4/D3</f>
        <v>19.836858162231835</v>
      </c>
      <c r="E5">
        <f>100*E4/E3</f>
        <v>28.602349597661309</v>
      </c>
      <c r="G5" s="5">
        <v>55030000</v>
      </c>
      <c r="H5" s="5">
        <f>100*H4/H3</f>
        <v>1.9141591508830349</v>
      </c>
      <c r="K5">
        <f>100*K4/K3</f>
        <v>0.29704389247077323</v>
      </c>
      <c r="L5">
        <f>L4/L3*100</f>
        <v>21.522724236920585</v>
      </c>
      <c r="M5">
        <f>M4/M3*100</f>
        <v>26.421307468037618</v>
      </c>
    </row>
    <row r="6" spans="1:19" x14ac:dyDescent="0.25">
      <c r="A6" s="13" t="s">
        <v>88</v>
      </c>
      <c r="B6">
        <f>MIN(B9:B508)</f>
        <v>1232226.938714385</v>
      </c>
      <c r="C6">
        <f>MIN(C9:C508)</f>
        <v>629221.65882729017</v>
      </c>
      <c r="D6">
        <f>MIN(D9:D508)</f>
        <v>1966301.8051710175</v>
      </c>
      <c r="E6">
        <f>MIN(E9:E508)</f>
        <v>37841391.225295812</v>
      </c>
      <c r="G6" s="5">
        <f>(G3+G4+G5)/2</f>
        <v>34765000</v>
      </c>
      <c r="H6" s="5">
        <f>MIN(H9:H508)</f>
        <v>3749997.9645372187</v>
      </c>
      <c r="K6">
        <f>MIN(K9:K508)</f>
        <v>536549997.53411371</v>
      </c>
      <c r="L6">
        <f>MIN(L9:L508)</f>
        <v>116969338.74256079</v>
      </c>
      <c r="M6">
        <f>MIN(M9:M508)</f>
        <v>39400363.358639598</v>
      </c>
    </row>
    <row r="7" spans="1:19" ht="15.75" thickBot="1" x14ac:dyDescent="0.3">
      <c r="A7" s="13" t="s">
        <v>89</v>
      </c>
      <c r="B7">
        <f>MAX(B9:B508)</f>
        <v>66652651.103219286</v>
      </c>
      <c r="C7">
        <f>MAX(C9:C508)</f>
        <v>1480471.5845355182</v>
      </c>
      <c r="D7">
        <f>MAX(D9:D508)</f>
        <v>7694418.6617407631</v>
      </c>
      <c r="E7">
        <f>MAX(E9:E508)</f>
        <v>399404418.06851298</v>
      </c>
      <c r="H7" s="5">
        <f>MAX(H9:H508)</f>
        <v>4115266.7788030831</v>
      </c>
      <c r="K7">
        <f>MAX(K9:K508)</f>
        <v>545123778.03615868</v>
      </c>
      <c r="L7">
        <f>MAX(L9:L508)</f>
        <v>497149636.62599558</v>
      </c>
      <c r="M7">
        <f>MAX(M9:M508)</f>
        <v>419580661.01672447</v>
      </c>
    </row>
    <row r="8" spans="1:19" ht="16.5" thickTop="1" thickBot="1" x14ac:dyDescent="0.3">
      <c r="A8" t="s">
        <v>90</v>
      </c>
      <c r="B8" t="str">
        <f>"Variable "&amp;1</f>
        <v>Variable 1</v>
      </c>
      <c r="C8" t="str">
        <f>"Variable "&amp;2</f>
        <v>Variable 2</v>
      </c>
      <c r="D8" t="str">
        <f>"Variable "&amp;3</f>
        <v>Variable 3</v>
      </c>
      <c r="E8" t="str">
        <f>"Variable "&amp;4</f>
        <v>Variable 4</v>
      </c>
      <c r="F8" s="5" t="str">
        <f>"Variable "&amp;4</f>
        <v>Variable 4</v>
      </c>
      <c r="G8" s="5" t="str">
        <f>"Variable "&amp;6</f>
        <v>Variable 6</v>
      </c>
      <c r="H8" s="5" t="str">
        <f>"Variable "&amp;7</f>
        <v>Variable 7</v>
      </c>
      <c r="K8" t="str">
        <f>"Variable "&amp;8</f>
        <v>Variable 8</v>
      </c>
      <c r="L8" t="s">
        <v>142</v>
      </c>
      <c r="M8" t="s">
        <v>143</v>
      </c>
      <c r="R8" s="18"/>
    </row>
    <row r="9" spans="1:19" ht="15.75" thickTop="1" x14ac:dyDescent="0.25">
      <c r="A9">
        <v>1</v>
      </c>
      <c r="B9">
        <v>34170395.288970858</v>
      </c>
      <c r="C9">
        <v>806008.84943846334</v>
      </c>
      <c r="D9">
        <v>5652229.8699256284</v>
      </c>
      <c r="E9">
        <v>282504751.34441835</v>
      </c>
      <c r="F9" s="5">
        <f>G6*0.02</f>
        <v>695300</v>
      </c>
      <c r="G9" s="5">
        <v>34765000</v>
      </c>
      <c r="H9" s="5">
        <v>3880832.7377871447</v>
      </c>
      <c r="K9">
        <v>536549999.78120536</v>
      </c>
      <c r="L9">
        <f>SUM(B9:H9)</f>
        <v>362474518.09054041</v>
      </c>
      <c r="M9">
        <f>K9-L9</f>
        <v>174075481.69066495</v>
      </c>
      <c r="R9" s="19"/>
    </row>
    <row r="10" spans="1:19" x14ac:dyDescent="0.25">
      <c r="A10">
        <v>2</v>
      </c>
      <c r="B10">
        <v>28579510.220825322</v>
      </c>
      <c r="C10">
        <v>923876.52081237582</v>
      </c>
      <c r="D10">
        <v>5175541.6360242488</v>
      </c>
      <c r="E10">
        <v>179712594.15014899</v>
      </c>
      <c r="F10" s="5">
        <f>G6*0.02</f>
        <v>695300</v>
      </c>
      <c r="G10" s="5">
        <v>34765000</v>
      </c>
      <c r="H10" s="5">
        <v>3749999.5739840753</v>
      </c>
      <c r="J10" s="5"/>
      <c r="K10">
        <v>536549999.21059489</v>
      </c>
      <c r="L10" s="5">
        <f t="shared" ref="L10:L73" si="0">SUM(B10:H10)</f>
        <v>253601822.10179502</v>
      </c>
      <c r="M10" s="5">
        <f t="shared" ref="M10:M73" si="1">K10-L10</f>
        <v>282948177.10879987</v>
      </c>
      <c r="R10" s="20"/>
      <c r="S10" s="21"/>
    </row>
    <row r="11" spans="1:19" x14ac:dyDescent="0.25">
      <c r="A11">
        <v>3</v>
      </c>
      <c r="B11">
        <v>35977377.389884576</v>
      </c>
      <c r="C11">
        <v>1041795.5212187461</v>
      </c>
      <c r="D11">
        <v>3113705.0745698912</v>
      </c>
      <c r="E11">
        <v>246903922.44924876</v>
      </c>
      <c r="F11" s="5">
        <f>G6*0.02</f>
        <v>695300</v>
      </c>
      <c r="G11" s="5">
        <v>34765000</v>
      </c>
      <c r="H11" s="5">
        <v>3809437.7850443805</v>
      </c>
      <c r="J11" s="5"/>
      <c r="K11">
        <v>536549999.30251843</v>
      </c>
      <c r="L11" s="5">
        <f t="shared" si="0"/>
        <v>326306538.21996635</v>
      </c>
      <c r="M11" s="5">
        <f t="shared" si="1"/>
        <v>210243461.08255208</v>
      </c>
      <c r="R11" s="20"/>
      <c r="S11" s="21"/>
    </row>
    <row r="12" spans="1:19" x14ac:dyDescent="0.25">
      <c r="A12">
        <v>4</v>
      </c>
      <c r="B12">
        <v>42163883.820104681</v>
      </c>
      <c r="C12">
        <v>1026752.8382934147</v>
      </c>
      <c r="D12">
        <v>5826039.0836275807</v>
      </c>
      <c r="E12">
        <v>242811797.95940644</v>
      </c>
      <c r="F12" s="5">
        <f t="shared" ref="F12:F73" si="2">G9*0.02</f>
        <v>695300</v>
      </c>
      <c r="G12" s="5">
        <v>34765000</v>
      </c>
      <c r="H12" s="5">
        <v>3801231.3178458191</v>
      </c>
      <c r="J12" s="5"/>
      <c r="K12">
        <v>537073618.74312043</v>
      </c>
      <c r="L12" s="5">
        <f t="shared" si="0"/>
        <v>331090005.01927793</v>
      </c>
      <c r="M12" s="5">
        <f t="shared" si="1"/>
        <v>205983613.7238425</v>
      </c>
      <c r="R12" s="21"/>
      <c r="S12" s="21"/>
    </row>
    <row r="13" spans="1:19" x14ac:dyDescent="0.25">
      <c r="A13">
        <v>5</v>
      </c>
      <c r="B13">
        <v>50252547.139362819</v>
      </c>
      <c r="C13">
        <v>1071616.0928842362</v>
      </c>
      <c r="D13">
        <v>5307870.5946498448</v>
      </c>
      <c r="E13">
        <v>238603439.73941532</v>
      </c>
      <c r="F13" s="5">
        <f t="shared" si="2"/>
        <v>695300</v>
      </c>
      <c r="G13" s="5">
        <v>34765000</v>
      </c>
      <c r="H13" s="5">
        <v>3792791.7520951</v>
      </c>
      <c r="J13" s="5"/>
      <c r="K13">
        <v>536975510.39639688</v>
      </c>
      <c r="L13" s="5">
        <f t="shared" si="0"/>
        <v>334488565.3184073</v>
      </c>
      <c r="M13" s="5">
        <f t="shared" si="1"/>
        <v>202486945.07798958</v>
      </c>
      <c r="R13" s="21"/>
      <c r="S13" s="21"/>
    </row>
    <row r="14" spans="1:19" x14ac:dyDescent="0.25">
      <c r="A14">
        <v>6</v>
      </c>
      <c r="B14">
        <v>40422727.028835535</v>
      </c>
      <c r="C14">
        <v>884810.61589511728</v>
      </c>
      <c r="D14">
        <v>4561502.7482140437</v>
      </c>
      <c r="E14">
        <v>171084308.62407291</v>
      </c>
      <c r="F14" s="5">
        <f t="shared" si="2"/>
        <v>695300</v>
      </c>
      <c r="G14" s="5">
        <v>34765000</v>
      </c>
      <c r="H14" s="5">
        <v>3749999.4761011591</v>
      </c>
      <c r="J14" s="5"/>
      <c r="K14">
        <v>540615380.36807108</v>
      </c>
      <c r="L14" s="5">
        <f t="shared" si="0"/>
        <v>256163648.49311876</v>
      </c>
      <c r="M14" s="5">
        <f t="shared" si="1"/>
        <v>284451731.87495232</v>
      </c>
      <c r="R14" s="20"/>
      <c r="S14" s="21"/>
    </row>
    <row r="15" spans="1:19" x14ac:dyDescent="0.25">
      <c r="A15">
        <v>7</v>
      </c>
      <c r="B15">
        <v>16553917.013829216</v>
      </c>
      <c r="C15">
        <v>1114660.536845312</v>
      </c>
      <c r="D15">
        <v>5004889.9722000798</v>
      </c>
      <c r="E15">
        <v>162259789.29507008</v>
      </c>
      <c r="F15" s="5">
        <f t="shared" si="2"/>
        <v>695300</v>
      </c>
      <c r="G15" s="5">
        <v>34765000</v>
      </c>
      <c r="H15" s="5">
        <v>3749999.3759920844</v>
      </c>
      <c r="J15" s="5"/>
      <c r="K15">
        <v>536549998.94598395</v>
      </c>
      <c r="L15" s="5">
        <f t="shared" si="0"/>
        <v>224143556.19393679</v>
      </c>
      <c r="M15" s="5">
        <f t="shared" si="1"/>
        <v>312406442.75204718</v>
      </c>
      <c r="R15" s="20"/>
      <c r="S15" s="21"/>
    </row>
    <row r="16" spans="1:19" x14ac:dyDescent="0.25">
      <c r="A16">
        <v>8</v>
      </c>
      <c r="B16">
        <v>26372088.232658025</v>
      </c>
      <c r="C16">
        <v>1267503.0891480965</v>
      </c>
      <c r="D16">
        <v>5674068.8763744831</v>
      </c>
      <c r="E16">
        <v>295978583.74969059</v>
      </c>
      <c r="F16" s="5">
        <f t="shared" si="2"/>
        <v>695300</v>
      </c>
      <c r="G16" s="5">
        <v>34765000</v>
      </c>
      <c r="H16" s="5">
        <v>3907853.5588660846</v>
      </c>
      <c r="J16" s="5"/>
      <c r="K16">
        <v>536549999.4720484</v>
      </c>
      <c r="L16" s="5">
        <f t="shared" si="0"/>
        <v>368660397.50673729</v>
      </c>
      <c r="M16" s="5">
        <f t="shared" si="1"/>
        <v>167889601.96531111</v>
      </c>
      <c r="R16" s="20"/>
      <c r="S16" s="21"/>
    </row>
    <row r="17" spans="1:19" x14ac:dyDescent="0.25">
      <c r="A17">
        <v>9</v>
      </c>
      <c r="B17">
        <v>51597760.975072749</v>
      </c>
      <c r="C17">
        <v>1099905.8164550718</v>
      </c>
      <c r="D17">
        <v>4176035.0034354427</v>
      </c>
      <c r="E17">
        <v>146858345.87257922</v>
      </c>
      <c r="F17" s="5">
        <f t="shared" si="2"/>
        <v>695300</v>
      </c>
      <c r="G17" s="5">
        <v>34765000</v>
      </c>
      <c r="H17" s="5">
        <v>3749999.2012716043</v>
      </c>
      <c r="J17" s="5"/>
      <c r="K17">
        <v>536549999.90557933</v>
      </c>
      <c r="L17" s="5">
        <f t="shared" si="0"/>
        <v>242942346.86881408</v>
      </c>
      <c r="M17" s="5">
        <f t="shared" si="1"/>
        <v>293607653.03676522</v>
      </c>
      <c r="R17" s="20"/>
      <c r="S17" s="21"/>
    </row>
    <row r="18" spans="1:19" x14ac:dyDescent="0.25">
      <c r="A18">
        <v>10</v>
      </c>
      <c r="B18">
        <v>37429176.717011578</v>
      </c>
      <c r="C18">
        <v>1176902.1238568421</v>
      </c>
      <c r="D18">
        <v>4835227.1720056599</v>
      </c>
      <c r="E18">
        <v>193280958.73394811</v>
      </c>
      <c r="F18" s="5">
        <f t="shared" si="2"/>
        <v>695300</v>
      </c>
      <c r="G18" s="5">
        <v>34765000</v>
      </c>
      <c r="H18" s="5">
        <v>3749999.7279093345</v>
      </c>
      <c r="J18" s="5"/>
      <c r="K18">
        <v>536549999.82977992</v>
      </c>
      <c r="L18" s="5">
        <f t="shared" si="0"/>
        <v>275932564.4747315</v>
      </c>
      <c r="M18" s="5">
        <f t="shared" si="1"/>
        <v>260617435.35504842</v>
      </c>
      <c r="R18" s="20"/>
      <c r="S18" s="21"/>
    </row>
    <row r="19" spans="1:19" x14ac:dyDescent="0.25">
      <c r="A19">
        <v>11</v>
      </c>
      <c r="B19">
        <v>37589638.170993805</v>
      </c>
      <c r="C19">
        <v>1060853.7489834616</v>
      </c>
      <c r="D19">
        <v>4697789.0784722222</v>
      </c>
      <c r="E19">
        <v>234361352.98440713</v>
      </c>
      <c r="F19" s="5">
        <f t="shared" si="2"/>
        <v>695300</v>
      </c>
      <c r="G19" s="5">
        <v>34765000</v>
      </c>
      <c r="H19" s="5">
        <v>3784284.546145027</v>
      </c>
      <c r="J19" s="5"/>
      <c r="K19">
        <v>536549999.8432948</v>
      </c>
      <c r="L19" s="5">
        <f t="shared" si="0"/>
        <v>316954218.52900165</v>
      </c>
      <c r="M19" s="5">
        <f t="shared" si="1"/>
        <v>219595781.31429315</v>
      </c>
      <c r="R19" s="20"/>
      <c r="S19" s="21"/>
    </row>
    <row r="20" spans="1:19" x14ac:dyDescent="0.25">
      <c r="A20">
        <v>12</v>
      </c>
      <c r="B20">
        <v>23807125.944236685</v>
      </c>
      <c r="C20">
        <v>1170740.354758017</v>
      </c>
      <c r="D20">
        <v>4442086.5223899027</v>
      </c>
      <c r="E20">
        <v>293059889.92629224</v>
      </c>
      <c r="F20" s="5">
        <f t="shared" si="2"/>
        <v>695300</v>
      </c>
      <c r="G20" s="5">
        <v>34765000</v>
      </c>
      <c r="H20" s="5">
        <v>3902000.324150519</v>
      </c>
      <c r="J20" s="5"/>
      <c r="K20">
        <v>536549999.28623056</v>
      </c>
      <c r="L20" s="5">
        <f t="shared" si="0"/>
        <v>361842143.07182735</v>
      </c>
      <c r="M20" s="5">
        <f t="shared" si="1"/>
        <v>174707856.21440321</v>
      </c>
      <c r="R20" s="20"/>
      <c r="S20" s="21"/>
    </row>
    <row r="21" spans="1:19" x14ac:dyDescent="0.25">
      <c r="A21">
        <v>13</v>
      </c>
      <c r="B21">
        <v>48179952.404629193</v>
      </c>
      <c r="C21">
        <v>1206287.1785309638</v>
      </c>
      <c r="D21">
        <v>4975935.6455547744</v>
      </c>
      <c r="E21">
        <v>218321871.57559964</v>
      </c>
      <c r="F21" s="5">
        <f t="shared" si="2"/>
        <v>695300</v>
      </c>
      <c r="G21" s="5">
        <v>34765000</v>
      </c>
      <c r="H21" s="5">
        <v>3752118.4968495956</v>
      </c>
      <c r="J21" s="5"/>
      <c r="K21">
        <v>536549999.46413851</v>
      </c>
      <c r="L21" s="5">
        <f t="shared" si="0"/>
        <v>311896465.30116415</v>
      </c>
      <c r="M21" s="5">
        <f t="shared" si="1"/>
        <v>224653534.16297436</v>
      </c>
      <c r="R21" s="20"/>
      <c r="S21" s="21"/>
    </row>
    <row r="22" spans="1:19" x14ac:dyDescent="0.25">
      <c r="A22">
        <v>14</v>
      </c>
      <c r="B22">
        <v>15829591.644615252</v>
      </c>
      <c r="C22">
        <v>1034212.2011378029</v>
      </c>
      <c r="D22">
        <v>4155877.1417698204</v>
      </c>
      <c r="E22">
        <v>236661242.29955688</v>
      </c>
      <c r="F22" s="5">
        <f t="shared" si="2"/>
        <v>695300</v>
      </c>
      <c r="G22" s="5">
        <v>34765000</v>
      </c>
      <c r="H22" s="5">
        <v>3788896.8120406391</v>
      </c>
      <c r="J22" s="5"/>
      <c r="K22">
        <v>540727447.92606676</v>
      </c>
      <c r="L22" s="5">
        <f t="shared" si="0"/>
        <v>296930120.09912038</v>
      </c>
      <c r="M22" s="5">
        <f t="shared" si="1"/>
        <v>243797327.82694638</v>
      </c>
      <c r="R22" s="20"/>
      <c r="S22" s="21"/>
    </row>
    <row r="23" spans="1:19" x14ac:dyDescent="0.25">
      <c r="A23">
        <v>15</v>
      </c>
      <c r="B23">
        <v>25231058.343364671</v>
      </c>
      <c r="C23">
        <v>1130239.1802755443</v>
      </c>
      <c r="D23">
        <v>5585699.7516726339</v>
      </c>
      <c r="E23">
        <v>172038260.41995651</v>
      </c>
      <c r="F23" s="5">
        <f t="shared" si="2"/>
        <v>695300</v>
      </c>
      <c r="G23" s="5">
        <v>34765000</v>
      </c>
      <c r="H23" s="5">
        <v>3749999.4869231912</v>
      </c>
      <c r="J23" s="5"/>
      <c r="K23">
        <v>539006518.85746694</v>
      </c>
      <c r="L23" s="5">
        <f t="shared" si="0"/>
        <v>243195557.18219253</v>
      </c>
      <c r="M23" s="5">
        <f t="shared" si="1"/>
        <v>295810961.67527437</v>
      </c>
      <c r="R23" s="20"/>
      <c r="S23" s="21"/>
    </row>
    <row r="24" spans="1:19" x14ac:dyDescent="0.25">
      <c r="A24">
        <v>16</v>
      </c>
      <c r="B24">
        <v>31178066.276235487</v>
      </c>
      <c r="C24">
        <v>1017885.5992259099</v>
      </c>
      <c r="D24">
        <v>4055273.6837843703</v>
      </c>
      <c r="E24">
        <v>240577296.64738917</v>
      </c>
      <c r="F24" s="5">
        <f t="shared" si="2"/>
        <v>695300</v>
      </c>
      <c r="G24" s="5">
        <v>34765000</v>
      </c>
      <c r="H24" s="5">
        <v>3796750.1829810981</v>
      </c>
      <c r="J24" s="5"/>
      <c r="K24">
        <v>537831762.14872527</v>
      </c>
      <c r="L24" s="5">
        <f t="shared" si="0"/>
        <v>316085572.38961601</v>
      </c>
      <c r="M24" s="5">
        <f t="shared" si="1"/>
        <v>221746189.75910926</v>
      </c>
      <c r="R24" s="20"/>
      <c r="S24" s="21"/>
    </row>
    <row r="25" spans="1:19" x14ac:dyDescent="0.25">
      <c r="A25">
        <v>17</v>
      </c>
      <c r="B25">
        <v>8535423.83718694</v>
      </c>
      <c r="C25">
        <v>1097047.1138730277</v>
      </c>
      <c r="D25">
        <v>4660399.934476696</v>
      </c>
      <c r="E25">
        <v>273987994.93152237</v>
      </c>
      <c r="F25" s="5">
        <f t="shared" si="2"/>
        <v>695300</v>
      </c>
      <c r="G25" s="5">
        <v>34765000</v>
      </c>
      <c r="H25" s="5">
        <v>3863752.9831721378</v>
      </c>
      <c r="J25" s="5"/>
      <c r="K25">
        <v>537374149.0872941</v>
      </c>
      <c r="L25" s="5">
        <f t="shared" si="0"/>
        <v>327604918.80023116</v>
      </c>
      <c r="M25" s="5">
        <f t="shared" si="1"/>
        <v>209769230.28706294</v>
      </c>
      <c r="R25" s="20"/>
      <c r="S25" s="21"/>
    </row>
    <row r="26" spans="1:19" x14ac:dyDescent="0.25">
      <c r="A26">
        <v>18</v>
      </c>
      <c r="B26">
        <v>33275536.260894064</v>
      </c>
      <c r="C26">
        <v>1167566.2130063835</v>
      </c>
      <c r="D26">
        <v>3613818.6999143204</v>
      </c>
      <c r="E26">
        <v>225081598.20013562</v>
      </c>
      <c r="F26" s="5">
        <f t="shared" si="2"/>
        <v>695300</v>
      </c>
      <c r="G26" s="5">
        <v>34765000</v>
      </c>
      <c r="H26" s="5">
        <v>3765674.6520822123</v>
      </c>
      <c r="J26" s="5"/>
      <c r="K26">
        <v>536549999.70140994</v>
      </c>
      <c r="L26" s="5">
        <f t="shared" si="0"/>
        <v>302364494.02603257</v>
      </c>
      <c r="M26" s="5">
        <f t="shared" si="1"/>
        <v>234185505.67537737</v>
      </c>
      <c r="R26" s="20"/>
      <c r="S26" s="21"/>
    </row>
    <row r="27" spans="1:19" x14ac:dyDescent="0.25">
      <c r="A27">
        <v>19</v>
      </c>
      <c r="B27">
        <v>40246402.480850145</v>
      </c>
      <c r="C27">
        <v>1022820.7256818847</v>
      </c>
      <c r="D27">
        <v>5568558.9951899173</v>
      </c>
      <c r="E27">
        <v>258805432.56420386</v>
      </c>
      <c r="F27" s="5">
        <f t="shared" si="2"/>
        <v>695300</v>
      </c>
      <c r="G27" s="5">
        <v>34765000</v>
      </c>
      <c r="H27" s="5">
        <v>3833305.4246076839</v>
      </c>
      <c r="J27" s="5"/>
      <c r="K27">
        <v>536549999.40381241</v>
      </c>
      <c r="L27" s="5">
        <f t="shared" si="0"/>
        <v>344936820.19053352</v>
      </c>
      <c r="M27" s="5">
        <f t="shared" si="1"/>
        <v>191613179.21327889</v>
      </c>
      <c r="R27" s="20"/>
      <c r="S27" s="21"/>
    </row>
    <row r="28" spans="1:19" x14ac:dyDescent="0.25">
      <c r="A28">
        <v>20</v>
      </c>
      <c r="B28">
        <v>35215904.244357035</v>
      </c>
      <c r="C28">
        <v>1116956.4382629206</v>
      </c>
      <c r="D28">
        <v>4170495.0692290189</v>
      </c>
      <c r="E28">
        <v>246116778.90026376</v>
      </c>
      <c r="F28" s="5">
        <f t="shared" si="2"/>
        <v>695300</v>
      </c>
      <c r="G28" s="5">
        <v>34765000</v>
      </c>
      <c r="H28" s="5">
        <v>3807859.2241449407</v>
      </c>
      <c r="J28" s="5"/>
      <c r="K28">
        <v>536549998.47033089</v>
      </c>
      <c r="L28" s="5">
        <f t="shared" si="0"/>
        <v>325888293.87625766</v>
      </c>
      <c r="M28" s="5">
        <f t="shared" si="1"/>
        <v>210661704.59407324</v>
      </c>
      <c r="R28" s="20"/>
      <c r="S28" s="21"/>
    </row>
    <row r="29" spans="1:19" x14ac:dyDescent="0.25">
      <c r="A29">
        <v>21</v>
      </c>
      <c r="B29">
        <v>24293673.557851687</v>
      </c>
      <c r="C29">
        <v>1067944.4535172149</v>
      </c>
      <c r="D29">
        <v>3925382.2359250532</v>
      </c>
      <c r="E29">
        <v>225969436.57128558</v>
      </c>
      <c r="F29" s="5">
        <f t="shared" si="2"/>
        <v>695300</v>
      </c>
      <c r="G29" s="5">
        <v>34765000</v>
      </c>
      <c r="H29" s="5">
        <v>3767455.1493492313</v>
      </c>
      <c r="J29" s="5"/>
      <c r="K29">
        <v>536549999.76540512</v>
      </c>
      <c r="L29" s="5">
        <f t="shared" si="0"/>
        <v>294484191.96792877</v>
      </c>
      <c r="M29" s="5">
        <f t="shared" si="1"/>
        <v>242065807.79747635</v>
      </c>
      <c r="R29" s="20"/>
      <c r="S29" s="21"/>
    </row>
    <row r="30" spans="1:19" x14ac:dyDescent="0.25">
      <c r="A30">
        <v>22</v>
      </c>
      <c r="B30">
        <v>40153188.222294338</v>
      </c>
      <c r="C30">
        <v>1084275.8256888175</v>
      </c>
      <c r="D30">
        <v>5922831.7975194231</v>
      </c>
      <c r="E30">
        <v>221832030.99348608</v>
      </c>
      <c r="F30" s="5">
        <f t="shared" si="2"/>
        <v>695300</v>
      </c>
      <c r="G30" s="5">
        <v>34765000</v>
      </c>
      <c r="H30" s="5">
        <v>3759157.8741207682</v>
      </c>
      <c r="J30" s="5"/>
      <c r="K30">
        <v>536549999.84769022</v>
      </c>
      <c r="L30" s="5">
        <f t="shared" si="0"/>
        <v>308211784.71310943</v>
      </c>
      <c r="M30" s="5">
        <f t="shared" si="1"/>
        <v>228338215.13458079</v>
      </c>
      <c r="R30" s="20"/>
      <c r="S30" s="21"/>
    </row>
    <row r="31" spans="1:19" x14ac:dyDescent="0.25">
      <c r="A31">
        <v>23</v>
      </c>
      <c r="B31">
        <v>15424231.11466084</v>
      </c>
      <c r="C31">
        <v>1243173.5313656437</v>
      </c>
      <c r="D31">
        <v>4773708.3822785681</v>
      </c>
      <c r="E31">
        <v>213037507.26379991</v>
      </c>
      <c r="F31" s="5">
        <f t="shared" si="2"/>
        <v>695300</v>
      </c>
      <c r="G31" s="5">
        <v>34765000</v>
      </c>
      <c r="H31" s="5">
        <v>3749999.9520359668</v>
      </c>
      <c r="J31" s="5"/>
      <c r="K31">
        <v>536610641.34988928</v>
      </c>
      <c r="L31" s="5">
        <f t="shared" si="0"/>
        <v>273688920.24414092</v>
      </c>
      <c r="M31" s="5">
        <f t="shared" si="1"/>
        <v>262921721.10574836</v>
      </c>
      <c r="R31" s="20"/>
      <c r="S31" s="21"/>
    </row>
    <row r="32" spans="1:19" x14ac:dyDescent="0.25">
      <c r="A32">
        <v>24</v>
      </c>
      <c r="B32">
        <v>21943035.234926775</v>
      </c>
      <c r="C32">
        <v>778873.17021348898</v>
      </c>
      <c r="D32">
        <v>3991138.8359554848</v>
      </c>
      <c r="E32">
        <v>205685599.83611819</v>
      </c>
      <c r="F32" s="5">
        <f t="shared" si="2"/>
        <v>695300</v>
      </c>
      <c r="G32" s="5">
        <v>34765000</v>
      </c>
      <c r="H32" s="5">
        <v>3749999.8686328232</v>
      </c>
      <c r="J32" s="5"/>
      <c r="K32">
        <v>536549999.33980846</v>
      </c>
      <c r="L32" s="5">
        <f t="shared" si="0"/>
        <v>271608946.9458468</v>
      </c>
      <c r="M32" s="5">
        <f t="shared" si="1"/>
        <v>264941052.39396167</v>
      </c>
      <c r="R32" s="20"/>
      <c r="S32" s="21"/>
    </row>
    <row r="33" spans="1:19" x14ac:dyDescent="0.25">
      <c r="A33">
        <v>25</v>
      </c>
      <c r="B33">
        <v>44303537.95062995</v>
      </c>
      <c r="C33">
        <v>887059.29363149533</v>
      </c>
      <c r="D33">
        <v>5273097.2631263845</v>
      </c>
      <c r="E33">
        <v>327330323.59717792</v>
      </c>
      <c r="F33" s="5">
        <f t="shared" si="2"/>
        <v>695300</v>
      </c>
      <c r="G33" s="5">
        <v>34765000</v>
      </c>
      <c r="H33" s="5">
        <v>3970727.26305443</v>
      </c>
      <c r="J33" s="5"/>
      <c r="K33">
        <v>536808280.30898553</v>
      </c>
      <c r="L33" s="5">
        <f t="shared" si="0"/>
        <v>417225045.36762017</v>
      </c>
      <c r="M33" s="5">
        <f t="shared" si="1"/>
        <v>119583234.94136536</v>
      </c>
      <c r="R33" s="20"/>
      <c r="S33" s="21"/>
    </row>
    <row r="34" spans="1:19" x14ac:dyDescent="0.25">
      <c r="A34">
        <v>26</v>
      </c>
      <c r="B34">
        <v>26546688.41969835</v>
      </c>
      <c r="C34">
        <v>1222775.8420280532</v>
      </c>
      <c r="D34">
        <v>3142867.4498833502</v>
      </c>
      <c r="E34">
        <v>272075228.41984755</v>
      </c>
      <c r="F34" s="5">
        <f t="shared" si="2"/>
        <v>695300</v>
      </c>
      <c r="G34" s="5">
        <v>34765000</v>
      </c>
      <c r="H34" s="5">
        <v>3859917.0647694767</v>
      </c>
      <c r="J34" s="5"/>
      <c r="K34">
        <v>541431670.84874189</v>
      </c>
      <c r="L34" s="5">
        <f t="shared" si="0"/>
        <v>342307777.19622684</v>
      </c>
      <c r="M34" s="5">
        <f t="shared" si="1"/>
        <v>199123893.65251505</v>
      </c>
      <c r="R34" s="20"/>
      <c r="S34" s="21"/>
    </row>
    <row r="35" spans="1:19" x14ac:dyDescent="0.25">
      <c r="A35">
        <v>27</v>
      </c>
      <c r="B35">
        <v>30181442.09465906</v>
      </c>
      <c r="C35">
        <v>1124381.0415873814</v>
      </c>
      <c r="D35">
        <v>4381970.2895880165</v>
      </c>
      <c r="E35">
        <v>232551767.65175271</v>
      </c>
      <c r="F35" s="5">
        <f t="shared" si="2"/>
        <v>695300</v>
      </c>
      <c r="G35" s="5">
        <v>34765000</v>
      </c>
      <c r="H35" s="5">
        <v>3780655.5503233485</v>
      </c>
      <c r="J35" s="5"/>
      <c r="K35">
        <v>539598666.44131637</v>
      </c>
      <c r="L35" s="5">
        <f t="shared" si="0"/>
        <v>307480516.62791055</v>
      </c>
      <c r="M35" s="5">
        <f t="shared" si="1"/>
        <v>232118149.81340581</v>
      </c>
      <c r="R35" s="20"/>
      <c r="S35" s="21"/>
    </row>
    <row r="36" spans="1:19" x14ac:dyDescent="0.25">
      <c r="A36">
        <v>28</v>
      </c>
      <c r="B36">
        <v>29981017.350499161</v>
      </c>
      <c r="C36">
        <v>916338.80755963747</v>
      </c>
      <c r="D36">
        <v>4542200.7278602198</v>
      </c>
      <c r="E36">
        <v>177776693.41234919</v>
      </c>
      <c r="F36" s="5">
        <f t="shared" si="2"/>
        <v>695300</v>
      </c>
      <c r="G36" s="5">
        <v>34765000</v>
      </c>
      <c r="H36" s="5">
        <v>3749999.5520223994</v>
      </c>
      <c r="J36" s="5"/>
      <c r="K36">
        <v>539735043.90917158</v>
      </c>
      <c r="L36" s="5">
        <f t="shared" si="0"/>
        <v>252426549.8502906</v>
      </c>
      <c r="M36" s="5">
        <f t="shared" si="1"/>
        <v>287308494.05888098</v>
      </c>
      <c r="R36" s="20"/>
      <c r="S36" s="21"/>
    </row>
    <row r="37" spans="1:19" x14ac:dyDescent="0.25">
      <c r="A37">
        <v>29</v>
      </c>
      <c r="B37">
        <v>41979385.798680075</v>
      </c>
      <c r="C37">
        <v>884064.13831257971</v>
      </c>
      <c r="D37">
        <v>4546960.3905697903</v>
      </c>
      <c r="E37">
        <v>174800847.88353884</v>
      </c>
      <c r="F37" s="5">
        <f t="shared" si="2"/>
        <v>695300</v>
      </c>
      <c r="G37" s="5">
        <v>34765000</v>
      </c>
      <c r="H37" s="5">
        <v>3749999.5182631505</v>
      </c>
      <c r="J37" s="5"/>
      <c r="K37">
        <v>536549999.68349993</v>
      </c>
      <c r="L37" s="5">
        <f t="shared" si="0"/>
        <v>261421557.72936445</v>
      </c>
      <c r="M37" s="5">
        <f t="shared" si="1"/>
        <v>275128441.95413548</v>
      </c>
      <c r="R37" s="20"/>
      <c r="S37" s="21"/>
    </row>
    <row r="38" spans="1:19" x14ac:dyDescent="0.25">
      <c r="A38">
        <v>30</v>
      </c>
      <c r="B38">
        <v>32099927.538557224</v>
      </c>
      <c r="C38">
        <v>1083170.9801305898</v>
      </c>
      <c r="D38">
        <v>4505753.5383797735</v>
      </c>
      <c r="E38">
        <v>221220085.82182595</v>
      </c>
      <c r="F38" s="5">
        <f t="shared" si="2"/>
        <v>695300</v>
      </c>
      <c r="G38" s="5">
        <v>34765000</v>
      </c>
      <c r="H38" s="5">
        <v>3757930.661216808</v>
      </c>
      <c r="J38" s="5"/>
      <c r="K38">
        <v>536549999.55162883</v>
      </c>
      <c r="L38" s="5">
        <f t="shared" si="0"/>
        <v>298127168.54011035</v>
      </c>
      <c r="M38" s="5">
        <f t="shared" si="1"/>
        <v>238422831.01151848</v>
      </c>
      <c r="R38" s="20"/>
      <c r="S38" s="21"/>
    </row>
    <row r="39" spans="1:19" x14ac:dyDescent="0.25">
      <c r="A39">
        <v>31</v>
      </c>
      <c r="B39">
        <v>28758059.144874588</v>
      </c>
      <c r="C39">
        <v>1053400.2811176814</v>
      </c>
      <c r="D39">
        <v>6617735.3737635296</v>
      </c>
      <c r="E39">
        <v>205297923.02123085</v>
      </c>
      <c r="F39" s="5">
        <f t="shared" si="2"/>
        <v>695300</v>
      </c>
      <c r="G39" s="5">
        <v>34765000</v>
      </c>
      <c r="H39" s="5">
        <v>3749999.864234854</v>
      </c>
      <c r="J39" s="5"/>
      <c r="K39">
        <v>536549999.05140555</v>
      </c>
      <c r="L39" s="5">
        <f t="shared" si="0"/>
        <v>280937417.68522149</v>
      </c>
      <c r="M39" s="5">
        <f t="shared" si="1"/>
        <v>255612581.36618406</v>
      </c>
      <c r="R39" s="20"/>
      <c r="S39" s="21"/>
    </row>
    <row r="40" spans="1:19" x14ac:dyDescent="0.25">
      <c r="A40">
        <v>32</v>
      </c>
      <c r="B40">
        <v>27487470.401847333</v>
      </c>
      <c r="C40">
        <v>941365.53759040637</v>
      </c>
      <c r="D40">
        <v>5188458.3996772934</v>
      </c>
      <c r="E40">
        <v>314031857.06253022</v>
      </c>
      <c r="F40" s="5">
        <f t="shared" si="2"/>
        <v>695300</v>
      </c>
      <c r="G40" s="5">
        <v>34765000</v>
      </c>
      <c r="H40" s="5">
        <v>3944058.1258669747</v>
      </c>
      <c r="J40" s="5"/>
      <c r="K40">
        <v>538377613.20254874</v>
      </c>
      <c r="L40" s="5">
        <f t="shared" si="0"/>
        <v>387053509.52751219</v>
      </c>
      <c r="M40" s="5">
        <f t="shared" si="1"/>
        <v>151324103.67503655</v>
      </c>
      <c r="R40" s="20"/>
      <c r="S40" s="21"/>
    </row>
    <row r="41" spans="1:19" x14ac:dyDescent="0.25">
      <c r="A41">
        <v>33</v>
      </c>
      <c r="B41">
        <v>26660938.526224777</v>
      </c>
      <c r="C41">
        <v>1272201.5424756473</v>
      </c>
      <c r="D41">
        <v>4353064.2746516848</v>
      </c>
      <c r="E41">
        <v>148618665.24539152</v>
      </c>
      <c r="F41" s="5">
        <f t="shared" si="2"/>
        <v>695300</v>
      </c>
      <c r="G41" s="5">
        <v>34765000</v>
      </c>
      <c r="H41" s="5">
        <v>3749999.2212414108</v>
      </c>
      <c r="J41" s="5"/>
      <c r="K41">
        <v>536549999.49132258</v>
      </c>
      <c r="L41" s="5">
        <f t="shared" si="0"/>
        <v>220115168.80998504</v>
      </c>
      <c r="M41" s="5">
        <f t="shared" si="1"/>
        <v>316434830.68133754</v>
      </c>
      <c r="R41" s="20"/>
      <c r="S41" s="21"/>
    </row>
    <row r="42" spans="1:19" x14ac:dyDescent="0.25">
      <c r="A42">
        <v>34</v>
      </c>
      <c r="B42">
        <v>51702899.055369183</v>
      </c>
      <c r="C42">
        <v>850146.22361048392</v>
      </c>
      <c r="D42">
        <v>5738798.4469116107</v>
      </c>
      <c r="E42">
        <v>283518032.66898966</v>
      </c>
      <c r="F42" s="5">
        <f t="shared" si="2"/>
        <v>695300</v>
      </c>
      <c r="G42" s="5">
        <v>34765000</v>
      </c>
      <c r="H42" s="5">
        <v>3882864.8020544099</v>
      </c>
      <c r="J42" s="5"/>
      <c r="K42">
        <v>536549999.54193103</v>
      </c>
      <c r="L42" s="5">
        <f t="shared" si="0"/>
        <v>381153041.19693536</v>
      </c>
      <c r="M42" s="5">
        <f t="shared" si="1"/>
        <v>155396958.34499568</v>
      </c>
      <c r="R42" s="20"/>
      <c r="S42" s="21"/>
    </row>
    <row r="43" spans="1:19" x14ac:dyDescent="0.25">
      <c r="A43">
        <v>35</v>
      </c>
      <c r="B43">
        <v>15161063.899439551</v>
      </c>
      <c r="C43">
        <v>1072958.0668503684</v>
      </c>
      <c r="D43">
        <v>5292455.4578861427</v>
      </c>
      <c r="E43">
        <v>197355361.32367694</v>
      </c>
      <c r="F43" s="5">
        <f t="shared" si="2"/>
        <v>695300</v>
      </c>
      <c r="G43" s="5">
        <v>34765000</v>
      </c>
      <c r="H43" s="5">
        <v>3749999.7741310787</v>
      </c>
      <c r="J43" s="5"/>
      <c r="K43">
        <v>537222989.38255477</v>
      </c>
      <c r="L43" s="5">
        <f t="shared" si="0"/>
        <v>258092138.5219841</v>
      </c>
      <c r="M43" s="5">
        <f t="shared" si="1"/>
        <v>279130850.86057067</v>
      </c>
      <c r="R43" s="20"/>
      <c r="S43" s="21"/>
    </row>
    <row r="44" spans="1:19" x14ac:dyDescent="0.25">
      <c r="A44">
        <v>36</v>
      </c>
      <c r="B44">
        <v>16960428.842933033</v>
      </c>
      <c r="C44">
        <v>1027364.5949784346</v>
      </c>
      <c r="D44">
        <v>4607371.9774829624</v>
      </c>
      <c r="E44">
        <v>133990612.6350705</v>
      </c>
      <c r="F44" s="5">
        <f t="shared" si="2"/>
        <v>695300</v>
      </c>
      <c r="G44" s="5">
        <v>34765000</v>
      </c>
      <c r="H44" s="5">
        <v>3749999.0552946026</v>
      </c>
      <c r="J44" s="5"/>
      <c r="K44">
        <v>536549999.15920514</v>
      </c>
      <c r="L44" s="5">
        <f t="shared" si="0"/>
        <v>195796077.10575953</v>
      </c>
      <c r="M44" s="5">
        <f t="shared" si="1"/>
        <v>340753922.05344558</v>
      </c>
      <c r="R44" s="20"/>
      <c r="S44" s="21"/>
    </row>
    <row r="45" spans="1:19" x14ac:dyDescent="0.25">
      <c r="A45">
        <v>37</v>
      </c>
      <c r="B45">
        <v>46175298.614326373</v>
      </c>
      <c r="C45">
        <v>987895.33915247337</v>
      </c>
      <c r="D45">
        <v>5905856.9069272038</v>
      </c>
      <c r="E45">
        <v>291662256.23285592</v>
      </c>
      <c r="F45" s="5">
        <f t="shared" si="2"/>
        <v>695300</v>
      </c>
      <c r="G45" s="5">
        <v>34765000</v>
      </c>
      <c r="H45" s="5">
        <v>3899197.4683016171</v>
      </c>
      <c r="J45" s="5"/>
      <c r="K45">
        <v>537946872.08691657</v>
      </c>
      <c r="L45" s="5">
        <f t="shared" si="0"/>
        <v>384090804.56156355</v>
      </c>
      <c r="M45" s="5">
        <f t="shared" si="1"/>
        <v>153856067.52535301</v>
      </c>
      <c r="R45" s="20"/>
      <c r="S45" s="21"/>
    </row>
    <row r="46" spans="1:19" x14ac:dyDescent="0.25">
      <c r="A46">
        <v>38</v>
      </c>
      <c r="B46">
        <v>41701842.006777793</v>
      </c>
      <c r="C46">
        <v>1044920.5496087995</v>
      </c>
      <c r="D46">
        <v>5782995.2833830472</v>
      </c>
      <c r="E46">
        <v>112505504.05258179</v>
      </c>
      <c r="F46" s="5">
        <f t="shared" si="2"/>
        <v>695300</v>
      </c>
      <c r="G46" s="5">
        <v>34765000</v>
      </c>
      <c r="H46" s="5">
        <v>3749998.8115584548</v>
      </c>
      <c r="J46" s="5"/>
      <c r="K46">
        <v>538933926.42603838</v>
      </c>
      <c r="L46" s="5">
        <f t="shared" si="0"/>
        <v>200245560.70390987</v>
      </c>
      <c r="M46" s="5">
        <f t="shared" si="1"/>
        <v>338688365.72212851</v>
      </c>
      <c r="R46" s="20"/>
      <c r="S46" s="21"/>
    </row>
    <row r="47" spans="1:19" x14ac:dyDescent="0.25">
      <c r="A47">
        <v>39</v>
      </c>
      <c r="B47">
        <v>30035977.840317633</v>
      </c>
      <c r="C47">
        <v>1145486.2134859613</v>
      </c>
      <c r="D47">
        <v>4021063.4962013061</v>
      </c>
      <c r="E47">
        <v>195719123.19777995</v>
      </c>
      <c r="F47" s="5">
        <f t="shared" si="2"/>
        <v>695300</v>
      </c>
      <c r="G47" s="5">
        <v>34765000</v>
      </c>
      <c r="H47" s="5">
        <v>3749999.7555689025</v>
      </c>
      <c r="J47" s="5"/>
      <c r="K47">
        <v>540226110.92403531</v>
      </c>
      <c r="L47" s="5">
        <f t="shared" si="0"/>
        <v>270131950.50335377</v>
      </c>
      <c r="M47" s="5">
        <f t="shared" si="1"/>
        <v>270094160.42068154</v>
      </c>
      <c r="R47" s="20"/>
      <c r="S47" s="21"/>
    </row>
    <row r="48" spans="1:19" x14ac:dyDescent="0.25">
      <c r="A48">
        <v>40</v>
      </c>
      <c r="B48">
        <v>22600779.570892826</v>
      </c>
      <c r="C48">
        <v>855983.09675509448</v>
      </c>
      <c r="D48">
        <v>5657233.9749219557</v>
      </c>
      <c r="E48">
        <v>244425067.19678351</v>
      </c>
      <c r="F48" s="5">
        <f t="shared" si="2"/>
        <v>695300</v>
      </c>
      <c r="G48" s="5">
        <v>34765000</v>
      </c>
      <c r="H48" s="5">
        <v>3804466.6155773145</v>
      </c>
      <c r="J48" s="5"/>
      <c r="K48">
        <v>536889112.1686846</v>
      </c>
      <c r="L48" s="5">
        <f t="shared" si="0"/>
        <v>312803830.45493072</v>
      </c>
      <c r="M48" s="5">
        <f t="shared" si="1"/>
        <v>224085281.71375388</v>
      </c>
      <c r="R48" s="20"/>
      <c r="S48" s="21"/>
    </row>
    <row r="49" spans="1:19" x14ac:dyDescent="0.25">
      <c r="A49">
        <v>41</v>
      </c>
      <c r="B49">
        <v>66652651.103219286</v>
      </c>
      <c r="C49">
        <v>867243.8849890494</v>
      </c>
      <c r="D49">
        <v>4319815.1161966054</v>
      </c>
      <c r="E49">
        <v>263433381.04492858</v>
      </c>
      <c r="F49" s="5">
        <f t="shared" si="2"/>
        <v>695300</v>
      </c>
      <c r="G49" s="5">
        <v>34765000</v>
      </c>
      <c r="H49" s="5">
        <v>3842586.4490481606</v>
      </c>
      <c r="J49" s="5"/>
      <c r="K49">
        <v>538476622.47218585</v>
      </c>
      <c r="L49" s="5">
        <f t="shared" si="0"/>
        <v>374575977.5983817</v>
      </c>
      <c r="M49" s="5">
        <f t="shared" si="1"/>
        <v>163900644.87380415</v>
      </c>
      <c r="R49" s="20"/>
      <c r="S49" s="21"/>
    </row>
    <row r="50" spans="1:19" x14ac:dyDescent="0.25">
      <c r="A50">
        <v>42</v>
      </c>
      <c r="B50">
        <v>1232226.938714385</v>
      </c>
      <c r="C50">
        <v>1148430.4200671748</v>
      </c>
      <c r="D50">
        <v>4866577.1801208761</v>
      </c>
      <c r="E50">
        <v>199692542.43249071</v>
      </c>
      <c r="F50" s="5">
        <f t="shared" si="2"/>
        <v>695300</v>
      </c>
      <c r="G50" s="5">
        <v>34765000</v>
      </c>
      <c r="H50" s="5">
        <v>3749999.8006450487</v>
      </c>
      <c r="J50" s="5"/>
      <c r="K50">
        <v>537503115.31148243</v>
      </c>
      <c r="L50" s="5">
        <f t="shared" si="0"/>
        <v>246150076.77203819</v>
      </c>
      <c r="M50" s="5">
        <f t="shared" si="1"/>
        <v>291353038.53944421</v>
      </c>
      <c r="R50" s="20"/>
      <c r="S50" s="21"/>
    </row>
    <row r="51" spans="1:19" x14ac:dyDescent="0.25">
      <c r="A51">
        <v>43</v>
      </c>
      <c r="B51">
        <v>35299284.279741496</v>
      </c>
      <c r="C51">
        <v>1073546.0442108037</v>
      </c>
      <c r="D51">
        <v>5960327.4237290397</v>
      </c>
      <c r="E51">
        <v>226501296.53146797</v>
      </c>
      <c r="F51" s="5">
        <f t="shared" si="2"/>
        <v>695300</v>
      </c>
      <c r="G51" s="5">
        <v>34765000</v>
      </c>
      <c r="H51" s="5">
        <v>3768521.757007014</v>
      </c>
      <c r="J51" s="5"/>
      <c r="K51">
        <v>536549999.2920807</v>
      </c>
      <c r="L51" s="5">
        <f t="shared" si="0"/>
        <v>308063276.0361563</v>
      </c>
      <c r="M51" s="5">
        <f t="shared" si="1"/>
        <v>228486723.2559244</v>
      </c>
      <c r="R51" s="20"/>
      <c r="S51" s="21"/>
    </row>
    <row r="52" spans="1:19" x14ac:dyDescent="0.25">
      <c r="A52">
        <v>44</v>
      </c>
      <c r="B52">
        <v>19111487.767832499</v>
      </c>
      <c r="C52">
        <v>896797.68177814921</v>
      </c>
      <c r="D52">
        <v>3831001.7292576921</v>
      </c>
      <c r="E52">
        <v>270249464.2834174</v>
      </c>
      <c r="F52" s="5">
        <f t="shared" si="2"/>
        <v>695300</v>
      </c>
      <c r="G52" s="5">
        <v>34765000</v>
      </c>
      <c r="H52" s="5">
        <v>3856255.6234973171</v>
      </c>
      <c r="J52" s="5"/>
      <c r="K52">
        <v>536549998.83984041</v>
      </c>
      <c r="L52" s="5">
        <f t="shared" si="0"/>
        <v>333405307.08578306</v>
      </c>
      <c r="M52" s="5">
        <f t="shared" si="1"/>
        <v>203144691.75405735</v>
      </c>
      <c r="R52" s="20"/>
      <c r="S52" s="21"/>
    </row>
    <row r="53" spans="1:19" x14ac:dyDescent="0.25">
      <c r="A53">
        <v>45</v>
      </c>
      <c r="B53">
        <v>30719497.655960362</v>
      </c>
      <c r="C53">
        <v>1161653.2815130404</v>
      </c>
      <c r="D53">
        <v>4706527.320613496</v>
      </c>
      <c r="E53">
        <v>202304936.87351269</v>
      </c>
      <c r="F53" s="5">
        <f t="shared" si="2"/>
        <v>695300</v>
      </c>
      <c r="G53" s="5">
        <v>34765000</v>
      </c>
      <c r="H53" s="5">
        <v>3749999.8302811547</v>
      </c>
      <c r="J53" s="5"/>
      <c r="K53">
        <v>536549999.3266995</v>
      </c>
      <c r="L53" s="5">
        <f t="shared" si="0"/>
        <v>278102914.96188068</v>
      </c>
      <c r="M53" s="5">
        <f t="shared" si="1"/>
        <v>258447084.36481881</v>
      </c>
      <c r="R53" s="20"/>
      <c r="S53" s="21"/>
    </row>
    <row r="54" spans="1:19" x14ac:dyDescent="0.25">
      <c r="A54">
        <v>46</v>
      </c>
      <c r="B54">
        <v>23066081.302533451</v>
      </c>
      <c r="C54">
        <v>1227283.0014428396</v>
      </c>
      <c r="D54">
        <v>4456765.2313062381</v>
      </c>
      <c r="E54">
        <v>179170132.17209989</v>
      </c>
      <c r="F54" s="5">
        <f t="shared" si="2"/>
        <v>695300</v>
      </c>
      <c r="G54" s="5">
        <v>34765000</v>
      </c>
      <c r="H54" s="5">
        <v>3749999.5678301575</v>
      </c>
      <c r="J54" s="5"/>
      <c r="K54">
        <v>538907899.55341136</v>
      </c>
      <c r="L54" s="5">
        <f t="shared" si="0"/>
        <v>247130561.27521256</v>
      </c>
      <c r="M54" s="5">
        <f t="shared" si="1"/>
        <v>291777338.27819884</v>
      </c>
      <c r="R54" s="20"/>
      <c r="S54" s="21"/>
    </row>
    <row r="55" spans="1:19" x14ac:dyDescent="0.25">
      <c r="A55">
        <v>47</v>
      </c>
      <c r="B55">
        <v>44485778.077239931</v>
      </c>
      <c r="C55">
        <v>819468.60296484223</v>
      </c>
      <c r="D55">
        <v>5816000.6126450356</v>
      </c>
      <c r="E55">
        <v>355422782.84470642</v>
      </c>
      <c r="F55" s="5">
        <f t="shared" si="2"/>
        <v>695300</v>
      </c>
      <c r="G55" s="5">
        <v>34765000</v>
      </c>
      <c r="H55" s="5">
        <v>4027064.7097557751</v>
      </c>
      <c r="J55" s="5"/>
      <c r="K55">
        <v>539264375.38886225</v>
      </c>
      <c r="L55" s="5">
        <f t="shared" si="0"/>
        <v>446031394.84731197</v>
      </c>
      <c r="M55" s="5">
        <f t="shared" si="1"/>
        <v>93232980.541550279</v>
      </c>
      <c r="R55" s="20"/>
      <c r="S55" s="21"/>
    </row>
    <row r="56" spans="1:19" x14ac:dyDescent="0.25">
      <c r="A56">
        <v>48</v>
      </c>
      <c r="B56">
        <v>40755609.627516225</v>
      </c>
      <c r="C56">
        <v>925031.79861372383</v>
      </c>
      <c r="D56">
        <v>4899212.6015386358</v>
      </c>
      <c r="E56">
        <v>222321457.29172027</v>
      </c>
      <c r="F56" s="5">
        <f t="shared" si="2"/>
        <v>695300</v>
      </c>
      <c r="G56" s="5">
        <v>34765000</v>
      </c>
      <c r="H56" s="5">
        <v>3760139.3840607866</v>
      </c>
      <c r="J56" s="5"/>
      <c r="K56">
        <v>538890793.53622878</v>
      </c>
      <c r="L56" s="5">
        <f t="shared" si="0"/>
        <v>308121750.70344967</v>
      </c>
      <c r="M56" s="5">
        <f t="shared" si="1"/>
        <v>230769042.83277911</v>
      </c>
      <c r="R56" s="20"/>
      <c r="S56" s="21"/>
    </row>
    <row r="57" spans="1:19" x14ac:dyDescent="0.25">
      <c r="A57">
        <v>49</v>
      </c>
      <c r="B57">
        <v>31943748.407139193</v>
      </c>
      <c r="C57">
        <v>1225059.4017882259</v>
      </c>
      <c r="D57">
        <v>4768382.8583607264</v>
      </c>
      <c r="E57">
        <v>267750521.17836913</v>
      </c>
      <c r="F57" s="5">
        <f t="shared" si="2"/>
        <v>695300</v>
      </c>
      <c r="G57" s="5">
        <v>34765000</v>
      </c>
      <c r="H57" s="5">
        <v>3851244.1692579472</v>
      </c>
      <c r="J57" s="5"/>
      <c r="K57">
        <v>539299006.14859414</v>
      </c>
      <c r="L57" s="5">
        <f t="shared" si="0"/>
        <v>344999256.01491523</v>
      </c>
      <c r="M57" s="5">
        <f t="shared" si="1"/>
        <v>194299750.13367891</v>
      </c>
      <c r="R57" s="20"/>
      <c r="S57" s="21"/>
    </row>
    <row r="58" spans="1:19" x14ac:dyDescent="0.25">
      <c r="A58">
        <v>50</v>
      </c>
      <c r="B58">
        <v>17091162.258276537</v>
      </c>
      <c r="C58">
        <v>1087143.4851569696</v>
      </c>
      <c r="D58">
        <v>6293634.170673063</v>
      </c>
      <c r="E58">
        <v>141286043.19864386</v>
      </c>
      <c r="F58" s="5">
        <f t="shared" si="2"/>
        <v>695300</v>
      </c>
      <c r="G58" s="5">
        <v>34765000</v>
      </c>
      <c r="H58" s="5">
        <v>3749999.1380570484</v>
      </c>
      <c r="J58" s="5"/>
      <c r="K58">
        <v>536549998.89921767</v>
      </c>
      <c r="L58" s="5">
        <f t="shared" si="0"/>
        <v>204968282.25080749</v>
      </c>
      <c r="M58" s="5">
        <f t="shared" si="1"/>
        <v>331581716.6484102</v>
      </c>
      <c r="R58" s="20"/>
      <c r="S58" s="21"/>
    </row>
    <row r="59" spans="1:19" x14ac:dyDescent="0.25">
      <c r="A59">
        <v>51</v>
      </c>
      <c r="B59">
        <v>42040013.241531268</v>
      </c>
      <c r="C59">
        <v>952210.41208177537</v>
      </c>
      <c r="D59">
        <v>5081071.8007136658</v>
      </c>
      <c r="E59">
        <v>302958978.83679318</v>
      </c>
      <c r="F59" s="5">
        <f t="shared" si="2"/>
        <v>695300</v>
      </c>
      <c r="G59" s="5">
        <v>34765000</v>
      </c>
      <c r="H59" s="5">
        <v>3921852.249144814</v>
      </c>
      <c r="J59" s="5"/>
      <c r="K59">
        <v>536549999.630077</v>
      </c>
      <c r="L59" s="5">
        <f t="shared" si="0"/>
        <v>390414426.54026467</v>
      </c>
      <c r="M59" s="5">
        <f t="shared" si="1"/>
        <v>146135573.08981234</v>
      </c>
      <c r="R59" s="20"/>
      <c r="S59" s="21"/>
    </row>
    <row r="60" spans="1:19" x14ac:dyDescent="0.25">
      <c r="A60">
        <v>52</v>
      </c>
      <c r="B60">
        <v>32391854.998643544</v>
      </c>
      <c r="C60">
        <v>1261508.0227768195</v>
      </c>
      <c r="D60">
        <v>4058645.4392330972</v>
      </c>
      <c r="E60">
        <v>197073206.50687814</v>
      </c>
      <c r="F60" s="5">
        <f t="shared" si="2"/>
        <v>695300</v>
      </c>
      <c r="G60" s="5">
        <v>34765000</v>
      </c>
      <c r="H60" s="5">
        <v>3749999.7709301952</v>
      </c>
      <c r="J60" s="5"/>
      <c r="K60">
        <v>536549999.44001377</v>
      </c>
      <c r="L60" s="5">
        <f t="shared" si="0"/>
        <v>273995514.73846173</v>
      </c>
      <c r="M60" s="5">
        <f t="shared" si="1"/>
        <v>262554484.70155203</v>
      </c>
      <c r="R60" s="20"/>
      <c r="S60" s="21"/>
    </row>
    <row r="61" spans="1:19" x14ac:dyDescent="0.25">
      <c r="A61">
        <v>53</v>
      </c>
      <c r="B61">
        <v>32273491.04713599</v>
      </c>
      <c r="C61">
        <v>892280.41143440292</v>
      </c>
      <c r="D61">
        <v>3705300.4783885721</v>
      </c>
      <c r="E61">
        <v>264038754.09384307</v>
      </c>
      <c r="F61" s="5">
        <f t="shared" si="2"/>
        <v>695300</v>
      </c>
      <c r="G61" s="5">
        <v>34765000</v>
      </c>
      <c r="H61" s="5">
        <v>3843800.4820232424</v>
      </c>
      <c r="J61" s="5"/>
      <c r="K61">
        <v>538010808.97790325</v>
      </c>
      <c r="L61" s="5">
        <f t="shared" si="0"/>
        <v>340213926.51282525</v>
      </c>
      <c r="M61" s="5">
        <f t="shared" si="1"/>
        <v>197796882.465078</v>
      </c>
      <c r="R61" s="20"/>
      <c r="S61" s="21"/>
    </row>
    <row r="62" spans="1:19" x14ac:dyDescent="0.25">
      <c r="A62">
        <v>54</v>
      </c>
      <c r="B62">
        <v>26522798.334408566</v>
      </c>
      <c r="C62">
        <v>1250461.6739573525</v>
      </c>
      <c r="D62">
        <v>4120343.7869402496</v>
      </c>
      <c r="E62">
        <v>281872417.19191033</v>
      </c>
      <c r="F62" s="5">
        <f t="shared" si="2"/>
        <v>695300</v>
      </c>
      <c r="G62" s="5">
        <v>34765000</v>
      </c>
      <c r="H62" s="5">
        <v>3879564.6362193725</v>
      </c>
      <c r="J62" s="5"/>
      <c r="K62">
        <v>538017747.23036516</v>
      </c>
      <c r="L62" s="5">
        <f t="shared" si="0"/>
        <v>353105885.62343585</v>
      </c>
      <c r="M62" s="5">
        <f t="shared" si="1"/>
        <v>184911861.6069293</v>
      </c>
      <c r="R62" s="20"/>
      <c r="S62" s="21"/>
    </row>
    <row r="63" spans="1:19" x14ac:dyDescent="0.25">
      <c r="A63">
        <v>55</v>
      </c>
      <c r="B63">
        <v>18106695.206708454</v>
      </c>
      <c r="C63">
        <v>1130919.2468253362</v>
      </c>
      <c r="D63">
        <v>2861315.5227751681</v>
      </c>
      <c r="E63">
        <v>253352769.98578316</v>
      </c>
      <c r="F63" s="5">
        <f t="shared" si="2"/>
        <v>695300</v>
      </c>
      <c r="G63" s="5">
        <v>34765000</v>
      </c>
      <c r="H63" s="5">
        <v>3822370.494180786</v>
      </c>
      <c r="J63" s="5"/>
      <c r="K63">
        <v>536549999.06124896</v>
      </c>
      <c r="L63" s="5">
        <f t="shared" si="0"/>
        <v>314734370.4562729</v>
      </c>
      <c r="M63" s="5">
        <f t="shared" si="1"/>
        <v>221815628.60497606</v>
      </c>
      <c r="R63" s="20"/>
      <c r="S63" s="21"/>
    </row>
    <row r="64" spans="1:19" x14ac:dyDescent="0.25">
      <c r="A64">
        <v>56</v>
      </c>
      <c r="B64">
        <v>44466377.425703995</v>
      </c>
      <c r="C64">
        <v>1219463.8100924371</v>
      </c>
      <c r="D64">
        <v>3283070.2050293018</v>
      </c>
      <c r="E64">
        <v>208905494.33743423</v>
      </c>
      <c r="F64" s="5">
        <f t="shared" si="2"/>
        <v>695300</v>
      </c>
      <c r="G64" s="5">
        <v>34765000</v>
      </c>
      <c r="H64" s="5">
        <v>3749999.9051606669</v>
      </c>
      <c r="J64" s="5"/>
      <c r="K64">
        <v>536549999.4880383</v>
      </c>
      <c r="L64" s="5">
        <f t="shared" si="0"/>
        <v>297084705.68342066</v>
      </c>
      <c r="M64" s="5">
        <f t="shared" si="1"/>
        <v>239465293.80461764</v>
      </c>
      <c r="R64" s="20"/>
      <c r="S64" s="21"/>
    </row>
    <row r="65" spans="1:19" x14ac:dyDescent="0.25">
      <c r="A65">
        <v>57</v>
      </c>
      <c r="B65">
        <v>45302936.62659619</v>
      </c>
      <c r="C65">
        <v>1113333.0212587444</v>
      </c>
      <c r="D65">
        <v>3823276.6261746013</v>
      </c>
      <c r="E65">
        <v>261518237.90152419</v>
      </c>
      <c r="F65" s="5">
        <f t="shared" si="2"/>
        <v>695300</v>
      </c>
      <c r="G65" s="5">
        <v>34765000</v>
      </c>
      <c r="H65" s="5">
        <v>3838745.7644781014</v>
      </c>
      <c r="J65" s="5"/>
      <c r="K65">
        <v>536549999.78512412</v>
      </c>
      <c r="L65" s="5">
        <f t="shared" si="0"/>
        <v>351056829.94003183</v>
      </c>
      <c r="M65" s="5">
        <f t="shared" si="1"/>
        <v>185493169.8450923</v>
      </c>
      <c r="R65" s="20"/>
      <c r="S65" s="21"/>
    </row>
    <row r="66" spans="1:19" x14ac:dyDescent="0.25">
      <c r="A66">
        <v>58</v>
      </c>
      <c r="B66">
        <v>39214570.430453062</v>
      </c>
      <c r="C66">
        <v>1229265.85479591</v>
      </c>
      <c r="D66">
        <v>5082538.7248519044</v>
      </c>
      <c r="E66">
        <v>194759102.66409099</v>
      </c>
      <c r="F66" s="5">
        <f t="shared" si="2"/>
        <v>695300</v>
      </c>
      <c r="G66" s="5">
        <v>34765000</v>
      </c>
      <c r="H66" s="5">
        <v>3749999.7446780237</v>
      </c>
      <c r="J66" s="5"/>
      <c r="K66">
        <v>536549999.45300072</v>
      </c>
      <c r="L66" s="5">
        <f t="shared" si="0"/>
        <v>279495777.41886985</v>
      </c>
      <c r="M66" s="5">
        <f t="shared" si="1"/>
        <v>257054222.03413087</v>
      </c>
      <c r="R66" s="20"/>
      <c r="S66" s="21"/>
    </row>
    <row r="67" spans="1:19" x14ac:dyDescent="0.25">
      <c r="A67">
        <v>59</v>
      </c>
      <c r="B67">
        <v>43592187.548461884</v>
      </c>
      <c r="C67">
        <v>827564.48437708151</v>
      </c>
      <c r="D67">
        <v>6269610.0694888337</v>
      </c>
      <c r="E67">
        <v>262325041.99711937</v>
      </c>
      <c r="F67" s="5">
        <f t="shared" si="2"/>
        <v>695300</v>
      </c>
      <c r="G67" s="5">
        <v>34765000</v>
      </c>
      <c r="H67" s="5">
        <v>3840363.7532178382</v>
      </c>
      <c r="J67" s="5"/>
      <c r="K67">
        <v>536549998.71372026</v>
      </c>
      <c r="L67" s="5">
        <f t="shared" si="0"/>
        <v>352315067.85266495</v>
      </c>
      <c r="M67" s="5">
        <f t="shared" si="1"/>
        <v>184234930.86105531</v>
      </c>
      <c r="R67" s="20"/>
      <c r="S67" s="21"/>
    </row>
    <row r="68" spans="1:19" x14ac:dyDescent="0.25">
      <c r="A68">
        <v>60</v>
      </c>
      <c r="B68">
        <v>31633781.507727843</v>
      </c>
      <c r="C68">
        <v>1139288.4186486027</v>
      </c>
      <c r="D68">
        <v>4486048.8378621852</v>
      </c>
      <c r="E68">
        <v>248126799.37027404</v>
      </c>
      <c r="F68" s="5">
        <f t="shared" si="2"/>
        <v>695300</v>
      </c>
      <c r="G68" s="5">
        <v>34765000</v>
      </c>
      <c r="H68" s="5">
        <v>3811890.1785053276</v>
      </c>
      <c r="J68" s="5"/>
      <c r="K68">
        <v>539773051.77929628</v>
      </c>
      <c r="L68" s="5">
        <f t="shared" si="0"/>
        <v>324658108.31301796</v>
      </c>
      <c r="M68" s="5">
        <f t="shared" si="1"/>
        <v>215114943.46627831</v>
      </c>
      <c r="R68" s="20"/>
      <c r="S68" s="21"/>
    </row>
    <row r="69" spans="1:19" x14ac:dyDescent="0.25">
      <c r="A69">
        <v>61</v>
      </c>
      <c r="B69">
        <v>36902777.303056188</v>
      </c>
      <c r="C69">
        <v>978503.94047832955</v>
      </c>
      <c r="D69">
        <v>5180622.3151664585</v>
      </c>
      <c r="E69">
        <v>191672848.41946179</v>
      </c>
      <c r="F69" s="5">
        <f t="shared" si="2"/>
        <v>695300</v>
      </c>
      <c r="G69" s="5">
        <v>34765000</v>
      </c>
      <c r="H69" s="5">
        <v>3749999.7096662517</v>
      </c>
      <c r="J69" s="5"/>
      <c r="K69">
        <v>536549999.81210029</v>
      </c>
      <c r="L69" s="5">
        <f t="shared" si="0"/>
        <v>273945051.68782902</v>
      </c>
      <c r="M69" s="5">
        <f t="shared" si="1"/>
        <v>262604948.12427127</v>
      </c>
      <c r="R69" s="20"/>
      <c r="S69" s="21"/>
    </row>
    <row r="70" spans="1:19" x14ac:dyDescent="0.25">
      <c r="A70">
        <v>62</v>
      </c>
      <c r="B70">
        <v>33637611.613463275</v>
      </c>
      <c r="C70">
        <v>985880.98848915414</v>
      </c>
      <c r="D70">
        <v>6154631.7962353462</v>
      </c>
      <c r="E70">
        <v>245420199.74841768</v>
      </c>
      <c r="F70" s="5">
        <f t="shared" si="2"/>
        <v>695300</v>
      </c>
      <c r="G70" s="5">
        <v>34765000</v>
      </c>
      <c r="H70" s="5">
        <v>3806462.2837598142</v>
      </c>
      <c r="J70" s="5"/>
      <c r="K70">
        <v>536549999.1854825</v>
      </c>
      <c r="L70" s="5">
        <f t="shared" si="0"/>
        <v>325465086.43036526</v>
      </c>
      <c r="M70" s="5">
        <f t="shared" si="1"/>
        <v>211084912.75511724</v>
      </c>
      <c r="R70" s="20"/>
      <c r="S70" s="21"/>
    </row>
    <row r="71" spans="1:19" x14ac:dyDescent="0.25">
      <c r="A71">
        <v>63</v>
      </c>
      <c r="B71">
        <v>30605031.487050552</v>
      </c>
      <c r="C71">
        <v>1295535.3248311356</v>
      </c>
      <c r="D71">
        <v>3982996.1221286589</v>
      </c>
      <c r="E71">
        <v>204010123.98252186</v>
      </c>
      <c r="F71" s="5">
        <f t="shared" si="2"/>
        <v>695300</v>
      </c>
      <c r="G71" s="5">
        <v>34765000</v>
      </c>
      <c r="H71" s="5">
        <v>3749999.8496255176</v>
      </c>
      <c r="J71" s="5"/>
      <c r="K71">
        <v>538492746.75793028</v>
      </c>
      <c r="L71" s="5">
        <f t="shared" si="0"/>
        <v>279103986.76615775</v>
      </c>
      <c r="M71" s="5">
        <f t="shared" si="1"/>
        <v>259388759.99177253</v>
      </c>
      <c r="R71" s="20"/>
      <c r="S71" s="21"/>
    </row>
    <row r="72" spans="1:19" x14ac:dyDescent="0.25">
      <c r="A72">
        <v>64</v>
      </c>
      <c r="B72">
        <v>47751897.624594048</v>
      </c>
      <c r="C72">
        <v>980324.26703359722</v>
      </c>
      <c r="D72">
        <v>4529414.14083659</v>
      </c>
      <c r="E72">
        <v>73162345.854091704</v>
      </c>
      <c r="F72" s="5">
        <f t="shared" si="2"/>
        <v>695300</v>
      </c>
      <c r="G72" s="5">
        <v>34765000</v>
      </c>
      <c r="H72" s="5">
        <v>3749998.3652330483</v>
      </c>
      <c r="J72" s="5"/>
      <c r="K72">
        <v>536549999.75129008</v>
      </c>
      <c r="L72" s="5">
        <f t="shared" si="0"/>
        <v>165634280.25178897</v>
      </c>
      <c r="M72" s="5">
        <f t="shared" si="1"/>
        <v>370915719.49950111</v>
      </c>
      <c r="R72" s="20"/>
      <c r="S72" s="21"/>
    </row>
    <row r="73" spans="1:19" x14ac:dyDescent="0.25">
      <c r="A73">
        <v>65</v>
      </c>
      <c r="B73">
        <v>55101220.766636178</v>
      </c>
      <c r="C73">
        <v>991815.2700666202</v>
      </c>
      <c r="D73">
        <v>3375419.1833790811</v>
      </c>
      <c r="E73">
        <v>151802598.67699182</v>
      </c>
      <c r="F73" s="5">
        <f t="shared" si="2"/>
        <v>695300</v>
      </c>
      <c r="G73" s="5">
        <v>34765000</v>
      </c>
      <c r="H73" s="5">
        <v>3749999.2573612966</v>
      </c>
      <c r="J73" s="5"/>
      <c r="K73">
        <v>538598153.46076524</v>
      </c>
      <c r="L73" s="5">
        <f t="shared" si="0"/>
        <v>250481353.15443498</v>
      </c>
      <c r="M73" s="5">
        <f t="shared" si="1"/>
        <v>288116800.30633026</v>
      </c>
      <c r="R73" s="20"/>
      <c r="S73" s="21"/>
    </row>
    <row r="74" spans="1:19" x14ac:dyDescent="0.25">
      <c r="A74">
        <v>66</v>
      </c>
      <c r="B74">
        <v>43645942.153550632</v>
      </c>
      <c r="C74">
        <v>917348.34986314457</v>
      </c>
      <c r="D74">
        <v>4808345.7821113952</v>
      </c>
      <c r="E74">
        <v>279123390.95098746</v>
      </c>
      <c r="F74" s="5">
        <f t="shared" ref="F74:F137" si="3">G71*0.02</f>
        <v>695300</v>
      </c>
      <c r="G74" s="5">
        <v>34765000</v>
      </c>
      <c r="H74" s="5">
        <v>3874051.6578800976</v>
      </c>
      <c r="J74" s="5"/>
      <c r="K74">
        <v>538986055.53305697</v>
      </c>
      <c r="L74" s="5">
        <f t="shared" ref="L74:L137" si="4">SUM(B74:H74)</f>
        <v>367829378.89439273</v>
      </c>
      <c r="M74" s="5">
        <f t="shared" ref="M74:M137" si="5">K74-L74</f>
        <v>171156676.63866425</v>
      </c>
      <c r="R74" s="20"/>
      <c r="S74" s="21"/>
    </row>
    <row r="75" spans="1:19" x14ac:dyDescent="0.25">
      <c r="A75">
        <v>67</v>
      </c>
      <c r="B75">
        <v>42224159.340841576</v>
      </c>
      <c r="C75">
        <v>1212610.4895429013</v>
      </c>
      <c r="D75">
        <v>5521459.7326970734</v>
      </c>
      <c r="E75">
        <v>268951127.00589418</v>
      </c>
      <c r="F75" s="5">
        <f t="shared" si="3"/>
        <v>695300</v>
      </c>
      <c r="G75" s="5">
        <v>34765000</v>
      </c>
      <c r="H75" s="5">
        <v>3853651.8996108342</v>
      </c>
      <c r="J75" s="5"/>
      <c r="K75">
        <v>539092057.70231378</v>
      </c>
      <c r="L75" s="5">
        <f t="shared" si="4"/>
        <v>357223308.46858656</v>
      </c>
      <c r="M75" s="5">
        <f t="shared" si="5"/>
        <v>181868749.23372722</v>
      </c>
      <c r="R75" s="20"/>
      <c r="S75" s="21"/>
    </row>
    <row r="76" spans="1:19" x14ac:dyDescent="0.25">
      <c r="A76">
        <v>68</v>
      </c>
      <c r="B76">
        <v>38640200.167301707</v>
      </c>
      <c r="C76">
        <v>1010456.7330358995</v>
      </c>
      <c r="D76">
        <v>5461102.1358934771</v>
      </c>
      <c r="E76">
        <v>200697249.86744648</v>
      </c>
      <c r="F76" s="5">
        <f t="shared" si="3"/>
        <v>695300</v>
      </c>
      <c r="G76" s="5">
        <v>34765000</v>
      </c>
      <c r="H76" s="5">
        <v>3749999.8120428743</v>
      </c>
      <c r="J76" s="5"/>
      <c r="K76">
        <v>536549999.29910994</v>
      </c>
      <c r="L76" s="5">
        <f t="shared" si="4"/>
        <v>285019308.71572047</v>
      </c>
      <c r="M76" s="5">
        <f t="shared" si="5"/>
        <v>251530690.58338946</v>
      </c>
      <c r="R76" s="20"/>
      <c r="S76" s="21"/>
    </row>
    <row r="77" spans="1:19" x14ac:dyDescent="0.25">
      <c r="A77">
        <v>69</v>
      </c>
      <c r="B77">
        <v>45966993.136889376</v>
      </c>
      <c r="C77">
        <v>927428.55218444299</v>
      </c>
      <c r="D77">
        <v>5607352.2349577565</v>
      </c>
      <c r="E77">
        <v>192919508.78231224</v>
      </c>
      <c r="F77" s="5">
        <f t="shared" si="3"/>
        <v>695300</v>
      </c>
      <c r="G77" s="5">
        <v>34765000</v>
      </c>
      <c r="H77" s="5">
        <v>3749999.7238088935</v>
      </c>
      <c r="J77" s="5"/>
      <c r="K77">
        <v>541955449.55608463</v>
      </c>
      <c r="L77" s="5">
        <f t="shared" si="4"/>
        <v>284631582.43015271</v>
      </c>
      <c r="M77" s="5">
        <f t="shared" si="5"/>
        <v>257323867.12593192</v>
      </c>
      <c r="R77" s="20"/>
      <c r="S77" s="21"/>
    </row>
    <row r="78" spans="1:19" x14ac:dyDescent="0.25">
      <c r="A78">
        <v>70</v>
      </c>
      <c r="B78">
        <v>38214319.765993953</v>
      </c>
      <c r="C78">
        <v>965463.23540677712</v>
      </c>
      <c r="D78">
        <v>4602533.9090501796</v>
      </c>
      <c r="E78">
        <v>154116060.65451568</v>
      </c>
      <c r="F78" s="5">
        <f t="shared" si="3"/>
        <v>695300</v>
      </c>
      <c r="G78" s="5">
        <v>34765000</v>
      </c>
      <c r="H78" s="5">
        <v>3749999.2836061865</v>
      </c>
      <c r="J78" s="5"/>
      <c r="K78">
        <v>536549999.28078419</v>
      </c>
      <c r="L78" s="5">
        <f t="shared" si="4"/>
        <v>237108676.84857279</v>
      </c>
      <c r="M78" s="5">
        <f t="shared" si="5"/>
        <v>299441322.4322114</v>
      </c>
      <c r="R78" s="20"/>
      <c r="S78" s="21"/>
    </row>
    <row r="79" spans="1:19" x14ac:dyDescent="0.25">
      <c r="A79">
        <v>71</v>
      </c>
      <c r="B79">
        <v>28972443.725887056</v>
      </c>
      <c r="C79">
        <v>1061942.4078537084</v>
      </c>
      <c r="D79">
        <v>5361575.4886430176</v>
      </c>
      <c r="E79">
        <v>274516105.64768565</v>
      </c>
      <c r="F79" s="5">
        <f t="shared" si="3"/>
        <v>695300</v>
      </c>
      <c r="G79" s="5">
        <v>34765000</v>
      </c>
      <c r="H79" s="5">
        <v>3864812.0719853351</v>
      </c>
      <c r="J79" s="5"/>
      <c r="K79">
        <v>536549999.10867184</v>
      </c>
      <c r="L79" s="5">
        <f t="shared" si="4"/>
        <v>349237179.34205478</v>
      </c>
      <c r="M79" s="5">
        <f t="shared" si="5"/>
        <v>187312819.76661706</v>
      </c>
      <c r="R79" s="20"/>
      <c r="S79" s="21"/>
    </row>
    <row r="80" spans="1:19" x14ac:dyDescent="0.25">
      <c r="A80">
        <v>72</v>
      </c>
      <c r="B80">
        <v>32825869.270541616</v>
      </c>
      <c r="C80">
        <v>1162411.8601184145</v>
      </c>
      <c r="D80">
        <v>4362335.1600590851</v>
      </c>
      <c r="E80">
        <v>129300961.96268317</v>
      </c>
      <c r="F80" s="5">
        <f t="shared" si="3"/>
        <v>695300</v>
      </c>
      <c r="G80" s="5">
        <v>34765000</v>
      </c>
      <c r="H80" s="5">
        <v>3749999.0020932243</v>
      </c>
      <c r="J80" s="5"/>
      <c r="K80">
        <v>536549999.56878716</v>
      </c>
      <c r="L80" s="5">
        <f t="shared" si="4"/>
        <v>206861877.25549552</v>
      </c>
      <c r="M80" s="5">
        <f t="shared" si="5"/>
        <v>329688122.31329167</v>
      </c>
      <c r="R80" s="20"/>
      <c r="S80" s="21"/>
    </row>
    <row r="81" spans="1:19" x14ac:dyDescent="0.25">
      <c r="A81">
        <v>73</v>
      </c>
      <c r="B81">
        <v>31009976.150002625</v>
      </c>
      <c r="C81">
        <v>929107.78537667694</v>
      </c>
      <c r="D81">
        <v>5472493.3649177831</v>
      </c>
      <c r="E81">
        <v>237753255.43194845</v>
      </c>
      <c r="F81" s="5">
        <f t="shared" si="3"/>
        <v>695300</v>
      </c>
      <c r="G81" s="5">
        <v>34765000</v>
      </c>
      <c r="H81" s="5">
        <v>3791086.7673984524</v>
      </c>
      <c r="J81" s="5"/>
      <c r="K81">
        <v>537183531.01125443</v>
      </c>
      <c r="L81" s="5">
        <f t="shared" si="4"/>
        <v>314416219.49964404</v>
      </c>
      <c r="M81" s="5">
        <f t="shared" si="5"/>
        <v>222767311.51161039</v>
      </c>
      <c r="R81" s="20"/>
      <c r="S81" s="21"/>
    </row>
    <row r="82" spans="1:19" x14ac:dyDescent="0.25">
      <c r="A82">
        <v>74</v>
      </c>
      <c r="B82">
        <v>36856038.349902466</v>
      </c>
      <c r="C82">
        <v>963378.5722036052</v>
      </c>
      <c r="D82">
        <v>5341387.0595015446</v>
      </c>
      <c r="E82">
        <v>62226983.208424747</v>
      </c>
      <c r="F82" s="5">
        <f t="shared" si="3"/>
        <v>695300</v>
      </c>
      <c r="G82" s="5">
        <v>34765000</v>
      </c>
      <c r="H82" s="5">
        <v>3749998.2411776753</v>
      </c>
      <c r="J82" s="5"/>
      <c r="K82">
        <v>542007723.20403326</v>
      </c>
      <c r="L82" s="5">
        <f t="shared" si="4"/>
        <v>144598085.43121004</v>
      </c>
      <c r="M82" s="5">
        <f t="shared" si="5"/>
        <v>397409637.77282321</v>
      </c>
      <c r="R82" s="20"/>
      <c r="S82" s="21"/>
    </row>
    <row r="83" spans="1:19" x14ac:dyDescent="0.25">
      <c r="A83">
        <v>75</v>
      </c>
      <c r="B83">
        <v>39068311.224168673</v>
      </c>
      <c r="C83">
        <v>1051801.7881535196</v>
      </c>
      <c r="D83">
        <v>4515707.4540751604</v>
      </c>
      <c r="E83">
        <v>204861388.40032974</v>
      </c>
      <c r="F83" s="5">
        <f t="shared" si="3"/>
        <v>695300</v>
      </c>
      <c r="G83" s="5">
        <v>34765000</v>
      </c>
      <c r="H83" s="5">
        <v>3749999.8592826207</v>
      </c>
      <c r="J83" s="5"/>
      <c r="K83">
        <v>536549998.67532152</v>
      </c>
      <c r="L83" s="5">
        <f t="shared" si="4"/>
        <v>288707508.72600973</v>
      </c>
      <c r="M83" s="5">
        <f t="shared" si="5"/>
        <v>247842489.94931179</v>
      </c>
      <c r="R83" s="20"/>
      <c r="S83" s="21"/>
    </row>
    <row r="84" spans="1:19" x14ac:dyDescent="0.25">
      <c r="A84">
        <v>76</v>
      </c>
      <c r="B84">
        <v>21372268.188389059</v>
      </c>
      <c r="C84">
        <v>850394.66616517655</v>
      </c>
      <c r="D84">
        <v>4402376.2762739565</v>
      </c>
      <c r="E84">
        <v>231404939.38651893</v>
      </c>
      <c r="F84" s="5">
        <f t="shared" si="3"/>
        <v>695300</v>
      </c>
      <c r="G84" s="5">
        <v>34765000</v>
      </c>
      <c r="H84" s="5">
        <v>3778355.667080699</v>
      </c>
      <c r="J84" s="5"/>
      <c r="K84">
        <v>538316999.21756935</v>
      </c>
      <c r="L84" s="5">
        <f t="shared" si="4"/>
        <v>297268634.1844278</v>
      </c>
      <c r="M84" s="5">
        <f t="shared" si="5"/>
        <v>241048365.03314155</v>
      </c>
      <c r="R84" s="20"/>
      <c r="S84" s="21"/>
    </row>
    <row r="85" spans="1:19" x14ac:dyDescent="0.25">
      <c r="A85">
        <v>77</v>
      </c>
      <c r="B85">
        <v>26324056.502210855</v>
      </c>
      <c r="C85">
        <v>1063888.1568848288</v>
      </c>
      <c r="D85">
        <v>5245585.6887411382</v>
      </c>
      <c r="E85">
        <v>186786177.65756166</v>
      </c>
      <c r="F85" s="5">
        <f t="shared" si="3"/>
        <v>695300</v>
      </c>
      <c r="G85" s="5">
        <v>34765000</v>
      </c>
      <c r="H85" s="5">
        <v>3749999.6542297946</v>
      </c>
      <c r="J85" s="5"/>
      <c r="K85">
        <v>538282340.53575349</v>
      </c>
      <c r="L85" s="5">
        <f t="shared" si="4"/>
        <v>258630007.65962827</v>
      </c>
      <c r="M85" s="5">
        <f t="shared" si="5"/>
        <v>279652332.87612522</v>
      </c>
      <c r="R85" s="20"/>
      <c r="S85" s="21"/>
    </row>
    <row r="86" spans="1:19" x14ac:dyDescent="0.25">
      <c r="A86">
        <v>78</v>
      </c>
      <c r="B86">
        <v>14374015.036669459</v>
      </c>
      <c r="C86">
        <v>1352151.0720224436</v>
      </c>
      <c r="D86">
        <v>5733308.905129646</v>
      </c>
      <c r="E86">
        <v>229958753.37369242</v>
      </c>
      <c r="F86" s="5">
        <f t="shared" si="3"/>
        <v>695300</v>
      </c>
      <c r="G86" s="5">
        <v>34765000</v>
      </c>
      <c r="H86" s="5">
        <v>3775455.442977855</v>
      </c>
      <c r="J86" s="5"/>
      <c r="K86">
        <v>540432612.94052494</v>
      </c>
      <c r="L86" s="5">
        <f t="shared" si="4"/>
        <v>290653983.83049184</v>
      </c>
      <c r="M86" s="5">
        <f t="shared" si="5"/>
        <v>249778629.11003309</v>
      </c>
      <c r="R86" s="20"/>
      <c r="S86" s="21"/>
    </row>
    <row r="87" spans="1:19" x14ac:dyDescent="0.25">
      <c r="A87">
        <v>79</v>
      </c>
      <c r="B87">
        <v>23345527.865237191</v>
      </c>
      <c r="C87">
        <v>1240024.0550263156</v>
      </c>
      <c r="D87">
        <v>3241212.9190148739</v>
      </c>
      <c r="E87">
        <v>194204378.33195338</v>
      </c>
      <c r="F87" s="5">
        <f t="shared" si="3"/>
        <v>695300</v>
      </c>
      <c r="G87" s="5">
        <v>34765000</v>
      </c>
      <c r="H87" s="5">
        <v>3749999.7383849965</v>
      </c>
      <c r="J87" s="5"/>
      <c r="K87">
        <v>539238916.97426724</v>
      </c>
      <c r="L87" s="5">
        <f t="shared" si="4"/>
        <v>261241442.90961674</v>
      </c>
      <c r="M87" s="5">
        <f t="shared" si="5"/>
        <v>277997474.06465054</v>
      </c>
      <c r="R87" s="20"/>
      <c r="S87" s="21"/>
    </row>
    <row r="88" spans="1:19" x14ac:dyDescent="0.25">
      <c r="A88">
        <v>80</v>
      </c>
      <c r="B88">
        <v>20318244.959709629</v>
      </c>
      <c r="C88">
        <v>1157831.8356749804</v>
      </c>
      <c r="D88">
        <v>3899560.3678539032</v>
      </c>
      <c r="E88">
        <v>211008071.06581759</v>
      </c>
      <c r="F88" s="5">
        <f t="shared" si="3"/>
        <v>695300</v>
      </c>
      <c r="G88" s="5">
        <v>34765000</v>
      </c>
      <c r="H88" s="5">
        <v>3749999.9290131852</v>
      </c>
      <c r="J88" s="5"/>
      <c r="K88">
        <v>537148403.35233748</v>
      </c>
      <c r="L88" s="5">
        <f t="shared" si="4"/>
        <v>275594008.15806931</v>
      </c>
      <c r="M88" s="5">
        <f t="shared" si="5"/>
        <v>261554395.19426817</v>
      </c>
      <c r="R88" s="20"/>
      <c r="S88" s="21"/>
    </row>
    <row r="89" spans="1:19" x14ac:dyDescent="0.25">
      <c r="A89">
        <v>81</v>
      </c>
      <c r="B89">
        <v>33214356.227295164</v>
      </c>
      <c r="C89">
        <v>1120791.3904901405</v>
      </c>
      <c r="D89">
        <v>2922634.4701973768</v>
      </c>
      <c r="E89">
        <v>189567698.19867632</v>
      </c>
      <c r="F89" s="5">
        <f t="shared" si="3"/>
        <v>695300</v>
      </c>
      <c r="G89" s="5">
        <v>34765000</v>
      </c>
      <c r="H89" s="5">
        <v>3749999.6857845387</v>
      </c>
      <c r="J89" s="5"/>
      <c r="K89">
        <v>537717823.12913167</v>
      </c>
      <c r="L89" s="5">
        <f t="shared" si="4"/>
        <v>266035779.97244355</v>
      </c>
      <c r="M89" s="5">
        <f t="shared" si="5"/>
        <v>271682043.15668809</v>
      </c>
      <c r="R89" s="20"/>
      <c r="S89" s="21"/>
    </row>
    <row r="90" spans="1:19" x14ac:dyDescent="0.25">
      <c r="A90">
        <v>82</v>
      </c>
      <c r="B90">
        <v>45058219.882385336</v>
      </c>
      <c r="C90">
        <v>1213956.413902431</v>
      </c>
      <c r="D90">
        <v>5630734.0201402623</v>
      </c>
      <c r="E90">
        <v>270092357.02093941</v>
      </c>
      <c r="F90" s="5">
        <f t="shared" si="3"/>
        <v>695300</v>
      </c>
      <c r="G90" s="5">
        <v>34765000</v>
      </c>
      <c r="H90" s="5">
        <v>3855940.5559573676</v>
      </c>
      <c r="J90" s="5"/>
      <c r="K90">
        <v>536640736.4599393</v>
      </c>
      <c r="L90" s="5">
        <f t="shared" si="4"/>
        <v>361311507.89332479</v>
      </c>
      <c r="M90" s="5">
        <f t="shared" si="5"/>
        <v>175329228.56661451</v>
      </c>
      <c r="R90" s="20"/>
      <c r="S90" s="21"/>
    </row>
    <row r="91" spans="1:19" x14ac:dyDescent="0.25">
      <c r="A91">
        <v>83</v>
      </c>
      <c r="B91">
        <v>26731792.615564246</v>
      </c>
      <c r="C91">
        <v>1225750.2408122094</v>
      </c>
      <c r="D91">
        <v>3913400.252523669</v>
      </c>
      <c r="E91">
        <v>241128606.56380045</v>
      </c>
      <c r="F91" s="5">
        <f t="shared" si="3"/>
        <v>695300</v>
      </c>
      <c r="G91" s="5">
        <v>34765000</v>
      </c>
      <c r="H91" s="5">
        <v>3797855.7961550131</v>
      </c>
      <c r="J91" s="5"/>
      <c r="K91">
        <v>542306543.15759838</v>
      </c>
      <c r="L91" s="5">
        <f t="shared" si="4"/>
        <v>312257705.46885562</v>
      </c>
      <c r="M91" s="5">
        <f t="shared" si="5"/>
        <v>230048837.68874276</v>
      </c>
      <c r="R91" s="20"/>
      <c r="S91" s="21"/>
    </row>
    <row r="92" spans="1:19" x14ac:dyDescent="0.25">
      <c r="A92">
        <v>84</v>
      </c>
      <c r="B92">
        <v>31528682.084932555</v>
      </c>
      <c r="C92">
        <v>1140128.0708952351</v>
      </c>
      <c r="D92">
        <v>3852920.3706169226</v>
      </c>
      <c r="E92">
        <v>201452966.62790632</v>
      </c>
      <c r="F92" s="5">
        <f t="shared" si="3"/>
        <v>695300</v>
      </c>
      <c r="G92" s="5">
        <v>34765000</v>
      </c>
      <c r="H92" s="5">
        <v>3749999.8206160441</v>
      </c>
      <c r="J92" s="5"/>
      <c r="K92">
        <v>536549999.11718792</v>
      </c>
      <c r="L92" s="5">
        <f t="shared" si="4"/>
        <v>277184996.97496706</v>
      </c>
      <c r="M92" s="5">
        <f t="shared" si="5"/>
        <v>259365002.14222085</v>
      </c>
      <c r="R92" s="20"/>
      <c r="S92" s="21"/>
    </row>
    <row r="93" spans="1:19" x14ac:dyDescent="0.25">
      <c r="A93">
        <v>85</v>
      </c>
      <c r="B93">
        <v>44178295.688393682</v>
      </c>
      <c r="C93">
        <v>1098728.1781175765</v>
      </c>
      <c r="D93">
        <v>3955722.797641255</v>
      </c>
      <c r="E93">
        <v>305014159.21851778</v>
      </c>
      <c r="F93" s="5">
        <f t="shared" si="3"/>
        <v>695300</v>
      </c>
      <c r="G93" s="5">
        <v>34765000</v>
      </c>
      <c r="H93" s="5">
        <v>3925973.7685246896</v>
      </c>
      <c r="J93" s="5"/>
      <c r="K93">
        <v>536549999.87570852</v>
      </c>
      <c r="L93" s="5">
        <f t="shared" si="4"/>
        <v>393633179.65119499</v>
      </c>
      <c r="M93" s="5">
        <f t="shared" si="5"/>
        <v>142916820.22451353</v>
      </c>
      <c r="R93" s="20"/>
      <c r="S93" s="21"/>
    </row>
    <row r="94" spans="1:19" x14ac:dyDescent="0.25">
      <c r="A94">
        <v>86</v>
      </c>
      <c r="B94">
        <v>36985801.320341446</v>
      </c>
      <c r="C94">
        <v>979099.92552496248</v>
      </c>
      <c r="D94">
        <v>3914503.9323839005</v>
      </c>
      <c r="E94">
        <v>184355006.98851347</v>
      </c>
      <c r="F94" s="5">
        <f t="shared" si="3"/>
        <v>695300</v>
      </c>
      <c r="G94" s="5">
        <v>34765000</v>
      </c>
      <c r="H94" s="5">
        <v>3749999.6266495674</v>
      </c>
      <c r="J94" s="5"/>
      <c r="K94">
        <v>536549999.17883021</v>
      </c>
      <c r="L94" s="5">
        <f t="shared" si="4"/>
        <v>265444711.79341334</v>
      </c>
      <c r="M94" s="5">
        <f t="shared" si="5"/>
        <v>271105287.38541687</v>
      </c>
      <c r="R94" s="20"/>
      <c r="S94" s="21"/>
    </row>
    <row r="95" spans="1:19" x14ac:dyDescent="0.25">
      <c r="A95">
        <v>87</v>
      </c>
      <c r="B95">
        <v>29393289.335407041</v>
      </c>
      <c r="C95">
        <v>994782.77806772478</v>
      </c>
      <c r="D95">
        <v>6544175.2586738504</v>
      </c>
      <c r="E95">
        <v>280028284.19271016</v>
      </c>
      <c r="F95" s="5">
        <f t="shared" si="3"/>
        <v>695300</v>
      </c>
      <c r="G95" s="5">
        <v>34765000</v>
      </c>
      <c r="H95" s="5">
        <v>3875866.3574878024</v>
      </c>
      <c r="J95" s="5"/>
      <c r="K95">
        <v>536786151.84413946</v>
      </c>
      <c r="L95" s="5">
        <f t="shared" si="4"/>
        <v>356296697.92234659</v>
      </c>
      <c r="M95" s="5">
        <f t="shared" si="5"/>
        <v>180489453.92179286</v>
      </c>
      <c r="R95" s="20"/>
      <c r="S95" s="21"/>
    </row>
    <row r="96" spans="1:19" x14ac:dyDescent="0.25">
      <c r="A96">
        <v>88</v>
      </c>
      <c r="B96">
        <v>27607490.940549061</v>
      </c>
      <c r="C96">
        <v>1283615.9937001404</v>
      </c>
      <c r="D96">
        <v>3997913.7219123067</v>
      </c>
      <c r="E96">
        <v>175520691.48704019</v>
      </c>
      <c r="F96" s="5">
        <f t="shared" si="3"/>
        <v>695300</v>
      </c>
      <c r="G96" s="5">
        <v>34765000</v>
      </c>
      <c r="H96" s="5">
        <v>3749999.5264293607</v>
      </c>
      <c r="J96" s="5"/>
      <c r="K96">
        <v>536549999.40872926</v>
      </c>
      <c r="L96" s="5">
        <f t="shared" si="4"/>
        <v>247620011.66963106</v>
      </c>
      <c r="M96" s="5">
        <f t="shared" si="5"/>
        <v>288929987.73909819</v>
      </c>
      <c r="R96" s="20"/>
      <c r="S96" s="21"/>
    </row>
    <row r="97" spans="1:19" x14ac:dyDescent="0.25">
      <c r="A97">
        <v>89</v>
      </c>
      <c r="B97">
        <v>25948021.994092062</v>
      </c>
      <c r="C97">
        <v>1007417.9903518932</v>
      </c>
      <c r="D97">
        <v>4378890.316135454</v>
      </c>
      <c r="E97">
        <v>223227902.74096876</v>
      </c>
      <c r="F97" s="5">
        <f t="shared" si="3"/>
        <v>695300</v>
      </c>
      <c r="G97" s="5">
        <v>34765000</v>
      </c>
      <c r="H97" s="5">
        <v>3761957.1965112649</v>
      </c>
      <c r="J97" s="5"/>
      <c r="K97">
        <v>538157354.46995592</v>
      </c>
      <c r="L97" s="5">
        <f t="shared" si="4"/>
        <v>293784490.2380594</v>
      </c>
      <c r="M97" s="5">
        <f t="shared" si="5"/>
        <v>244372864.23189652</v>
      </c>
      <c r="R97" s="20"/>
      <c r="S97" s="21"/>
    </row>
    <row r="98" spans="1:19" x14ac:dyDescent="0.25">
      <c r="A98">
        <v>90</v>
      </c>
      <c r="B98">
        <v>53984553.400614426</v>
      </c>
      <c r="C98">
        <v>1205042.8400157015</v>
      </c>
      <c r="D98">
        <v>4996045.6030169632</v>
      </c>
      <c r="E98">
        <v>214613206.58148521</v>
      </c>
      <c r="F98" s="5">
        <f t="shared" si="3"/>
        <v>695300</v>
      </c>
      <c r="G98" s="5">
        <v>34765000</v>
      </c>
      <c r="H98" s="5">
        <v>3749999.9699113658</v>
      </c>
      <c r="J98" s="5"/>
      <c r="K98">
        <v>536549999.07337373</v>
      </c>
      <c r="L98" s="5">
        <f t="shared" si="4"/>
        <v>314009148.39504361</v>
      </c>
      <c r="M98" s="5">
        <f t="shared" si="5"/>
        <v>222540850.67833012</v>
      </c>
      <c r="R98" s="20"/>
      <c r="S98" s="21"/>
    </row>
    <row r="99" spans="1:19" x14ac:dyDescent="0.25">
      <c r="A99">
        <v>91</v>
      </c>
      <c r="B99">
        <v>44817548.915285744</v>
      </c>
      <c r="C99">
        <v>993836.51197662007</v>
      </c>
      <c r="D99">
        <v>2305474.310767035</v>
      </c>
      <c r="E99">
        <v>196642341.4889746</v>
      </c>
      <c r="F99" s="5">
        <f t="shared" si="3"/>
        <v>695300</v>
      </c>
      <c r="G99" s="5">
        <v>34765000</v>
      </c>
      <c r="H99" s="5">
        <v>3749999.7660422805</v>
      </c>
      <c r="J99" s="5"/>
      <c r="K99">
        <v>536549999.13919234</v>
      </c>
      <c r="L99" s="5">
        <f t="shared" si="4"/>
        <v>283969500.99304628</v>
      </c>
      <c r="M99" s="5">
        <f t="shared" si="5"/>
        <v>252580498.14614606</v>
      </c>
      <c r="R99" s="20"/>
      <c r="S99" s="21"/>
    </row>
    <row r="100" spans="1:19" x14ac:dyDescent="0.25">
      <c r="A100">
        <v>92</v>
      </c>
      <c r="B100">
        <v>25737501.518615179</v>
      </c>
      <c r="C100">
        <v>1186065.9243233837</v>
      </c>
      <c r="D100">
        <v>5454515.0596709289</v>
      </c>
      <c r="E100">
        <v>302148879.88087267</v>
      </c>
      <c r="F100" s="5">
        <f t="shared" si="3"/>
        <v>695300</v>
      </c>
      <c r="G100" s="5">
        <v>34765000</v>
      </c>
      <c r="H100" s="5">
        <v>3920227.6527949586</v>
      </c>
      <c r="J100" s="5"/>
      <c r="K100">
        <v>540644343.85980022</v>
      </c>
      <c r="L100" s="5">
        <f t="shared" si="4"/>
        <v>373907490.03627712</v>
      </c>
      <c r="M100" s="5">
        <f t="shared" si="5"/>
        <v>166736853.8235231</v>
      </c>
      <c r="R100" s="20"/>
      <c r="S100" s="21"/>
    </row>
    <row r="101" spans="1:19" x14ac:dyDescent="0.25">
      <c r="A101">
        <v>93</v>
      </c>
      <c r="B101">
        <v>37365702.108216621</v>
      </c>
      <c r="C101">
        <v>1278863.0531045354</v>
      </c>
      <c r="D101">
        <v>5324361.6822114261</v>
      </c>
      <c r="E101">
        <v>181045091.60535789</v>
      </c>
      <c r="F101" s="5">
        <f t="shared" si="3"/>
        <v>695300</v>
      </c>
      <c r="G101" s="5">
        <v>34765000</v>
      </c>
      <c r="H101" s="5">
        <v>3749999.5891004889</v>
      </c>
      <c r="J101" s="5"/>
      <c r="K101">
        <v>536549998.82013828</v>
      </c>
      <c r="L101" s="5">
        <f t="shared" si="4"/>
        <v>264224318.03799096</v>
      </c>
      <c r="M101" s="5">
        <f t="shared" si="5"/>
        <v>272325680.78214729</v>
      </c>
      <c r="R101" s="20"/>
      <c r="S101" s="21"/>
    </row>
    <row r="102" spans="1:19" x14ac:dyDescent="0.25">
      <c r="A102">
        <v>94</v>
      </c>
      <c r="B102">
        <v>44847881.390524194</v>
      </c>
      <c r="C102">
        <v>921405.09780713986</v>
      </c>
      <c r="D102">
        <v>6668066.2038501464</v>
      </c>
      <c r="E102">
        <v>217885637.53055355</v>
      </c>
      <c r="F102" s="5">
        <f t="shared" si="3"/>
        <v>695300</v>
      </c>
      <c r="G102" s="5">
        <v>34765000</v>
      </c>
      <c r="H102" s="5">
        <v>3751243.6602236684</v>
      </c>
      <c r="J102" s="5"/>
      <c r="K102">
        <v>536549999.52832788</v>
      </c>
      <c r="L102" s="5">
        <f t="shared" si="4"/>
        <v>309534533.88295871</v>
      </c>
      <c r="M102" s="5">
        <f t="shared" si="5"/>
        <v>227015465.64536917</v>
      </c>
      <c r="R102" s="20"/>
      <c r="S102" s="21"/>
    </row>
    <row r="103" spans="1:19" x14ac:dyDescent="0.25">
      <c r="A103">
        <v>95</v>
      </c>
      <c r="B103">
        <v>39136996.160035074</v>
      </c>
      <c r="C103">
        <v>1312913.3232753589</v>
      </c>
      <c r="D103">
        <v>4079625.9810225563</v>
      </c>
      <c r="E103">
        <v>222180397.82307965</v>
      </c>
      <c r="F103" s="5">
        <f t="shared" si="3"/>
        <v>695300</v>
      </c>
      <c r="G103" s="5">
        <v>34765000</v>
      </c>
      <c r="H103" s="5">
        <v>3759856.4992401218</v>
      </c>
      <c r="J103" s="5"/>
      <c r="K103">
        <v>536549999.96040642</v>
      </c>
      <c r="L103" s="5">
        <f t="shared" si="4"/>
        <v>305930089.78665274</v>
      </c>
      <c r="M103" s="5">
        <f t="shared" si="5"/>
        <v>230619910.17375368</v>
      </c>
      <c r="R103" s="20"/>
      <c r="S103" s="21"/>
    </row>
    <row r="104" spans="1:19" x14ac:dyDescent="0.25">
      <c r="A104">
        <v>96</v>
      </c>
      <c r="B104">
        <v>29430361.533954605</v>
      </c>
      <c r="C104">
        <v>1277058.9097025415</v>
      </c>
      <c r="D104">
        <v>6207146.6675750259</v>
      </c>
      <c r="E104">
        <v>298577686.7997095</v>
      </c>
      <c r="F104" s="5">
        <f t="shared" si="3"/>
        <v>695300</v>
      </c>
      <c r="G104" s="5">
        <v>34765000</v>
      </c>
      <c r="H104" s="5">
        <v>3913065.8768145256</v>
      </c>
      <c r="J104" s="5"/>
      <c r="K104">
        <v>536549998.43333125</v>
      </c>
      <c r="L104" s="5">
        <f t="shared" si="4"/>
        <v>374865619.7877562</v>
      </c>
      <c r="M104" s="5">
        <f t="shared" si="5"/>
        <v>161684378.64557505</v>
      </c>
      <c r="R104" s="20"/>
      <c r="S104" s="21"/>
    </row>
    <row r="105" spans="1:19" x14ac:dyDescent="0.25">
      <c r="A105">
        <v>97</v>
      </c>
      <c r="B105">
        <v>44008269.764699347</v>
      </c>
      <c r="C105">
        <v>818493.82929868111</v>
      </c>
      <c r="D105">
        <v>4493334.7562033422</v>
      </c>
      <c r="E105">
        <v>194581474.29452145</v>
      </c>
      <c r="F105" s="5">
        <f t="shared" si="3"/>
        <v>695300</v>
      </c>
      <c r="G105" s="5">
        <v>34765000</v>
      </c>
      <c r="H105" s="5">
        <v>3749999.7426629327</v>
      </c>
      <c r="J105" s="5"/>
      <c r="K105">
        <v>536549999.6477257</v>
      </c>
      <c r="L105" s="5">
        <f t="shared" si="4"/>
        <v>283111872.38738573</v>
      </c>
      <c r="M105" s="5">
        <f t="shared" si="5"/>
        <v>253438127.26033998</v>
      </c>
      <c r="R105" s="20"/>
      <c r="S105" s="21"/>
    </row>
    <row r="106" spans="1:19" x14ac:dyDescent="0.25">
      <c r="A106">
        <v>98</v>
      </c>
      <c r="B106">
        <v>31277055.851764344</v>
      </c>
      <c r="C106">
        <v>1269136.3074595337</v>
      </c>
      <c r="D106">
        <v>5060206.136103563</v>
      </c>
      <c r="E106">
        <v>196268528.03043294</v>
      </c>
      <c r="F106" s="5">
        <f t="shared" si="3"/>
        <v>695300</v>
      </c>
      <c r="G106" s="5">
        <v>34765000</v>
      </c>
      <c r="H106" s="5">
        <v>3749999.7618015828</v>
      </c>
      <c r="J106" s="5"/>
      <c r="K106">
        <v>541646260.18208146</v>
      </c>
      <c r="L106" s="5">
        <f t="shared" si="4"/>
        <v>273085226.08756196</v>
      </c>
      <c r="M106" s="5">
        <f t="shared" si="5"/>
        <v>268561034.0945195</v>
      </c>
      <c r="R106" s="20"/>
      <c r="S106" s="21"/>
    </row>
    <row r="107" spans="1:19" x14ac:dyDescent="0.25">
      <c r="A107">
        <v>99</v>
      </c>
      <c r="B107">
        <v>33146374.413113687</v>
      </c>
      <c r="C107">
        <v>1171597.1193109707</v>
      </c>
      <c r="D107">
        <v>4742439.0107372766</v>
      </c>
      <c r="E107">
        <v>185964868.91482472</v>
      </c>
      <c r="F107" s="5">
        <f t="shared" si="3"/>
        <v>695300</v>
      </c>
      <c r="G107" s="5">
        <v>34765000</v>
      </c>
      <c r="H107" s="5">
        <v>3749999.6449125214</v>
      </c>
      <c r="J107" s="5"/>
      <c r="K107">
        <v>536772396.85261011</v>
      </c>
      <c r="L107" s="5">
        <f t="shared" si="4"/>
        <v>264235579.10289916</v>
      </c>
      <c r="M107" s="5">
        <f t="shared" si="5"/>
        <v>272536817.74971092</v>
      </c>
      <c r="R107" s="20"/>
      <c r="S107" s="21"/>
    </row>
    <row r="108" spans="1:19" x14ac:dyDescent="0.25">
      <c r="A108">
        <v>100</v>
      </c>
      <c r="B108">
        <v>28354589.922421142</v>
      </c>
      <c r="C108">
        <v>1057384.5839418515</v>
      </c>
      <c r="D108">
        <v>5128745.8919281168</v>
      </c>
      <c r="E108">
        <v>191937950.42260212</v>
      </c>
      <c r="F108" s="5">
        <f t="shared" si="3"/>
        <v>695300</v>
      </c>
      <c r="G108" s="5">
        <v>34765000</v>
      </c>
      <c r="H108" s="5">
        <v>3749999.7126736809</v>
      </c>
      <c r="J108" s="5"/>
      <c r="K108">
        <v>536549999.24042344</v>
      </c>
      <c r="L108" s="5">
        <f t="shared" si="4"/>
        <v>265688970.53356692</v>
      </c>
      <c r="M108" s="5">
        <f t="shared" si="5"/>
        <v>270861028.70685649</v>
      </c>
      <c r="R108" s="20"/>
      <c r="S108" s="21"/>
    </row>
    <row r="109" spans="1:19" x14ac:dyDescent="0.25">
      <c r="A109">
        <v>101</v>
      </c>
      <c r="B109">
        <v>46076646.841459908</v>
      </c>
      <c r="C109">
        <v>1087696.3364941108</v>
      </c>
      <c r="D109">
        <v>3315683.4449413652</v>
      </c>
      <c r="E109">
        <v>173193924.29388893</v>
      </c>
      <c r="F109" s="5">
        <f t="shared" si="3"/>
        <v>695300</v>
      </c>
      <c r="G109" s="5">
        <v>34765000</v>
      </c>
      <c r="H109" s="5">
        <v>3749999.5000335304</v>
      </c>
      <c r="J109" s="5"/>
      <c r="K109">
        <v>539060054.05348265</v>
      </c>
      <c r="L109" s="5">
        <f t="shared" si="4"/>
        <v>262884250.41681784</v>
      </c>
      <c r="M109" s="5">
        <f t="shared" si="5"/>
        <v>276175803.63666481</v>
      </c>
      <c r="R109" s="20"/>
      <c r="S109" s="21"/>
    </row>
    <row r="110" spans="1:19" x14ac:dyDescent="0.25">
      <c r="A110">
        <v>102</v>
      </c>
      <c r="B110">
        <v>38961346.32987839</v>
      </c>
      <c r="C110">
        <v>1054822.2963840642</v>
      </c>
      <c r="D110">
        <v>4724121.7655283744</v>
      </c>
      <c r="E110">
        <v>235191814.34126645</v>
      </c>
      <c r="F110" s="5">
        <f t="shared" si="3"/>
        <v>695300</v>
      </c>
      <c r="G110" s="5">
        <v>34765000</v>
      </c>
      <c r="H110" s="5">
        <v>3785949.9778545597</v>
      </c>
      <c r="J110" s="5"/>
      <c r="K110">
        <v>536549999.94586712</v>
      </c>
      <c r="L110" s="5">
        <f t="shared" si="4"/>
        <v>319178354.71091181</v>
      </c>
      <c r="M110" s="5">
        <f t="shared" si="5"/>
        <v>217371645.23495531</v>
      </c>
      <c r="R110" s="20"/>
      <c r="S110" s="21"/>
    </row>
    <row r="111" spans="1:19" x14ac:dyDescent="0.25">
      <c r="A111">
        <v>103</v>
      </c>
      <c r="B111">
        <v>37791718.587470114</v>
      </c>
      <c r="C111">
        <v>1014147.7419512316</v>
      </c>
      <c r="D111">
        <v>3647090.9531892687</v>
      </c>
      <c r="E111">
        <v>49768031.445663631</v>
      </c>
      <c r="F111" s="5">
        <f t="shared" si="3"/>
        <v>695300</v>
      </c>
      <c r="G111" s="5">
        <v>34765000</v>
      </c>
      <c r="H111" s="5">
        <v>3749998.0998380636</v>
      </c>
      <c r="J111" s="5"/>
      <c r="K111">
        <v>536549999.59760535</v>
      </c>
      <c r="L111" s="5">
        <f t="shared" si="4"/>
        <v>131431286.82811232</v>
      </c>
      <c r="M111" s="5">
        <f t="shared" si="5"/>
        <v>405118712.76949304</v>
      </c>
      <c r="R111" s="20"/>
      <c r="S111" s="21"/>
    </row>
    <row r="112" spans="1:19" x14ac:dyDescent="0.25">
      <c r="A112">
        <v>104</v>
      </c>
      <c r="B112">
        <v>26832957.551050186</v>
      </c>
      <c r="C112">
        <v>1024257.7104302945</v>
      </c>
      <c r="D112">
        <v>5328137.2848656354</v>
      </c>
      <c r="E112">
        <v>339612524.71246409</v>
      </c>
      <c r="F112" s="5">
        <f t="shared" si="3"/>
        <v>695300</v>
      </c>
      <c r="G112" s="5">
        <v>34765000</v>
      </c>
      <c r="H112" s="5">
        <v>3995358.3515828759</v>
      </c>
      <c r="J112" s="5"/>
      <c r="K112">
        <v>536549998.73911536</v>
      </c>
      <c r="L112" s="5">
        <f t="shared" si="4"/>
        <v>412253535.61039311</v>
      </c>
      <c r="M112" s="5">
        <f t="shared" si="5"/>
        <v>124296463.12872225</v>
      </c>
      <c r="R112" s="20"/>
      <c r="S112" s="21"/>
    </row>
    <row r="113" spans="1:13" x14ac:dyDescent="0.25">
      <c r="A113">
        <v>105</v>
      </c>
      <c r="B113">
        <v>37862922.73838456</v>
      </c>
      <c r="C113">
        <v>1142912.872498075</v>
      </c>
      <c r="D113">
        <v>4984568.4203215782</v>
      </c>
      <c r="E113">
        <v>266052647.73357701</v>
      </c>
      <c r="F113" s="5">
        <f t="shared" si="3"/>
        <v>695300</v>
      </c>
      <c r="G113" s="5">
        <v>34765000</v>
      </c>
      <c r="H113" s="5">
        <v>3847839.2037524791</v>
      </c>
      <c r="J113" s="5"/>
      <c r="K113">
        <v>538406313.4020772</v>
      </c>
      <c r="L113" s="5">
        <f t="shared" si="4"/>
        <v>349351190.96853369</v>
      </c>
      <c r="M113" s="5">
        <f t="shared" si="5"/>
        <v>189055122.4335435</v>
      </c>
    </row>
    <row r="114" spans="1:13" x14ac:dyDescent="0.25">
      <c r="A114">
        <v>106</v>
      </c>
      <c r="B114">
        <v>31381874.74094576</v>
      </c>
      <c r="C114">
        <v>948931.99291747774</v>
      </c>
      <c r="D114">
        <v>4412348.2676004134</v>
      </c>
      <c r="E114">
        <v>306883619.83833796</v>
      </c>
      <c r="F114" s="5">
        <f t="shared" si="3"/>
        <v>695300</v>
      </c>
      <c r="G114" s="5">
        <v>34765000</v>
      </c>
      <c r="H114" s="5">
        <v>3929722.8400139948</v>
      </c>
      <c r="J114" s="5"/>
      <c r="K114">
        <v>540209053.50178289</v>
      </c>
      <c r="L114" s="5">
        <f t="shared" si="4"/>
        <v>383016797.67981559</v>
      </c>
      <c r="M114" s="5">
        <f t="shared" si="5"/>
        <v>157192255.8219673</v>
      </c>
    </row>
    <row r="115" spans="1:13" x14ac:dyDescent="0.25">
      <c r="A115">
        <v>107</v>
      </c>
      <c r="B115">
        <v>48594602.770243302</v>
      </c>
      <c r="C115">
        <v>939611.01165056706</v>
      </c>
      <c r="D115">
        <v>5663734.8022113163</v>
      </c>
      <c r="E115">
        <v>237425311.226632</v>
      </c>
      <c r="F115" s="5">
        <f t="shared" si="3"/>
        <v>695300</v>
      </c>
      <c r="G115" s="5">
        <v>34765000</v>
      </c>
      <c r="H115" s="5">
        <v>3790429.098412436</v>
      </c>
      <c r="J115" s="5"/>
      <c r="K115">
        <v>536549999.7404595</v>
      </c>
      <c r="L115" s="5">
        <f t="shared" si="4"/>
        <v>331873988.90914965</v>
      </c>
      <c r="M115" s="5">
        <f t="shared" si="5"/>
        <v>204676010.83130985</v>
      </c>
    </row>
    <row r="116" spans="1:13" x14ac:dyDescent="0.25">
      <c r="A116">
        <v>108</v>
      </c>
      <c r="B116">
        <v>19572997.534799978</v>
      </c>
      <c r="C116">
        <v>1030416.3189708062</v>
      </c>
      <c r="D116">
        <v>5063931.8632594887</v>
      </c>
      <c r="E116">
        <v>221359500.02683598</v>
      </c>
      <c r="F116" s="5">
        <f t="shared" si="3"/>
        <v>695300</v>
      </c>
      <c r="G116" s="5">
        <v>34765000</v>
      </c>
      <c r="H116" s="5">
        <v>3758210.2465772405</v>
      </c>
      <c r="J116" s="5"/>
      <c r="K116">
        <v>536549999.73018891</v>
      </c>
      <c r="L116" s="5">
        <f t="shared" si="4"/>
        <v>286245355.99044353</v>
      </c>
      <c r="M116" s="5">
        <f t="shared" si="5"/>
        <v>250304643.73974538</v>
      </c>
    </row>
    <row r="117" spans="1:13" x14ac:dyDescent="0.25">
      <c r="A117">
        <v>109</v>
      </c>
      <c r="B117">
        <v>29663650.794873405</v>
      </c>
      <c r="C117">
        <v>1077378.237512198</v>
      </c>
      <c r="D117">
        <v>4453075.5555250216</v>
      </c>
      <c r="E117">
        <v>223976672.1206632</v>
      </c>
      <c r="F117" s="5">
        <f t="shared" si="3"/>
        <v>695300</v>
      </c>
      <c r="G117" s="5">
        <v>34765000</v>
      </c>
      <c r="H117" s="5">
        <v>3763458.8007192998</v>
      </c>
      <c r="J117" s="5"/>
      <c r="K117">
        <v>537552687.10906482</v>
      </c>
      <c r="L117" s="5">
        <f t="shared" si="4"/>
        <v>298394535.50929314</v>
      </c>
      <c r="M117" s="5">
        <f t="shared" si="5"/>
        <v>239158151.59977168</v>
      </c>
    </row>
    <row r="118" spans="1:13" x14ac:dyDescent="0.25">
      <c r="A118">
        <v>110</v>
      </c>
      <c r="B118">
        <v>25055751.246456083</v>
      </c>
      <c r="C118">
        <v>1266443.3141022988</v>
      </c>
      <c r="D118">
        <v>3791822.2309994353</v>
      </c>
      <c r="E118">
        <v>89015840.277797773</v>
      </c>
      <c r="F118" s="5">
        <f t="shared" si="3"/>
        <v>695300</v>
      </c>
      <c r="G118" s="5">
        <v>34765000</v>
      </c>
      <c r="H118" s="5">
        <v>3749998.5450817863</v>
      </c>
      <c r="J118" s="5"/>
      <c r="K118">
        <v>536549999.21650201</v>
      </c>
      <c r="L118" s="5">
        <f t="shared" si="4"/>
        <v>158340155.6144374</v>
      </c>
      <c r="M118" s="5">
        <f t="shared" si="5"/>
        <v>378209843.60206461</v>
      </c>
    </row>
    <row r="119" spans="1:13" x14ac:dyDescent="0.25">
      <c r="A119">
        <v>111</v>
      </c>
      <c r="B119">
        <v>35592550.715308428</v>
      </c>
      <c r="C119">
        <v>1188576.3134516983</v>
      </c>
      <c r="D119">
        <v>4729689.0203763638</v>
      </c>
      <c r="E119">
        <v>318442352.20779824</v>
      </c>
      <c r="F119" s="5">
        <f t="shared" si="3"/>
        <v>695300</v>
      </c>
      <c r="G119" s="5">
        <v>34765000</v>
      </c>
      <c r="H119" s="5">
        <v>3952903.062972114</v>
      </c>
      <c r="J119" s="5"/>
      <c r="K119">
        <v>536693712.79573178</v>
      </c>
      <c r="L119" s="5">
        <f t="shared" si="4"/>
        <v>399366371.31990689</v>
      </c>
      <c r="M119" s="5">
        <f t="shared" si="5"/>
        <v>137327341.47582489</v>
      </c>
    </row>
    <row r="120" spans="1:13" x14ac:dyDescent="0.25">
      <c r="A120">
        <v>112</v>
      </c>
      <c r="B120">
        <v>19885029.002185024</v>
      </c>
      <c r="C120">
        <v>1036259.4370742657</v>
      </c>
      <c r="D120">
        <v>5378759.830403775</v>
      </c>
      <c r="E120">
        <v>204640044.63338265</v>
      </c>
      <c r="F120" s="5">
        <f t="shared" si="3"/>
        <v>695300</v>
      </c>
      <c r="G120" s="5">
        <v>34765000</v>
      </c>
      <c r="H120" s="5">
        <v>3749999.8567716037</v>
      </c>
      <c r="J120" s="5"/>
      <c r="K120">
        <v>537473952.99012744</v>
      </c>
      <c r="L120" s="5">
        <f t="shared" si="4"/>
        <v>270150392.7598173</v>
      </c>
      <c r="M120" s="5">
        <f t="shared" si="5"/>
        <v>267323560.23031014</v>
      </c>
    </row>
    <row r="121" spans="1:13" x14ac:dyDescent="0.25">
      <c r="A121">
        <v>113</v>
      </c>
      <c r="B121">
        <v>35347264.924121059</v>
      </c>
      <c r="C121">
        <v>944045.74566847994</v>
      </c>
      <c r="D121">
        <v>6775515.3722212715</v>
      </c>
      <c r="E121">
        <v>207662379.2331627</v>
      </c>
      <c r="F121" s="5">
        <f t="shared" si="3"/>
        <v>695300</v>
      </c>
      <c r="G121" s="5">
        <v>34765000</v>
      </c>
      <c r="H121" s="5">
        <v>3749999.8910582438</v>
      </c>
      <c r="J121" s="5"/>
      <c r="K121">
        <v>537611499.95600641</v>
      </c>
      <c r="L121" s="5">
        <f t="shared" si="4"/>
        <v>289939505.16623181</v>
      </c>
      <c r="M121" s="5">
        <f t="shared" si="5"/>
        <v>247671994.7897746</v>
      </c>
    </row>
    <row r="122" spans="1:13" x14ac:dyDescent="0.25">
      <c r="A122">
        <v>114</v>
      </c>
      <c r="B122">
        <v>49886551.954598077</v>
      </c>
      <c r="C122">
        <v>1069488.0077126632</v>
      </c>
      <c r="D122">
        <v>5019054.1947316462</v>
      </c>
      <c r="E122">
        <v>257594467.76002795</v>
      </c>
      <c r="F122" s="5">
        <f t="shared" si="3"/>
        <v>695300</v>
      </c>
      <c r="G122" s="5">
        <v>34765000</v>
      </c>
      <c r="H122" s="5">
        <v>3830876.9200573582</v>
      </c>
      <c r="J122" s="5"/>
      <c r="K122">
        <v>536549999.81946874</v>
      </c>
      <c r="L122" s="5">
        <f t="shared" si="4"/>
        <v>352860738.83712769</v>
      </c>
      <c r="M122" s="5">
        <f t="shared" si="5"/>
        <v>183689260.98234105</v>
      </c>
    </row>
    <row r="123" spans="1:13" x14ac:dyDescent="0.25">
      <c r="A123">
        <v>115</v>
      </c>
      <c r="B123">
        <v>34904164.440585427</v>
      </c>
      <c r="C123">
        <v>1155311.21555569</v>
      </c>
      <c r="D123">
        <v>5572516.12818712</v>
      </c>
      <c r="E123">
        <v>305785948.7108711</v>
      </c>
      <c r="F123" s="5">
        <f t="shared" si="3"/>
        <v>695300</v>
      </c>
      <c r="G123" s="5">
        <v>34765000</v>
      </c>
      <c r="H123" s="5">
        <v>3927521.5379459066</v>
      </c>
      <c r="J123" s="5"/>
      <c r="K123">
        <v>536549999.62541264</v>
      </c>
      <c r="L123" s="5">
        <f t="shared" si="4"/>
        <v>386805762.03314525</v>
      </c>
      <c r="M123" s="5">
        <f t="shared" si="5"/>
        <v>149744237.59226739</v>
      </c>
    </row>
    <row r="124" spans="1:13" x14ac:dyDescent="0.25">
      <c r="A124">
        <v>116</v>
      </c>
      <c r="B124">
        <v>46902611.213740468</v>
      </c>
      <c r="C124">
        <v>983125.84390998574</v>
      </c>
      <c r="D124">
        <v>3973032.5147206699</v>
      </c>
      <c r="E124">
        <v>247464054.34920141</v>
      </c>
      <c r="F124" s="5">
        <f t="shared" si="3"/>
        <v>695300</v>
      </c>
      <c r="G124" s="5">
        <v>34765000</v>
      </c>
      <c r="H124" s="5">
        <v>3810561.0900844005</v>
      </c>
      <c r="J124" s="5"/>
      <c r="K124">
        <v>537119618.07493067</v>
      </c>
      <c r="L124" s="5">
        <f t="shared" si="4"/>
        <v>338593685.01165694</v>
      </c>
      <c r="M124" s="5">
        <f t="shared" si="5"/>
        <v>198525933.06327373</v>
      </c>
    </row>
    <row r="125" spans="1:13" x14ac:dyDescent="0.25">
      <c r="A125">
        <v>117</v>
      </c>
      <c r="B125">
        <v>41676900.145042025</v>
      </c>
      <c r="C125">
        <v>1062839.369954248</v>
      </c>
      <c r="D125">
        <v>3302590.1248374917</v>
      </c>
      <c r="E125">
        <v>132650117.11925921</v>
      </c>
      <c r="F125" s="5">
        <f t="shared" si="3"/>
        <v>695300</v>
      </c>
      <c r="G125" s="5">
        <v>34765000</v>
      </c>
      <c r="H125" s="5">
        <v>3749999.040087455</v>
      </c>
      <c r="J125" s="5"/>
      <c r="K125">
        <v>536549999.32395679</v>
      </c>
      <c r="L125" s="5">
        <f t="shared" si="4"/>
        <v>217902745.79918045</v>
      </c>
      <c r="M125" s="5">
        <f t="shared" si="5"/>
        <v>318647253.52477634</v>
      </c>
    </row>
    <row r="126" spans="1:13" x14ac:dyDescent="0.25">
      <c r="A126">
        <v>118</v>
      </c>
      <c r="B126">
        <v>39673862.696953394</v>
      </c>
      <c r="C126">
        <v>1190073.2414109851</v>
      </c>
      <c r="D126">
        <v>5210328.4430885473</v>
      </c>
      <c r="E126">
        <v>195388793.10122231</v>
      </c>
      <c r="F126" s="5">
        <f t="shared" si="3"/>
        <v>695300</v>
      </c>
      <c r="G126" s="5">
        <v>34765000</v>
      </c>
      <c r="H126" s="5">
        <v>3749999.7518214979</v>
      </c>
      <c r="J126" s="5"/>
      <c r="K126">
        <v>536549999.4576996</v>
      </c>
      <c r="L126" s="5">
        <f t="shared" si="4"/>
        <v>280673357.23449671</v>
      </c>
      <c r="M126" s="5">
        <f t="shared" si="5"/>
        <v>255876642.22320288</v>
      </c>
    </row>
    <row r="127" spans="1:13" x14ac:dyDescent="0.25">
      <c r="A127">
        <v>119</v>
      </c>
      <c r="B127">
        <v>21812003.889382508</v>
      </c>
      <c r="C127">
        <v>969001.49854610837</v>
      </c>
      <c r="D127">
        <v>3932347.6553244097</v>
      </c>
      <c r="E127">
        <v>216061144.19195798</v>
      </c>
      <c r="F127" s="5">
        <f t="shared" si="3"/>
        <v>695300</v>
      </c>
      <c r="G127" s="5">
        <v>34765000</v>
      </c>
      <c r="H127" s="5">
        <v>3749999.9863373814</v>
      </c>
      <c r="J127" s="5"/>
      <c r="K127">
        <v>536549999.59922266</v>
      </c>
      <c r="L127" s="5">
        <f t="shared" si="4"/>
        <v>281984797.22154838</v>
      </c>
      <c r="M127" s="5">
        <f t="shared" si="5"/>
        <v>254565202.37767428</v>
      </c>
    </row>
    <row r="128" spans="1:13" x14ac:dyDescent="0.25">
      <c r="A128">
        <v>120</v>
      </c>
      <c r="B128">
        <v>28872905.385668866</v>
      </c>
      <c r="C128">
        <v>1088426.2287659361</v>
      </c>
      <c r="D128">
        <v>3325544.7892098459</v>
      </c>
      <c r="E128">
        <v>212559987.74726176</v>
      </c>
      <c r="F128" s="5">
        <f t="shared" si="3"/>
        <v>695300</v>
      </c>
      <c r="G128" s="5">
        <v>34765000</v>
      </c>
      <c r="H128" s="5">
        <v>3749999.9466187838</v>
      </c>
      <c r="J128" s="5"/>
      <c r="K128">
        <v>536549999.49743134</v>
      </c>
      <c r="L128" s="5">
        <f t="shared" si="4"/>
        <v>285057164.09752524</v>
      </c>
      <c r="M128" s="5">
        <f t="shared" si="5"/>
        <v>251492835.3999061</v>
      </c>
    </row>
    <row r="129" spans="1:13" x14ac:dyDescent="0.25">
      <c r="A129">
        <v>121</v>
      </c>
      <c r="B129">
        <v>29017010.984053701</v>
      </c>
      <c r="C129">
        <v>764141.51190313627</v>
      </c>
      <c r="D129">
        <v>4234666.912556231</v>
      </c>
      <c r="E129">
        <v>269294623.82479072</v>
      </c>
      <c r="F129" s="5">
        <f t="shared" si="3"/>
        <v>695300</v>
      </c>
      <c r="G129" s="5">
        <v>34765000</v>
      </c>
      <c r="H129" s="5">
        <v>3854340.7582670366</v>
      </c>
      <c r="J129" s="5"/>
      <c r="K129">
        <v>536549999.19646472</v>
      </c>
      <c r="L129" s="5">
        <f t="shared" si="4"/>
        <v>342625083.99157083</v>
      </c>
      <c r="M129" s="5">
        <f t="shared" si="5"/>
        <v>193924915.20489389</v>
      </c>
    </row>
    <row r="130" spans="1:13" x14ac:dyDescent="0.25">
      <c r="A130">
        <v>122</v>
      </c>
      <c r="B130">
        <v>42910426.208608761</v>
      </c>
      <c r="C130">
        <v>1122877.5575808685</v>
      </c>
      <c r="D130">
        <v>6306896.1413583867</v>
      </c>
      <c r="E130">
        <v>109803872.87587842</v>
      </c>
      <c r="F130" s="5">
        <f t="shared" si="3"/>
        <v>695300</v>
      </c>
      <c r="G130" s="5">
        <v>34765000</v>
      </c>
      <c r="H130" s="5">
        <v>3749998.7809100095</v>
      </c>
      <c r="J130" s="5"/>
      <c r="K130">
        <v>536549998.86500913</v>
      </c>
      <c r="L130" s="5">
        <f t="shared" si="4"/>
        <v>199354371.56433645</v>
      </c>
      <c r="M130" s="5">
        <f t="shared" si="5"/>
        <v>337195627.30067265</v>
      </c>
    </row>
    <row r="131" spans="1:13" x14ac:dyDescent="0.25">
      <c r="A131">
        <v>123</v>
      </c>
      <c r="B131">
        <v>34327946.880867302</v>
      </c>
      <c r="C131">
        <v>1297607.8222842412</v>
      </c>
      <c r="D131">
        <v>3781971.5379331708</v>
      </c>
      <c r="E131">
        <v>241469069.45575708</v>
      </c>
      <c r="F131" s="5">
        <f t="shared" si="3"/>
        <v>695300</v>
      </c>
      <c r="G131" s="5">
        <v>34765000</v>
      </c>
      <c r="H131" s="5">
        <v>3798538.5704846079</v>
      </c>
      <c r="J131" s="5"/>
      <c r="K131">
        <v>537022076.07391918</v>
      </c>
      <c r="L131" s="5">
        <f t="shared" si="4"/>
        <v>320135434.26732635</v>
      </c>
      <c r="M131" s="5">
        <f t="shared" si="5"/>
        <v>216886641.80659282</v>
      </c>
    </row>
    <row r="132" spans="1:13" x14ac:dyDescent="0.25">
      <c r="A132">
        <v>124</v>
      </c>
      <c r="B132">
        <v>24856909.949026097</v>
      </c>
      <c r="C132">
        <v>1102454.0367222792</v>
      </c>
      <c r="D132">
        <v>4867092.9073591195</v>
      </c>
      <c r="E132">
        <v>134496181.83466563</v>
      </c>
      <c r="F132" s="5">
        <f t="shared" si="3"/>
        <v>695300</v>
      </c>
      <c r="G132" s="5">
        <v>34765000</v>
      </c>
      <c r="H132" s="5">
        <v>3749999.061029993</v>
      </c>
      <c r="J132" s="5"/>
      <c r="K132">
        <v>542106259.28934419</v>
      </c>
      <c r="L132" s="5">
        <f t="shared" si="4"/>
        <v>204532937.78880313</v>
      </c>
      <c r="M132" s="5">
        <f t="shared" si="5"/>
        <v>337573321.50054109</v>
      </c>
    </row>
    <row r="133" spans="1:13" x14ac:dyDescent="0.25">
      <c r="A133">
        <v>125</v>
      </c>
      <c r="B133">
        <v>47377599.081110291</v>
      </c>
      <c r="C133">
        <v>991133.75965189119</v>
      </c>
      <c r="D133">
        <v>5318964.9126697201</v>
      </c>
      <c r="E133">
        <v>226887481.32045329</v>
      </c>
      <c r="F133" s="5">
        <f t="shared" si="3"/>
        <v>695300</v>
      </c>
      <c r="G133" s="5">
        <v>34765000</v>
      </c>
      <c r="H133" s="5">
        <v>3769296.2233780292</v>
      </c>
      <c r="J133" s="5"/>
      <c r="K133">
        <v>538048176.78999603</v>
      </c>
      <c r="L133" s="5">
        <f t="shared" si="4"/>
        <v>319804775.29726321</v>
      </c>
      <c r="M133" s="5">
        <f t="shared" si="5"/>
        <v>218243401.49273282</v>
      </c>
    </row>
    <row r="134" spans="1:13" x14ac:dyDescent="0.25">
      <c r="A134">
        <v>126</v>
      </c>
      <c r="B134">
        <v>22412446.04632549</v>
      </c>
      <c r="C134">
        <v>938347.93901641713</v>
      </c>
      <c r="D134">
        <v>5778238.2873369148</v>
      </c>
      <c r="E134">
        <v>233298918.00285134</v>
      </c>
      <c r="F134" s="5">
        <f t="shared" si="3"/>
        <v>695300</v>
      </c>
      <c r="G134" s="5">
        <v>34765000</v>
      </c>
      <c r="H134" s="5">
        <v>3782153.9076836645</v>
      </c>
      <c r="J134" s="5"/>
      <c r="K134">
        <v>540055814.65094221</v>
      </c>
      <c r="L134" s="5">
        <f t="shared" si="4"/>
        <v>301670404.18321383</v>
      </c>
      <c r="M134" s="5">
        <f t="shared" si="5"/>
        <v>238385410.46772838</v>
      </c>
    </row>
    <row r="135" spans="1:13" x14ac:dyDescent="0.25">
      <c r="A135">
        <v>127</v>
      </c>
      <c r="B135">
        <v>38666507.298742481</v>
      </c>
      <c r="C135">
        <v>1023277.3084594478</v>
      </c>
      <c r="D135">
        <v>5026736.2992020482</v>
      </c>
      <c r="E135">
        <v>245222444.08049604</v>
      </c>
      <c r="F135" s="5">
        <f t="shared" si="3"/>
        <v>695300</v>
      </c>
      <c r="G135" s="5">
        <v>34765000</v>
      </c>
      <c r="H135" s="5">
        <v>3806065.6987081724</v>
      </c>
      <c r="J135" s="5"/>
      <c r="K135">
        <v>536549999.02475506</v>
      </c>
      <c r="L135" s="5">
        <f t="shared" si="4"/>
        <v>329205330.68560821</v>
      </c>
      <c r="M135" s="5">
        <f t="shared" si="5"/>
        <v>207344668.33914685</v>
      </c>
    </row>
    <row r="136" spans="1:13" x14ac:dyDescent="0.25">
      <c r="A136">
        <v>128</v>
      </c>
      <c r="B136">
        <v>45647484.31657885</v>
      </c>
      <c r="C136">
        <v>734628.47702330013</v>
      </c>
      <c r="D136">
        <v>6345251.8037220072</v>
      </c>
      <c r="E136">
        <v>273513636.0879637</v>
      </c>
      <c r="F136" s="5">
        <f t="shared" si="3"/>
        <v>695300</v>
      </c>
      <c r="G136" s="5">
        <v>34765000</v>
      </c>
      <c r="H136" s="5">
        <v>3862801.6899503223</v>
      </c>
      <c r="J136" s="5"/>
      <c r="K136">
        <v>537003846.23689008</v>
      </c>
      <c r="L136" s="5">
        <f t="shared" si="4"/>
        <v>365564102.37523818</v>
      </c>
      <c r="M136" s="5">
        <f t="shared" si="5"/>
        <v>171439743.8616519</v>
      </c>
    </row>
    <row r="137" spans="1:13" x14ac:dyDescent="0.25">
      <c r="A137">
        <v>129</v>
      </c>
      <c r="B137">
        <v>23887454.158980925</v>
      </c>
      <c r="C137">
        <v>1253063.912604827</v>
      </c>
      <c r="D137">
        <v>4498801.0677656615</v>
      </c>
      <c r="E137">
        <v>113547034.49783486</v>
      </c>
      <c r="F137" s="5">
        <f t="shared" si="3"/>
        <v>695300</v>
      </c>
      <c r="G137" s="5">
        <v>34765000</v>
      </c>
      <c r="H137" s="5">
        <v>3749998.8233740162</v>
      </c>
      <c r="J137" s="5"/>
      <c r="K137">
        <v>539360789.93013573</v>
      </c>
      <c r="L137" s="5">
        <f t="shared" si="4"/>
        <v>182396652.46056029</v>
      </c>
      <c r="M137" s="5">
        <f t="shared" si="5"/>
        <v>356964137.46957541</v>
      </c>
    </row>
    <row r="138" spans="1:13" x14ac:dyDescent="0.25">
      <c r="A138">
        <v>130</v>
      </c>
      <c r="B138">
        <v>32154819.517937165</v>
      </c>
      <c r="C138">
        <v>1005102.8115247187</v>
      </c>
      <c r="D138">
        <v>4477397.54708583</v>
      </c>
      <c r="E138">
        <v>163526517.99446332</v>
      </c>
      <c r="F138" s="5">
        <f t="shared" ref="F138:F201" si="6">G135*0.02</f>
        <v>695300</v>
      </c>
      <c r="G138" s="5">
        <v>34765000</v>
      </c>
      <c r="H138" s="5">
        <v>3749999.3903623899</v>
      </c>
      <c r="J138" s="5"/>
      <c r="K138">
        <v>539017670.43425083</v>
      </c>
      <c r="L138" s="5">
        <f t="shared" ref="L138:L201" si="7">SUM(B138:H138)</f>
        <v>240374137.26137343</v>
      </c>
      <c r="M138" s="5">
        <f t="shared" ref="M138:M201" si="8">K138-L138</f>
        <v>298643533.17287743</v>
      </c>
    </row>
    <row r="139" spans="1:13" x14ac:dyDescent="0.25">
      <c r="A139">
        <v>131</v>
      </c>
      <c r="B139">
        <v>11982065.508764792</v>
      </c>
      <c r="C139">
        <v>1364913.7053333339</v>
      </c>
      <c r="D139">
        <v>5372809.961157864</v>
      </c>
      <c r="E139">
        <v>92465756.784983411</v>
      </c>
      <c r="F139" s="5">
        <f t="shared" si="6"/>
        <v>695300</v>
      </c>
      <c r="G139" s="5">
        <v>34765000</v>
      </c>
      <c r="H139" s="5">
        <v>3749998.5842190962</v>
      </c>
      <c r="J139" s="5"/>
      <c r="K139">
        <v>536851461.97525364</v>
      </c>
      <c r="L139" s="5">
        <f t="shared" si="7"/>
        <v>150395844.54445851</v>
      </c>
      <c r="M139" s="5">
        <f t="shared" si="8"/>
        <v>386455617.43079513</v>
      </c>
    </row>
    <row r="140" spans="1:13" x14ac:dyDescent="0.25">
      <c r="A140">
        <v>132</v>
      </c>
      <c r="B140">
        <v>32898937.140347134</v>
      </c>
      <c r="C140">
        <v>1182723.3656958698</v>
      </c>
      <c r="D140">
        <v>5137207.4775130022</v>
      </c>
      <c r="E140">
        <v>229327036.54235682</v>
      </c>
      <c r="F140" s="5">
        <f t="shared" si="6"/>
        <v>695300</v>
      </c>
      <c r="G140" s="5">
        <v>34765000</v>
      </c>
      <c r="H140" s="5">
        <v>3774188.5794041776</v>
      </c>
      <c r="J140" s="5"/>
      <c r="K140">
        <v>536860266.16770464</v>
      </c>
      <c r="L140" s="5">
        <f t="shared" si="7"/>
        <v>307780393.105317</v>
      </c>
      <c r="M140" s="5">
        <f t="shared" si="8"/>
        <v>229079873.06238765</v>
      </c>
    </row>
    <row r="141" spans="1:13" x14ac:dyDescent="0.25">
      <c r="A141">
        <v>133</v>
      </c>
      <c r="B141">
        <v>35421590.524960779</v>
      </c>
      <c r="C141">
        <v>1081642.3646097479</v>
      </c>
      <c r="D141">
        <v>3767914.7730295388</v>
      </c>
      <c r="E141">
        <v>193626768.17319566</v>
      </c>
      <c r="F141" s="5">
        <f t="shared" si="6"/>
        <v>695300</v>
      </c>
      <c r="G141" s="5">
        <v>34765000</v>
      </c>
      <c r="H141" s="5">
        <v>3749999.7318323432</v>
      </c>
      <c r="J141" s="5"/>
      <c r="K141">
        <v>536549999.8569333</v>
      </c>
      <c r="L141" s="5">
        <f t="shared" si="7"/>
        <v>273108215.56762809</v>
      </c>
      <c r="M141" s="5">
        <f t="shared" si="8"/>
        <v>263441784.28930521</v>
      </c>
    </row>
    <row r="142" spans="1:13" x14ac:dyDescent="0.25">
      <c r="A142">
        <v>134</v>
      </c>
      <c r="B142">
        <v>37813540.566277869</v>
      </c>
      <c r="C142">
        <v>926523.17102391552</v>
      </c>
      <c r="D142">
        <v>6378947.4496801253</v>
      </c>
      <c r="E142">
        <v>170258837.66351336</v>
      </c>
      <c r="F142" s="5">
        <f t="shared" si="6"/>
        <v>695300</v>
      </c>
      <c r="G142" s="5">
        <v>34765000</v>
      </c>
      <c r="H142" s="5">
        <v>3749999.4667366678</v>
      </c>
      <c r="J142" s="5"/>
      <c r="K142">
        <v>537235319.0240792</v>
      </c>
      <c r="L142" s="5">
        <f t="shared" si="7"/>
        <v>254588148.31723195</v>
      </c>
      <c r="M142" s="5">
        <f t="shared" si="8"/>
        <v>282647170.70684725</v>
      </c>
    </row>
    <row r="143" spans="1:13" x14ac:dyDescent="0.25">
      <c r="A143">
        <v>135</v>
      </c>
      <c r="B143">
        <v>10321888.731887776</v>
      </c>
      <c r="C143">
        <v>1201929.0447975737</v>
      </c>
      <c r="D143">
        <v>4949136.1245633252</v>
      </c>
      <c r="E143">
        <v>181449414.20530823</v>
      </c>
      <c r="F143" s="5">
        <f t="shared" si="6"/>
        <v>695300</v>
      </c>
      <c r="G143" s="5">
        <v>34765000</v>
      </c>
      <c r="H143" s="5">
        <v>3749999.5936872954</v>
      </c>
      <c r="J143" s="5"/>
      <c r="K143">
        <v>539419794.21888745</v>
      </c>
      <c r="L143" s="5">
        <f t="shared" si="7"/>
        <v>237132667.70024419</v>
      </c>
      <c r="M143" s="5">
        <f t="shared" si="8"/>
        <v>302287126.51864326</v>
      </c>
    </row>
    <row r="144" spans="1:13" x14ac:dyDescent="0.25">
      <c r="A144">
        <v>136</v>
      </c>
      <c r="B144">
        <v>32750247.129629981</v>
      </c>
      <c r="C144">
        <v>1132142.6406546105</v>
      </c>
      <c r="D144">
        <v>6146295.4934780682</v>
      </c>
      <c r="E144">
        <v>158981773.04327086</v>
      </c>
      <c r="F144" s="5">
        <f t="shared" si="6"/>
        <v>695300</v>
      </c>
      <c r="G144" s="5">
        <v>34765000</v>
      </c>
      <c r="H144" s="5">
        <v>3749999.338804883</v>
      </c>
      <c r="J144" s="5"/>
      <c r="K144">
        <v>537570322.57385981</v>
      </c>
      <c r="L144" s="5">
        <f t="shared" si="7"/>
        <v>238220757.64583838</v>
      </c>
      <c r="M144" s="5">
        <f t="shared" si="8"/>
        <v>299349564.92802143</v>
      </c>
    </row>
    <row r="145" spans="1:13" x14ac:dyDescent="0.25">
      <c r="A145">
        <v>137</v>
      </c>
      <c r="B145">
        <v>34566225.441318452</v>
      </c>
      <c r="C145">
        <v>1150097.6386697092</v>
      </c>
      <c r="D145">
        <v>4481931.5199704785</v>
      </c>
      <c r="E145">
        <v>210567324.9080697</v>
      </c>
      <c r="F145" s="5">
        <f t="shared" si="6"/>
        <v>695300</v>
      </c>
      <c r="G145" s="5">
        <v>34765000</v>
      </c>
      <c r="H145" s="5">
        <v>3749999.9240131746</v>
      </c>
      <c r="J145" s="5"/>
      <c r="K145">
        <v>536549998.48539591</v>
      </c>
      <c r="L145" s="5">
        <f t="shared" si="7"/>
        <v>289975879.43204153</v>
      </c>
      <c r="M145" s="5">
        <f t="shared" si="8"/>
        <v>246574119.05335438</v>
      </c>
    </row>
    <row r="146" spans="1:13" x14ac:dyDescent="0.25">
      <c r="A146">
        <v>138</v>
      </c>
      <c r="B146">
        <v>33889589.921449795</v>
      </c>
      <c r="C146">
        <v>959840.4766838341</v>
      </c>
      <c r="D146">
        <v>4904688.4419713644</v>
      </c>
      <c r="E146">
        <v>258239943.69506431</v>
      </c>
      <c r="F146" s="5">
        <f t="shared" si="6"/>
        <v>695300</v>
      </c>
      <c r="G146" s="5">
        <v>34765000</v>
      </c>
      <c r="H146" s="5">
        <v>3832171.376543588</v>
      </c>
      <c r="J146" s="5"/>
      <c r="K146">
        <v>536549999.89726788</v>
      </c>
      <c r="L146" s="5">
        <f t="shared" si="7"/>
        <v>337286533.91171288</v>
      </c>
      <c r="M146" s="5">
        <f t="shared" si="8"/>
        <v>199263465.98555499</v>
      </c>
    </row>
    <row r="147" spans="1:13" x14ac:dyDescent="0.25">
      <c r="A147">
        <v>139</v>
      </c>
      <c r="B147">
        <v>24921916.49611669</v>
      </c>
      <c r="C147">
        <v>1089647.5924179226</v>
      </c>
      <c r="D147">
        <v>5235202.8501861366</v>
      </c>
      <c r="E147">
        <v>353564507.65600628</v>
      </c>
      <c r="F147" s="5">
        <f t="shared" si="6"/>
        <v>695300</v>
      </c>
      <c r="G147" s="5">
        <v>34765000</v>
      </c>
      <c r="H147" s="5">
        <v>4023338.0698600868</v>
      </c>
      <c r="J147" s="5"/>
      <c r="K147">
        <v>536549999.71909475</v>
      </c>
      <c r="L147" s="5">
        <f t="shared" si="7"/>
        <v>424294912.66458714</v>
      </c>
      <c r="M147" s="5">
        <f t="shared" si="8"/>
        <v>112255087.05450761</v>
      </c>
    </row>
    <row r="148" spans="1:13" x14ac:dyDescent="0.25">
      <c r="A148">
        <v>140</v>
      </c>
      <c r="B148">
        <v>23604548.999643221</v>
      </c>
      <c r="C148">
        <v>1091801.1863055027</v>
      </c>
      <c r="D148">
        <v>5332591.2305244133</v>
      </c>
      <c r="E148">
        <v>250254302.83187997</v>
      </c>
      <c r="F148" s="5">
        <f t="shared" si="6"/>
        <v>695300</v>
      </c>
      <c r="G148" s="5">
        <v>34765000</v>
      </c>
      <c r="H148" s="5">
        <v>3816156.73672364</v>
      </c>
      <c r="J148" s="5"/>
      <c r="K148">
        <v>539124402.69117475</v>
      </c>
      <c r="L148" s="5">
        <f t="shared" si="7"/>
        <v>319559700.98507679</v>
      </c>
      <c r="M148" s="5">
        <f t="shared" si="8"/>
        <v>219564701.70609796</v>
      </c>
    </row>
    <row r="149" spans="1:13" x14ac:dyDescent="0.25">
      <c r="A149">
        <v>141</v>
      </c>
      <c r="B149">
        <v>19349270.369082082</v>
      </c>
      <c r="C149">
        <v>1349318.5193647167</v>
      </c>
      <c r="D149">
        <v>5268995.660388357</v>
      </c>
      <c r="E149">
        <v>248388773.61429799</v>
      </c>
      <c r="F149" s="5">
        <f t="shared" si="6"/>
        <v>695300</v>
      </c>
      <c r="G149" s="5">
        <v>34765000</v>
      </c>
      <c r="H149" s="5">
        <v>3812415.5493843877</v>
      </c>
      <c r="J149" s="5"/>
      <c r="K149">
        <v>536549999.63532293</v>
      </c>
      <c r="L149" s="5">
        <f t="shared" si="7"/>
        <v>313629073.71251756</v>
      </c>
      <c r="M149" s="5">
        <f t="shared" si="8"/>
        <v>222920925.92280537</v>
      </c>
    </row>
    <row r="150" spans="1:13" x14ac:dyDescent="0.25">
      <c r="A150">
        <v>142</v>
      </c>
      <c r="B150">
        <v>49619900.775805779</v>
      </c>
      <c r="C150">
        <v>1118429.2874556696</v>
      </c>
      <c r="D150">
        <v>4462215.4728086097</v>
      </c>
      <c r="E150">
        <v>294864485.56461674</v>
      </c>
      <c r="F150" s="5">
        <f t="shared" si="6"/>
        <v>695300</v>
      </c>
      <c r="G150" s="5">
        <v>34765000</v>
      </c>
      <c r="H150" s="5">
        <v>3905619.3134919568</v>
      </c>
      <c r="J150" s="5"/>
      <c r="K150">
        <v>536549999.36382377</v>
      </c>
      <c r="L150" s="5">
        <f t="shared" si="7"/>
        <v>389430950.41417873</v>
      </c>
      <c r="M150" s="5">
        <f t="shared" si="8"/>
        <v>147119048.94964504</v>
      </c>
    </row>
    <row r="151" spans="1:13" x14ac:dyDescent="0.25">
      <c r="A151">
        <v>143</v>
      </c>
      <c r="B151">
        <v>28711006.724164605</v>
      </c>
      <c r="C151">
        <v>1021405.6527830473</v>
      </c>
      <c r="D151">
        <v>5010147.1636043591</v>
      </c>
      <c r="E151">
        <v>176437608.06041053</v>
      </c>
      <c r="F151" s="5">
        <f t="shared" si="6"/>
        <v>695300</v>
      </c>
      <c r="G151" s="5">
        <v>34765000</v>
      </c>
      <c r="H151" s="5">
        <v>3749999.5368312495</v>
      </c>
      <c r="J151" s="5"/>
      <c r="K151">
        <v>537343425.18763423</v>
      </c>
      <c r="L151" s="5">
        <f t="shared" si="7"/>
        <v>250390467.13779381</v>
      </c>
      <c r="M151" s="5">
        <f t="shared" si="8"/>
        <v>286952958.04984045</v>
      </c>
    </row>
    <row r="152" spans="1:13" x14ac:dyDescent="0.25">
      <c r="A152">
        <v>144</v>
      </c>
      <c r="B152">
        <v>18780874.503141437</v>
      </c>
      <c r="C152">
        <v>950324.71109557734</v>
      </c>
      <c r="D152">
        <v>5701423.3887212202</v>
      </c>
      <c r="E152">
        <v>179847199.18950933</v>
      </c>
      <c r="F152" s="5">
        <f t="shared" si="6"/>
        <v>695300</v>
      </c>
      <c r="G152" s="5">
        <v>34765000</v>
      </c>
      <c r="H152" s="5">
        <v>3749999.5755110914</v>
      </c>
      <c r="J152" s="5"/>
      <c r="K152">
        <v>538202600.36258972</v>
      </c>
      <c r="L152" s="5">
        <f t="shared" si="7"/>
        <v>244490121.36797866</v>
      </c>
      <c r="M152" s="5">
        <f t="shared" si="8"/>
        <v>293712478.99461102</v>
      </c>
    </row>
    <row r="153" spans="1:13" x14ac:dyDescent="0.25">
      <c r="A153">
        <v>145</v>
      </c>
      <c r="B153">
        <v>18265840.75873477</v>
      </c>
      <c r="C153">
        <v>1094430.2324829123</v>
      </c>
      <c r="D153">
        <v>4992489.4120982392</v>
      </c>
      <c r="E153">
        <v>234328927.55621433</v>
      </c>
      <c r="F153" s="5">
        <f t="shared" si="6"/>
        <v>695300</v>
      </c>
      <c r="G153" s="5">
        <v>34765000</v>
      </c>
      <c r="H153" s="5">
        <v>3784219.5192345497</v>
      </c>
      <c r="J153" s="5"/>
      <c r="K153">
        <v>536549999.93036562</v>
      </c>
      <c r="L153" s="5">
        <f t="shared" si="7"/>
        <v>297926207.47876477</v>
      </c>
      <c r="M153" s="5">
        <f t="shared" si="8"/>
        <v>238623792.45160085</v>
      </c>
    </row>
    <row r="154" spans="1:13" x14ac:dyDescent="0.25">
      <c r="A154">
        <v>146</v>
      </c>
      <c r="B154">
        <v>42604268.568988748</v>
      </c>
      <c r="C154">
        <v>843812.65848115692</v>
      </c>
      <c r="D154">
        <v>4307751.9790616184</v>
      </c>
      <c r="E154">
        <v>215463650.55802369</v>
      </c>
      <c r="F154" s="5">
        <f t="shared" si="6"/>
        <v>695300</v>
      </c>
      <c r="G154" s="5">
        <v>34765000</v>
      </c>
      <c r="H154" s="5">
        <v>3749999.9795591612</v>
      </c>
      <c r="J154" s="5"/>
      <c r="K154">
        <v>536549999.39789385</v>
      </c>
      <c r="L154" s="5">
        <f t="shared" si="7"/>
        <v>302429783.7441144</v>
      </c>
      <c r="M154" s="5">
        <f t="shared" si="8"/>
        <v>234120215.65377945</v>
      </c>
    </row>
    <row r="155" spans="1:13" x14ac:dyDescent="0.25">
      <c r="A155">
        <v>147</v>
      </c>
      <c r="B155">
        <v>37135369.207961962</v>
      </c>
      <c r="C155">
        <v>1340354.3876531799</v>
      </c>
      <c r="D155">
        <v>5150508.2679739492</v>
      </c>
      <c r="E155">
        <v>368270893.97760808</v>
      </c>
      <c r="F155" s="5">
        <f t="shared" si="6"/>
        <v>695300</v>
      </c>
      <c r="G155" s="5">
        <v>34765000</v>
      </c>
      <c r="H155" s="5">
        <v>4052830.6909318971</v>
      </c>
      <c r="J155" s="5"/>
      <c r="K155">
        <v>536894774.24140918</v>
      </c>
      <c r="L155" s="5">
        <f t="shared" si="7"/>
        <v>451410256.53212911</v>
      </c>
      <c r="M155" s="5">
        <f t="shared" si="8"/>
        <v>85484517.709280074</v>
      </c>
    </row>
    <row r="156" spans="1:13" x14ac:dyDescent="0.25">
      <c r="A156">
        <v>148</v>
      </c>
      <c r="B156">
        <v>30346526.100781363</v>
      </c>
      <c r="C156">
        <v>1077797.3346971581</v>
      </c>
      <c r="D156">
        <v>4290826.9804660529</v>
      </c>
      <c r="E156">
        <v>330909028.05460799</v>
      </c>
      <c r="F156" s="5">
        <f t="shared" si="6"/>
        <v>695300</v>
      </c>
      <c r="G156" s="5">
        <v>34765000</v>
      </c>
      <c r="H156" s="5">
        <v>3977904.1025704672</v>
      </c>
      <c r="J156" s="5"/>
      <c r="K156">
        <v>536549999.53300214</v>
      </c>
      <c r="L156" s="5">
        <f t="shared" si="7"/>
        <v>406062382.57312304</v>
      </c>
      <c r="M156" s="5">
        <f t="shared" si="8"/>
        <v>130487616.9598791</v>
      </c>
    </row>
    <row r="157" spans="1:13" x14ac:dyDescent="0.25">
      <c r="A157">
        <v>149</v>
      </c>
      <c r="B157">
        <v>35480400.673730217</v>
      </c>
      <c r="C157">
        <v>1010723.7863249551</v>
      </c>
      <c r="D157">
        <v>3454081.5386514599</v>
      </c>
      <c r="E157">
        <v>186332792.37129158</v>
      </c>
      <c r="F157" s="5">
        <f t="shared" si="6"/>
        <v>695300</v>
      </c>
      <c r="G157" s="5">
        <v>34765000</v>
      </c>
      <c r="H157" s="5">
        <v>3749999.6490864004</v>
      </c>
      <c r="J157" s="5"/>
      <c r="K157">
        <v>536549998.51782924</v>
      </c>
      <c r="L157" s="5">
        <f t="shared" si="7"/>
        <v>265488298.0190846</v>
      </c>
      <c r="M157" s="5">
        <f t="shared" si="8"/>
        <v>271061700.49874461</v>
      </c>
    </row>
    <row r="158" spans="1:13" x14ac:dyDescent="0.25">
      <c r="A158">
        <v>150</v>
      </c>
      <c r="B158">
        <v>34372770.726982072</v>
      </c>
      <c r="C158">
        <v>1002524.307850551</v>
      </c>
      <c r="D158">
        <v>4399424.6714383606</v>
      </c>
      <c r="E158">
        <v>84611027.441005558</v>
      </c>
      <c r="F158" s="5">
        <f t="shared" si="6"/>
        <v>695300</v>
      </c>
      <c r="G158" s="5">
        <v>34765000</v>
      </c>
      <c r="H158" s="5">
        <v>3749998.4951117286</v>
      </c>
      <c r="J158" s="5"/>
      <c r="K158">
        <v>537403538.53065181</v>
      </c>
      <c r="L158" s="5">
        <f t="shared" si="7"/>
        <v>163596045.64238828</v>
      </c>
      <c r="M158" s="5">
        <f t="shared" si="8"/>
        <v>373807492.88826352</v>
      </c>
    </row>
    <row r="159" spans="1:13" x14ac:dyDescent="0.25">
      <c r="A159">
        <v>151</v>
      </c>
      <c r="B159">
        <v>40840839.417250872</v>
      </c>
      <c r="C159">
        <v>1186561.9737304864</v>
      </c>
      <c r="D159">
        <v>4267733.1983881649</v>
      </c>
      <c r="E159">
        <v>218970374.89742845</v>
      </c>
      <c r="F159" s="5">
        <f t="shared" si="6"/>
        <v>695300</v>
      </c>
      <c r="G159" s="5">
        <v>34765000</v>
      </c>
      <c r="H159" s="5">
        <v>3753419.0245466284</v>
      </c>
      <c r="J159" s="5"/>
      <c r="K159">
        <v>536549999.86940235</v>
      </c>
      <c r="L159" s="5">
        <f t="shared" si="7"/>
        <v>304479228.51134461</v>
      </c>
      <c r="M159" s="5">
        <f t="shared" si="8"/>
        <v>232070771.35805774</v>
      </c>
    </row>
    <row r="160" spans="1:13" x14ac:dyDescent="0.25">
      <c r="A160">
        <v>152</v>
      </c>
      <c r="B160">
        <v>38443862.867132775</v>
      </c>
      <c r="C160">
        <v>948165.14667626016</v>
      </c>
      <c r="D160">
        <v>3945095.8907844205</v>
      </c>
      <c r="E160">
        <v>137985686.94672963</v>
      </c>
      <c r="F160" s="5">
        <f t="shared" si="6"/>
        <v>695300</v>
      </c>
      <c r="G160" s="5">
        <v>34765000</v>
      </c>
      <c r="H160" s="5">
        <v>3749999.1006164132</v>
      </c>
      <c r="J160" s="5"/>
      <c r="K160">
        <v>536549999.71206886</v>
      </c>
      <c r="L160" s="5">
        <f t="shared" si="7"/>
        <v>220533109.95193949</v>
      </c>
      <c r="M160" s="5">
        <f t="shared" si="8"/>
        <v>316016889.76012933</v>
      </c>
    </row>
    <row r="161" spans="1:13" x14ac:dyDescent="0.25">
      <c r="A161">
        <v>153</v>
      </c>
      <c r="B161">
        <v>38776717.0802688</v>
      </c>
      <c r="C161">
        <v>1332768.8159307446</v>
      </c>
      <c r="D161">
        <v>3045054.6738250777</v>
      </c>
      <c r="E161">
        <v>186377812.57995069</v>
      </c>
      <c r="F161" s="5">
        <f t="shared" si="6"/>
        <v>695300</v>
      </c>
      <c r="G161" s="5">
        <v>34765000</v>
      </c>
      <c r="H161" s="5">
        <v>3749999.6495971284</v>
      </c>
      <c r="J161" s="5"/>
      <c r="K161">
        <v>537056014.57200086</v>
      </c>
      <c r="L161" s="5">
        <f t="shared" si="7"/>
        <v>268742652.79957241</v>
      </c>
      <c r="M161" s="5">
        <f t="shared" si="8"/>
        <v>268313361.77242845</v>
      </c>
    </row>
    <row r="162" spans="1:13" x14ac:dyDescent="0.25">
      <c r="A162">
        <v>154</v>
      </c>
      <c r="B162">
        <v>25553384.582231224</v>
      </c>
      <c r="C162">
        <v>1078874.479875047</v>
      </c>
      <c r="D162">
        <v>5013778.6199053451</v>
      </c>
      <c r="E162">
        <v>222694210.11771455</v>
      </c>
      <c r="F162" s="5">
        <f t="shared" si="6"/>
        <v>695300</v>
      </c>
      <c r="G162" s="5">
        <v>34765000</v>
      </c>
      <c r="H162" s="5">
        <v>3760886.9135768814</v>
      </c>
      <c r="J162" s="5"/>
      <c r="K162">
        <v>536549999.22110051</v>
      </c>
      <c r="L162" s="5">
        <f t="shared" si="7"/>
        <v>293561434.71330303</v>
      </c>
      <c r="M162" s="5">
        <f t="shared" si="8"/>
        <v>242988564.50779748</v>
      </c>
    </row>
    <row r="163" spans="1:13" x14ac:dyDescent="0.25">
      <c r="A163">
        <v>155</v>
      </c>
      <c r="B163">
        <v>23376736.01023151</v>
      </c>
      <c r="C163">
        <v>1064891.7004483901</v>
      </c>
      <c r="D163">
        <v>4514869.2547654314</v>
      </c>
      <c r="E163">
        <v>144594563.2165218</v>
      </c>
      <c r="F163" s="5">
        <f t="shared" si="6"/>
        <v>695300</v>
      </c>
      <c r="G163" s="5">
        <v>34765000</v>
      </c>
      <c r="H163" s="5">
        <v>3749999.1755902972</v>
      </c>
      <c r="J163" s="5"/>
      <c r="K163">
        <v>536549999.72790104</v>
      </c>
      <c r="L163" s="5">
        <f t="shared" si="7"/>
        <v>212761359.35755745</v>
      </c>
      <c r="M163" s="5">
        <f t="shared" si="8"/>
        <v>323788640.37034357</v>
      </c>
    </row>
    <row r="164" spans="1:13" x14ac:dyDescent="0.25">
      <c r="A164">
        <v>156</v>
      </c>
      <c r="B164">
        <v>52445365.57210172</v>
      </c>
      <c r="C164">
        <v>1217389.9098377957</v>
      </c>
      <c r="D164">
        <v>4735408.4522039145</v>
      </c>
      <c r="E164">
        <v>217251320.82108372</v>
      </c>
      <c r="F164" s="5">
        <f t="shared" si="6"/>
        <v>695300</v>
      </c>
      <c r="G164" s="5">
        <v>34765000</v>
      </c>
      <c r="H164" s="5">
        <v>3749999.9998392481</v>
      </c>
      <c r="J164" s="5"/>
      <c r="K164">
        <v>540930460.08862686</v>
      </c>
      <c r="L164" s="5">
        <f t="shared" si="7"/>
        <v>314859784.75506639</v>
      </c>
      <c r="M164" s="5">
        <f t="shared" si="8"/>
        <v>226070675.33356047</v>
      </c>
    </row>
    <row r="165" spans="1:13" x14ac:dyDescent="0.25">
      <c r="A165">
        <v>157</v>
      </c>
      <c r="B165">
        <v>18909707.689307027</v>
      </c>
      <c r="C165">
        <v>1110062.4373088921</v>
      </c>
      <c r="D165">
        <v>5641425.3965037446</v>
      </c>
      <c r="E165">
        <v>223073805.88206503</v>
      </c>
      <c r="F165" s="5">
        <f t="shared" si="6"/>
        <v>695300</v>
      </c>
      <c r="G165" s="5">
        <v>34765000</v>
      </c>
      <c r="H165" s="5">
        <v>3761648.1661234717</v>
      </c>
      <c r="J165" s="5"/>
      <c r="K165">
        <v>536549999.79734117</v>
      </c>
      <c r="L165" s="5">
        <f t="shared" si="7"/>
        <v>287956949.57130814</v>
      </c>
      <c r="M165" s="5">
        <f t="shared" si="8"/>
        <v>248593050.22603303</v>
      </c>
    </row>
    <row r="166" spans="1:13" x14ac:dyDescent="0.25">
      <c r="A166">
        <v>158</v>
      </c>
      <c r="B166">
        <v>42950887.328259863</v>
      </c>
      <c r="C166">
        <v>1115356.4769442475</v>
      </c>
      <c r="D166">
        <v>2142689.0003037299</v>
      </c>
      <c r="E166">
        <v>336761318.98422539</v>
      </c>
      <c r="F166" s="5">
        <f t="shared" si="6"/>
        <v>695300</v>
      </c>
      <c r="G166" s="5">
        <v>34765000</v>
      </c>
      <c r="H166" s="5">
        <v>3989640.4594847197</v>
      </c>
      <c r="J166" s="5"/>
      <c r="K166">
        <v>536549999.43290633</v>
      </c>
      <c r="L166" s="5">
        <f t="shared" si="7"/>
        <v>422420192.24921793</v>
      </c>
      <c r="M166" s="5">
        <f t="shared" si="8"/>
        <v>114129807.1836884</v>
      </c>
    </row>
    <row r="167" spans="1:13" x14ac:dyDescent="0.25">
      <c r="A167">
        <v>159</v>
      </c>
      <c r="B167">
        <v>27215309.496051878</v>
      </c>
      <c r="C167">
        <v>1054527.3429154705</v>
      </c>
      <c r="D167">
        <v>5403356.8242118936</v>
      </c>
      <c r="E167">
        <v>272881527.10128629</v>
      </c>
      <c r="F167" s="5">
        <f t="shared" si="6"/>
        <v>695300</v>
      </c>
      <c r="G167" s="5">
        <v>34765000</v>
      </c>
      <c r="H167" s="5">
        <v>3861534.0399367511</v>
      </c>
      <c r="J167" s="5"/>
      <c r="K167">
        <v>536549998.07374239</v>
      </c>
      <c r="L167" s="5">
        <f t="shared" si="7"/>
        <v>345876554.80440223</v>
      </c>
      <c r="M167" s="5">
        <f t="shared" si="8"/>
        <v>190673443.26934016</v>
      </c>
    </row>
    <row r="168" spans="1:13" x14ac:dyDescent="0.25">
      <c r="A168">
        <v>160</v>
      </c>
      <c r="B168">
        <v>40936091.118374787</v>
      </c>
      <c r="C168">
        <v>1005228.9025478362</v>
      </c>
      <c r="D168">
        <v>5795071.0904098917</v>
      </c>
      <c r="E168">
        <v>250496168.02380514</v>
      </c>
      <c r="F168" s="5">
        <f t="shared" si="6"/>
        <v>695300</v>
      </c>
      <c r="G168" s="5">
        <v>34765000</v>
      </c>
      <c r="H168" s="5">
        <v>3816641.7803162616</v>
      </c>
      <c r="J168" s="5"/>
      <c r="K168">
        <v>540900596.85994232</v>
      </c>
      <c r="L168" s="5">
        <f t="shared" si="7"/>
        <v>337509500.91545391</v>
      </c>
      <c r="M168" s="5">
        <f t="shared" si="8"/>
        <v>203391095.94448841</v>
      </c>
    </row>
    <row r="169" spans="1:13" x14ac:dyDescent="0.25">
      <c r="A169">
        <v>161</v>
      </c>
      <c r="B169">
        <v>32509947.347255167</v>
      </c>
      <c r="C169">
        <v>875521.95393061859</v>
      </c>
      <c r="D169">
        <v>2632581.2674988084</v>
      </c>
      <c r="E169">
        <v>212620385.51570812</v>
      </c>
      <c r="F169" s="5">
        <f t="shared" si="6"/>
        <v>695300</v>
      </c>
      <c r="G169" s="5">
        <v>34765000</v>
      </c>
      <c r="H169" s="5">
        <v>3749999.9473039615</v>
      </c>
      <c r="J169" s="5"/>
      <c r="K169">
        <v>537110074.26061976</v>
      </c>
      <c r="L169" s="5">
        <f t="shared" si="7"/>
        <v>287848736.03169668</v>
      </c>
      <c r="M169" s="5">
        <f t="shared" si="8"/>
        <v>249261338.22892308</v>
      </c>
    </row>
    <row r="170" spans="1:13" x14ac:dyDescent="0.25">
      <c r="A170">
        <v>162</v>
      </c>
      <c r="B170">
        <v>49223123.125353746</v>
      </c>
      <c r="C170">
        <v>890979.12338248198</v>
      </c>
      <c r="D170">
        <v>5503668.9547610618</v>
      </c>
      <c r="E170">
        <v>213771847.27428433</v>
      </c>
      <c r="F170" s="5">
        <f t="shared" si="6"/>
        <v>695300</v>
      </c>
      <c r="G170" s="5">
        <v>34765000</v>
      </c>
      <c r="H170" s="5">
        <v>3749999.96036663</v>
      </c>
      <c r="J170" s="5"/>
      <c r="K170">
        <v>536549998.37733334</v>
      </c>
      <c r="L170" s="5">
        <f t="shared" si="7"/>
        <v>308599918.43814826</v>
      </c>
      <c r="M170" s="5">
        <f t="shared" si="8"/>
        <v>227950079.93918508</v>
      </c>
    </row>
    <row r="171" spans="1:13" x14ac:dyDescent="0.25">
      <c r="A171">
        <v>163</v>
      </c>
      <c r="B171">
        <v>24780347.555805869</v>
      </c>
      <c r="C171">
        <v>1174129.4942112511</v>
      </c>
      <c r="D171">
        <v>4875026.813651518</v>
      </c>
      <c r="E171">
        <v>156165302.20456567</v>
      </c>
      <c r="F171" s="5">
        <f t="shared" si="6"/>
        <v>695300</v>
      </c>
      <c r="G171" s="5">
        <v>34765000</v>
      </c>
      <c r="H171" s="5">
        <v>3749999.3068536483</v>
      </c>
      <c r="J171" s="5"/>
      <c r="K171">
        <v>536627430.51485729</v>
      </c>
      <c r="L171" s="5">
        <f t="shared" si="7"/>
        <v>226205105.37508798</v>
      </c>
      <c r="M171" s="5">
        <f t="shared" si="8"/>
        <v>310422325.13976932</v>
      </c>
    </row>
    <row r="172" spans="1:13" x14ac:dyDescent="0.25">
      <c r="A172">
        <v>164</v>
      </c>
      <c r="B172">
        <v>31720863.813560881</v>
      </c>
      <c r="C172">
        <v>1147940.5927219973</v>
      </c>
      <c r="D172">
        <v>5512816.5747325532</v>
      </c>
      <c r="E172">
        <v>185212881.94984686</v>
      </c>
      <c r="F172" s="5">
        <f t="shared" si="6"/>
        <v>695300</v>
      </c>
      <c r="G172" s="5">
        <v>34765000</v>
      </c>
      <c r="H172" s="5">
        <v>3749999.6363816634</v>
      </c>
      <c r="J172" s="5"/>
      <c r="K172">
        <v>538722136.894225</v>
      </c>
      <c r="L172" s="5">
        <f t="shared" si="7"/>
        <v>262804802.56724396</v>
      </c>
      <c r="M172" s="5">
        <f t="shared" si="8"/>
        <v>275917334.32698107</v>
      </c>
    </row>
    <row r="173" spans="1:13" x14ac:dyDescent="0.25">
      <c r="A173">
        <v>165</v>
      </c>
      <c r="B173">
        <v>29617225.198535495</v>
      </c>
      <c r="C173">
        <v>1264229.0460571859</v>
      </c>
      <c r="D173">
        <v>4048115.8149686484</v>
      </c>
      <c r="E173">
        <v>301588199.2741583</v>
      </c>
      <c r="F173" s="5">
        <f t="shared" si="6"/>
        <v>695300</v>
      </c>
      <c r="G173" s="5">
        <v>34765000</v>
      </c>
      <c r="H173" s="5">
        <v>3919103.2473622081</v>
      </c>
      <c r="J173" s="5"/>
      <c r="K173">
        <v>539280528.67702341</v>
      </c>
      <c r="L173" s="5">
        <f t="shared" si="7"/>
        <v>375897172.58108181</v>
      </c>
      <c r="M173" s="5">
        <f t="shared" si="8"/>
        <v>163383356.0959416</v>
      </c>
    </row>
    <row r="174" spans="1:13" x14ac:dyDescent="0.25">
      <c r="A174">
        <v>166</v>
      </c>
      <c r="B174">
        <v>43110815.746026717</v>
      </c>
      <c r="C174">
        <v>1016493.3174196676</v>
      </c>
      <c r="D174">
        <v>3438537.5833524875</v>
      </c>
      <c r="E174">
        <v>105305390.58008486</v>
      </c>
      <c r="F174" s="5">
        <f t="shared" si="6"/>
        <v>695300</v>
      </c>
      <c r="G174" s="5">
        <v>34765000</v>
      </c>
      <c r="H174" s="5">
        <v>3749998.7298773262</v>
      </c>
      <c r="J174" s="5"/>
      <c r="K174">
        <v>538426825.55196452</v>
      </c>
      <c r="L174" s="5">
        <f t="shared" si="7"/>
        <v>192081535.95676106</v>
      </c>
      <c r="M174" s="5">
        <f t="shared" si="8"/>
        <v>346345289.59520346</v>
      </c>
    </row>
    <row r="175" spans="1:13" x14ac:dyDescent="0.25">
      <c r="A175">
        <v>167</v>
      </c>
      <c r="B175">
        <v>38752954.566569686</v>
      </c>
      <c r="C175">
        <v>847405.5329073146</v>
      </c>
      <c r="D175">
        <v>4632028.8299032114</v>
      </c>
      <c r="E175">
        <v>138198739.80186376</v>
      </c>
      <c r="F175" s="5">
        <f t="shared" si="6"/>
        <v>695300</v>
      </c>
      <c r="G175" s="5">
        <v>34765000</v>
      </c>
      <c r="H175" s="5">
        <v>3749999.1030333745</v>
      </c>
      <c r="J175" s="5"/>
      <c r="K175">
        <v>541026886.98822522</v>
      </c>
      <c r="L175" s="5">
        <f t="shared" si="7"/>
        <v>221641427.83427733</v>
      </c>
      <c r="M175" s="5">
        <f t="shared" si="8"/>
        <v>319385459.15394789</v>
      </c>
    </row>
    <row r="176" spans="1:13" x14ac:dyDescent="0.25">
      <c r="A176">
        <v>168</v>
      </c>
      <c r="B176">
        <v>28363024.968878672</v>
      </c>
      <c r="C176">
        <v>1070939.1695695724</v>
      </c>
      <c r="D176">
        <v>6804403.3888460305</v>
      </c>
      <c r="E176">
        <v>232064448.9137322</v>
      </c>
      <c r="F176" s="5">
        <f t="shared" si="6"/>
        <v>695300</v>
      </c>
      <c r="G176" s="5">
        <v>34765000</v>
      </c>
      <c r="H176" s="5">
        <v>3779678.2669467707</v>
      </c>
      <c r="J176" s="5"/>
      <c r="K176">
        <v>536549999.77013451</v>
      </c>
      <c r="L176" s="5">
        <f t="shared" si="7"/>
        <v>307542794.70797324</v>
      </c>
      <c r="M176" s="5">
        <f t="shared" si="8"/>
        <v>229007205.06216127</v>
      </c>
    </row>
    <row r="177" spans="1:13" x14ac:dyDescent="0.25">
      <c r="A177">
        <v>169</v>
      </c>
      <c r="B177">
        <v>26965287.640488558</v>
      </c>
      <c r="C177">
        <v>1380683.5265320039</v>
      </c>
      <c r="D177">
        <v>3728954.980806523</v>
      </c>
      <c r="E177">
        <v>144666262.81678626</v>
      </c>
      <c r="F177" s="5">
        <f t="shared" si="6"/>
        <v>695300</v>
      </c>
      <c r="G177" s="5">
        <v>34765000</v>
      </c>
      <c r="H177" s="5">
        <v>3749999.1764036878</v>
      </c>
      <c r="J177" s="5"/>
      <c r="K177">
        <v>538772971.41661513</v>
      </c>
      <c r="L177" s="5">
        <f t="shared" si="7"/>
        <v>215951488.14101705</v>
      </c>
      <c r="M177" s="5">
        <f t="shared" si="8"/>
        <v>322821483.27559805</v>
      </c>
    </row>
    <row r="178" spans="1:13" x14ac:dyDescent="0.25">
      <c r="A178">
        <v>170</v>
      </c>
      <c r="B178">
        <v>30429837.911549658</v>
      </c>
      <c r="C178">
        <v>959851.03500153008</v>
      </c>
      <c r="D178">
        <v>7390377.9764362834</v>
      </c>
      <c r="E178">
        <v>259536381.3246153</v>
      </c>
      <c r="F178" s="5">
        <f t="shared" si="6"/>
        <v>695300</v>
      </c>
      <c r="G178" s="5">
        <v>34765000</v>
      </c>
      <c r="H178" s="5">
        <v>3834771.2908199742</v>
      </c>
      <c r="J178" s="5"/>
      <c r="K178">
        <v>540766528.72534347</v>
      </c>
      <c r="L178" s="5">
        <f t="shared" si="7"/>
        <v>337611519.53842276</v>
      </c>
      <c r="M178" s="5">
        <f t="shared" si="8"/>
        <v>203155009.1869207</v>
      </c>
    </row>
    <row r="179" spans="1:13" x14ac:dyDescent="0.25">
      <c r="A179">
        <v>171</v>
      </c>
      <c r="B179">
        <v>30566236.534217499</v>
      </c>
      <c r="C179">
        <v>1108251.4965523898</v>
      </c>
      <c r="D179">
        <v>6455193.3237288576</v>
      </c>
      <c r="E179">
        <v>160945083.56896901</v>
      </c>
      <c r="F179" s="5">
        <f t="shared" si="6"/>
        <v>695300</v>
      </c>
      <c r="G179" s="5">
        <v>34765000</v>
      </c>
      <c r="H179" s="5">
        <v>3749999.361077507</v>
      </c>
      <c r="J179" s="5"/>
      <c r="K179">
        <v>537270971.46516681</v>
      </c>
      <c r="L179" s="5">
        <f t="shared" si="7"/>
        <v>238285064.28454527</v>
      </c>
      <c r="M179" s="5">
        <f t="shared" si="8"/>
        <v>298985907.1806215</v>
      </c>
    </row>
    <row r="180" spans="1:13" x14ac:dyDescent="0.25">
      <c r="A180">
        <v>172</v>
      </c>
      <c r="B180">
        <v>38490130.552746028</v>
      </c>
      <c r="C180">
        <v>888965.62886244361</v>
      </c>
      <c r="D180">
        <v>5088817.0803038199</v>
      </c>
      <c r="E180">
        <v>220912714.30506271</v>
      </c>
      <c r="F180" s="5">
        <f t="shared" si="6"/>
        <v>695300</v>
      </c>
      <c r="G180" s="5">
        <v>34765000</v>
      </c>
      <c r="H180" s="5">
        <v>3757314.249307456</v>
      </c>
      <c r="J180" s="5"/>
      <c r="K180">
        <v>539825161.02869892</v>
      </c>
      <c r="L180" s="5">
        <f t="shared" si="7"/>
        <v>304598241.81628245</v>
      </c>
      <c r="M180" s="5">
        <f t="shared" si="8"/>
        <v>235226919.21241647</v>
      </c>
    </row>
    <row r="181" spans="1:13" x14ac:dyDescent="0.25">
      <c r="A181">
        <v>173</v>
      </c>
      <c r="B181">
        <v>13627047.771636166</v>
      </c>
      <c r="C181">
        <v>982824.43608653208</v>
      </c>
      <c r="D181">
        <v>4923621.2156127291</v>
      </c>
      <c r="E181">
        <v>280979377.85513234</v>
      </c>
      <c r="F181" s="5">
        <f t="shared" si="6"/>
        <v>695300</v>
      </c>
      <c r="G181" s="5">
        <v>34765000</v>
      </c>
      <c r="H181" s="5">
        <v>3877773.7087824177</v>
      </c>
      <c r="J181" s="5"/>
      <c r="K181">
        <v>539961719.05367529</v>
      </c>
      <c r="L181" s="5">
        <f t="shared" si="7"/>
        <v>339850944.98725021</v>
      </c>
      <c r="M181" s="5">
        <f t="shared" si="8"/>
        <v>200110774.06642509</v>
      </c>
    </row>
    <row r="182" spans="1:13" x14ac:dyDescent="0.25">
      <c r="A182">
        <v>174</v>
      </c>
      <c r="B182">
        <v>14990114.419140801</v>
      </c>
      <c r="C182">
        <v>1184174.7901006006</v>
      </c>
      <c r="D182">
        <v>4098909.2234222949</v>
      </c>
      <c r="E182">
        <v>219185485.73999688</v>
      </c>
      <c r="F182" s="5">
        <f t="shared" si="6"/>
        <v>695300</v>
      </c>
      <c r="G182" s="5">
        <v>34765000</v>
      </c>
      <c r="H182" s="5">
        <v>3753850.4141776073</v>
      </c>
      <c r="J182" s="5"/>
      <c r="K182">
        <v>537295535.8281157</v>
      </c>
      <c r="L182" s="5">
        <f t="shared" si="7"/>
        <v>278672834.58683819</v>
      </c>
      <c r="M182" s="5">
        <f t="shared" si="8"/>
        <v>258622701.24127752</v>
      </c>
    </row>
    <row r="183" spans="1:13" x14ac:dyDescent="0.25">
      <c r="A183">
        <v>175</v>
      </c>
      <c r="B183">
        <v>24157024.229270276</v>
      </c>
      <c r="C183">
        <v>1059610.2942547358</v>
      </c>
      <c r="D183">
        <v>6034681.3811237421</v>
      </c>
      <c r="E183">
        <v>145281027.18935525</v>
      </c>
      <c r="F183" s="5">
        <f t="shared" si="6"/>
        <v>695300</v>
      </c>
      <c r="G183" s="5">
        <v>34765000</v>
      </c>
      <c r="H183" s="5">
        <v>3749999.1833778345</v>
      </c>
      <c r="J183" s="5"/>
      <c r="K183">
        <v>543791467.79069376</v>
      </c>
      <c r="L183" s="5">
        <f t="shared" si="7"/>
        <v>215742642.27738184</v>
      </c>
      <c r="M183" s="5">
        <f t="shared" si="8"/>
        <v>328048825.51331192</v>
      </c>
    </row>
    <row r="184" spans="1:13" x14ac:dyDescent="0.25">
      <c r="A184">
        <v>176</v>
      </c>
      <c r="B184">
        <v>30526937.586552199</v>
      </c>
      <c r="C184">
        <v>1084993.0294629117</v>
      </c>
      <c r="D184">
        <v>5599024.2709817551</v>
      </c>
      <c r="E184">
        <v>249635521.71129754</v>
      </c>
      <c r="F184" s="5">
        <f t="shared" si="6"/>
        <v>695300</v>
      </c>
      <c r="G184" s="5">
        <v>34765000</v>
      </c>
      <c r="H184" s="5">
        <v>3814915.8148060022</v>
      </c>
      <c r="J184" s="5"/>
      <c r="K184">
        <v>536549999.92588985</v>
      </c>
      <c r="L184" s="5">
        <f t="shared" si="7"/>
        <v>326121692.41310036</v>
      </c>
      <c r="M184" s="5">
        <f t="shared" si="8"/>
        <v>210428307.51278949</v>
      </c>
    </row>
    <row r="185" spans="1:13" x14ac:dyDescent="0.25">
      <c r="A185">
        <v>177</v>
      </c>
      <c r="B185">
        <v>41457738.076944873</v>
      </c>
      <c r="C185">
        <v>831455.34616243979</v>
      </c>
      <c r="D185">
        <v>3597835.3318562889</v>
      </c>
      <c r="E185">
        <v>264560274.38845837</v>
      </c>
      <c r="F185" s="5">
        <f t="shared" si="6"/>
        <v>695300</v>
      </c>
      <c r="G185" s="5">
        <v>34765000</v>
      </c>
      <c r="H185" s="5">
        <v>3844846.3542106035</v>
      </c>
      <c r="J185" s="5"/>
      <c r="K185">
        <v>536549999.82287294</v>
      </c>
      <c r="L185" s="5">
        <f t="shared" si="7"/>
        <v>349752449.49763256</v>
      </c>
      <c r="M185" s="5">
        <f t="shared" si="8"/>
        <v>186797550.32524037</v>
      </c>
    </row>
    <row r="186" spans="1:13" x14ac:dyDescent="0.25">
      <c r="A186">
        <v>178</v>
      </c>
      <c r="B186">
        <v>59469134.844014406</v>
      </c>
      <c r="C186">
        <v>1032452.0243188968</v>
      </c>
      <c r="D186">
        <v>4623116.7270200225</v>
      </c>
      <c r="E186">
        <v>161842849.14258528</v>
      </c>
      <c r="F186" s="5">
        <f t="shared" si="6"/>
        <v>695300</v>
      </c>
      <c r="G186" s="5">
        <v>34765000</v>
      </c>
      <c r="H186" s="5">
        <v>3749999.3712621392</v>
      </c>
      <c r="J186" s="5"/>
      <c r="K186">
        <v>536549999.23030406</v>
      </c>
      <c r="L186" s="5">
        <f t="shared" si="7"/>
        <v>266177852.10920075</v>
      </c>
      <c r="M186" s="5">
        <f t="shared" si="8"/>
        <v>270372147.12110329</v>
      </c>
    </row>
    <row r="187" spans="1:13" x14ac:dyDescent="0.25">
      <c r="A187">
        <v>179</v>
      </c>
      <c r="B187">
        <v>32689248.119006142</v>
      </c>
      <c r="C187">
        <v>1063474.0509701539</v>
      </c>
      <c r="D187">
        <v>5048067.7940493561</v>
      </c>
      <c r="E187">
        <v>358288111.48597151</v>
      </c>
      <c r="F187" s="5">
        <f t="shared" si="6"/>
        <v>695300</v>
      </c>
      <c r="G187" s="5">
        <v>34765000</v>
      </c>
      <c r="H187" s="5">
        <v>4032810.9243604401</v>
      </c>
      <c r="J187" s="5"/>
      <c r="K187">
        <v>536549999.9418211</v>
      </c>
      <c r="L187" s="5">
        <f t="shared" si="7"/>
        <v>436582012.37435764</v>
      </c>
      <c r="M187" s="5">
        <f t="shared" si="8"/>
        <v>99967987.567463458</v>
      </c>
    </row>
    <row r="188" spans="1:13" x14ac:dyDescent="0.25">
      <c r="A188">
        <v>180</v>
      </c>
      <c r="B188">
        <v>33026001.805698257</v>
      </c>
      <c r="C188">
        <v>1109371.8628389328</v>
      </c>
      <c r="D188">
        <v>4627050.0684393551</v>
      </c>
      <c r="E188">
        <v>201634737.60872108</v>
      </c>
      <c r="F188" s="5">
        <f t="shared" si="6"/>
        <v>695300</v>
      </c>
      <c r="G188" s="5">
        <v>34765000</v>
      </c>
      <c r="H188" s="5">
        <v>3749999.8226781311</v>
      </c>
      <c r="J188" s="5"/>
      <c r="K188">
        <v>536549999.16626793</v>
      </c>
      <c r="L188" s="5">
        <f t="shared" si="7"/>
        <v>279607461.16837579</v>
      </c>
      <c r="M188" s="5">
        <f t="shared" si="8"/>
        <v>256942537.99789214</v>
      </c>
    </row>
    <row r="189" spans="1:13" x14ac:dyDescent="0.25">
      <c r="A189">
        <v>181</v>
      </c>
      <c r="B189">
        <v>19705128.539975323</v>
      </c>
      <c r="C189">
        <v>966758.58572949376</v>
      </c>
      <c r="D189">
        <v>5548668.1511424156</v>
      </c>
      <c r="E189">
        <v>69436874.218137473</v>
      </c>
      <c r="F189" s="5">
        <f t="shared" si="6"/>
        <v>695300</v>
      </c>
      <c r="G189" s="5">
        <v>34765000</v>
      </c>
      <c r="H189" s="5">
        <v>3749998.3229697244</v>
      </c>
      <c r="J189" s="5"/>
      <c r="K189">
        <v>536549999.26156753</v>
      </c>
      <c r="L189" s="5">
        <f t="shared" si="7"/>
        <v>134867727.81795442</v>
      </c>
      <c r="M189" s="5">
        <f t="shared" si="8"/>
        <v>401682271.44361311</v>
      </c>
    </row>
    <row r="190" spans="1:13" x14ac:dyDescent="0.25">
      <c r="A190">
        <v>182</v>
      </c>
      <c r="B190">
        <v>57310985.197130859</v>
      </c>
      <c r="C190">
        <v>915210.86566057126</v>
      </c>
      <c r="D190">
        <v>4689012.3997316062</v>
      </c>
      <c r="E190">
        <v>297493329.44793975</v>
      </c>
      <c r="F190" s="5">
        <f t="shared" si="6"/>
        <v>695300</v>
      </c>
      <c r="G190" s="5">
        <v>34765000</v>
      </c>
      <c r="H190" s="5">
        <v>3910891.274585071</v>
      </c>
      <c r="J190" s="5"/>
      <c r="K190">
        <v>537689354.40237415</v>
      </c>
      <c r="L190" s="5">
        <f t="shared" si="7"/>
        <v>399779729.18504786</v>
      </c>
      <c r="M190" s="5">
        <f t="shared" si="8"/>
        <v>137909625.21732628</v>
      </c>
    </row>
    <row r="191" spans="1:13" x14ac:dyDescent="0.25">
      <c r="A191">
        <v>183</v>
      </c>
      <c r="B191">
        <v>35883818.614354528</v>
      </c>
      <c r="C191">
        <v>1271497.8030408209</v>
      </c>
      <c r="D191">
        <v>2960199.098045853</v>
      </c>
      <c r="E191">
        <v>102809737.56698386</v>
      </c>
      <c r="F191" s="5">
        <f t="shared" si="6"/>
        <v>695300</v>
      </c>
      <c r="G191" s="5">
        <v>34765000</v>
      </c>
      <c r="H191" s="5">
        <v>3749998.7015655842</v>
      </c>
      <c r="J191" s="5"/>
      <c r="K191">
        <v>537577140.99101567</v>
      </c>
      <c r="L191" s="5">
        <f t="shared" si="7"/>
        <v>182135551.78399065</v>
      </c>
      <c r="M191" s="5">
        <f t="shared" si="8"/>
        <v>355441589.20702505</v>
      </c>
    </row>
    <row r="192" spans="1:13" x14ac:dyDescent="0.25">
      <c r="A192">
        <v>184</v>
      </c>
      <c r="B192">
        <v>48255428.520379275</v>
      </c>
      <c r="C192">
        <v>1198132.189348626</v>
      </c>
      <c r="D192">
        <v>5432853.360826062</v>
      </c>
      <c r="E192">
        <v>281777779.25151831</v>
      </c>
      <c r="F192" s="5">
        <f t="shared" si="6"/>
        <v>695300</v>
      </c>
      <c r="G192" s="5">
        <v>34765000</v>
      </c>
      <c r="H192" s="5">
        <v>3879374.8465012214</v>
      </c>
      <c r="J192" s="5"/>
      <c r="K192">
        <v>536928000.28249705</v>
      </c>
      <c r="L192" s="5">
        <f t="shared" si="7"/>
        <v>376003868.1685735</v>
      </c>
      <c r="M192" s="5">
        <f t="shared" si="8"/>
        <v>160924132.11392355</v>
      </c>
    </row>
    <row r="193" spans="1:13" x14ac:dyDescent="0.25">
      <c r="A193">
        <v>185</v>
      </c>
      <c r="B193">
        <v>41579618.435344093</v>
      </c>
      <c r="C193">
        <v>1175135.2786891125</v>
      </c>
      <c r="D193">
        <v>5366488.6003728826</v>
      </c>
      <c r="E193">
        <v>177975777.14681599</v>
      </c>
      <c r="F193" s="5">
        <f t="shared" si="6"/>
        <v>695300</v>
      </c>
      <c r="G193" s="5">
        <v>34765000</v>
      </c>
      <c r="H193" s="5">
        <v>3749999.5542808892</v>
      </c>
      <c r="J193" s="5"/>
      <c r="K193">
        <v>536587670.66803539</v>
      </c>
      <c r="L193" s="5">
        <f t="shared" si="7"/>
        <v>265307319.01550293</v>
      </c>
      <c r="M193" s="5">
        <f t="shared" si="8"/>
        <v>271280351.65253246</v>
      </c>
    </row>
    <row r="194" spans="1:13" x14ac:dyDescent="0.25">
      <c r="A194">
        <v>186</v>
      </c>
      <c r="B194">
        <v>34029374.548787624</v>
      </c>
      <c r="C194">
        <v>1172565.5215560154</v>
      </c>
      <c r="D194">
        <v>4466450.4686450595</v>
      </c>
      <c r="E194">
        <v>252454588.35701135</v>
      </c>
      <c r="F194" s="5">
        <f t="shared" si="6"/>
        <v>695300</v>
      </c>
      <c r="G194" s="5">
        <v>34765000</v>
      </c>
      <c r="H194" s="5">
        <v>3820569.2542397324</v>
      </c>
      <c r="J194" s="5"/>
      <c r="K194">
        <v>536549999.48184502</v>
      </c>
      <c r="L194" s="5">
        <f t="shared" si="7"/>
        <v>331403848.15023977</v>
      </c>
      <c r="M194" s="5">
        <f t="shared" si="8"/>
        <v>205146151.33160526</v>
      </c>
    </row>
    <row r="195" spans="1:13" x14ac:dyDescent="0.25">
      <c r="A195">
        <v>187</v>
      </c>
      <c r="B195">
        <v>38257639.073055848</v>
      </c>
      <c r="C195">
        <v>970080.35393852997</v>
      </c>
      <c r="D195">
        <v>3742140.9328168263</v>
      </c>
      <c r="E195">
        <v>219971670.900785</v>
      </c>
      <c r="F195" s="5">
        <f t="shared" si="6"/>
        <v>695300</v>
      </c>
      <c r="G195" s="5">
        <v>34765000</v>
      </c>
      <c r="H195" s="5">
        <v>3755427.0530970776</v>
      </c>
      <c r="J195" s="5"/>
      <c r="K195">
        <v>536549999.86948329</v>
      </c>
      <c r="L195" s="5">
        <f t="shared" si="7"/>
        <v>302157258.31369328</v>
      </c>
      <c r="M195" s="5">
        <f t="shared" si="8"/>
        <v>234392741.55579001</v>
      </c>
    </row>
    <row r="196" spans="1:13" x14ac:dyDescent="0.25">
      <c r="A196">
        <v>188</v>
      </c>
      <c r="B196">
        <v>29785115.179288693</v>
      </c>
      <c r="C196">
        <v>806403.54941176763</v>
      </c>
      <c r="D196">
        <v>4391784.9233464729</v>
      </c>
      <c r="E196">
        <v>284332659.07521278</v>
      </c>
      <c r="F196" s="5">
        <f t="shared" si="6"/>
        <v>695300</v>
      </c>
      <c r="G196" s="5">
        <v>34765000</v>
      </c>
      <c r="H196" s="5">
        <v>3884498.4778866936</v>
      </c>
      <c r="J196" s="5"/>
      <c r="K196">
        <v>536549999.97499323</v>
      </c>
      <c r="L196" s="5">
        <f t="shared" si="7"/>
        <v>358660761.20514637</v>
      </c>
      <c r="M196" s="5">
        <f t="shared" si="8"/>
        <v>177889238.76984686</v>
      </c>
    </row>
    <row r="197" spans="1:13" x14ac:dyDescent="0.25">
      <c r="A197">
        <v>189</v>
      </c>
      <c r="B197">
        <v>38362486.131170526</v>
      </c>
      <c r="C197">
        <v>1324042.3472175519</v>
      </c>
      <c r="D197">
        <v>5414116.9555701371</v>
      </c>
      <c r="E197">
        <v>264417350.48286173</v>
      </c>
      <c r="F197" s="5">
        <f t="shared" si="6"/>
        <v>695300</v>
      </c>
      <c r="G197" s="5">
        <v>34765000</v>
      </c>
      <c r="H197" s="5">
        <v>3844559.730393053</v>
      </c>
      <c r="J197" s="5"/>
      <c r="K197">
        <v>536549999.02851081</v>
      </c>
      <c r="L197" s="5">
        <f t="shared" si="7"/>
        <v>348822855.64721298</v>
      </c>
      <c r="M197" s="5">
        <f t="shared" si="8"/>
        <v>187727143.38129783</v>
      </c>
    </row>
    <row r="198" spans="1:13" x14ac:dyDescent="0.25">
      <c r="A198">
        <v>190</v>
      </c>
      <c r="B198">
        <v>35568383.969398752</v>
      </c>
      <c r="C198">
        <v>1079120.6404498105</v>
      </c>
      <c r="D198">
        <v>5103496.8603183655</v>
      </c>
      <c r="E198">
        <v>201909270.59813243</v>
      </c>
      <c r="F198" s="5">
        <f t="shared" si="6"/>
        <v>695300</v>
      </c>
      <c r="G198" s="5">
        <v>34765000</v>
      </c>
      <c r="H198" s="5">
        <v>3749999.8257925492</v>
      </c>
      <c r="J198" s="5"/>
      <c r="K198">
        <v>537863961.44717753</v>
      </c>
      <c r="L198" s="5">
        <f t="shared" si="7"/>
        <v>282870571.8940919</v>
      </c>
      <c r="M198" s="5">
        <f t="shared" si="8"/>
        <v>254993389.55308563</v>
      </c>
    </row>
    <row r="199" spans="1:13" x14ac:dyDescent="0.25">
      <c r="A199">
        <v>191</v>
      </c>
      <c r="B199">
        <v>17500535.296032645</v>
      </c>
      <c r="C199">
        <v>961788.52409706474</v>
      </c>
      <c r="D199">
        <v>4227298.8862209581</v>
      </c>
      <c r="E199">
        <v>242358781.2374163</v>
      </c>
      <c r="F199" s="5">
        <f t="shared" si="6"/>
        <v>695300</v>
      </c>
      <c r="G199" s="5">
        <v>34765000</v>
      </c>
      <c r="H199" s="5">
        <v>3800322.824744341</v>
      </c>
      <c r="J199" s="5"/>
      <c r="K199">
        <v>538534853.43268335</v>
      </c>
      <c r="L199" s="5">
        <f t="shared" si="7"/>
        <v>304309026.7685113</v>
      </c>
      <c r="M199" s="5">
        <f t="shared" si="8"/>
        <v>234225826.66417205</v>
      </c>
    </row>
    <row r="200" spans="1:13" x14ac:dyDescent="0.25">
      <c r="A200">
        <v>192</v>
      </c>
      <c r="B200">
        <v>41287958.450701207</v>
      </c>
      <c r="C200">
        <v>1033198.4685449854</v>
      </c>
      <c r="D200">
        <v>3939880.6012349399</v>
      </c>
      <c r="E200">
        <v>125270484.26870872</v>
      </c>
      <c r="F200" s="5">
        <f t="shared" si="6"/>
        <v>695300</v>
      </c>
      <c r="G200" s="5">
        <v>34765000</v>
      </c>
      <c r="H200" s="5">
        <v>3749998.9563697828</v>
      </c>
      <c r="J200" s="5"/>
      <c r="K200">
        <v>536963107.48556089</v>
      </c>
      <c r="L200" s="5">
        <f t="shared" si="7"/>
        <v>210741820.74555963</v>
      </c>
      <c r="M200" s="5">
        <f t="shared" si="8"/>
        <v>326221286.74000126</v>
      </c>
    </row>
    <row r="201" spans="1:13" x14ac:dyDescent="0.25">
      <c r="A201">
        <v>193</v>
      </c>
      <c r="B201">
        <v>48069214.845175289</v>
      </c>
      <c r="C201">
        <v>1125571.6736478666</v>
      </c>
      <c r="D201">
        <v>3958440.6221150812</v>
      </c>
      <c r="E201">
        <v>181763123.47399461</v>
      </c>
      <c r="F201" s="5">
        <f t="shared" si="6"/>
        <v>695300</v>
      </c>
      <c r="G201" s="5">
        <v>34765000</v>
      </c>
      <c r="H201" s="5">
        <v>3749999.5972461458</v>
      </c>
      <c r="J201" s="5"/>
      <c r="K201">
        <v>536549999.12064046</v>
      </c>
      <c r="L201" s="5">
        <f t="shared" si="7"/>
        <v>274126650.21217901</v>
      </c>
      <c r="M201" s="5">
        <f t="shared" si="8"/>
        <v>262423348.90846145</v>
      </c>
    </row>
    <row r="202" spans="1:13" x14ac:dyDescent="0.25">
      <c r="A202">
        <v>194</v>
      </c>
      <c r="B202">
        <v>18569096.944812983</v>
      </c>
      <c r="C202">
        <v>989563.76367613638</v>
      </c>
      <c r="D202">
        <v>3074590.0720405253</v>
      </c>
      <c r="E202">
        <v>234000445.32686445</v>
      </c>
      <c r="F202" s="5">
        <f t="shared" ref="F202:F265" si="9">G199*0.02</f>
        <v>695300</v>
      </c>
      <c r="G202" s="5">
        <v>34765000</v>
      </c>
      <c r="H202" s="5">
        <v>3783560.771279261</v>
      </c>
      <c r="J202" s="5"/>
      <c r="K202">
        <v>536989685.3762126</v>
      </c>
      <c r="L202" s="5">
        <f t="shared" ref="L202:L265" si="10">SUM(B202:H202)</f>
        <v>295877556.87867337</v>
      </c>
      <c r="M202" s="5">
        <f t="shared" ref="M202:M265" si="11">K202-L202</f>
        <v>241112128.49753922</v>
      </c>
    </row>
    <row r="203" spans="1:13" x14ac:dyDescent="0.25">
      <c r="A203">
        <v>195</v>
      </c>
      <c r="B203">
        <v>43189804.680080786</v>
      </c>
      <c r="C203">
        <v>1260441.2943611047</v>
      </c>
      <c r="D203">
        <v>4037190.9148889291</v>
      </c>
      <c r="E203">
        <v>205594429.63863009</v>
      </c>
      <c r="F203" s="5">
        <f t="shared" si="9"/>
        <v>695300</v>
      </c>
      <c r="G203" s="5">
        <v>34765000</v>
      </c>
      <c r="H203" s="5">
        <v>3749999.8675985499</v>
      </c>
      <c r="J203" s="5"/>
      <c r="K203">
        <v>536549999.80361241</v>
      </c>
      <c r="L203" s="5">
        <f t="shared" si="10"/>
        <v>293292166.39555943</v>
      </c>
      <c r="M203" s="5">
        <f t="shared" si="11"/>
        <v>243257833.40805298</v>
      </c>
    </row>
    <row r="204" spans="1:13" x14ac:dyDescent="0.25">
      <c r="A204">
        <v>196</v>
      </c>
      <c r="B204">
        <v>41065160.058481023</v>
      </c>
      <c r="C204">
        <v>1218830.3333041458</v>
      </c>
      <c r="D204">
        <v>4470446.7628706591</v>
      </c>
      <c r="E204">
        <v>103911257.18694592</v>
      </c>
      <c r="F204" s="5">
        <f t="shared" si="9"/>
        <v>695300</v>
      </c>
      <c r="G204" s="5">
        <v>34765000</v>
      </c>
      <c r="H204" s="5">
        <v>3749998.7140616877</v>
      </c>
      <c r="J204" s="5"/>
      <c r="K204">
        <v>536812791.5263629</v>
      </c>
      <c r="L204" s="5">
        <f t="shared" si="10"/>
        <v>189875993.05566341</v>
      </c>
      <c r="M204" s="5">
        <f t="shared" si="11"/>
        <v>346936798.47069949</v>
      </c>
    </row>
    <row r="205" spans="1:13" x14ac:dyDescent="0.25">
      <c r="A205">
        <v>197</v>
      </c>
      <c r="B205">
        <v>31078566.438428022</v>
      </c>
      <c r="C205">
        <v>1012728.884358664</v>
      </c>
      <c r="D205">
        <v>4330976.547304377</v>
      </c>
      <c r="E205">
        <v>149101867.2579788</v>
      </c>
      <c r="F205" s="5">
        <f t="shared" si="9"/>
        <v>695300</v>
      </c>
      <c r="G205" s="5">
        <v>34765000</v>
      </c>
      <c r="H205" s="5">
        <v>3749999.2267230581</v>
      </c>
      <c r="J205" s="5"/>
      <c r="K205">
        <v>536549999.17649704</v>
      </c>
      <c r="L205" s="5">
        <f t="shared" si="10"/>
        <v>224734438.35479292</v>
      </c>
      <c r="M205" s="5">
        <f t="shared" si="11"/>
        <v>311815560.82170415</v>
      </c>
    </row>
    <row r="206" spans="1:13" x14ac:dyDescent="0.25">
      <c r="A206">
        <v>198</v>
      </c>
      <c r="B206">
        <v>43058988.327715322</v>
      </c>
      <c r="C206">
        <v>1042943.5837438664</v>
      </c>
      <c r="D206">
        <v>5579623.317296668</v>
      </c>
      <c r="E206">
        <v>120390663.68743637</v>
      </c>
      <c r="F206" s="5">
        <f t="shared" si="9"/>
        <v>695300</v>
      </c>
      <c r="G206" s="5">
        <v>34765000</v>
      </c>
      <c r="H206" s="5">
        <v>3749998.9010110367</v>
      </c>
      <c r="J206" s="5"/>
      <c r="K206">
        <v>536549999.38363838</v>
      </c>
      <c r="L206" s="5">
        <f t="shared" si="10"/>
        <v>209282517.81720328</v>
      </c>
      <c r="M206" s="5">
        <f t="shared" si="11"/>
        <v>327267481.5664351</v>
      </c>
    </row>
    <row r="207" spans="1:13" x14ac:dyDescent="0.25">
      <c r="A207">
        <v>199</v>
      </c>
      <c r="B207">
        <v>40324570.191619076</v>
      </c>
      <c r="C207">
        <v>1160223.8248197148</v>
      </c>
      <c r="D207">
        <v>5773624.2898955951</v>
      </c>
      <c r="E207">
        <v>187785009.03924438</v>
      </c>
      <c r="F207" s="5">
        <f t="shared" si="9"/>
        <v>695300</v>
      </c>
      <c r="G207" s="5">
        <v>34765000</v>
      </c>
      <c r="H207" s="5">
        <v>3749999.6655609598</v>
      </c>
      <c r="J207" s="5"/>
      <c r="K207">
        <v>536549998.95113981</v>
      </c>
      <c r="L207" s="5">
        <f t="shared" si="10"/>
        <v>274253727.01113975</v>
      </c>
      <c r="M207" s="5">
        <f t="shared" si="11"/>
        <v>262296271.94000006</v>
      </c>
    </row>
    <row r="208" spans="1:13" x14ac:dyDescent="0.25">
      <c r="A208">
        <v>200</v>
      </c>
      <c r="B208">
        <v>50077359.256834418</v>
      </c>
      <c r="C208">
        <v>1044127.8900966996</v>
      </c>
      <c r="D208">
        <v>5993774.7840445461</v>
      </c>
      <c r="E208">
        <v>262940897.10548136</v>
      </c>
      <c r="F208" s="5">
        <f t="shared" si="9"/>
        <v>695300</v>
      </c>
      <c r="G208" s="5">
        <v>34765000</v>
      </c>
      <c r="H208" s="5">
        <v>3841598.8072242313</v>
      </c>
      <c r="J208" s="5"/>
      <c r="K208">
        <v>536549999.95313716</v>
      </c>
      <c r="L208" s="5">
        <f t="shared" si="10"/>
        <v>359358057.84368122</v>
      </c>
      <c r="M208" s="5">
        <f t="shared" si="11"/>
        <v>177191942.10945594</v>
      </c>
    </row>
    <row r="209" spans="1:13" x14ac:dyDescent="0.25">
      <c r="A209">
        <v>201</v>
      </c>
      <c r="B209">
        <v>23203900.653235625</v>
      </c>
      <c r="C209">
        <v>1093600.7480233763</v>
      </c>
      <c r="D209">
        <v>5395391.9988498772</v>
      </c>
      <c r="E209">
        <v>147636502.65365392</v>
      </c>
      <c r="F209" s="5">
        <f t="shared" si="9"/>
        <v>695300</v>
      </c>
      <c r="G209" s="5">
        <v>34765000</v>
      </c>
      <c r="H209" s="5">
        <v>3749999.2100993432</v>
      </c>
      <c r="J209" s="5"/>
      <c r="K209">
        <v>536549999.38460636</v>
      </c>
      <c r="L209" s="5">
        <f t="shared" si="10"/>
        <v>216539695.26386213</v>
      </c>
      <c r="M209" s="5">
        <f t="shared" si="11"/>
        <v>320010304.12074423</v>
      </c>
    </row>
    <row r="210" spans="1:13" x14ac:dyDescent="0.25">
      <c r="A210">
        <v>202</v>
      </c>
      <c r="B210">
        <v>20016405.417675298</v>
      </c>
      <c r="C210">
        <v>1020660.5943056655</v>
      </c>
      <c r="D210">
        <v>4244474.572941049</v>
      </c>
      <c r="E210">
        <v>164476013.0095889</v>
      </c>
      <c r="F210" s="5">
        <f t="shared" si="9"/>
        <v>695300</v>
      </c>
      <c r="G210" s="5">
        <v>34765000</v>
      </c>
      <c r="H210" s="5">
        <v>3749999.4011338623</v>
      </c>
      <c r="J210" s="5"/>
      <c r="K210">
        <v>538329315.48360455</v>
      </c>
      <c r="L210" s="5">
        <f t="shared" si="10"/>
        <v>228967852.99564478</v>
      </c>
      <c r="M210" s="5">
        <f t="shared" si="11"/>
        <v>309361462.48795974</v>
      </c>
    </row>
    <row r="211" spans="1:13" x14ac:dyDescent="0.25">
      <c r="A211">
        <v>203</v>
      </c>
      <c r="B211">
        <v>41764367.697514296</v>
      </c>
      <c r="C211">
        <v>1038279.8914385417</v>
      </c>
      <c r="D211">
        <v>5261454.2860458428</v>
      </c>
      <c r="E211">
        <v>278485898.95645463</v>
      </c>
      <c r="F211" s="5">
        <f t="shared" si="9"/>
        <v>695300</v>
      </c>
      <c r="G211" s="5">
        <v>34765000</v>
      </c>
      <c r="H211" s="5">
        <v>3872773.2126237364</v>
      </c>
      <c r="J211" s="5"/>
      <c r="K211">
        <v>536549999.81602329</v>
      </c>
      <c r="L211" s="5">
        <f t="shared" si="10"/>
        <v>365883074.04407704</v>
      </c>
      <c r="M211" s="5">
        <f t="shared" si="11"/>
        <v>170666925.77194625</v>
      </c>
    </row>
    <row r="212" spans="1:13" x14ac:dyDescent="0.25">
      <c r="A212">
        <v>204</v>
      </c>
      <c r="B212">
        <v>36352219.614845455</v>
      </c>
      <c r="C212">
        <v>1096260.5570927493</v>
      </c>
      <c r="D212">
        <v>4282879.6902253972</v>
      </c>
      <c r="E212">
        <v>254701764.305639</v>
      </c>
      <c r="F212" s="5">
        <f t="shared" si="9"/>
        <v>695300</v>
      </c>
      <c r="G212" s="5">
        <v>34765000</v>
      </c>
      <c r="H212" s="5">
        <v>3825075.8071947037</v>
      </c>
      <c r="J212" s="5"/>
      <c r="K212">
        <v>536549998.884202</v>
      </c>
      <c r="L212" s="5">
        <f t="shared" si="10"/>
        <v>335718499.97499728</v>
      </c>
      <c r="M212" s="5">
        <f t="shared" si="11"/>
        <v>200831498.90920472</v>
      </c>
    </row>
    <row r="213" spans="1:13" x14ac:dyDescent="0.25">
      <c r="A213">
        <v>205</v>
      </c>
      <c r="B213">
        <v>21141425.998032026</v>
      </c>
      <c r="C213">
        <v>1076687.529499108</v>
      </c>
      <c r="D213">
        <v>3176907.3300496442</v>
      </c>
      <c r="E213">
        <v>271669711.42731297</v>
      </c>
      <c r="F213" s="5">
        <f t="shared" si="9"/>
        <v>695300</v>
      </c>
      <c r="G213" s="5">
        <v>34765000</v>
      </c>
      <c r="H213" s="5">
        <v>3859103.8290270269</v>
      </c>
      <c r="J213" s="5"/>
      <c r="K213">
        <v>539453449.16110337</v>
      </c>
      <c r="L213" s="5">
        <f t="shared" si="10"/>
        <v>336384136.11392081</v>
      </c>
      <c r="M213" s="5">
        <f t="shared" si="11"/>
        <v>203069313.04718256</v>
      </c>
    </row>
    <row r="214" spans="1:13" x14ac:dyDescent="0.25">
      <c r="A214">
        <v>206</v>
      </c>
      <c r="B214">
        <v>31461739.56438778</v>
      </c>
      <c r="C214">
        <v>1018504.2994558818</v>
      </c>
      <c r="D214">
        <v>3630268.3659325158</v>
      </c>
      <c r="E214">
        <v>188882959.2823948</v>
      </c>
      <c r="F214" s="5">
        <f t="shared" si="9"/>
        <v>695300</v>
      </c>
      <c r="G214" s="5">
        <v>34765000</v>
      </c>
      <c r="H214" s="5">
        <v>3749999.6780165709</v>
      </c>
      <c r="J214" s="5"/>
      <c r="K214">
        <v>537707809.71595073</v>
      </c>
      <c r="L214" s="5">
        <f t="shared" si="10"/>
        <v>264203771.19018754</v>
      </c>
      <c r="M214" s="5">
        <f t="shared" si="11"/>
        <v>273504038.52576315</v>
      </c>
    </row>
    <row r="215" spans="1:13" x14ac:dyDescent="0.25">
      <c r="A215">
        <v>207</v>
      </c>
      <c r="B215">
        <v>55881509.761484817</v>
      </c>
      <c r="C215">
        <v>629221.65882729017</v>
      </c>
      <c r="D215">
        <v>4366478.5965955183</v>
      </c>
      <c r="E215">
        <v>230383402.08414665</v>
      </c>
      <c r="F215" s="5">
        <f t="shared" si="9"/>
        <v>695300</v>
      </c>
      <c r="G215" s="5">
        <v>34765000</v>
      </c>
      <c r="H215" s="5">
        <v>3776307.0460319421</v>
      </c>
      <c r="J215" s="5"/>
      <c r="K215">
        <v>538924483.11385572</v>
      </c>
      <c r="L215" s="5">
        <f t="shared" si="10"/>
        <v>330497219.1470862</v>
      </c>
      <c r="M215" s="5">
        <f t="shared" si="11"/>
        <v>208427263.96676952</v>
      </c>
    </row>
    <row r="216" spans="1:13" x14ac:dyDescent="0.25">
      <c r="A216">
        <v>208</v>
      </c>
      <c r="B216">
        <v>39110057.195933193</v>
      </c>
      <c r="C216">
        <v>1039183.4005025049</v>
      </c>
      <c r="D216">
        <v>3632558.093543726</v>
      </c>
      <c r="E216">
        <v>127218826.21493001</v>
      </c>
      <c r="F216" s="5">
        <f t="shared" si="9"/>
        <v>695300</v>
      </c>
      <c r="G216" s="5">
        <v>34765000</v>
      </c>
      <c r="H216" s="5">
        <v>3749998.978472597</v>
      </c>
      <c r="J216" s="5"/>
      <c r="K216">
        <v>538074821.92749143</v>
      </c>
      <c r="L216" s="5">
        <f t="shared" si="10"/>
        <v>210210923.88338202</v>
      </c>
      <c r="M216" s="5">
        <f t="shared" si="11"/>
        <v>327863898.0441094</v>
      </c>
    </row>
    <row r="217" spans="1:13" x14ac:dyDescent="0.25">
      <c r="A217">
        <v>209</v>
      </c>
      <c r="B217">
        <v>50629045.188763723</v>
      </c>
      <c r="C217">
        <v>1129162.7026508418</v>
      </c>
      <c r="D217">
        <v>5073709.9838953242</v>
      </c>
      <c r="E217">
        <v>313060598.7660073</v>
      </c>
      <c r="F217" s="5">
        <f t="shared" si="9"/>
        <v>695300</v>
      </c>
      <c r="G217" s="5">
        <v>34765000</v>
      </c>
      <c r="H217" s="5">
        <v>3942110.3358201343</v>
      </c>
      <c r="J217" s="5"/>
      <c r="K217">
        <v>538442128.7733537</v>
      </c>
      <c r="L217" s="5">
        <f t="shared" si="10"/>
        <v>409294926.97713733</v>
      </c>
      <c r="M217" s="5">
        <f t="shared" si="11"/>
        <v>129147201.79621637</v>
      </c>
    </row>
    <row r="218" spans="1:13" x14ac:dyDescent="0.25">
      <c r="A218">
        <v>210</v>
      </c>
      <c r="B218">
        <v>34507881.700775571</v>
      </c>
      <c r="C218">
        <v>1013661.7774619922</v>
      </c>
      <c r="D218">
        <v>4969353.614663057</v>
      </c>
      <c r="E218">
        <v>141897889.74445373</v>
      </c>
      <c r="F218" s="5">
        <f t="shared" si="9"/>
        <v>695300</v>
      </c>
      <c r="G218" s="5">
        <v>34765000</v>
      </c>
      <c r="H218" s="5">
        <v>3749999.1449980941</v>
      </c>
      <c r="J218" s="5"/>
      <c r="K218">
        <v>536549999.69050819</v>
      </c>
      <c r="L218" s="5">
        <f t="shared" si="10"/>
        <v>221599085.98235247</v>
      </c>
      <c r="M218" s="5">
        <f t="shared" si="11"/>
        <v>314950913.70815575</v>
      </c>
    </row>
    <row r="219" spans="1:13" x14ac:dyDescent="0.25">
      <c r="A219">
        <v>211</v>
      </c>
      <c r="B219">
        <v>33484197.870149355</v>
      </c>
      <c r="C219">
        <v>1256050.0982914281</v>
      </c>
      <c r="D219">
        <v>2849877.0977192651</v>
      </c>
      <c r="E219">
        <v>176066751.30258983</v>
      </c>
      <c r="F219" s="5">
        <f t="shared" si="9"/>
        <v>695300</v>
      </c>
      <c r="G219" s="5">
        <v>34765000</v>
      </c>
      <c r="H219" s="5">
        <v>3749999.5326240938</v>
      </c>
      <c r="J219" s="5"/>
      <c r="K219">
        <v>540065992.57040691</v>
      </c>
      <c r="L219" s="5">
        <f t="shared" si="10"/>
        <v>252867175.90137398</v>
      </c>
      <c r="M219" s="5">
        <f t="shared" si="11"/>
        <v>287198816.66903293</v>
      </c>
    </row>
    <row r="220" spans="1:13" x14ac:dyDescent="0.25">
      <c r="A220">
        <v>212</v>
      </c>
      <c r="B220">
        <v>33585393.46950309</v>
      </c>
      <c r="C220">
        <v>1066916.6329082006</v>
      </c>
      <c r="D220">
        <v>5421820.1394399796</v>
      </c>
      <c r="E220">
        <v>129997053.19372679</v>
      </c>
      <c r="F220" s="5">
        <f t="shared" si="9"/>
        <v>695300</v>
      </c>
      <c r="G220" s="5">
        <v>34765000</v>
      </c>
      <c r="H220" s="5">
        <v>3749999.0099899773</v>
      </c>
      <c r="J220" s="5"/>
      <c r="K220">
        <v>539156164.88881767</v>
      </c>
      <c r="L220" s="5">
        <f t="shared" si="10"/>
        <v>209281482.44556803</v>
      </c>
      <c r="M220" s="5">
        <f t="shared" si="11"/>
        <v>329874682.44324964</v>
      </c>
    </row>
    <row r="221" spans="1:13" x14ac:dyDescent="0.25">
      <c r="A221">
        <v>213</v>
      </c>
      <c r="B221">
        <v>40717919.506560519</v>
      </c>
      <c r="C221">
        <v>1105297.6969876443</v>
      </c>
      <c r="D221">
        <v>4551600.3872004151</v>
      </c>
      <c r="E221">
        <v>346706378.61373287</v>
      </c>
      <c r="F221" s="5">
        <f t="shared" si="9"/>
        <v>695300</v>
      </c>
      <c r="G221" s="5">
        <v>34765000</v>
      </c>
      <c r="H221" s="5">
        <v>4009584.5755153717</v>
      </c>
      <c r="J221" s="5"/>
      <c r="K221">
        <v>536681328.98274249</v>
      </c>
      <c r="L221" s="5">
        <f t="shared" si="10"/>
        <v>432551080.77999687</v>
      </c>
      <c r="M221" s="5">
        <f t="shared" si="11"/>
        <v>104130248.20274562</v>
      </c>
    </row>
    <row r="222" spans="1:13" x14ac:dyDescent="0.25">
      <c r="A222">
        <v>214</v>
      </c>
      <c r="B222">
        <v>36675105.570325896</v>
      </c>
      <c r="C222">
        <v>1169700.2740726934</v>
      </c>
      <c r="D222">
        <v>4182503.376178368</v>
      </c>
      <c r="E222">
        <v>257181835.32614076</v>
      </c>
      <c r="F222" s="5">
        <f t="shared" si="9"/>
        <v>695300</v>
      </c>
      <c r="G222" s="5">
        <v>34765000</v>
      </c>
      <c r="H222" s="5">
        <v>3830049.4147988637</v>
      </c>
      <c r="J222" s="5"/>
      <c r="K222">
        <v>536549999.24732006</v>
      </c>
      <c r="L222" s="5">
        <f t="shared" si="10"/>
        <v>338499493.96151656</v>
      </c>
      <c r="M222" s="5">
        <f t="shared" si="11"/>
        <v>198050505.2858035</v>
      </c>
    </row>
    <row r="223" spans="1:13" x14ac:dyDescent="0.25">
      <c r="A223">
        <v>215</v>
      </c>
      <c r="B223">
        <v>37658825.107694164</v>
      </c>
      <c r="C223">
        <v>1056052.6976239458</v>
      </c>
      <c r="D223">
        <v>4857011.533920343</v>
      </c>
      <c r="E223">
        <v>235461767.03116828</v>
      </c>
      <c r="F223" s="5">
        <f t="shared" si="9"/>
        <v>695300</v>
      </c>
      <c r="G223" s="5">
        <v>34765000</v>
      </c>
      <c r="H223" s="5">
        <v>3786491.3489444037</v>
      </c>
      <c r="J223" s="5"/>
      <c r="K223">
        <v>536549999.91599226</v>
      </c>
      <c r="L223" s="5">
        <f t="shared" si="10"/>
        <v>318280447.71935117</v>
      </c>
      <c r="M223" s="5">
        <f t="shared" si="11"/>
        <v>218269552.19664109</v>
      </c>
    </row>
    <row r="224" spans="1:13" x14ac:dyDescent="0.25">
      <c r="A224">
        <v>216</v>
      </c>
      <c r="B224">
        <v>27737094.428987343</v>
      </c>
      <c r="C224">
        <v>1012168.7883346723</v>
      </c>
      <c r="D224">
        <v>6287643.1876460388</v>
      </c>
      <c r="E224">
        <v>257878573.08261508</v>
      </c>
      <c r="F224" s="5">
        <f t="shared" si="9"/>
        <v>695300</v>
      </c>
      <c r="G224" s="5">
        <v>34765000</v>
      </c>
      <c r="H224" s="5">
        <v>3831446.6732543921</v>
      </c>
      <c r="J224" s="5"/>
      <c r="K224">
        <v>536549999.80702573</v>
      </c>
      <c r="L224" s="5">
        <f t="shared" si="10"/>
        <v>332207226.16083753</v>
      </c>
      <c r="M224" s="5">
        <f t="shared" si="11"/>
        <v>204342773.6461882</v>
      </c>
    </row>
    <row r="225" spans="1:13" x14ac:dyDescent="0.25">
      <c r="A225">
        <v>217</v>
      </c>
      <c r="B225">
        <v>36390401.720226705</v>
      </c>
      <c r="C225">
        <v>787654.12773189088</v>
      </c>
      <c r="D225">
        <v>2969681.2855747771</v>
      </c>
      <c r="E225">
        <v>273363057.75885808</v>
      </c>
      <c r="F225" s="5">
        <f t="shared" si="9"/>
        <v>695300</v>
      </c>
      <c r="G225" s="5">
        <v>34765000</v>
      </c>
      <c r="H225" s="5">
        <v>3862499.7157260077</v>
      </c>
      <c r="J225" s="5"/>
      <c r="K225">
        <v>537472628.76660824</v>
      </c>
      <c r="L225" s="5">
        <f t="shared" si="10"/>
        <v>352833594.60811746</v>
      </c>
      <c r="M225" s="5">
        <f t="shared" si="11"/>
        <v>184639034.15849078</v>
      </c>
    </row>
    <row r="226" spans="1:13" x14ac:dyDescent="0.25">
      <c r="A226">
        <v>218</v>
      </c>
      <c r="B226">
        <v>41859254.831539795</v>
      </c>
      <c r="C226">
        <v>794246.38403164176</v>
      </c>
      <c r="D226">
        <v>5118916.6833926728</v>
      </c>
      <c r="E226">
        <v>216729601.33568865</v>
      </c>
      <c r="F226" s="5">
        <f t="shared" si="9"/>
        <v>695300</v>
      </c>
      <c r="G226" s="5">
        <v>34765000</v>
      </c>
      <c r="H226" s="5">
        <v>3749999.9939206415</v>
      </c>
      <c r="J226" s="5"/>
      <c r="K226">
        <v>536549999.09020174</v>
      </c>
      <c r="L226" s="5">
        <f t="shared" si="10"/>
        <v>303712319.22857338</v>
      </c>
      <c r="M226" s="5">
        <f t="shared" si="11"/>
        <v>232837679.86162835</v>
      </c>
    </row>
    <row r="227" spans="1:13" x14ac:dyDescent="0.25">
      <c r="A227">
        <v>219</v>
      </c>
      <c r="B227">
        <v>30668085.838886883</v>
      </c>
      <c r="C227">
        <v>1126634.4595441753</v>
      </c>
      <c r="D227">
        <v>4390347.5383590339</v>
      </c>
      <c r="E227">
        <v>190367014.20329171</v>
      </c>
      <c r="F227" s="5">
        <f t="shared" si="9"/>
        <v>695300</v>
      </c>
      <c r="G227" s="5">
        <v>34765000</v>
      </c>
      <c r="H227" s="5">
        <v>3749999.6948523168</v>
      </c>
      <c r="J227" s="5"/>
      <c r="K227">
        <v>536562344.38504303</v>
      </c>
      <c r="L227" s="5">
        <f t="shared" si="10"/>
        <v>265762381.73493412</v>
      </c>
      <c r="M227" s="5">
        <f t="shared" si="11"/>
        <v>270799962.65010893</v>
      </c>
    </row>
    <row r="228" spans="1:13" x14ac:dyDescent="0.25">
      <c r="A228">
        <v>220</v>
      </c>
      <c r="B228">
        <v>25684222.670651637</v>
      </c>
      <c r="C228">
        <v>1151763.7665242155</v>
      </c>
      <c r="D228">
        <v>4137365.535526867</v>
      </c>
      <c r="E228">
        <v>292098516.59490812</v>
      </c>
      <c r="F228" s="5">
        <f t="shared" si="9"/>
        <v>695300</v>
      </c>
      <c r="G228" s="5">
        <v>34765000</v>
      </c>
      <c r="H228" s="5">
        <v>3900072.3577044443</v>
      </c>
      <c r="J228" s="5"/>
      <c r="K228">
        <v>539409482.31099093</v>
      </c>
      <c r="L228" s="5">
        <f t="shared" si="10"/>
        <v>362432240.92531532</v>
      </c>
      <c r="M228" s="5">
        <f t="shared" si="11"/>
        <v>176977241.38567561</v>
      </c>
    </row>
    <row r="229" spans="1:13" x14ac:dyDescent="0.25">
      <c r="A229">
        <v>221</v>
      </c>
      <c r="B229">
        <v>28166049.627699487</v>
      </c>
      <c r="C229">
        <v>1153331.0185145081</v>
      </c>
      <c r="D229">
        <v>3531246.420547259</v>
      </c>
      <c r="E229">
        <v>118804273.04797062</v>
      </c>
      <c r="F229" s="5">
        <f t="shared" si="9"/>
        <v>695300</v>
      </c>
      <c r="G229" s="5">
        <v>34765000</v>
      </c>
      <c r="H229" s="5">
        <v>3749998.8830143511</v>
      </c>
      <c r="J229" s="5"/>
      <c r="K229">
        <v>537333458.01105511</v>
      </c>
      <c r="L229" s="5">
        <f t="shared" si="10"/>
        <v>190865198.99774623</v>
      </c>
      <c r="M229" s="5">
        <f t="shared" si="11"/>
        <v>346468259.01330888</v>
      </c>
    </row>
    <row r="230" spans="1:13" x14ac:dyDescent="0.25">
      <c r="A230">
        <v>222</v>
      </c>
      <c r="B230">
        <v>42714325.375927098</v>
      </c>
      <c r="C230">
        <v>1046207.4558418881</v>
      </c>
      <c r="D230">
        <v>4407819.2656846279</v>
      </c>
      <c r="E230">
        <v>323377264.02520168</v>
      </c>
      <c r="F230" s="5">
        <f t="shared" si="9"/>
        <v>695300</v>
      </c>
      <c r="G230" s="5">
        <v>34765000</v>
      </c>
      <c r="H230" s="5">
        <v>3962799.6807455565</v>
      </c>
      <c r="J230" s="5"/>
      <c r="K230">
        <v>537500373.93686926</v>
      </c>
      <c r="L230" s="5">
        <f t="shared" si="10"/>
        <v>410968715.80340081</v>
      </c>
      <c r="M230" s="5">
        <f t="shared" si="11"/>
        <v>126531658.13346845</v>
      </c>
    </row>
    <row r="231" spans="1:13" x14ac:dyDescent="0.25">
      <c r="A231">
        <v>223</v>
      </c>
      <c r="B231">
        <v>25786429.019191563</v>
      </c>
      <c r="C231">
        <v>1041032.1306464712</v>
      </c>
      <c r="D231">
        <v>4915791.2298838217</v>
      </c>
      <c r="E231">
        <v>203496107.23284405</v>
      </c>
      <c r="F231" s="5">
        <f t="shared" si="9"/>
        <v>695300</v>
      </c>
      <c r="G231" s="5">
        <v>34765000</v>
      </c>
      <c r="H231" s="5">
        <v>3749999.8437942942</v>
      </c>
      <c r="J231" s="5"/>
      <c r="K231">
        <v>538971372.15501285</v>
      </c>
      <c r="L231" s="5">
        <f t="shared" si="10"/>
        <v>274449659.45636016</v>
      </c>
      <c r="M231" s="5">
        <f t="shared" si="11"/>
        <v>264521712.69865268</v>
      </c>
    </row>
    <row r="232" spans="1:13" x14ac:dyDescent="0.25">
      <c r="A232">
        <v>224</v>
      </c>
      <c r="B232">
        <v>32628846.657028906</v>
      </c>
      <c r="C232">
        <v>706115.18358286039</v>
      </c>
      <c r="D232">
        <v>4571907.5549767893</v>
      </c>
      <c r="E232">
        <v>310291121.77784777</v>
      </c>
      <c r="F232" s="5">
        <f t="shared" si="9"/>
        <v>695300</v>
      </c>
      <c r="G232" s="5">
        <v>34765000</v>
      </c>
      <c r="H232" s="5">
        <v>3936556.3449489092</v>
      </c>
      <c r="J232" s="5"/>
      <c r="K232">
        <v>536549999.66607976</v>
      </c>
      <c r="L232" s="5">
        <f t="shared" si="10"/>
        <v>387594847.51838523</v>
      </c>
      <c r="M232" s="5">
        <f t="shared" si="11"/>
        <v>148955152.14769453</v>
      </c>
    </row>
    <row r="233" spans="1:13" x14ac:dyDescent="0.25">
      <c r="A233">
        <v>225</v>
      </c>
      <c r="B233">
        <v>33982582.050901167</v>
      </c>
      <c r="C233">
        <v>919706.01710996684</v>
      </c>
      <c r="D233">
        <v>5710419.1286723847</v>
      </c>
      <c r="E233">
        <v>82374890.556601346</v>
      </c>
      <c r="F233" s="5">
        <f t="shared" si="9"/>
        <v>695300</v>
      </c>
      <c r="G233" s="5">
        <v>34765000</v>
      </c>
      <c r="H233" s="5">
        <v>3749998.4697440472</v>
      </c>
      <c r="J233" s="5"/>
      <c r="K233">
        <v>536549999.37567985</v>
      </c>
      <c r="L233" s="5">
        <f t="shared" si="10"/>
        <v>162197896.22302893</v>
      </c>
      <c r="M233" s="5">
        <f t="shared" si="11"/>
        <v>374352103.15265095</v>
      </c>
    </row>
    <row r="234" spans="1:13" x14ac:dyDescent="0.25">
      <c r="A234">
        <v>226</v>
      </c>
      <c r="B234">
        <v>50837434.896590456</v>
      </c>
      <c r="C234">
        <v>1046959.3683379309</v>
      </c>
      <c r="D234">
        <v>5979231.308128804</v>
      </c>
      <c r="E234">
        <v>267521434.25249359</v>
      </c>
      <c r="F234" s="5">
        <f t="shared" si="9"/>
        <v>695300</v>
      </c>
      <c r="G234" s="5">
        <v>34765000</v>
      </c>
      <c r="H234" s="5">
        <v>3850784.751577111</v>
      </c>
      <c r="J234" s="5"/>
      <c r="K234">
        <v>537650498.66408646</v>
      </c>
      <c r="L234" s="5">
        <f t="shared" si="10"/>
        <v>364696144.57712793</v>
      </c>
      <c r="M234" s="5">
        <f t="shared" si="11"/>
        <v>172954354.08695853</v>
      </c>
    </row>
    <row r="235" spans="1:13" x14ac:dyDescent="0.25">
      <c r="A235">
        <v>227</v>
      </c>
      <c r="B235">
        <v>20407530.521906313</v>
      </c>
      <c r="C235">
        <v>931626.24721879617</v>
      </c>
      <c r="D235">
        <v>4960672.3577996455</v>
      </c>
      <c r="E235">
        <v>261073753.16912287</v>
      </c>
      <c r="F235" s="5">
        <f t="shared" si="9"/>
        <v>695300</v>
      </c>
      <c r="G235" s="5">
        <v>34765000</v>
      </c>
      <c r="H235" s="5">
        <v>3837854.3816802986</v>
      </c>
      <c r="J235" s="5"/>
      <c r="K235">
        <v>542435902.3792938</v>
      </c>
      <c r="L235" s="5">
        <f t="shared" si="10"/>
        <v>326671736.67772794</v>
      </c>
      <c r="M235" s="5">
        <f t="shared" si="11"/>
        <v>215764165.70156586</v>
      </c>
    </row>
    <row r="236" spans="1:13" x14ac:dyDescent="0.25">
      <c r="A236">
        <v>228</v>
      </c>
      <c r="B236">
        <v>40524458.46798519</v>
      </c>
      <c r="C236">
        <v>962179.53868897259</v>
      </c>
      <c r="D236">
        <v>4840034.6975617195</v>
      </c>
      <c r="E236">
        <v>60043963.324283868</v>
      </c>
      <c r="F236" s="5">
        <f t="shared" si="9"/>
        <v>695300</v>
      </c>
      <c r="G236" s="5">
        <v>34765000</v>
      </c>
      <c r="H236" s="5">
        <v>3749998.2164125754</v>
      </c>
      <c r="J236" s="5"/>
      <c r="K236">
        <v>539508285.2566458</v>
      </c>
      <c r="L236" s="5">
        <f t="shared" si="10"/>
        <v>145580934.24493232</v>
      </c>
      <c r="M236" s="5">
        <f t="shared" si="11"/>
        <v>393927351.0117135</v>
      </c>
    </row>
    <row r="237" spans="1:13" x14ac:dyDescent="0.25">
      <c r="A237">
        <v>229</v>
      </c>
      <c r="B237">
        <v>32339719.016349435</v>
      </c>
      <c r="C237">
        <v>894349.29184184899</v>
      </c>
      <c r="D237">
        <v>5684097.2650640169</v>
      </c>
      <c r="E237">
        <v>99245209.248797446</v>
      </c>
      <c r="F237" s="5">
        <f t="shared" si="9"/>
        <v>695300</v>
      </c>
      <c r="G237" s="5">
        <v>34765000</v>
      </c>
      <c r="H237" s="5">
        <v>3749998.6611280688</v>
      </c>
      <c r="J237" s="5"/>
      <c r="K237">
        <v>536549999.22715366</v>
      </c>
      <c r="L237" s="5">
        <f t="shared" si="10"/>
        <v>177373673.48318082</v>
      </c>
      <c r="M237" s="5">
        <f t="shared" si="11"/>
        <v>359176325.74397284</v>
      </c>
    </row>
    <row r="238" spans="1:13" x14ac:dyDescent="0.25">
      <c r="A238">
        <v>230</v>
      </c>
      <c r="B238">
        <v>19727721.000509314</v>
      </c>
      <c r="C238">
        <v>1165664.944192203</v>
      </c>
      <c r="D238">
        <v>4813355.6902455213</v>
      </c>
      <c r="E238">
        <v>243724302.25867286</v>
      </c>
      <c r="F238" s="5">
        <f t="shared" si="9"/>
        <v>695300</v>
      </c>
      <c r="G238" s="5">
        <v>34765000</v>
      </c>
      <c r="H238" s="5">
        <v>3803061.2808929025</v>
      </c>
      <c r="J238" s="5"/>
      <c r="K238">
        <v>537536396.83499062</v>
      </c>
      <c r="L238" s="5">
        <f t="shared" si="10"/>
        <v>308694405.1745128</v>
      </c>
      <c r="M238" s="5">
        <f t="shared" si="11"/>
        <v>228841991.66047782</v>
      </c>
    </row>
    <row r="239" spans="1:13" x14ac:dyDescent="0.25">
      <c r="A239">
        <v>231</v>
      </c>
      <c r="B239">
        <v>41903937.827193446</v>
      </c>
      <c r="C239">
        <v>1178531.242639963</v>
      </c>
      <c r="D239">
        <v>4890462.9734465806</v>
      </c>
      <c r="E239">
        <v>159749010.68155146</v>
      </c>
      <c r="F239" s="5">
        <f t="shared" si="9"/>
        <v>695300</v>
      </c>
      <c r="G239" s="5">
        <v>34765000</v>
      </c>
      <c r="H239" s="5">
        <v>3749999.3475087509</v>
      </c>
      <c r="J239" s="5"/>
      <c r="K239">
        <v>542863504.47095644</v>
      </c>
      <c r="L239" s="5">
        <f t="shared" si="10"/>
        <v>246932242.07234022</v>
      </c>
      <c r="M239" s="5">
        <f t="shared" si="11"/>
        <v>295931262.39861619</v>
      </c>
    </row>
    <row r="240" spans="1:13" x14ac:dyDescent="0.25">
      <c r="A240">
        <v>232</v>
      </c>
      <c r="B240">
        <v>9727489.1057650633</v>
      </c>
      <c r="C240">
        <v>1152819.1421823022</v>
      </c>
      <c r="D240">
        <v>3463699.5991760478</v>
      </c>
      <c r="E240">
        <v>192588886.25061294</v>
      </c>
      <c r="F240" s="5">
        <f t="shared" si="9"/>
        <v>695300</v>
      </c>
      <c r="G240" s="5">
        <v>34765000</v>
      </c>
      <c r="H240" s="5">
        <v>3749999.720058172</v>
      </c>
      <c r="J240" s="5"/>
      <c r="K240">
        <v>536549999.96808785</v>
      </c>
      <c r="L240" s="5">
        <f t="shared" si="10"/>
        <v>246143193.81779453</v>
      </c>
      <c r="M240" s="5">
        <f t="shared" si="11"/>
        <v>290406806.15029335</v>
      </c>
    </row>
    <row r="241" spans="1:13" x14ac:dyDescent="0.25">
      <c r="A241">
        <v>233</v>
      </c>
      <c r="B241">
        <v>50052882.730652116</v>
      </c>
      <c r="C241">
        <v>861209.93547017151</v>
      </c>
      <c r="D241">
        <v>4094498.0469221021</v>
      </c>
      <c r="E241">
        <v>168877583.99996597</v>
      </c>
      <c r="F241" s="5">
        <f t="shared" si="9"/>
        <v>695300</v>
      </c>
      <c r="G241" s="5">
        <v>34765000</v>
      </c>
      <c r="H241" s="5">
        <v>3749999.4510671431</v>
      </c>
      <c r="J241" s="5"/>
      <c r="K241">
        <v>536549999.70729649</v>
      </c>
      <c r="L241" s="5">
        <f t="shared" si="10"/>
        <v>263096474.16407752</v>
      </c>
      <c r="M241" s="5">
        <f t="shared" si="11"/>
        <v>273453525.54321897</v>
      </c>
    </row>
    <row r="242" spans="1:13" x14ac:dyDescent="0.25">
      <c r="A242">
        <v>234</v>
      </c>
      <c r="B242">
        <v>41373930.18862018</v>
      </c>
      <c r="C242">
        <v>996963.16163613182</v>
      </c>
      <c r="D242">
        <v>5227123.4890845623</v>
      </c>
      <c r="E242">
        <v>226181266.78539401</v>
      </c>
      <c r="F242" s="5">
        <f t="shared" si="9"/>
        <v>695300</v>
      </c>
      <c r="G242" s="5">
        <v>34765000</v>
      </c>
      <c r="H242" s="5">
        <v>3767879.959911095</v>
      </c>
      <c r="J242" s="5"/>
      <c r="K242">
        <v>536549999.08630919</v>
      </c>
      <c r="L242" s="5">
        <f t="shared" si="10"/>
        <v>313007463.58464599</v>
      </c>
      <c r="M242" s="5">
        <f t="shared" si="11"/>
        <v>223542535.50166321</v>
      </c>
    </row>
    <row r="243" spans="1:13" x14ac:dyDescent="0.25">
      <c r="A243">
        <v>235</v>
      </c>
      <c r="B243">
        <v>36210799.447610684</v>
      </c>
      <c r="C243">
        <v>984068.22483727837</v>
      </c>
      <c r="D243">
        <v>4801670.0300586047</v>
      </c>
      <c r="E243">
        <v>133353810.39216323</v>
      </c>
      <c r="F243" s="5">
        <f t="shared" si="9"/>
        <v>695300</v>
      </c>
      <c r="G243" s="5">
        <v>34765000</v>
      </c>
      <c r="H243" s="5">
        <v>3749999.0480704489</v>
      </c>
      <c r="J243" s="5"/>
      <c r="K243">
        <v>538635450.8663075</v>
      </c>
      <c r="L243" s="5">
        <f t="shared" si="10"/>
        <v>214560647.14274028</v>
      </c>
      <c r="M243" s="5">
        <f t="shared" si="11"/>
        <v>324074803.72356725</v>
      </c>
    </row>
    <row r="244" spans="1:13" x14ac:dyDescent="0.25">
      <c r="A244">
        <v>236</v>
      </c>
      <c r="B244">
        <v>47544528.228771307</v>
      </c>
      <c r="C244">
        <v>1079842.6158439622</v>
      </c>
      <c r="D244">
        <v>4204179.7276573963</v>
      </c>
      <c r="E244">
        <v>283127264.48911715</v>
      </c>
      <c r="F244" s="5">
        <f t="shared" si="9"/>
        <v>695300</v>
      </c>
      <c r="G244" s="5">
        <v>34765000</v>
      </c>
      <c r="H244" s="5">
        <v>3882081.1440160666</v>
      </c>
      <c r="J244" s="5"/>
      <c r="K244">
        <v>536549999.82921571</v>
      </c>
      <c r="L244" s="5">
        <f t="shared" si="10"/>
        <v>375298196.20540589</v>
      </c>
      <c r="M244" s="5">
        <f t="shared" si="11"/>
        <v>161251803.62380981</v>
      </c>
    </row>
    <row r="245" spans="1:13" x14ac:dyDescent="0.25">
      <c r="A245">
        <v>237</v>
      </c>
      <c r="B245">
        <v>28428411.339229167</v>
      </c>
      <c r="C245">
        <v>1180539.2207996286</v>
      </c>
      <c r="D245">
        <v>3850008.9855534574</v>
      </c>
      <c r="E245">
        <v>163009673.20981479</v>
      </c>
      <c r="F245" s="5">
        <f t="shared" si="9"/>
        <v>695300</v>
      </c>
      <c r="G245" s="5">
        <v>34765000</v>
      </c>
      <c r="H245" s="5">
        <v>3749999.3844990842</v>
      </c>
      <c r="J245" s="5"/>
      <c r="K245">
        <v>536549999.61804003</v>
      </c>
      <c r="L245" s="5">
        <f t="shared" si="10"/>
        <v>235678932.13989612</v>
      </c>
      <c r="M245" s="5">
        <f t="shared" si="11"/>
        <v>300871067.47814393</v>
      </c>
    </row>
    <row r="246" spans="1:13" x14ac:dyDescent="0.25">
      <c r="A246">
        <v>238</v>
      </c>
      <c r="B246">
        <v>25428442.091116823</v>
      </c>
      <c r="C246">
        <v>1202980.1627387074</v>
      </c>
      <c r="D246">
        <v>3712299.4955234062</v>
      </c>
      <c r="E246">
        <v>307855814.73988235</v>
      </c>
      <c r="F246" s="5">
        <f t="shared" si="9"/>
        <v>695300</v>
      </c>
      <c r="G246" s="5">
        <v>34765000</v>
      </c>
      <c r="H246" s="5">
        <v>3931672.5083561814</v>
      </c>
      <c r="J246" s="5"/>
      <c r="K246">
        <v>545123778.03615868</v>
      </c>
      <c r="L246" s="5">
        <f t="shared" si="10"/>
        <v>377591508.99761742</v>
      </c>
      <c r="M246" s="5">
        <f t="shared" si="11"/>
        <v>167532269.03854126</v>
      </c>
    </row>
    <row r="247" spans="1:13" x14ac:dyDescent="0.25">
      <c r="A247">
        <v>239</v>
      </c>
      <c r="B247">
        <v>33350829.552852087</v>
      </c>
      <c r="C247">
        <v>1127903.7685872989</v>
      </c>
      <c r="D247">
        <v>6474815.5518345758</v>
      </c>
      <c r="E247">
        <v>260686521.87746084</v>
      </c>
      <c r="F247" s="5">
        <f t="shared" si="9"/>
        <v>695300</v>
      </c>
      <c r="G247" s="5">
        <v>34765000</v>
      </c>
      <c r="H247" s="5">
        <v>3837077.8166219364</v>
      </c>
      <c r="J247" s="5"/>
      <c r="K247">
        <v>536549999.96479964</v>
      </c>
      <c r="L247" s="5">
        <f t="shared" si="10"/>
        <v>340937448.56735677</v>
      </c>
      <c r="M247" s="5">
        <f t="shared" si="11"/>
        <v>195612551.39744288</v>
      </c>
    </row>
    <row r="248" spans="1:13" x14ac:dyDescent="0.25">
      <c r="A248">
        <v>240</v>
      </c>
      <c r="B248">
        <v>46322633.425880536</v>
      </c>
      <c r="C248">
        <v>1131553.7670296896</v>
      </c>
      <c r="D248">
        <v>5645361.2107973443</v>
      </c>
      <c r="E248">
        <v>200409087.157464</v>
      </c>
      <c r="F248" s="5">
        <f t="shared" si="9"/>
        <v>695300</v>
      </c>
      <c r="G248" s="5">
        <v>34765000</v>
      </c>
      <c r="H248" s="5">
        <v>3749999.8087738347</v>
      </c>
      <c r="J248" s="5"/>
      <c r="K248">
        <v>538169038.95118988</v>
      </c>
      <c r="L248" s="5">
        <f t="shared" si="10"/>
        <v>292718935.36994535</v>
      </c>
      <c r="M248" s="5">
        <f t="shared" si="11"/>
        <v>245450103.58124453</v>
      </c>
    </row>
    <row r="249" spans="1:13" x14ac:dyDescent="0.25">
      <c r="A249">
        <v>241</v>
      </c>
      <c r="B249">
        <v>32141308.894736707</v>
      </c>
      <c r="C249">
        <v>1104845.3277999486</v>
      </c>
      <c r="D249">
        <v>4111481.8000732996</v>
      </c>
      <c r="E249">
        <v>262882984.81288508</v>
      </c>
      <c r="F249" s="5">
        <f t="shared" si="9"/>
        <v>695300</v>
      </c>
      <c r="G249" s="5">
        <v>34765000</v>
      </c>
      <c r="H249" s="5">
        <v>3841482.6682038363</v>
      </c>
      <c r="J249" s="5"/>
      <c r="K249">
        <v>543218839.84164643</v>
      </c>
      <c r="L249" s="5">
        <f t="shared" si="10"/>
        <v>339542403.50369889</v>
      </c>
      <c r="M249" s="5">
        <f t="shared" si="11"/>
        <v>203676436.33794755</v>
      </c>
    </row>
    <row r="250" spans="1:13" x14ac:dyDescent="0.25">
      <c r="A250">
        <v>242</v>
      </c>
      <c r="B250">
        <v>30042901.807458218</v>
      </c>
      <c r="C250">
        <v>1029072.1566451997</v>
      </c>
      <c r="D250">
        <v>5424925.5271872692</v>
      </c>
      <c r="E250">
        <v>286978831.44280136</v>
      </c>
      <c r="F250" s="5">
        <f t="shared" si="9"/>
        <v>695300</v>
      </c>
      <c r="G250" s="5">
        <v>34765000</v>
      </c>
      <c r="H250" s="5">
        <v>3889805.1900334666</v>
      </c>
      <c r="J250" s="5"/>
      <c r="K250">
        <v>537440469.28551531</v>
      </c>
      <c r="L250" s="5">
        <f t="shared" si="10"/>
        <v>362825836.12412554</v>
      </c>
      <c r="M250" s="5">
        <f t="shared" si="11"/>
        <v>174614633.16138977</v>
      </c>
    </row>
    <row r="251" spans="1:13" x14ac:dyDescent="0.25">
      <c r="A251">
        <v>243</v>
      </c>
      <c r="B251">
        <v>46770322.670606002</v>
      </c>
      <c r="C251">
        <v>1136364.4788480785</v>
      </c>
      <c r="D251">
        <v>3267019.5707986681</v>
      </c>
      <c r="E251">
        <v>270864346.14711267</v>
      </c>
      <c r="F251" s="5">
        <f t="shared" si="9"/>
        <v>695300</v>
      </c>
      <c r="G251" s="5">
        <v>34765000</v>
      </c>
      <c r="H251" s="5">
        <v>3857488.7257301379</v>
      </c>
      <c r="J251" s="5"/>
      <c r="K251">
        <v>536549998.78139007</v>
      </c>
      <c r="L251" s="5">
        <f t="shared" si="10"/>
        <v>361355841.59309554</v>
      </c>
      <c r="M251" s="5">
        <f t="shared" si="11"/>
        <v>175194157.18829453</v>
      </c>
    </row>
    <row r="252" spans="1:13" x14ac:dyDescent="0.25">
      <c r="A252">
        <v>244</v>
      </c>
      <c r="B252">
        <v>53224458.252216831</v>
      </c>
      <c r="C252">
        <v>971337.28730645601</v>
      </c>
      <c r="D252">
        <v>4148063.6769805141</v>
      </c>
      <c r="E252">
        <v>149890726.81645176</v>
      </c>
      <c r="F252" s="5">
        <f t="shared" si="9"/>
        <v>695300</v>
      </c>
      <c r="G252" s="5">
        <v>34765000</v>
      </c>
      <c r="H252" s="5">
        <v>3749999.2356722145</v>
      </c>
      <c r="J252" s="5"/>
      <c r="K252">
        <v>537317116.16824055</v>
      </c>
      <c r="L252" s="5">
        <f t="shared" si="10"/>
        <v>247444885.26862776</v>
      </c>
      <c r="M252" s="5">
        <f t="shared" si="11"/>
        <v>289872230.89961278</v>
      </c>
    </row>
    <row r="253" spans="1:13" x14ac:dyDescent="0.25">
      <c r="A253">
        <v>245</v>
      </c>
      <c r="B253">
        <v>31873691.050056983</v>
      </c>
      <c r="C253">
        <v>990549.65885398269</v>
      </c>
      <c r="D253">
        <v>4001220.1811135644</v>
      </c>
      <c r="E253">
        <v>177471585.36793104</v>
      </c>
      <c r="F253" s="5">
        <f t="shared" si="9"/>
        <v>695300</v>
      </c>
      <c r="G253" s="5">
        <v>34765000</v>
      </c>
      <c r="H253" s="5">
        <v>3749999.5485611246</v>
      </c>
      <c r="J253" s="5"/>
      <c r="K253">
        <v>537889960.6192081</v>
      </c>
      <c r="L253" s="5">
        <f t="shared" si="10"/>
        <v>253547345.80651668</v>
      </c>
      <c r="M253" s="5">
        <f t="shared" si="11"/>
        <v>284342614.81269145</v>
      </c>
    </row>
    <row r="254" spans="1:13" x14ac:dyDescent="0.25">
      <c r="A254">
        <v>246</v>
      </c>
      <c r="B254">
        <v>31446567.159861602</v>
      </c>
      <c r="C254">
        <v>944664.96406971815</v>
      </c>
      <c r="D254">
        <v>3660027.2643482182</v>
      </c>
      <c r="E254">
        <v>255597315.68152002</v>
      </c>
      <c r="F254" s="5">
        <f t="shared" si="9"/>
        <v>695300</v>
      </c>
      <c r="G254" s="5">
        <v>34765000</v>
      </c>
      <c r="H254" s="5">
        <v>3826871.7723489986</v>
      </c>
      <c r="J254" s="5"/>
      <c r="K254">
        <v>537310256.51294792</v>
      </c>
      <c r="L254" s="5">
        <f t="shared" si="10"/>
        <v>330935746.84214854</v>
      </c>
      <c r="M254" s="5">
        <f t="shared" si="11"/>
        <v>206374509.67079937</v>
      </c>
    </row>
    <row r="255" spans="1:13" x14ac:dyDescent="0.25">
      <c r="A255">
        <v>247</v>
      </c>
      <c r="B255">
        <v>51984979.948925801</v>
      </c>
      <c r="C255">
        <v>1177623.0143885713</v>
      </c>
      <c r="D255">
        <v>3584351.2208635448</v>
      </c>
      <c r="E255">
        <v>202901423.44624269</v>
      </c>
      <c r="F255" s="5">
        <f t="shared" si="9"/>
        <v>695300</v>
      </c>
      <c r="G255" s="5">
        <v>34765000</v>
      </c>
      <c r="H255" s="5">
        <v>3749999.8370479504</v>
      </c>
      <c r="J255" s="5"/>
      <c r="K255">
        <v>536549999.71451873</v>
      </c>
      <c r="L255" s="5">
        <f t="shared" si="10"/>
        <v>298858677.4674685</v>
      </c>
      <c r="M255" s="5">
        <f t="shared" si="11"/>
        <v>237691322.24705023</v>
      </c>
    </row>
    <row r="256" spans="1:13" x14ac:dyDescent="0.25">
      <c r="A256">
        <v>248</v>
      </c>
      <c r="B256">
        <v>22712699.663413085</v>
      </c>
      <c r="C256">
        <v>979500.12349897542</v>
      </c>
      <c r="D256">
        <v>4598269.2370540816</v>
      </c>
      <c r="E256">
        <v>137256875.00313967</v>
      </c>
      <c r="F256" s="5">
        <f t="shared" si="9"/>
        <v>695300</v>
      </c>
      <c r="G256" s="5">
        <v>34765000</v>
      </c>
      <c r="H256" s="5">
        <v>3749999.0923484624</v>
      </c>
      <c r="J256" s="5"/>
      <c r="K256">
        <v>536549998.92150599</v>
      </c>
      <c r="L256" s="5">
        <f t="shared" si="10"/>
        <v>204757643.11945426</v>
      </c>
      <c r="M256" s="5">
        <f t="shared" si="11"/>
        <v>331792355.80205172</v>
      </c>
    </row>
    <row r="257" spans="1:13" x14ac:dyDescent="0.25">
      <c r="A257">
        <v>249</v>
      </c>
      <c r="B257">
        <v>27542440.442429759</v>
      </c>
      <c r="C257">
        <v>922945.5232306323</v>
      </c>
      <c r="D257">
        <v>2690451.4946347335</v>
      </c>
      <c r="E257">
        <v>344177263.93544352</v>
      </c>
      <c r="F257" s="5">
        <f t="shared" si="9"/>
        <v>695300</v>
      </c>
      <c r="G257" s="5">
        <v>34765000</v>
      </c>
      <c r="H257" s="5">
        <v>4004512.6143127494</v>
      </c>
      <c r="J257" s="5"/>
      <c r="K257">
        <v>536549999.52371562</v>
      </c>
      <c r="L257" s="5">
        <f t="shared" si="10"/>
        <v>414797914.01005143</v>
      </c>
      <c r="M257" s="5">
        <f t="shared" si="11"/>
        <v>121752085.51366419</v>
      </c>
    </row>
    <row r="258" spans="1:13" x14ac:dyDescent="0.25">
      <c r="A258">
        <v>250</v>
      </c>
      <c r="B258">
        <v>43793652.521729022</v>
      </c>
      <c r="C258">
        <v>1150994.8111804712</v>
      </c>
      <c r="D258">
        <v>2430196.8114637737</v>
      </c>
      <c r="E258">
        <v>173363599.98345244</v>
      </c>
      <c r="F258" s="5">
        <f t="shared" si="9"/>
        <v>695300</v>
      </c>
      <c r="G258" s="5">
        <v>34765000</v>
      </c>
      <c r="H258" s="5">
        <v>3749999.5019584033</v>
      </c>
      <c r="J258" s="5"/>
      <c r="K258">
        <v>537590441.20042169</v>
      </c>
      <c r="L258" s="5">
        <f t="shared" si="10"/>
        <v>259948743.62978411</v>
      </c>
      <c r="M258" s="5">
        <f t="shared" si="11"/>
        <v>277641697.57063758</v>
      </c>
    </row>
    <row r="259" spans="1:13" x14ac:dyDescent="0.25">
      <c r="A259">
        <v>251</v>
      </c>
      <c r="B259">
        <v>48473666.054669492</v>
      </c>
      <c r="C259">
        <v>1135258.5930341796</v>
      </c>
      <c r="D259">
        <v>5192986.0946036456</v>
      </c>
      <c r="E259">
        <v>212247072.34785056</v>
      </c>
      <c r="F259" s="5">
        <f t="shared" si="9"/>
        <v>695300</v>
      </c>
      <c r="G259" s="5">
        <v>34765000</v>
      </c>
      <c r="H259" s="5">
        <v>3749999.9430689393</v>
      </c>
      <c r="J259" s="5"/>
      <c r="K259">
        <v>536549999.74671125</v>
      </c>
      <c r="L259" s="5">
        <f t="shared" si="10"/>
        <v>306259283.03322679</v>
      </c>
      <c r="M259" s="5">
        <f t="shared" si="11"/>
        <v>230290716.71348447</v>
      </c>
    </row>
    <row r="260" spans="1:13" x14ac:dyDescent="0.25">
      <c r="A260">
        <v>252</v>
      </c>
      <c r="B260">
        <v>17414301.603851262</v>
      </c>
      <c r="C260">
        <v>976389.64739636367</v>
      </c>
      <c r="D260">
        <v>4828397.8687028093</v>
      </c>
      <c r="E260">
        <v>139452994.9782362</v>
      </c>
      <c r="F260" s="5">
        <f t="shared" si="9"/>
        <v>695300</v>
      </c>
      <c r="G260" s="5">
        <v>34765000</v>
      </c>
      <c r="H260" s="5">
        <v>3749999.1172621753</v>
      </c>
      <c r="J260" s="5"/>
      <c r="K260">
        <v>536549999.70576751</v>
      </c>
      <c r="L260" s="5">
        <f t="shared" si="10"/>
        <v>201882383.21544883</v>
      </c>
      <c r="M260" s="5">
        <f t="shared" si="11"/>
        <v>334667616.49031866</v>
      </c>
    </row>
    <row r="261" spans="1:13" x14ac:dyDescent="0.25">
      <c r="A261">
        <v>253</v>
      </c>
      <c r="B261">
        <v>62547409.039706536</v>
      </c>
      <c r="C261">
        <v>934786.53180630039</v>
      </c>
      <c r="D261">
        <v>3517945.3995491453</v>
      </c>
      <c r="E261">
        <v>315792701.01159286</v>
      </c>
      <c r="F261" s="5">
        <f t="shared" si="9"/>
        <v>695300</v>
      </c>
      <c r="G261" s="5">
        <v>34765000</v>
      </c>
      <c r="H261" s="5">
        <v>3947589.3742797822</v>
      </c>
      <c r="J261" s="5"/>
      <c r="K261">
        <v>536549999.97865814</v>
      </c>
      <c r="L261" s="5">
        <f t="shared" si="10"/>
        <v>422200731.35693461</v>
      </c>
      <c r="M261" s="5">
        <f t="shared" si="11"/>
        <v>114349268.62172353</v>
      </c>
    </row>
    <row r="262" spans="1:13" x14ac:dyDescent="0.25">
      <c r="A262">
        <v>254</v>
      </c>
      <c r="B262">
        <v>43816104.43272543</v>
      </c>
      <c r="C262">
        <v>1231357.9642661039</v>
      </c>
      <c r="D262">
        <v>4343973.8265570886</v>
      </c>
      <c r="E262">
        <v>147880556.84429079</v>
      </c>
      <c r="F262" s="5">
        <f t="shared" si="9"/>
        <v>695300</v>
      </c>
      <c r="G262" s="5">
        <v>34765000</v>
      </c>
      <c r="H262" s="5">
        <v>3749999.2128679971</v>
      </c>
      <c r="J262" s="5"/>
      <c r="K262">
        <v>536549999.74121523</v>
      </c>
      <c r="L262" s="5">
        <f t="shared" si="10"/>
        <v>236482292.28070742</v>
      </c>
      <c r="M262" s="5">
        <f t="shared" si="11"/>
        <v>300067707.46050781</v>
      </c>
    </row>
    <row r="263" spans="1:13" x14ac:dyDescent="0.25">
      <c r="A263">
        <v>255</v>
      </c>
      <c r="B263">
        <v>31318787.297669142</v>
      </c>
      <c r="C263">
        <v>1112189.3213815663</v>
      </c>
      <c r="D263">
        <v>6401418.123855344</v>
      </c>
      <c r="E263">
        <v>165527060.85594609</v>
      </c>
      <c r="F263" s="5">
        <f t="shared" si="9"/>
        <v>695300</v>
      </c>
      <c r="G263" s="5">
        <v>34765000</v>
      </c>
      <c r="H263" s="5">
        <v>3749999.4130573929</v>
      </c>
      <c r="J263" s="5"/>
      <c r="K263">
        <v>536549999.55340719</v>
      </c>
      <c r="L263" s="5">
        <f t="shared" si="10"/>
        <v>243569755.01190954</v>
      </c>
      <c r="M263" s="5">
        <f t="shared" si="11"/>
        <v>292980244.54149765</v>
      </c>
    </row>
    <row r="264" spans="1:13" x14ac:dyDescent="0.25">
      <c r="A264">
        <v>256</v>
      </c>
      <c r="B264">
        <v>12551733.401390459</v>
      </c>
      <c r="C264">
        <v>1184978.5276078517</v>
      </c>
      <c r="D264">
        <v>5156686.4330061311</v>
      </c>
      <c r="E264">
        <v>121971255.7368996</v>
      </c>
      <c r="F264" s="5">
        <f t="shared" si="9"/>
        <v>695300</v>
      </c>
      <c r="G264" s="5">
        <v>34765000</v>
      </c>
      <c r="H264" s="5">
        <v>3749998.9189419406</v>
      </c>
      <c r="J264" s="5"/>
      <c r="K264">
        <v>536549999.85018951</v>
      </c>
      <c r="L264" s="5">
        <f t="shared" si="10"/>
        <v>180074953.01784599</v>
      </c>
      <c r="M264" s="5">
        <f t="shared" si="11"/>
        <v>356475046.83234352</v>
      </c>
    </row>
    <row r="265" spans="1:13" x14ac:dyDescent="0.25">
      <c r="A265">
        <v>257</v>
      </c>
      <c r="B265">
        <v>54781188.658834964</v>
      </c>
      <c r="C265">
        <v>1137177.9114581798</v>
      </c>
      <c r="D265">
        <v>3575610.8538486362</v>
      </c>
      <c r="E265">
        <v>326149244.73863918</v>
      </c>
      <c r="F265" s="5">
        <f t="shared" si="9"/>
        <v>695300</v>
      </c>
      <c r="G265" s="5">
        <v>34765000</v>
      </c>
      <c r="H265" s="5">
        <v>3968358.692661332</v>
      </c>
      <c r="J265" s="5"/>
      <c r="K265">
        <v>541234051.88628495</v>
      </c>
      <c r="L265" s="5">
        <f t="shared" si="10"/>
        <v>425071880.85544229</v>
      </c>
      <c r="M265" s="5">
        <f t="shared" si="11"/>
        <v>116162171.03084266</v>
      </c>
    </row>
    <row r="266" spans="1:13" x14ac:dyDescent="0.25">
      <c r="A266">
        <v>258</v>
      </c>
      <c r="B266">
        <v>36288417.870368667</v>
      </c>
      <c r="C266">
        <v>1293273.9828422293</v>
      </c>
      <c r="D266">
        <v>5804967.2847624253</v>
      </c>
      <c r="E266">
        <v>112215625.60299121</v>
      </c>
      <c r="F266" s="5">
        <f t="shared" ref="F266:F329" si="12">G263*0.02</f>
        <v>695300</v>
      </c>
      <c r="G266" s="5">
        <v>34765000</v>
      </c>
      <c r="H266" s="5">
        <v>3749998.808269951</v>
      </c>
      <c r="J266" s="5"/>
      <c r="K266">
        <v>536549999.56971151</v>
      </c>
      <c r="L266" s="5">
        <f t="shared" ref="L266:L329" si="13">SUM(B266:H266)</f>
        <v>194812583.54923448</v>
      </c>
      <c r="M266" s="5">
        <f t="shared" ref="M266:M329" si="14">K266-L266</f>
        <v>341737416.02047706</v>
      </c>
    </row>
    <row r="267" spans="1:13" x14ac:dyDescent="0.25">
      <c r="A267">
        <v>259</v>
      </c>
      <c r="B267">
        <v>27358559.360937547</v>
      </c>
      <c r="C267">
        <v>1249183.5584741917</v>
      </c>
      <c r="D267">
        <v>5954449.3075730503</v>
      </c>
      <c r="E267">
        <v>254304257.98881316</v>
      </c>
      <c r="F267" s="5">
        <f t="shared" si="12"/>
        <v>695300</v>
      </c>
      <c r="G267" s="5">
        <v>34765000</v>
      </c>
      <c r="H267" s="5">
        <v>3824278.6362976916</v>
      </c>
      <c r="J267" s="5"/>
      <c r="K267">
        <v>536549999.85435271</v>
      </c>
      <c r="L267" s="5">
        <f t="shared" si="13"/>
        <v>328151028.85209566</v>
      </c>
      <c r="M267" s="5">
        <f t="shared" si="14"/>
        <v>208398971.00225705</v>
      </c>
    </row>
    <row r="268" spans="1:13" x14ac:dyDescent="0.25">
      <c r="A268">
        <v>260</v>
      </c>
      <c r="B268">
        <v>30825870.723763332</v>
      </c>
      <c r="C268">
        <v>1166555.3555892068</v>
      </c>
      <c r="D268">
        <v>5097603.9849580983</v>
      </c>
      <c r="E268">
        <v>227203567.75883871</v>
      </c>
      <c r="F268" s="5">
        <f t="shared" si="12"/>
        <v>695300</v>
      </c>
      <c r="G268" s="5">
        <v>34765000</v>
      </c>
      <c r="H268" s="5">
        <v>3769930.1124483543</v>
      </c>
      <c r="J268" s="5"/>
      <c r="K268">
        <v>536565024.51845783</v>
      </c>
      <c r="L268" s="5">
        <f t="shared" si="13"/>
        <v>303523827.93559766</v>
      </c>
      <c r="M268" s="5">
        <f t="shared" si="14"/>
        <v>233041196.58286017</v>
      </c>
    </row>
    <row r="269" spans="1:13" x14ac:dyDescent="0.25">
      <c r="A269">
        <v>261</v>
      </c>
      <c r="B269">
        <v>28499098.740296815</v>
      </c>
      <c r="C269">
        <v>1172471.1684476854</v>
      </c>
      <c r="D269">
        <v>6748979.7239860939</v>
      </c>
      <c r="E269">
        <v>182692238.57956442</v>
      </c>
      <c r="F269" s="5">
        <f t="shared" si="12"/>
        <v>695300</v>
      </c>
      <c r="G269" s="5">
        <v>34765000</v>
      </c>
      <c r="H269" s="5">
        <v>3749999.6077864203</v>
      </c>
      <c r="J269" s="5"/>
      <c r="K269">
        <v>536549999.95683122</v>
      </c>
      <c r="L269" s="5">
        <f t="shared" si="13"/>
        <v>258323087.82008144</v>
      </c>
      <c r="M269" s="5">
        <f t="shared" si="14"/>
        <v>278226912.13674974</v>
      </c>
    </row>
    <row r="270" spans="1:13" x14ac:dyDescent="0.25">
      <c r="A270">
        <v>262</v>
      </c>
      <c r="B270">
        <v>49471289.566223823</v>
      </c>
      <c r="C270">
        <v>1111239.4810387795</v>
      </c>
      <c r="D270">
        <v>6070372.4566951459</v>
      </c>
      <c r="E270">
        <v>209190210.01218924</v>
      </c>
      <c r="F270" s="5">
        <f t="shared" si="12"/>
        <v>695300</v>
      </c>
      <c r="G270" s="5">
        <v>34765000</v>
      </c>
      <c r="H270" s="5">
        <v>3749999.9083906016</v>
      </c>
      <c r="J270" s="5"/>
      <c r="K270">
        <v>536603365.90436733</v>
      </c>
      <c r="L270" s="5">
        <f t="shared" si="13"/>
        <v>305053411.4245376</v>
      </c>
      <c r="M270" s="5">
        <f t="shared" si="14"/>
        <v>231549954.47982973</v>
      </c>
    </row>
    <row r="271" spans="1:13" x14ac:dyDescent="0.25">
      <c r="A271">
        <v>263</v>
      </c>
      <c r="B271">
        <v>58504462.926895738</v>
      </c>
      <c r="C271">
        <v>1194793.1585155027</v>
      </c>
      <c r="D271">
        <v>4029891.8730921326</v>
      </c>
      <c r="E271">
        <v>256441894.45645154</v>
      </c>
      <c r="F271" s="5">
        <f t="shared" si="12"/>
        <v>695300</v>
      </c>
      <c r="G271" s="5">
        <v>34765000</v>
      </c>
      <c r="H271" s="5">
        <v>3828565.5155452969</v>
      </c>
      <c r="J271" s="5"/>
      <c r="K271">
        <v>536549999.85888839</v>
      </c>
      <c r="L271" s="5">
        <f t="shared" si="13"/>
        <v>359459907.93050021</v>
      </c>
      <c r="M271" s="5">
        <f t="shared" si="14"/>
        <v>177090091.92838818</v>
      </c>
    </row>
    <row r="272" spans="1:13" x14ac:dyDescent="0.25">
      <c r="A272">
        <v>264</v>
      </c>
      <c r="B272">
        <v>30783114.731312115</v>
      </c>
      <c r="C272">
        <v>1028586.9820614068</v>
      </c>
      <c r="D272">
        <v>4423418.7076624297</v>
      </c>
      <c r="E272">
        <v>349661874.48680913</v>
      </c>
      <c r="F272" s="5">
        <f t="shared" si="12"/>
        <v>695300</v>
      </c>
      <c r="G272" s="5">
        <v>34765000</v>
      </c>
      <c r="H272" s="5">
        <v>4015511.6141472827</v>
      </c>
      <c r="J272" s="5"/>
      <c r="K272">
        <v>536746365.75422412</v>
      </c>
      <c r="L272" s="5">
        <f t="shared" si="13"/>
        <v>425372806.52199239</v>
      </c>
      <c r="M272" s="5">
        <f t="shared" si="14"/>
        <v>111373559.23223174</v>
      </c>
    </row>
    <row r="273" spans="1:13" x14ac:dyDescent="0.25">
      <c r="A273">
        <v>265</v>
      </c>
      <c r="B273">
        <v>44264730.700696044</v>
      </c>
      <c r="C273">
        <v>1120361.2318018847</v>
      </c>
      <c r="D273">
        <v>3562521.8342306279</v>
      </c>
      <c r="E273">
        <v>199375939.370372</v>
      </c>
      <c r="F273" s="5">
        <f t="shared" si="12"/>
        <v>695300</v>
      </c>
      <c r="G273" s="5">
        <v>34765000</v>
      </c>
      <c r="H273" s="5">
        <v>3749999.7970533697</v>
      </c>
      <c r="J273" s="5"/>
      <c r="K273">
        <v>536549999.65440732</v>
      </c>
      <c r="L273" s="5">
        <f t="shared" si="13"/>
        <v>287533852.93415397</v>
      </c>
      <c r="M273" s="5">
        <f t="shared" si="14"/>
        <v>249016146.72025335</v>
      </c>
    </row>
    <row r="274" spans="1:13" x14ac:dyDescent="0.25">
      <c r="A274">
        <v>266</v>
      </c>
      <c r="B274">
        <v>43298920.848596722</v>
      </c>
      <c r="C274">
        <v>906198.07753595733</v>
      </c>
      <c r="D274">
        <v>4675019.9430854926</v>
      </c>
      <c r="E274">
        <v>206427680.57031903</v>
      </c>
      <c r="F274" s="5">
        <f t="shared" si="12"/>
        <v>695300</v>
      </c>
      <c r="G274" s="5">
        <v>34765000</v>
      </c>
      <c r="H274" s="5">
        <v>3749999.8770513008</v>
      </c>
      <c r="J274" s="5"/>
      <c r="K274">
        <v>538514409.48766196</v>
      </c>
      <c r="L274" s="5">
        <f t="shared" si="13"/>
        <v>294518119.31658846</v>
      </c>
      <c r="M274" s="5">
        <f t="shared" si="14"/>
        <v>243996290.1710735</v>
      </c>
    </row>
    <row r="275" spans="1:13" x14ac:dyDescent="0.25">
      <c r="A275">
        <v>267</v>
      </c>
      <c r="B275">
        <v>37489300.796535037</v>
      </c>
      <c r="C275">
        <v>1006700.6663802181</v>
      </c>
      <c r="D275">
        <v>4594935.2313183052</v>
      </c>
      <c r="E275">
        <v>288634677.22994566</v>
      </c>
      <c r="F275" s="5">
        <f t="shared" si="12"/>
        <v>695300</v>
      </c>
      <c r="G275" s="5">
        <v>34765000</v>
      </c>
      <c r="H275" s="5">
        <v>3893125.8720341744</v>
      </c>
      <c r="J275" s="5"/>
      <c r="K275">
        <v>536549998.74741632</v>
      </c>
      <c r="L275" s="5">
        <f t="shared" si="13"/>
        <v>371079039.79621339</v>
      </c>
      <c r="M275" s="5">
        <f t="shared" si="14"/>
        <v>165470958.95120293</v>
      </c>
    </row>
    <row r="276" spans="1:13" x14ac:dyDescent="0.25">
      <c r="A276">
        <v>268</v>
      </c>
      <c r="B276">
        <v>20748683.353137814</v>
      </c>
      <c r="C276">
        <v>797488.18402132019</v>
      </c>
      <c r="D276">
        <v>5036471.6285376986</v>
      </c>
      <c r="E276">
        <v>285811208.43873262</v>
      </c>
      <c r="F276" s="5">
        <f t="shared" si="12"/>
        <v>695300</v>
      </c>
      <c r="G276" s="5">
        <v>34765000</v>
      </c>
      <c r="H276" s="5">
        <v>3887463.6044079657</v>
      </c>
      <c r="J276" s="5"/>
      <c r="K276">
        <v>537427384.90739548</v>
      </c>
      <c r="L276" s="5">
        <f t="shared" si="13"/>
        <v>351741615.20883745</v>
      </c>
      <c r="M276" s="5">
        <f t="shared" si="14"/>
        <v>185685769.69855803</v>
      </c>
    </row>
    <row r="277" spans="1:13" x14ac:dyDescent="0.25">
      <c r="A277">
        <v>269</v>
      </c>
      <c r="B277">
        <v>30876650.513716049</v>
      </c>
      <c r="C277">
        <v>1304297.5662850179</v>
      </c>
      <c r="D277">
        <v>4982930.2777759284</v>
      </c>
      <c r="E277">
        <v>237099470.6992791</v>
      </c>
      <c r="F277" s="5">
        <f t="shared" si="12"/>
        <v>695300</v>
      </c>
      <c r="G277" s="5">
        <v>34765000</v>
      </c>
      <c r="H277" s="5">
        <v>3789775.648204281</v>
      </c>
      <c r="J277" s="5"/>
      <c r="K277">
        <v>539682831.04257607</v>
      </c>
      <c r="L277" s="5">
        <f t="shared" si="13"/>
        <v>313513424.70526034</v>
      </c>
      <c r="M277" s="5">
        <f t="shared" si="14"/>
        <v>226169406.33731574</v>
      </c>
    </row>
    <row r="278" spans="1:13" x14ac:dyDescent="0.25">
      <c r="A278">
        <v>270</v>
      </c>
      <c r="B278">
        <v>42545888.592097215</v>
      </c>
      <c r="C278">
        <v>964220.93362511997</v>
      </c>
      <c r="D278">
        <v>5438735.1429233486</v>
      </c>
      <c r="E278">
        <v>267004482.85345399</v>
      </c>
      <c r="F278" s="5">
        <f t="shared" si="12"/>
        <v>695300</v>
      </c>
      <c r="G278" s="5">
        <v>34765000</v>
      </c>
      <c r="H278" s="5">
        <v>3849748.0419877525</v>
      </c>
      <c r="J278" s="5"/>
      <c r="K278">
        <v>536549999.83529228</v>
      </c>
      <c r="L278" s="5">
        <f t="shared" si="13"/>
        <v>355263375.56408745</v>
      </c>
      <c r="M278" s="5">
        <f t="shared" si="14"/>
        <v>181286624.27120483</v>
      </c>
    </row>
    <row r="279" spans="1:13" x14ac:dyDescent="0.25">
      <c r="A279">
        <v>271</v>
      </c>
      <c r="B279">
        <v>35140220.786467426</v>
      </c>
      <c r="C279">
        <v>1344795.3891739021</v>
      </c>
      <c r="D279">
        <v>4998209.9752660291</v>
      </c>
      <c r="E279">
        <v>211928316.37671745</v>
      </c>
      <c r="F279" s="5">
        <f t="shared" si="12"/>
        <v>695300</v>
      </c>
      <c r="G279" s="5">
        <v>34765000</v>
      </c>
      <c r="H279" s="5">
        <v>3749999.9394528368</v>
      </c>
      <c r="J279" s="5"/>
      <c r="K279">
        <v>536762742.17397404</v>
      </c>
      <c r="L279" s="5">
        <f t="shared" si="13"/>
        <v>292621842.46707767</v>
      </c>
      <c r="M279" s="5">
        <f t="shared" si="14"/>
        <v>244140899.70689636</v>
      </c>
    </row>
    <row r="280" spans="1:13" x14ac:dyDescent="0.25">
      <c r="A280">
        <v>272</v>
      </c>
      <c r="B280">
        <v>56514241.031612813</v>
      </c>
      <c r="C280">
        <v>865475.00516135478</v>
      </c>
      <c r="D280">
        <v>4321047.0504480107</v>
      </c>
      <c r="E280">
        <v>227766535.2406863</v>
      </c>
      <c r="F280" s="5">
        <f t="shared" si="12"/>
        <v>695300</v>
      </c>
      <c r="G280" s="5">
        <v>34765000</v>
      </c>
      <c r="H280" s="5">
        <v>3771059.104047976</v>
      </c>
      <c r="J280" s="5"/>
      <c r="K280">
        <v>536549999.6722542</v>
      </c>
      <c r="L280" s="5">
        <f t="shared" si="13"/>
        <v>328698657.43195641</v>
      </c>
      <c r="M280" s="5">
        <f t="shared" si="14"/>
        <v>207851342.24029779</v>
      </c>
    </row>
    <row r="281" spans="1:13" x14ac:dyDescent="0.25">
      <c r="A281">
        <v>273</v>
      </c>
      <c r="B281">
        <v>53734253.565434277</v>
      </c>
      <c r="C281">
        <v>1187957.1885070468</v>
      </c>
      <c r="D281">
        <v>3384522.2876150892</v>
      </c>
      <c r="E281">
        <v>296497381.61924928</v>
      </c>
      <c r="F281" s="5">
        <f t="shared" si="12"/>
        <v>695300</v>
      </c>
      <c r="G281" s="5">
        <v>34765000</v>
      </c>
      <c r="H281" s="5">
        <v>3908893.9714219063</v>
      </c>
      <c r="J281" s="5"/>
      <c r="K281">
        <v>536549998.34726179</v>
      </c>
      <c r="L281" s="5">
        <f t="shared" si="13"/>
        <v>394173308.6322276</v>
      </c>
      <c r="M281" s="5">
        <f t="shared" si="14"/>
        <v>142376689.71503419</v>
      </c>
    </row>
    <row r="282" spans="1:13" x14ac:dyDescent="0.25">
      <c r="A282">
        <v>274</v>
      </c>
      <c r="B282">
        <v>36594750.539299116</v>
      </c>
      <c r="C282">
        <v>826060.05390295573</v>
      </c>
      <c r="D282">
        <v>5558401.1223652074</v>
      </c>
      <c r="E282">
        <v>167168171.2619223</v>
      </c>
      <c r="F282" s="5">
        <f t="shared" si="12"/>
        <v>695300</v>
      </c>
      <c r="G282" s="5">
        <v>34765000</v>
      </c>
      <c r="H282" s="5">
        <v>3749999.4316748427</v>
      </c>
      <c r="J282" s="5"/>
      <c r="K282">
        <v>536549999.3193419</v>
      </c>
      <c r="L282" s="5">
        <f t="shared" si="13"/>
        <v>249357682.40916443</v>
      </c>
      <c r="M282" s="5">
        <f t="shared" si="14"/>
        <v>287192316.91017747</v>
      </c>
    </row>
    <row r="283" spans="1:13" x14ac:dyDescent="0.25">
      <c r="A283">
        <v>275</v>
      </c>
      <c r="B283">
        <v>51388464.785837904</v>
      </c>
      <c r="C283">
        <v>1222639.6446692406</v>
      </c>
      <c r="D283">
        <v>5839226.331061149</v>
      </c>
      <c r="E283">
        <v>236561402.87596363</v>
      </c>
      <c r="F283" s="5">
        <f t="shared" si="12"/>
        <v>695300</v>
      </c>
      <c r="G283" s="5">
        <v>34765000</v>
      </c>
      <c r="H283" s="5">
        <v>3788696.5911145955</v>
      </c>
      <c r="J283" s="5"/>
      <c r="K283">
        <v>539689014.88635254</v>
      </c>
      <c r="L283" s="5">
        <f t="shared" si="13"/>
        <v>334260730.22864652</v>
      </c>
      <c r="M283" s="5">
        <f t="shared" si="14"/>
        <v>205428284.65770602</v>
      </c>
    </row>
    <row r="284" spans="1:13" x14ac:dyDescent="0.25">
      <c r="A284">
        <v>276</v>
      </c>
      <c r="B284">
        <v>40099596.380436905</v>
      </c>
      <c r="C284">
        <v>999444.98326011421</v>
      </c>
      <c r="D284">
        <v>4294002.7185139973</v>
      </c>
      <c r="E284">
        <v>182269544.45840287</v>
      </c>
      <c r="F284" s="5">
        <f t="shared" si="12"/>
        <v>695300</v>
      </c>
      <c r="G284" s="5">
        <v>34765000</v>
      </c>
      <c r="H284" s="5">
        <v>3749999.6029911996</v>
      </c>
      <c r="J284" s="5"/>
      <c r="K284">
        <v>540010508.10703743</v>
      </c>
      <c r="L284" s="5">
        <f t="shared" si="13"/>
        <v>266872888.14360508</v>
      </c>
      <c r="M284" s="5">
        <f t="shared" si="14"/>
        <v>273137619.96343231</v>
      </c>
    </row>
    <row r="285" spans="1:13" x14ac:dyDescent="0.25">
      <c r="A285">
        <v>277</v>
      </c>
      <c r="B285">
        <v>34415526.362949423</v>
      </c>
      <c r="C285">
        <v>929717.47985952883</v>
      </c>
      <c r="D285">
        <v>4958040.6175930323</v>
      </c>
      <c r="E285">
        <v>277739978.13029486</v>
      </c>
      <c r="F285" s="5">
        <f t="shared" si="12"/>
        <v>695300</v>
      </c>
      <c r="G285" s="5">
        <v>34765000</v>
      </c>
      <c r="H285" s="5">
        <v>3871277.3209890123</v>
      </c>
      <c r="J285" s="5"/>
      <c r="K285">
        <v>536549999.30974346</v>
      </c>
      <c r="L285" s="5">
        <f t="shared" si="13"/>
        <v>357374839.91168588</v>
      </c>
      <c r="M285" s="5">
        <f t="shared" si="14"/>
        <v>179175159.39805758</v>
      </c>
    </row>
    <row r="286" spans="1:13" x14ac:dyDescent="0.25">
      <c r="A286">
        <v>278</v>
      </c>
      <c r="B286">
        <v>36968090.683571868</v>
      </c>
      <c r="C286">
        <v>987162.80745763704</v>
      </c>
      <c r="D286">
        <v>5915466.9664210323</v>
      </c>
      <c r="E286">
        <v>298977157.37496513</v>
      </c>
      <c r="F286" s="5">
        <f t="shared" si="12"/>
        <v>695300</v>
      </c>
      <c r="G286" s="5">
        <v>34765000</v>
      </c>
      <c r="H286" s="5">
        <v>3913866.9868933521</v>
      </c>
      <c r="J286" s="5"/>
      <c r="K286">
        <v>536549998.70275831</v>
      </c>
      <c r="L286" s="5">
        <f t="shared" si="13"/>
        <v>382222044.819309</v>
      </c>
      <c r="M286" s="5">
        <f t="shared" si="14"/>
        <v>154327953.88344932</v>
      </c>
    </row>
    <row r="287" spans="1:13" x14ac:dyDescent="0.25">
      <c r="A287">
        <v>279</v>
      </c>
      <c r="B287">
        <v>46999067.253541335</v>
      </c>
      <c r="C287">
        <v>1097242.7959094858</v>
      </c>
      <c r="D287">
        <v>5695104.2055449039</v>
      </c>
      <c r="E287">
        <v>119964613.39620697</v>
      </c>
      <c r="F287" s="5">
        <f t="shared" si="12"/>
        <v>695300</v>
      </c>
      <c r="G287" s="5">
        <v>34765000</v>
      </c>
      <c r="H287" s="5">
        <v>3749998.8961777422</v>
      </c>
      <c r="J287" s="5"/>
      <c r="K287">
        <v>538549714.22063661</v>
      </c>
      <c r="L287" s="5">
        <f t="shared" si="13"/>
        <v>212966326.54738045</v>
      </c>
      <c r="M287" s="5">
        <f t="shared" si="14"/>
        <v>325583387.67325616</v>
      </c>
    </row>
    <row r="288" spans="1:13" x14ac:dyDescent="0.25">
      <c r="A288">
        <v>280</v>
      </c>
      <c r="B288">
        <v>29181577.806602795</v>
      </c>
      <c r="C288">
        <v>977207.11806134402</v>
      </c>
      <c r="D288">
        <v>6512454.2104199603</v>
      </c>
      <c r="E288">
        <v>163934861.35130823</v>
      </c>
      <c r="F288" s="5">
        <f t="shared" si="12"/>
        <v>695300</v>
      </c>
      <c r="G288" s="5">
        <v>34765000</v>
      </c>
      <c r="H288" s="5">
        <v>3749999.3949948093</v>
      </c>
      <c r="J288" s="5"/>
      <c r="K288">
        <v>536549999.88886863</v>
      </c>
      <c r="L288" s="5">
        <f t="shared" si="13"/>
        <v>239816399.88138711</v>
      </c>
      <c r="M288" s="5">
        <f t="shared" si="14"/>
        <v>296733600.00748152</v>
      </c>
    </row>
    <row r="289" spans="1:13" x14ac:dyDescent="0.25">
      <c r="A289">
        <v>281</v>
      </c>
      <c r="B289">
        <v>26128261.884033941</v>
      </c>
      <c r="C289">
        <v>1000875.5962448956</v>
      </c>
      <c r="D289">
        <v>3764419.1497890819</v>
      </c>
      <c r="E289">
        <v>234781034.95645374</v>
      </c>
      <c r="F289" s="5">
        <f t="shared" si="12"/>
        <v>695300</v>
      </c>
      <c r="G289" s="5">
        <v>34765000</v>
      </c>
      <c r="H289" s="5">
        <v>3785126.1887553576</v>
      </c>
      <c r="J289" s="5"/>
      <c r="K289">
        <v>536549999.98051131</v>
      </c>
      <c r="L289" s="5">
        <f t="shared" si="13"/>
        <v>304920017.77527696</v>
      </c>
      <c r="M289" s="5">
        <f t="shared" si="14"/>
        <v>231629982.20523435</v>
      </c>
    </row>
    <row r="290" spans="1:13" x14ac:dyDescent="0.25">
      <c r="A290">
        <v>282</v>
      </c>
      <c r="B290">
        <v>40033999.610701069</v>
      </c>
      <c r="C290">
        <v>1245117.758620854</v>
      </c>
      <c r="D290">
        <v>3879631.2900765031</v>
      </c>
      <c r="E290">
        <v>183759118.36608073</v>
      </c>
      <c r="F290" s="5">
        <f t="shared" si="12"/>
        <v>695300</v>
      </c>
      <c r="G290" s="5">
        <v>34765000</v>
      </c>
      <c r="H290" s="5">
        <v>3749999.619889555</v>
      </c>
      <c r="J290" s="5"/>
      <c r="K290">
        <v>541713783.13717234</v>
      </c>
      <c r="L290" s="5">
        <f t="shared" si="13"/>
        <v>268128166.6453687</v>
      </c>
      <c r="M290" s="5">
        <f t="shared" si="14"/>
        <v>273585616.49180365</v>
      </c>
    </row>
    <row r="291" spans="1:13" x14ac:dyDescent="0.25">
      <c r="A291">
        <v>283</v>
      </c>
      <c r="B291">
        <v>41529706.472963043</v>
      </c>
      <c r="C291">
        <v>1065450.4507279492</v>
      </c>
      <c r="D291">
        <v>5186919.1036879169</v>
      </c>
      <c r="E291">
        <v>187503465.27748695</v>
      </c>
      <c r="F291" s="5">
        <f t="shared" si="12"/>
        <v>695300</v>
      </c>
      <c r="G291" s="5">
        <v>34765000</v>
      </c>
      <c r="H291" s="5">
        <v>3749999.6623670082</v>
      </c>
      <c r="J291" s="5"/>
      <c r="K291">
        <v>537919029.11632991</v>
      </c>
      <c r="L291" s="5">
        <f t="shared" si="13"/>
        <v>274495840.96723282</v>
      </c>
      <c r="M291" s="5">
        <f t="shared" si="14"/>
        <v>263423188.14909708</v>
      </c>
    </row>
    <row r="292" spans="1:13" x14ac:dyDescent="0.25">
      <c r="A292">
        <v>284</v>
      </c>
      <c r="B292">
        <v>29210659.391153574</v>
      </c>
      <c r="C292">
        <v>1200072.1163770347</v>
      </c>
      <c r="D292">
        <v>6016673.5149959205</v>
      </c>
      <c r="E292">
        <v>260463210.4402588</v>
      </c>
      <c r="F292" s="5">
        <f t="shared" si="12"/>
        <v>695300</v>
      </c>
      <c r="G292" s="5">
        <v>34765000</v>
      </c>
      <c r="H292" s="5">
        <v>3836629.9812765038</v>
      </c>
      <c r="J292" s="5"/>
      <c r="K292">
        <v>541106278.32575905</v>
      </c>
      <c r="L292" s="5">
        <f t="shared" si="13"/>
        <v>336187545.44406182</v>
      </c>
      <c r="M292" s="5">
        <f t="shared" si="14"/>
        <v>204918732.88169724</v>
      </c>
    </row>
    <row r="293" spans="1:13" x14ac:dyDescent="0.25">
      <c r="A293">
        <v>285</v>
      </c>
      <c r="B293">
        <v>45895183.829376064</v>
      </c>
      <c r="C293">
        <v>1061445.207680861</v>
      </c>
      <c r="D293">
        <v>4165193.4303373359</v>
      </c>
      <c r="E293">
        <v>243050099.42093217</v>
      </c>
      <c r="F293" s="5">
        <f t="shared" si="12"/>
        <v>695300</v>
      </c>
      <c r="G293" s="5">
        <v>34765000</v>
      </c>
      <c r="H293" s="5">
        <v>3801709.2146283425</v>
      </c>
      <c r="J293" s="5"/>
      <c r="K293">
        <v>536549999.84006459</v>
      </c>
      <c r="L293" s="5">
        <f t="shared" si="13"/>
        <v>333433931.10295475</v>
      </c>
      <c r="M293" s="5">
        <f t="shared" si="14"/>
        <v>203116068.73710984</v>
      </c>
    </row>
    <row r="294" spans="1:13" x14ac:dyDescent="0.25">
      <c r="A294">
        <v>286</v>
      </c>
      <c r="B294">
        <v>30120516.699805498</v>
      </c>
      <c r="C294">
        <v>918550.41945158434</v>
      </c>
      <c r="D294">
        <v>4822415.2263215873</v>
      </c>
      <c r="E294">
        <v>159349003.75976229</v>
      </c>
      <c r="F294" s="5">
        <f t="shared" si="12"/>
        <v>695300</v>
      </c>
      <c r="G294" s="5">
        <v>34765000</v>
      </c>
      <c r="H294" s="5">
        <v>3749999.3429709035</v>
      </c>
      <c r="J294" s="5"/>
      <c r="K294">
        <v>536549999.39051408</v>
      </c>
      <c r="L294" s="5">
        <f t="shared" si="13"/>
        <v>234420785.44831187</v>
      </c>
      <c r="M294" s="5">
        <f t="shared" si="14"/>
        <v>302129213.94220221</v>
      </c>
    </row>
    <row r="295" spans="1:13" x14ac:dyDescent="0.25">
      <c r="A295">
        <v>287</v>
      </c>
      <c r="B295">
        <v>25380486.633601286</v>
      </c>
      <c r="C295">
        <v>1116230.8033073551</v>
      </c>
      <c r="D295">
        <v>4879823.0806948896</v>
      </c>
      <c r="E295">
        <v>235898262.15106952</v>
      </c>
      <c r="F295" s="5">
        <f t="shared" si="12"/>
        <v>695300</v>
      </c>
      <c r="G295" s="5">
        <v>34765000</v>
      </c>
      <c r="H295" s="5">
        <v>3787366.7091375487</v>
      </c>
      <c r="J295" s="5"/>
      <c r="K295">
        <v>538112585.06447446</v>
      </c>
      <c r="L295" s="5">
        <f t="shared" si="13"/>
        <v>306522469.3778106</v>
      </c>
      <c r="M295" s="5">
        <f t="shared" si="14"/>
        <v>231590115.68666387</v>
      </c>
    </row>
    <row r="296" spans="1:13" x14ac:dyDescent="0.25">
      <c r="A296">
        <v>288</v>
      </c>
      <c r="B296">
        <v>44060657.125358537</v>
      </c>
      <c r="C296">
        <v>1070270.4593491119</v>
      </c>
      <c r="D296">
        <v>4739352.9388843328</v>
      </c>
      <c r="E296">
        <v>308696477.75426435</v>
      </c>
      <c r="F296" s="5">
        <f t="shared" si="12"/>
        <v>695300</v>
      </c>
      <c r="G296" s="5">
        <v>34765000</v>
      </c>
      <c r="H296" s="5">
        <v>3933358.3987707314</v>
      </c>
      <c r="J296" s="5"/>
      <c r="K296">
        <v>539038440.15968025</v>
      </c>
      <c r="L296" s="5">
        <f t="shared" si="13"/>
        <v>397960416.6766271</v>
      </c>
      <c r="M296" s="5">
        <f t="shared" si="14"/>
        <v>141078023.48305315</v>
      </c>
    </row>
    <row r="297" spans="1:13" x14ac:dyDescent="0.25">
      <c r="A297">
        <v>289</v>
      </c>
      <c r="B297">
        <v>35821830.129408069</v>
      </c>
      <c r="C297">
        <v>863220.75011019222</v>
      </c>
      <c r="D297">
        <v>4102208.4727889989</v>
      </c>
      <c r="E297">
        <v>289529469.69348913</v>
      </c>
      <c r="F297" s="5">
        <f t="shared" si="12"/>
        <v>695300</v>
      </c>
      <c r="G297" s="5">
        <v>34765000</v>
      </c>
      <c r="H297" s="5">
        <v>3894920.3152432744</v>
      </c>
      <c r="J297" s="5"/>
      <c r="K297">
        <v>536549999.65765321</v>
      </c>
      <c r="L297" s="5">
        <f t="shared" si="13"/>
        <v>369671949.3610397</v>
      </c>
      <c r="M297" s="5">
        <f t="shared" si="14"/>
        <v>166878050.29661351</v>
      </c>
    </row>
    <row r="298" spans="1:13" x14ac:dyDescent="0.25">
      <c r="A298">
        <v>290</v>
      </c>
      <c r="B298">
        <v>44929527.982965067</v>
      </c>
      <c r="C298">
        <v>1370135.0558321178</v>
      </c>
      <c r="D298">
        <v>3669106.015183087</v>
      </c>
      <c r="E298">
        <v>215343535.33078459</v>
      </c>
      <c r="F298" s="5">
        <f t="shared" si="12"/>
        <v>695300</v>
      </c>
      <c r="G298" s="5">
        <v>34765000</v>
      </c>
      <c r="H298" s="5">
        <v>3749999.9781965236</v>
      </c>
      <c r="J298" s="5"/>
      <c r="K298">
        <v>537203309.10616207</v>
      </c>
      <c r="L298" s="5">
        <f t="shared" si="13"/>
        <v>304522604.36296135</v>
      </c>
      <c r="M298" s="5">
        <f t="shared" si="14"/>
        <v>232680704.74320072</v>
      </c>
    </row>
    <row r="299" spans="1:13" x14ac:dyDescent="0.25">
      <c r="A299">
        <v>291</v>
      </c>
      <c r="B299">
        <v>31600069.490753099</v>
      </c>
      <c r="C299">
        <v>1119881.5718724579</v>
      </c>
      <c r="D299">
        <v>3207275.5667298757</v>
      </c>
      <c r="E299">
        <v>168253187.97276038</v>
      </c>
      <c r="F299" s="5">
        <f t="shared" si="12"/>
        <v>695300</v>
      </c>
      <c r="G299" s="5">
        <v>34765000</v>
      </c>
      <c r="H299" s="5">
        <v>3749999.4439837309</v>
      </c>
      <c r="J299" s="5"/>
      <c r="K299">
        <v>538257610.30511677</v>
      </c>
      <c r="L299" s="5">
        <f t="shared" si="13"/>
        <v>243390714.04609954</v>
      </c>
      <c r="M299" s="5">
        <f t="shared" si="14"/>
        <v>294866896.25901723</v>
      </c>
    </row>
    <row r="300" spans="1:13" x14ac:dyDescent="0.25">
      <c r="A300">
        <v>292</v>
      </c>
      <c r="B300">
        <v>23466095.666861407</v>
      </c>
      <c r="C300">
        <v>1103011.3985296458</v>
      </c>
      <c r="D300">
        <v>3800123.3199131382</v>
      </c>
      <c r="E300">
        <v>304032620.44689745</v>
      </c>
      <c r="F300" s="5">
        <f t="shared" si="12"/>
        <v>695300</v>
      </c>
      <c r="G300" s="5">
        <v>34765000</v>
      </c>
      <c r="H300" s="5">
        <v>3924005.3617097423</v>
      </c>
      <c r="J300" s="5"/>
      <c r="K300">
        <v>536549998.97610235</v>
      </c>
      <c r="L300" s="5">
        <f t="shared" si="13"/>
        <v>371786156.19391137</v>
      </c>
      <c r="M300" s="5">
        <f t="shared" si="14"/>
        <v>164763842.78219098</v>
      </c>
    </row>
    <row r="301" spans="1:13" x14ac:dyDescent="0.25">
      <c r="A301">
        <v>293</v>
      </c>
      <c r="B301">
        <v>42379661.929500602</v>
      </c>
      <c r="C301">
        <v>1149658.420883147</v>
      </c>
      <c r="D301">
        <v>5718545.7077471064</v>
      </c>
      <c r="E301">
        <v>223710852.67990747</v>
      </c>
      <c r="F301" s="5">
        <f t="shared" si="12"/>
        <v>695300</v>
      </c>
      <c r="G301" s="5">
        <v>34765000</v>
      </c>
      <c r="H301" s="5">
        <v>3762925.7185692536</v>
      </c>
      <c r="J301" s="5"/>
      <c r="K301">
        <v>537256352.28062797</v>
      </c>
      <c r="L301" s="5">
        <f t="shared" si="13"/>
        <v>312181944.45660758</v>
      </c>
      <c r="M301" s="5">
        <f t="shared" si="14"/>
        <v>225074407.82402039</v>
      </c>
    </row>
    <row r="302" spans="1:13" x14ac:dyDescent="0.25">
      <c r="A302">
        <v>294</v>
      </c>
      <c r="B302">
        <v>34709095.307135262</v>
      </c>
      <c r="C302">
        <v>973146.65173279529</v>
      </c>
      <c r="D302">
        <v>4539133.6853388948</v>
      </c>
      <c r="E302">
        <v>201053445.58588028</v>
      </c>
      <c r="F302" s="5">
        <f t="shared" si="12"/>
        <v>695300</v>
      </c>
      <c r="G302" s="5">
        <v>34765000</v>
      </c>
      <c r="H302" s="5">
        <v>3749999.8160837088</v>
      </c>
      <c r="J302" s="5"/>
      <c r="K302">
        <v>536549999.93934798</v>
      </c>
      <c r="L302" s="5">
        <f t="shared" si="13"/>
        <v>280485121.04617095</v>
      </c>
      <c r="M302" s="5">
        <f t="shared" si="14"/>
        <v>256064878.89317703</v>
      </c>
    </row>
    <row r="303" spans="1:13" x14ac:dyDescent="0.25">
      <c r="A303">
        <v>295</v>
      </c>
      <c r="B303">
        <v>4478433.8522734232</v>
      </c>
      <c r="C303">
        <v>1082912.2675908345</v>
      </c>
      <c r="D303">
        <v>4936424.5736161834</v>
      </c>
      <c r="E303">
        <v>217299122.03434819</v>
      </c>
      <c r="F303" s="5">
        <f t="shared" si="12"/>
        <v>695300</v>
      </c>
      <c r="G303" s="5">
        <v>34765000</v>
      </c>
      <c r="H303" s="5">
        <v>3750067.4447412207</v>
      </c>
      <c r="J303" s="5"/>
      <c r="K303">
        <v>536549999.88004011</v>
      </c>
      <c r="L303" s="5">
        <f t="shared" si="13"/>
        <v>267007260.17256984</v>
      </c>
      <c r="M303" s="5">
        <f t="shared" si="14"/>
        <v>269542739.7074703</v>
      </c>
    </row>
    <row r="304" spans="1:13" x14ac:dyDescent="0.25">
      <c r="A304">
        <v>296</v>
      </c>
      <c r="B304">
        <v>42435541.668894559</v>
      </c>
      <c r="C304">
        <v>1122982.3384138602</v>
      </c>
      <c r="D304">
        <v>4699160.1618929049</v>
      </c>
      <c r="E304">
        <v>213939200.26829907</v>
      </c>
      <c r="F304" s="5">
        <f t="shared" si="12"/>
        <v>695300</v>
      </c>
      <c r="G304" s="5">
        <v>34765000</v>
      </c>
      <c r="H304" s="5">
        <v>3749999.9622651534</v>
      </c>
      <c r="J304" s="5"/>
      <c r="K304">
        <v>536549999.13164306</v>
      </c>
      <c r="L304" s="5">
        <f t="shared" si="13"/>
        <v>301407184.39976549</v>
      </c>
      <c r="M304" s="5">
        <f t="shared" si="14"/>
        <v>235142814.73187757</v>
      </c>
    </row>
    <row r="305" spans="1:13" x14ac:dyDescent="0.25">
      <c r="A305">
        <v>297</v>
      </c>
      <c r="B305">
        <v>34140171.11774224</v>
      </c>
      <c r="C305">
        <v>1121725.4418922514</v>
      </c>
      <c r="D305">
        <v>5109620.771653546</v>
      </c>
      <c r="E305">
        <v>178923045.37284678</v>
      </c>
      <c r="F305" s="5">
        <f t="shared" si="12"/>
        <v>695300</v>
      </c>
      <c r="G305" s="5">
        <v>34765000</v>
      </c>
      <c r="H305" s="5">
        <v>3749999.5650271</v>
      </c>
      <c r="J305" s="5"/>
      <c r="K305">
        <v>536549999.78729177</v>
      </c>
      <c r="L305" s="5">
        <f t="shared" si="13"/>
        <v>258504862.26916191</v>
      </c>
      <c r="M305" s="5">
        <f t="shared" si="14"/>
        <v>278045137.51812983</v>
      </c>
    </row>
    <row r="306" spans="1:13" x14ac:dyDescent="0.25">
      <c r="A306">
        <v>298</v>
      </c>
      <c r="B306">
        <v>13244117.606381763</v>
      </c>
      <c r="C306">
        <v>1134614.6756616349</v>
      </c>
      <c r="D306">
        <v>3410275.1587109771</v>
      </c>
      <c r="E306">
        <v>259927972.56254452</v>
      </c>
      <c r="F306" s="5">
        <f t="shared" si="12"/>
        <v>695300</v>
      </c>
      <c r="G306" s="5">
        <v>34765000</v>
      </c>
      <c r="H306" s="5">
        <v>3835556.5994432303</v>
      </c>
      <c r="J306" s="5"/>
      <c r="K306">
        <v>536549999.68227065</v>
      </c>
      <c r="L306" s="5">
        <f t="shared" si="13"/>
        <v>317012836.60274214</v>
      </c>
      <c r="M306" s="5">
        <f t="shared" si="14"/>
        <v>219537163.07952851</v>
      </c>
    </row>
    <row r="307" spans="1:13" x14ac:dyDescent="0.25">
      <c r="A307">
        <v>299</v>
      </c>
      <c r="B307">
        <v>46665280.725876458</v>
      </c>
      <c r="C307">
        <v>1068891.6665305975</v>
      </c>
      <c r="D307">
        <v>6442589.6242860816</v>
      </c>
      <c r="E307">
        <v>319608032.66311526</v>
      </c>
      <c r="F307" s="5">
        <f t="shared" si="12"/>
        <v>695300</v>
      </c>
      <c r="G307" s="5">
        <v>34765000</v>
      </c>
      <c r="H307" s="5">
        <v>3955240.7529530292</v>
      </c>
      <c r="J307" s="5"/>
      <c r="K307">
        <v>536549999.1433537</v>
      </c>
      <c r="L307" s="5">
        <f t="shared" si="13"/>
        <v>413200335.43276143</v>
      </c>
      <c r="M307" s="5">
        <f t="shared" si="14"/>
        <v>123349663.71059227</v>
      </c>
    </row>
    <row r="308" spans="1:13" x14ac:dyDescent="0.25">
      <c r="A308">
        <v>300</v>
      </c>
      <c r="B308">
        <v>37734345.22671333</v>
      </c>
      <c r="C308">
        <v>951531.75578855141</v>
      </c>
      <c r="D308">
        <v>3469892.8390282397</v>
      </c>
      <c r="E308">
        <v>180852876.53572643</v>
      </c>
      <c r="F308" s="5">
        <f t="shared" si="12"/>
        <v>695300</v>
      </c>
      <c r="G308" s="5">
        <v>34765000</v>
      </c>
      <c r="H308" s="5">
        <v>3749999.5869199201</v>
      </c>
      <c r="J308" s="5"/>
      <c r="K308">
        <v>536721585.52737772</v>
      </c>
      <c r="L308" s="5">
        <f t="shared" si="13"/>
        <v>262218945.94417647</v>
      </c>
      <c r="M308" s="5">
        <f t="shared" si="14"/>
        <v>274502639.58320129</v>
      </c>
    </row>
    <row r="309" spans="1:13" x14ac:dyDescent="0.25">
      <c r="A309">
        <v>301</v>
      </c>
      <c r="B309">
        <v>49282269.748174757</v>
      </c>
      <c r="C309">
        <v>1180781.107723658</v>
      </c>
      <c r="D309">
        <v>4313815.487057562</v>
      </c>
      <c r="E309">
        <v>248813765.09029651</v>
      </c>
      <c r="F309" s="5">
        <f t="shared" si="12"/>
        <v>695300</v>
      </c>
      <c r="G309" s="5">
        <v>34765000</v>
      </c>
      <c r="H309" s="5">
        <v>3813267.8398306109</v>
      </c>
      <c r="J309" s="5"/>
      <c r="K309">
        <v>537400245.88860238</v>
      </c>
      <c r="L309" s="5">
        <f t="shared" si="13"/>
        <v>342864199.27308309</v>
      </c>
      <c r="M309" s="5">
        <f t="shared" si="14"/>
        <v>194536046.61551929</v>
      </c>
    </row>
    <row r="310" spans="1:13" x14ac:dyDescent="0.25">
      <c r="A310">
        <v>302</v>
      </c>
      <c r="B310">
        <v>45492281.718576998</v>
      </c>
      <c r="C310">
        <v>1065886.6583223348</v>
      </c>
      <c r="D310">
        <v>5123987.9603741253</v>
      </c>
      <c r="E310">
        <v>243487392.78757331</v>
      </c>
      <c r="F310" s="5">
        <f t="shared" si="12"/>
        <v>695300</v>
      </c>
      <c r="G310" s="5">
        <v>34765000</v>
      </c>
      <c r="H310" s="5">
        <v>3802586.1756490534</v>
      </c>
      <c r="J310" s="5"/>
      <c r="K310">
        <v>537800165.10301971</v>
      </c>
      <c r="L310" s="5">
        <f t="shared" si="13"/>
        <v>334432435.3004958</v>
      </c>
      <c r="M310" s="5">
        <f t="shared" si="14"/>
        <v>203367729.80252391</v>
      </c>
    </row>
    <row r="311" spans="1:13" x14ac:dyDescent="0.25">
      <c r="A311">
        <v>303</v>
      </c>
      <c r="B311">
        <v>22843273.754570328</v>
      </c>
      <c r="C311">
        <v>1014719.1916741467</v>
      </c>
      <c r="D311">
        <v>4759171.2599669993</v>
      </c>
      <c r="E311">
        <v>309599966.8947866</v>
      </c>
      <c r="F311" s="5">
        <f t="shared" si="12"/>
        <v>695300</v>
      </c>
      <c r="G311" s="5">
        <v>34765000</v>
      </c>
      <c r="H311" s="5">
        <v>3935170.2825524583</v>
      </c>
      <c r="J311" s="5"/>
      <c r="K311">
        <v>537999335.82661068</v>
      </c>
      <c r="L311" s="5">
        <f t="shared" si="13"/>
        <v>377612601.38355052</v>
      </c>
      <c r="M311" s="5">
        <f t="shared" si="14"/>
        <v>160386734.44306016</v>
      </c>
    </row>
    <row r="312" spans="1:13" x14ac:dyDescent="0.25">
      <c r="A312">
        <v>304</v>
      </c>
      <c r="B312">
        <v>39788587.571067996</v>
      </c>
      <c r="C312">
        <v>1235881.6902987969</v>
      </c>
      <c r="D312">
        <v>4750026.4082420208</v>
      </c>
      <c r="E312">
        <v>155494676.16967016</v>
      </c>
      <c r="F312" s="5">
        <f t="shared" si="12"/>
        <v>695300</v>
      </c>
      <c r="G312" s="5">
        <v>34765000</v>
      </c>
      <c r="H312" s="5">
        <v>3749999.2992457831</v>
      </c>
      <c r="J312" s="5"/>
      <c r="K312">
        <v>536549998.79095221</v>
      </c>
      <c r="L312" s="5">
        <f t="shared" si="13"/>
        <v>240479471.13852477</v>
      </c>
      <c r="M312" s="5">
        <f t="shared" si="14"/>
        <v>296070527.65242743</v>
      </c>
    </row>
    <row r="313" spans="1:13" x14ac:dyDescent="0.25">
      <c r="A313">
        <v>305</v>
      </c>
      <c r="B313">
        <v>23715204.971133597</v>
      </c>
      <c r="C313">
        <v>1106358.3810205485</v>
      </c>
      <c r="D313">
        <v>3215346.3739088331</v>
      </c>
      <c r="E313">
        <v>161517759.04308236</v>
      </c>
      <c r="F313" s="5">
        <f t="shared" si="12"/>
        <v>695300</v>
      </c>
      <c r="G313" s="5">
        <v>34765000</v>
      </c>
      <c r="H313" s="5">
        <v>3749999.3675741795</v>
      </c>
      <c r="J313" s="5"/>
      <c r="K313">
        <v>538270330.80531406</v>
      </c>
      <c r="L313" s="5">
        <f t="shared" si="13"/>
        <v>228764968.13671952</v>
      </c>
      <c r="M313" s="5">
        <f t="shared" si="14"/>
        <v>309505362.66859454</v>
      </c>
    </row>
    <row r="314" spans="1:13" x14ac:dyDescent="0.25">
      <c r="A314">
        <v>306</v>
      </c>
      <c r="B314">
        <v>20678345.295760855</v>
      </c>
      <c r="C314">
        <v>913944.58168071602</v>
      </c>
      <c r="D314">
        <v>6166757.1191582531</v>
      </c>
      <c r="E314">
        <v>169814311.19792184</v>
      </c>
      <c r="F314" s="5">
        <f t="shared" si="12"/>
        <v>695300</v>
      </c>
      <c r="G314" s="5">
        <v>34765000</v>
      </c>
      <c r="H314" s="5">
        <v>3749999.4616937721</v>
      </c>
      <c r="J314" s="5"/>
      <c r="K314">
        <v>536549999.79338497</v>
      </c>
      <c r="L314" s="5">
        <f t="shared" si="13"/>
        <v>236783657.65621543</v>
      </c>
      <c r="M314" s="5">
        <f t="shared" si="14"/>
        <v>299766342.13716954</v>
      </c>
    </row>
    <row r="315" spans="1:13" x14ac:dyDescent="0.25">
      <c r="A315">
        <v>307</v>
      </c>
      <c r="B315">
        <v>37572196.131256416</v>
      </c>
      <c r="C315">
        <v>970660.80330121075</v>
      </c>
      <c r="D315">
        <v>6121187.1526606465</v>
      </c>
      <c r="E315">
        <v>206759838.51397681</v>
      </c>
      <c r="F315" s="5">
        <f t="shared" si="12"/>
        <v>695300</v>
      </c>
      <c r="G315" s="5">
        <v>34765000</v>
      </c>
      <c r="H315" s="5">
        <v>3749999.8808194408</v>
      </c>
      <c r="J315" s="5"/>
      <c r="K315">
        <v>536549999.257658</v>
      </c>
      <c r="L315" s="5">
        <f t="shared" si="13"/>
        <v>290634182.48201454</v>
      </c>
      <c r="M315" s="5">
        <f t="shared" si="14"/>
        <v>245915816.77564347</v>
      </c>
    </row>
    <row r="316" spans="1:13" x14ac:dyDescent="0.25">
      <c r="A316">
        <v>308</v>
      </c>
      <c r="B316">
        <v>36113087.691611506</v>
      </c>
      <c r="C316">
        <v>1146887.9162227064</v>
      </c>
      <c r="D316">
        <v>7188926.3123278078</v>
      </c>
      <c r="E316">
        <v>165873079.56578439</v>
      </c>
      <c r="F316" s="5">
        <f t="shared" si="12"/>
        <v>695300</v>
      </c>
      <c r="G316" s="5">
        <v>34765000</v>
      </c>
      <c r="H316" s="5">
        <v>3749999.4169827756</v>
      </c>
      <c r="J316" s="5"/>
      <c r="K316">
        <v>536549998.77184224</v>
      </c>
      <c r="L316" s="5">
        <f t="shared" si="13"/>
        <v>249532280.90292919</v>
      </c>
      <c r="M316" s="5">
        <f t="shared" si="14"/>
        <v>287017717.86891305</v>
      </c>
    </row>
    <row r="317" spans="1:13" x14ac:dyDescent="0.25">
      <c r="A317">
        <v>309</v>
      </c>
      <c r="B317">
        <v>36475093.188468911</v>
      </c>
      <c r="C317">
        <v>1090252.2494460701</v>
      </c>
      <c r="D317">
        <v>6082507.6321784519</v>
      </c>
      <c r="E317">
        <v>192476710.73812282</v>
      </c>
      <c r="F317" s="5">
        <f t="shared" si="12"/>
        <v>695300</v>
      </c>
      <c r="G317" s="5">
        <v>34765000</v>
      </c>
      <c r="H317" s="5">
        <v>3749999.7187856054</v>
      </c>
      <c r="J317" s="5"/>
      <c r="K317">
        <v>543862397.06541932</v>
      </c>
      <c r="L317" s="5">
        <f t="shared" si="13"/>
        <v>275334863.52700186</v>
      </c>
      <c r="M317" s="5">
        <f t="shared" si="14"/>
        <v>268527533.53841746</v>
      </c>
    </row>
    <row r="318" spans="1:13" x14ac:dyDescent="0.25">
      <c r="A318">
        <v>310</v>
      </c>
      <c r="B318">
        <v>38070833.45025298</v>
      </c>
      <c r="C318">
        <v>1406240.3213405372</v>
      </c>
      <c r="D318">
        <v>6004177.9203841817</v>
      </c>
      <c r="E318">
        <v>143103532.16273439</v>
      </c>
      <c r="F318" s="5">
        <f t="shared" si="12"/>
        <v>695300</v>
      </c>
      <c r="G318" s="5">
        <v>34765000</v>
      </c>
      <c r="H318" s="5">
        <v>3749999.1586754113</v>
      </c>
      <c r="J318" s="5"/>
      <c r="K318">
        <v>536549999.61333036</v>
      </c>
      <c r="L318" s="5">
        <f t="shared" si="13"/>
        <v>227795083.0133875</v>
      </c>
      <c r="M318" s="5">
        <f t="shared" si="14"/>
        <v>308754916.59994286</v>
      </c>
    </row>
    <row r="319" spans="1:13" x14ac:dyDescent="0.25">
      <c r="A319">
        <v>311</v>
      </c>
      <c r="B319">
        <v>23173215.94686956</v>
      </c>
      <c r="C319">
        <v>835813.04885939951</v>
      </c>
      <c r="D319">
        <v>5313181.8827254111</v>
      </c>
      <c r="E319">
        <v>200169303.6565333</v>
      </c>
      <c r="F319" s="5">
        <f t="shared" si="12"/>
        <v>695300</v>
      </c>
      <c r="G319" s="5">
        <v>34765000</v>
      </c>
      <c r="H319" s="5">
        <v>3749999.8060536291</v>
      </c>
      <c r="J319" s="5"/>
      <c r="K319">
        <v>536549999.58474582</v>
      </c>
      <c r="L319" s="5">
        <f t="shared" si="13"/>
        <v>268701814.34104127</v>
      </c>
      <c r="M319" s="5">
        <f t="shared" si="14"/>
        <v>267848185.24370456</v>
      </c>
    </row>
    <row r="320" spans="1:13" x14ac:dyDescent="0.25">
      <c r="A320">
        <v>312</v>
      </c>
      <c r="B320">
        <v>22088619.728046559</v>
      </c>
      <c r="C320">
        <v>1098274.4871585665</v>
      </c>
      <c r="D320">
        <v>4932569.5729357637</v>
      </c>
      <c r="E320">
        <v>209467758.99497697</v>
      </c>
      <c r="F320" s="5">
        <f t="shared" si="12"/>
        <v>695300</v>
      </c>
      <c r="G320" s="5">
        <v>34765000</v>
      </c>
      <c r="H320" s="5">
        <v>3749999.9115392347</v>
      </c>
      <c r="J320" s="5"/>
      <c r="K320">
        <v>539858188.18685734</v>
      </c>
      <c r="L320" s="5">
        <f t="shared" si="13"/>
        <v>276797522.69465715</v>
      </c>
      <c r="M320" s="5">
        <f t="shared" si="14"/>
        <v>263060665.4922002</v>
      </c>
    </row>
    <row r="321" spans="1:13" x14ac:dyDescent="0.25">
      <c r="A321">
        <v>313</v>
      </c>
      <c r="B321">
        <v>46474564.308969639</v>
      </c>
      <c r="C321">
        <v>1057944.6391166968</v>
      </c>
      <c r="D321">
        <v>4559883.2384080477</v>
      </c>
      <c r="E321">
        <v>280395138.06899226</v>
      </c>
      <c r="F321" s="5">
        <f t="shared" si="12"/>
        <v>695300</v>
      </c>
      <c r="G321" s="5">
        <v>34765000</v>
      </c>
      <c r="H321" s="5">
        <v>3876602.0570760844</v>
      </c>
      <c r="J321" s="5"/>
      <c r="K321">
        <v>536549998.99509346</v>
      </c>
      <c r="L321" s="5">
        <f t="shared" si="13"/>
        <v>371824432.3125627</v>
      </c>
      <c r="M321" s="5">
        <f t="shared" si="14"/>
        <v>164725566.68253076</v>
      </c>
    </row>
    <row r="322" spans="1:13" x14ac:dyDescent="0.25">
      <c r="A322">
        <v>314</v>
      </c>
      <c r="B322">
        <v>39868219.585709333</v>
      </c>
      <c r="C322">
        <v>1059270.6103330688</v>
      </c>
      <c r="D322">
        <v>4339960.7009688383</v>
      </c>
      <c r="E322">
        <v>208620089.30743396</v>
      </c>
      <c r="F322" s="5">
        <f t="shared" si="12"/>
        <v>695300</v>
      </c>
      <c r="G322" s="5">
        <v>34765000</v>
      </c>
      <c r="H322" s="5">
        <v>3749999.9019229114</v>
      </c>
      <c r="J322" s="5"/>
      <c r="K322">
        <v>538800154.7682519</v>
      </c>
      <c r="L322" s="5">
        <f t="shared" si="13"/>
        <v>293097840.10636818</v>
      </c>
      <c r="M322" s="5">
        <f t="shared" si="14"/>
        <v>245702314.66188371</v>
      </c>
    </row>
    <row r="323" spans="1:13" x14ac:dyDescent="0.25">
      <c r="A323">
        <v>315</v>
      </c>
      <c r="B323">
        <v>20970266.99072516</v>
      </c>
      <c r="C323">
        <v>1091356.634277808</v>
      </c>
      <c r="D323">
        <v>3013466.6853711968</v>
      </c>
      <c r="E323">
        <v>387556840.59555876</v>
      </c>
      <c r="F323" s="5">
        <f t="shared" si="12"/>
        <v>695300</v>
      </c>
      <c r="G323" s="5">
        <v>34765000</v>
      </c>
      <c r="H323" s="5">
        <v>4091507.2973514427</v>
      </c>
      <c r="J323" s="5"/>
      <c r="K323">
        <v>537747722.26679873</v>
      </c>
      <c r="L323" s="5">
        <f t="shared" si="13"/>
        <v>452183738.20328432</v>
      </c>
      <c r="M323" s="5">
        <f t="shared" si="14"/>
        <v>85563984.063514411</v>
      </c>
    </row>
    <row r="324" spans="1:13" x14ac:dyDescent="0.25">
      <c r="A324">
        <v>316</v>
      </c>
      <c r="B324">
        <v>25151978.495876439</v>
      </c>
      <c r="C324">
        <v>1141323.5934653562</v>
      </c>
      <c r="D324">
        <v>3087988.2437641528</v>
      </c>
      <c r="E324">
        <v>321506726.36249852</v>
      </c>
      <c r="F324" s="5">
        <f t="shared" si="12"/>
        <v>695300</v>
      </c>
      <c r="G324" s="5">
        <v>34765000</v>
      </c>
      <c r="H324" s="5">
        <v>3959048.4493226735</v>
      </c>
      <c r="J324" s="5"/>
      <c r="K324">
        <v>538385742.62454236</v>
      </c>
      <c r="L324" s="5">
        <f t="shared" si="13"/>
        <v>390307365.14492714</v>
      </c>
      <c r="M324" s="5">
        <f t="shared" si="14"/>
        <v>148078377.47961521</v>
      </c>
    </row>
    <row r="325" spans="1:13" x14ac:dyDescent="0.25">
      <c r="A325">
        <v>317</v>
      </c>
      <c r="B325">
        <v>27038258.877033196</v>
      </c>
      <c r="C325">
        <v>947069.61780060607</v>
      </c>
      <c r="D325">
        <v>5043503.4237632705</v>
      </c>
      <c r="E325">
        <v>292631503.65780455</v>
      </c>
      <c r="F325" s="5">
        <f t="shared" si="12"/>
        <v>695300</v>
      </c>
      <c r="G325" s="5">
        <v>34765000</v>
      </c>
      <c r="H325" s="5">
        <v>3901141.2256872673</v>
      </c>
      <c r="J325" s="5"/>
      <c r="K325">
        <v>536549999.34341109</v>
      </c>
      <c r="L325" s="5">
        <f t="shared" si="13"/>
        <v>365021776.80208886</v>
      </c>
      <c r="M325" s="5">
        <f t="shared" si="14"/>
        <v>171528222.54132223</v>
      </c>
    </row>
    <row r="326" spans="1:13" x14ac:dyDescent="0.25">
      <c r="A326">
        <v>318</v>
      </c>
      <c r="B326">
        <v>27073027.409859147</v>
      </c>
      <c r="C326">
        <v>998804.7197871689</v>
      </c>
      <c r="D326">
        <v>5764944.2052389393</v>
      </c>
      <c r="E326">
        <v>128062861.54113913</v>
      </c>
      <c r="F326" s="5">
        <f t="shared" si="12"/>
        <v>695300</v>
      </c>
      <c r="G326" s="5">
        <v>34765000</v>
      </c>
      <c r="H326" s="5">
        <v>3749998.9880476901</v>
      </c>
      <c r="J326" s="5"/>
      <c r="K326">
        <v>536549999.4214434</v>
      </c>
      <c r="L326" s="5">
        <f t="shared" si="13"/>
        <v>201109936.86407205</v>
      </c>
      <c r="M326" s="5">
        <f t="shared" si="14"/>
        <v>335440062.55737138</v>
      </c>
    </row>
    <row r="327" spans="1:13" x14ac:dyDescent="0.25">
      <c r="A327">
        <v>319</v>
      </c>
      <c r="B327">
        <v>32469163.472207606</v>
      </c>
      <c r="C327">
        <v>1289329.1503249086</v>
      </c>
      <c r="D327">
        <v>7298690.9558555791</v>
      </c>
      <c r="E327">
        <v>241759529.26367733</v>
      </c>
      <c r="F327" s="5">
        <f t="shared" si="12"/>
        <v>695300</v>
      </c>
      <c r="G327" s="5">
        <v>34765000</v>
      </c>
      <c r="H327" s="5">
        <v>3799121.0671540308</v>
      </c>
      <c r="J327" s="5"/>
      <c r="K327">
        <v>541540958.39112484</v>
      </c>
      <c r="L327" s="5">
        <f t="shared" si="13"/>
        <v>322076133.9092195</v>
      </c>
      <c r="M327" s="5">
        <f t="shared" si="14"/>
        <v>219464824.48190534</v>
      </c>
    </row>
    <row r="328" spans="1:13" x14ac:dyDescent="0.25">
      <c r="A328">
        <v>320</v>
      </c>
      <c r="B328">
        <v>36770524.533951238</v>
      </c>
      <c r="C328">
        <v>1253384.1881478059</v>
      </c>
      <c r="D328">
        <v>4208296.3194041103</v>
      </c>
      <c r="E328">
        <v>156474324.39801812</v>
      </c>
      <c r="F328" s="5">
        <f t="shared" si="12"/>
        <v>695300</v>
      </c>
      <c r="G328" s="5">
        <v>34765000</v>
      </c>
      <c r="H328" s="5">
        <v>3749999.3103593267</v>
      </c>
      <c r="J328" s="5"/>
      <c r="K328">
        <v>538706760.02677548</v>
      </c>
      <c r="L328" s="5">
        <f t="shared" si="13"/>
        <v>237916828.74988061</v>
      </c>
      <c r="M328" s="5">
        <f t="shared" si="14"/>
        <v>300789931.27689487</v>
      </c>
    </row>
    <row r="329" spans="1:13" x14ac:dyDescent="0.25">
      <c r="A329">
        <v>321</v>
      </c>
      <c r="B329">
        <v>29815815.673727684</v>
      </c>
      <c r="C329">
        <v>1015949.6666831245</v>
      </c>
      <c r="D329">
        <v>3338889.9110699841</v>
      </c>
      <c r="E329">
        <v>233686917.91222841</v>
      </c>
      <c r="F329" s="5">
        <f t="shared" si="12"/>
        <v>695300</v>
      </c>
      <c r="G329" s="5">
        <v>34765000</v>
      </c>
      <c r="H329" s="5">
        <v>3782932.0141506726</v>
      </c>
      <c r="J329" s="5"/>
      <c r="K329">
        <v>536549998.90712082</v>
      </c>
      <c r="L329" s="5">
        <f t="shared" si="13"/>
        <v>307100805.17785984</v>
      </c>
      <c r="M329" s="5">
        <f t="shared" si="14"/>
        <v>229449193.72926098</v>
      </c>
    </row>
    <row r="330" spans="1:13" x14ac:dyDescent="0.25">
      <c r="A330">
        <v>322</v>
      </c>
      <c r="B330">
        <v>32860917.19739246</v>
      </c>
      <c r="C330">
        <v>838992.59607005422</v>
      </c>
      <c r="D330">
        <v>5464473.0116427885</v>
      </c>
      <c r="E330">
        <v>195165485.04178166</v>
      </c>
      <c r="F330" s="5">
        <f t="shared" ref="F330:F393" si="15">G327*0.02</f>
        <v>695300</v>
      </c>
      <c r="G330" s="5">
        <v>34765000</v>
      </c>
      <c r="H330" s="5">
        <v>3749999.7492881971</v>
      </c>
      <c r="J330" s="5"/>
      <c r="K330">
        <v>540387417.59380639</v>
      </c>
      <c r="L330" s="5">
        <f t="shared" ref="L330:L393" si="16">SUM(B330:H330)</f>
        <v>273540167.59617519</v>
      </c>
      <c r="M330" s="5">
        <f t="shared" ref="M330:M393" si="17">K330-L330</f>
        <v>266847249.99763119</v>
      </c>
    </row>
    <row r="331" spans="1:13" x14ac:dyDescent="0.25">
      <c r="A331">
        <v>323</v>
      </c>
      <c r="B331">
        <v>34953692.711274445</v>
      </c>
      <c r="C331">
        <v>1198298.4821050111</v>
      </c>
      <c r="D331">
        <v>5053300.830124774</v>
      </c>
      <c r="E331">
        <v>140099293.04746473</v>
      </c>
      <c r="F331" s="5">
        <f t="shared" si="15"/>
        <v>695300</v>
      </c>
      <c r="G331" s="5">
        <v>34765000</v>
      </c>
      <c r="H331" s="5">
        <v>3749999.1245940537</v>
      </c>
      <c r="J331" s="5"/>
      <c r="K331">
        <v>536549998.98788929</v>
      </c>
      <c r="L331" s="5">
        <f t="shared" si="16"/>
        <v>220514884.19556302</v>
      </c>
      <c r="M331" s="5">
        <f t="shared" si="17"/>
        <v>316035114.79232627</v>
      </c>
    </row>
    <row r="332" spans="1:13" x14ac:dyDescent="0.25">
      <c r="A332">
        <v>324</v>
      </c>
      <c r="B332">
        <v>14598809.437369715</v>
      </c>
      <c r="C332">
        <v>1085738.0764323769</v>
      </c>
      <c r="D332">
        <v>4370077.1852613371</v>
      </c>
      <c r="E332">
        <v>251101278.08105734</v>
      </c>
      <c r="F332" s="5">
        <f t="shared" si="15"/>
        <v>695300</v>
      </c>
      <c r="G332" s="5">
        <v>34765000</v>
      </c>
      <c r="H332" s="5">
        <v>3817855.2858801042</v>
      </c>
      <c r="J332" s="5"/>
      <c r="K332">
        <v>536549999.73586482</v>
      </c>
      <c r="L332" s="5">
        <f t="shared" si="16"/>
        <v>310434058.06600088</v>
      </c>
      <c r="M332" s="5">
        <f t="shared" si="17"/>
        <v>226115941.66986394</v>
      </c>
    </row>
    <row r="333" spans="1:13" x14ac:dyDescent="0.25">
      <c r="A333">
        <v>325</v>
      </c>
      <c r="B333">
        <v>24500482.642004885</v>
      </c>
      <c r="C333">
        <v>945752.36671964289</v>
      </c>
      <c r="D333">
        <v>4025931.1615766911</v>
      </c>
      <c r="E333">
        <v>279717734.96680081</v>
      </c>
      <c r="F333" s="5">
        <f t="shared" si="15"/>
        <v>695300</v>
      </c>
      <c r="G333" s="5">
        <v>34765000</v>
      </c>
      <c r="H333" s="5">
        <v>3875243.5729067642</v>
      </c>
      <c r="J333" s="5"/>
      <c r="K333">
        <v>536549998.96898341</v>
      </c>
      <c r="L333" s="5">
        <f t="shared" si="16"/>
        <v>348525444.7100088</v>
      </c>
      <c r="M333" s="5">
        <f t="shared" si="17"/>
        <v>188024554.25897461</v>
      </c>
    </row>
    <row r="334" spans="1:13" x14ac:dyDescent="0.25">
      <c r="A334">
        <v>326</v>
      </c>
      <c r="B334">
        <v>39561742.127826765</v>
      </c>
      <c r="C334">
        <v>967615.53713008738</v>
      </c>
      <c r="D334">
        <v>5132113.5384932738</v>
      </c>
      <c r="E334">
        <v>183283974.31476128</v>
      </c>
      <c r="F334" s="5">
        <f t="shared" si="15"/>
        <v>695300</v>
      </c>
      <c r="G334" s="5">
        <v>34765000</v>
      </c>
      <c r="H334" s="5">
        <v>3749999.6144993203</v>
      </c>
      <c r="J334" s="5"/>
      <c r="K334">
        <v>537091199.23437536</v>
      </c>
      <c r="L334" s="5">
        <f t="shared" si="16"/>
        <v>268155745.13271075</v>
      </c>
      <c r="M334" s="5">
        <f t="shared" si="17"/>
        <v>268935454.1016646</v>
      </c>
    </row>
    <row r="335" spans="1:13" x14ac:dyDescent="0.25">
      <c r="A335">
        <v>327</v>
      </c>
      <c r="B335">
        <v>29263911.592896864</v>
      </c>
      <c r="C335">
        <v>903007.48548890627</v>
      </c>
      <c r="D335">
        <v>3523834.9211330656</v>
      </c>
      <c r="E335">
        <v>150462030.82093045</v>
      </c>
      <c r="F335" s="5">
        <f t="shared" si="15"/>
        <v>695300</v>
      </c>
      <c r="G335" s="5">
        <v>34765000</v>
      </c>
      <c r="H335" s="5">
        <v>3749999.2421533284</v>
      </c>
      <c r="J335" s="5"/>
      <c r="K335">
        <v>538610552.84650254</v>
      </c>
      <c r="L335" s="5">
        <f t="shared" si="16"/>
        <v>223363084.06260261</v>
      </c>
      <c r="M335" s="5">
        <f t="shared" si="17"/>
        <v>315247468.7838999</v>
      </c>
    </row>
    <row r="336" spans="1:13" x14ac:dyDescent="0.25">
      <c r="A336">
        <v>328</v>
      </c>
      <c r="B336">
        <v>30930620.995139845</v>
      </c>
      <c r="C336">
        <v>1092556.9886872969</v>
      </c>
      <c r="D336">
        <v>6225619.7187393289</v>
      </c>
      <c r="E336">
        <v>123380188.14025217</v>
      </c>
      <c r="F336" s="5">
        <f t="shared" si="15"/>
        <v>695300</v>
      </c>
      <c r="G336" s="5">
        <v>34765000</v>
      </c>
      <c r="H336" s="5">
        <v>3749998.9349254649</v>
      </c>
      <c r="J336" s="5"/>
      <c r="K336">
        <v>537005152.03918993</v>
      </c>
      <c r="L336" s="5">
        <f t="shared" si="16"/>
        <v>200839284.77774411</v>
      </c>
      <c r="M336" s="5">
        <f t="shared" si="17"/>
        <v>336165867.26144582</v>
      </c>
    </row>
    <row r="337" spans="1:13" x14ac:dyDescent="0.25">
      <c r="A337">
        <v>329</v>
      </c>
      <c r="B337">
        <v>28289556.250358462</v>
      </c>
      <c r="C337">
        <v>1086150.7278593688</v>
      </c>
      <c r="D337">
        <v>5356769.3280098066</v>
      </c>
      <c r="E337">
        <v>207398596.86769295</v>
      </c>
      <c r="F337" s="5">
        <f t="shared" si="15"/>
        <v>695300</v>
      </c>
      <c r="G337" s="5">
        <v>34765000</v>
      </c>
      <c r="H337" s="5">
        <v>3749999.8880657852</v>
      </c>
      <c r="J337" s="5"/>
      <c r="K337">
        <v>537167851.74975729</v>
      </c>
      <c r="L337" s="5">
        <f t="shared" si="16"/>
        <v>281341373.06198633</v>
      </c>
      <c r="M337" s="5">
        <f t="shared" si="17"/>
        <v>255826478.68777096</v>
      </c>
    </row>
    <row r="338" spans="1:13" x14ac:dyDescent="0.25">
      <c r="A338">
        <v>330</v>
      </c>
      <c r="B338">
        <v>34203604.219678298</v>
      </c>
      <c r="C338">
        <v>1118660.3749397884</v>
      </c>
      <c r="D338">
        <v>5278147.6615660097</v>
      </c>
      <c r="E338">
        <v>240890103.27952003</v>
      </c>
      <c r="F338" s="5">
        <f t="shared" si="15"/>
        <v>695300</v>
      </c>
      <c r="G338" s="5">
        <v>34765000</v>
      </c>
      <c r="H338" s="5">
        <v>3797377.4946311824</v>
      </c>
      <c r="J338" s="5"/>
      <c r="K338">
        <v>539337905.02617955</v>
      </c>
      <c r="L338" s="5">
        <f t="shared" si="16"/>
        <v>320748193.03033531</v>
      </c>
      <c r="M338" s="5">
        <f t="shared" si="17"/>
        <v>218589711.99584424</v>
      </c>
    </row>
    <row r="339" spans="1:13" x14ac:dyDescent="0.25">
      <c r="A339">
        <v>331</v>
      </c>
      <c r="B339">
        <v>52207009.344464861</v>
      </c>
      <c r="C339">
        <v>1049205.3383170078</v>
      </c>
      <c r="D339">
        <v>4913437.0958976271</v>
      </c>
      <c r="E339">
        <v>399404418.06851298</v>
      </c>
      <c r="F339" s="5">
        <f t="shared" si="15"/>
        <v>695300</v>
      </c>
      <c r="G339" s="5">
        <v>34765000</v>
      </c>
      <c r="H339" s="5">
        <v>4115266.7788030831</v>
      </c>
      <c r="J339" s="5"/>
      <c r="K339">
        <v>536549999.98463517</v>
      </c>
      <c r="L339" s="5">
        <f t="shared" si="16"/>
        <v>497149636.62599558</v>
      </c>
      <c r="M339" s="5">
        <f t="shared" si="17"/>
        <v>39400363.358639598</v>
      </c>
    </row>
    <row r="340" spans="1:13" x14ac:dyDescent="0.25">
      <c r="A340">
        <v>332</v>
      </c>
      <c r="B340">
        <v>39951515.107179038</v>
      </c>
      <c r="C340">
        <v>1389031.8313768385</v>
      </c>
      <c r="D340">
        <v>6853212.9344261624</v>
      </c>
      <c r="E340">
        <v>131809884.46917051</v>
      </c>
      <c r="F340" s="5">
        <f t="shared" si="15"/>
        <v>695300</v>
      </c>
      <c r="G340" s="5">
        <v>34765000</v>
      </c>
      <c r="H340" s="5">
        <v>3749999.0305555011</v>
      </c>
      <c r="J340" s="5"/>
      <c r="K340">
        <v>537648087.58916306</v>
      </c>
      <c r="L340" s="5">
        <f t="shared" si="16"/>
        <v>219213943.37270802</v>
      </c>
      <c r="M340" s="5">
        <f t="shared" si="17"/>
        <v>318434144.21645504</v>
      </c>
    </row>
    <row r="341" spans="1:13" x14ac:dyDescent="0.25">
      <c r="A341">
        <v>333</v>
      </c>
      <c r="B341">
        <v>41104369.605873302</v>
      </c>
      <c r="C341">
        <v>1311095.0217250804</v>
      </c>
      <c r="D341">
        <v>1966301.8051710175</v>
      </c>
      <c r="E341">
        <v>228304693.20276356</v>
      </c>
      <c r="F341" s="5">
        <f t="shared" si="15"/>
        <v>695300</v>
      </c>
      <c r="G341" s="5">
        <v>34765000</v>
      </c>
      <c r="H341" s="5">
        <v>3772138.3419045941</v>
      </c>
      <c r="J341" s="5"/>
      <c r="K341">
        <v>540285508.42421544</v>
      </c>
      <c r="L341" s="5">
        <f t="shared" si="16"/>
        <v>311918897.97743756</v>
      </c>
      <c r="M341" s="5">
        <f t="shared" si="17"/>
        <v>228366610.44677788</v>
      </c>
    </row>
    <row r="342" spans="1:13" x14ac:dyDescent="0.25">
      <c r="A342">
        <v>334</v>
      </c>
      <c r="B342">
        <v>16230326.244542353</v>
      </c>
      <c r="C342">
        <v>1055420.1075702771</v>
      </c>
      <c r="D342">
        <v>4616679.0323342634</v>
      </c>
      <c r="E342">
        <v>258970250.86336944</v>
      </c>
      <c r="F342" s="5">
        <f t="shared" si="15"/>
        <v>695300</v>
      </c>
      <c r="G342" s="5">
        <v>34765000</v>
      </c>
      <c r="H342" s="5">
        <v>3833635.9560881369</v>
      </c>
      <c r="J342" s="5"/>
      <c r="K342">
        <v>536549999.36905158</v>
      </c>
      <c r="L342" s="5">
        <f t="shared" si="16"/>
        <v>320166612.20390445</v>
      </c>
      <c r="M342" s="5">
        <f t="shared" si="17"/>
        <v>216383387.16514713</v>
      </c>
    </row>
    <row r="343" spans="1:13" x14ac:dyDescent="0.25">
      <c r="A343">
        <v>335</v>
      </c>
      <c r="B343">
        <v>24212487.800723463</v>
      </c>
      <c r="C343">
        <v>759098.78452264844</v>
      </c>
      <c r="D343">
        <v>4653914.622785164</v>
      </c>
      <c r="E343">
        <v>127007465.26750007</v>
      </c>
      <c r="F343" s="5">
        <f t="shared" si="15"/>
        <v>695300</v>
      </c>
      <c r="G343" s="5">
        <v>34765000</v>
      </c>
      <c r="H343" s="5">
        <v>3749998.9760748288</v>
      </c>
      <c r="J343" s="5"/>
      <c r="K343">
        <v>536549999.27850586</v>
      </c>
      <c r="L343" s="5">
        <f t="shared" si="16"/>
        <v>195843265.45160615</v>
      </c>
      <c r="M343" s="5">
        <f t="shared" si="17"/>
        <v>340706733.82689971</v>
      </c>
    </row>
    <row r="344" spans="1:13" x14ac:dyDescent="0.25">
      <c r="A344">
        <v>336</v>
      </c>
      <c r="B344">
        <v>34302898.015562415</v>
      </c>
      <c r="C344">
        <v>1319322.0882032977</v>
      </c>
      <c r="D344">
        <v>4332540.1195183648</v>
      </c>
      <c r="E344">
        <v>206166263.03033608</v>
      </c>
      <c r="F344" s="5">
        <f t="shared" si="15"/>
        <v>695300</v>
      </c>
      <c r="G344" s="5">
        <v>34765000</v>
      </c>
      <c r="H344" s="5">
        <v>3749999.8740856699</v>
      </c>
      <c r="J344" s="5"/>
      <c r="K344">
        <v>536549999.51442701</v>
      </c>
      <c r="L344" s="5">
        <f t="shared" si="16"/>
        <v>285331323.12770581</v>
      </c>
      <c r="M344" s="5">
        <f t="shared" si="17"/>
        <v>251218676.38672119</v>
      </c>
    </row>
    <row r="345" spans="1:13" x14ac:dyDescent="0.25">
      <c r="A345">
        <v>337</v>
      </c>
      <c r="B345">
        <v>40954027.585777521</v>
      </c>
      <c r="C345">
        <v>1026256.2101233643</v>
      </c>
      <c r="D345">
        <v>5039224.6251213374</v>
      </c>
      <c r="E345">
        <v>101794606.27967009</v>
      </c>
      <c r="F345" s="5">
        <f t="shared" si="15"/>
        <v>695300</v>
      </c>
      <c r="G345" s="5">
        <v>34765000</v>
      </c>
      <c r="H345" s="5">
        <v>3749998.6900495058</v>
      </c>
      <c r="J345" s="5"/>
      <c r="K345">
        <v>536549999.25504738</v>
      </c>
      <c r="L345" s="5">
        <f t="shared" si="16"/>
        <v>188024413.39074183</v>
      </c>
      <c r="M345" s="5">
        <f t="shared" si="17"/>
        <v>348525585.86430556</v>
      </c>
    </row>
    <row r="346" spans="1:13" x14ac:dyDescent="0.25">
      <c r="A346">
        <v>338</v>
      </c>
      <c r="B346">
        <v>38022649.705778785</v>
      </c>
      <c r="C346">
        <v>1101592.3239095539</v>
      </c>
      <c r="D346">
        <v>6903029.547200989</v>
      </c>
      <c r="E346">
        <v>187131110.26832148</v>
      </c>
      <c r="F346" s="5">
        <f t="shared" si="15"/>
        <v>695300</v>
      </c>
      <c r="G346" s="5">
        <v>34765000</v>
      </c>
      <c r="H346" s="5">
        <v>3749999.6581428559</v>
      </c>
      <c r="J346" s="5"/>
      <c r="K346">
        <v>536549999.86367053</v>
      </c>
      <c r="L346" s="5">
        <f t="shared" si="16"/>
        <v>272368681.50335366</v>
      </c>
      <c r="M346" s="5">
        <f t="shared" si="17"/>
        <v>264181318.36031687</v>
      </c>
    </row>
    <row r="347" spans="1:13" x14ac:dyDescent="0.25">
      <c r="A347">
        <v>339</v>
      </c>
      <c r="B347">
        <v>36724801.592897847</v>
      </c>
      <c r="C347">
        <v>1317447.0877518577</v>
      </c>
      <c r="D347">
        <v>6408185.6370898774</v>
      </c>
      <c r="E347">
        <v>275435212.44252455</v>
      </c>
      <c r="F347" s="5">
        <f t="shared" si="15"/>
        <v>695300</v>
      </c>
      <c r="G347" s="5">
        <v>34765000</v>
      </c>
      <c r="H347" s="5">
        <v>3866655.2758718599</v>
      </c>
      <c r="J347" s="5"/>
      <c r="K347">
        <v>538569934.71402812</v>
      </c>
      <c r="L347" s="5">
        <f t="shared" si="16"/>
        <v>359212602.03613603</v>
      </c>
      <c r="M347" s="5">
        <f t="shared" si="17"/>
        <v>179357332.67789209</v>
      </c>
    </row>
    <row r="348" spans="1:13" x14ac:dyDescent="0.25">
      <c r="A348">
        <v>340</v>
      </c>
      <c r="B348">
        <v>27788192.243196651</v>
      </c>
      <c r="C348">
        <v>900042.40058303066</v>
      </c>
      <c r="D348">
        <v>4795584.3342827624</v>
      </c>
      <c r="E348">
        <v>157714658.48869476</v>
      </c>
      <c r="F348" s="5">
        <f t="shared" si="15"/>
        <v>695300</v>
      </c>
      <c r="G348" s="5">
        <v>34765000</v>
      </c>
      <c r="H348" s="5">
        <v>3749999.3244302003</v>
      </c>
      <c r="J348" s="5"/>
      <c r="K348">
        <v>541577663.7041533</v>
      </c>
      <c r="L348" s="5">
        <f t="shared" si="16"/>
        <v>230408776.79118741</v>
      </c>
      <c r="M348" s="5">
        <f t="shared" si="17"/>
        <v>311168886.91296589</v>
      </c>
    </row>
    <row r="349" spans="1:13" x14ac:dyDescent="0.25">
      <c r="A349">
        <v>341</v>
      </c>
      <c r="B349">
        <v>47685879.830442645</v>
      </c>
      <c r="C349">
        <v>880120.73470793245</v>
      </c>
      <c r="D349">
        <v>4588639.7002292071</v>
      </c>
      <c r="E349">
        <v>143556853.0641093</v>
      </c>
      <c r="F349" s="5">
        <f t="shared" si="15"/>
        <v>695300</v>
      </c>
      <c r="G349" s="5">
        <v>34765000</v>
      </c>
      <c r="H349" s="5">
        <v>3749999.1638180749</v>
      </c>
      <c r="J349" s="5"/>
      <c r="K349">
        <v>536549999.60520583</v>
      </c>
      <c r="L349" s="5">
        <f t="shared" si="16"/>
        <v>235921792.49330714</v>
      </c>
      <c r="M349" s="5">
        <f t="shared" si="17"/>
        <v>300628207.11189866</v>
      </c>
    </row>
    <row r="350" spans="1:13" x14ac:dyDescent="0.25">
      <c r="A350">
        <v>342</v>
      </c>
      <c r="B350">
        <v>33706703.441807337</v>
      </c>
      <c r="C350">
        <v>955891.24149584968</v>
      </c>
      <c r="D350">
        <v>4213972.7915257299</v>
      </c>
      <c r="E350">
        <v>232746835.09963351</v>
      </c>
      <c r="F350" s="5">
        <f t="shared" si="15"/>
        <v>695300</v>
      </c>
      <c r="G350" s="5">
        <v>34765000</v>
      </c>
      <c r="H350" s="5">
        <v>3781046.7443391988</v>
      </c>
      <c r="J350" s="5"/>
      <c r="K350">
        <v>536549999.57641393</v>
      </c>
      <c r="L350" s="5">
        <f t="shared" si="16"/>
        <v>310864749.31880164</v>
      </c>
      <c r="M350" s="5">
        <f t="shared" si="17"/>
        <v>225685250.25761229</v>
      </c>
    </row>
    <row r="351" spans="1:13" x14ac:dyDescent="0.25">
      <c r="A351">
        <v>343</v>
      </c>
      <c r="B351">
        <v>20917739.780697133</v>
      </c>
      <c r="C351">
        <v>1050227.6913633051</v>
      </c>
      <c r="D351">
        <v>4008769.8503956776</v>
      </c>
      <c r="E351">
        <v>197821043.01434955</v>
      </c>
      <c r="F351" s="5">
        <f t="shared" si="15"/>
        <v>695300</v>
      </c>
      <c r="G351" s="5">
        <v>34765000</v>
      </c>
      <c r="H351" s="5">
        <v>3749999.7794139688</v>
      </c>
      <c r="J351" s="5"/>
      <c r="K351">
        <v>542209425.30219615</v>
      </c>
      <c r="L351" s="5">
        <f t="shared" si="16"/>
        <v>263008080.11621964</v>
      </c>
      <c r="M351" s="5">
        <f t="shared" si="17"/>
        <v>279201345.18597651</v>
      </c>
    </row>
    <row r="352" spans="1:13" x14ac:dyDescent="0.25">
      <c r="A352">
        <v>344</v>
      </c>
      <c r="B352">
        <v>27975380.593556173</v>
      </c>
      <c r="C352">
        <v>1037919.7818628068</v>
      </c>
      <c r="D352">
        <v>6036621.3413550425</v>
      </c>
      <c r="E352">
        <v>170568956.65602624</v>
      </c>
      <c r="F352" s="5">
        <f t="shared" si="15"/>
        <v>695300</v>
      </c>
      <c r="G352" s="5">
        <v>34765000</v>
      </c>
      <c r="H352" s="5">
        <v>3749999.4702547886</v>
      </c>
      <c r="J352" s="5"/>
      <c r="K352">
        <v>536549999.15437639</v>
      </c>
      <c r="L352" s="5">
        <f t="shared" si="16"/>
        <v>244829177.84305504</v>
      </c>
      <c r="M352" s="5">
        <f t="shared" si="17"/>
        <v>291720821.31132138</v>
      </c>
    </row>
    <row r="353" spans="1:13" x14ac:dyDescent="0.25">
      <c r="A353">
        <v>345</v>
      </c>
      <c r="B353">
        <v>47232750.879851758</v>
      </c>
      <c r="C353">
        <v>1231907.8270487133</v>
      </c>
      <c r="D353">
        <v>2558379.9374720515</v>
      </c>
      <c r="E353">
        <v>220456102.31853992</v>
      </c>
      <c r="F353" s="5">
        <f t="shared" si="15"/>
        <v>695300</v>
      </c>
      <c r="G353" s="5">
        <v>34765000</v>
      </c>
      <c r="H353" s="5">
        <v>3756398.546156398</v>
      </c>
      <c r="J353" s="5"/>
      <c r="K353">
        <v>536940384.65716076</v>
      </c>
      <c r="L353" s="5">
        <f t="shared" si="16"/>
        <v>310695839.50906885</v>
      </c>
      <c r="M353" s="5">
        <f t="shared" si="17"/>
        <v>226244545.14809191</v>
      </c>
    </row>
    <row r="354" spans="1:13" x14ac:dyDescent="0.25">
      <c r="A354">
        <v>346</v>
      </c>
      <c r="B354">
        <v>26087739.335605949</v>
      </c>
      <c r="C354">
        <v>1138529.3283098915</v>
      </c>
      <c r="D354">
        <v>5895446.759495087</v>
      </c>
      <c r="E354">
        <v>142394117.68009454</v>
      </c>
      <c r="F354" s="5">
        <f t="shared" si="15"/>
        <v>695300</v>
      </c>
      <c r="G354" s="5">
        <v>34765000</v>
      </c>
      <c r="H354" s="5">
        <v>3749999.1506275134</v>
      </c>
      <c r="J354" s="5"/>
      <c r="K354">
        <v>538297883.71201849</v>
      </c>
      <c r="L354" s="5">
        <f t="shared" si="16"/>
        <v>214726132.25413299</v>
      </c>
      <c r="M354" s="5">
        <f t="shared" si="17"/>
        <v>323571751.4578855</v>
      </c>
    </row>
    <row r="355" spans="1:13" x14ac:dyDescent="0.25">
      <c r="A355">
        <v>347</v>
      </c>
      <c r="B355">
        <v>29472910.606336974</v>
      </c>
      <c r="C355">
        <v>997867.72104772669</v>
      </c>
      <c r="D355">
        <v>6655534.5595185235</v>
      </c>
      <c r="E355">
        <v>213363844.52598718</v>
      </c>
      <c r="F355" s="5">
        <f t="shared" si="15"/>
        <v>695300</v>
      </c>
      <c r="G355" s="5">
        <v>34765000</v>
      </c>
      <c r="H355" s="5">
        <v>3749999.9557380746</v>
      </c>
      <c r="J355" s="5"/>
      <c r="K355">
        <v>538824315.13412619</v>
      </c>
      <c r="L355" s="5">
        <f t="shared" si="16"/>
        <v>289700457.3686285</v>
      </c>
      <c r="M355" s="5">
        <f t="shared" si="17"/>
        <v>249123857.76549768</v>
      </c>
    </row>
    <row r="356" spans="1:13" x14ac:dyDescent="0.25">
      <c r="A356">
        <v>348</v>
      </c>
      <c r="B356">
        <v>33380640.169556212</v>
      </c>
      <c r="C356">
        <v>1100368.1822814574</v>
      </c>
      <c r="D356">
        <v>4753079.0742245791</v>
      </c>
      <c r="E356">
        <v>125939877.72630773</v>
      </c>
      <c r="F356" s="5">
        <f t="shared" si="15"/>
        <v>695300</v>
      </c>
      <c r="G356" s="5">
        <v>34765000</v>
      </c>
      <c r="H356" s="5">
        <v>3749998.9639636646</v>
      </c>
      <c r="J356" s="5"/>
      <c r="K356">
        <v>536549999.58857584</v>
      </c>
      <c r="L356" s="5">
        <f t="shared" si="16"/>
        <v>204384264.11633363</v>
      </c>
      <c r="M356" s="5">
        <f t="shared" si="17"/>
        <v>332165735.47224224</v>
      </c>
    </row>
    <row r="357" spans="1:13" x14ac:dyDescent="0.25">
      <c r="A357">
        <v>349</v>
      </c>
      <c r="B357">
        <v>45195378.23719421</v>
      </c>
      <c r="C357">
        <v>1288405.9955456543</v>
      </c>
      <c r="D357">
        <v>5344557.2561188154</v>
      </c>
      <c r="E357">
        <v>115069507.00992212</v>
      </c>
      <c r="F357" s="5">
        <f t="shared" si="15"/>
        <v>695300</v>
      </c>
      <c r="G357" s="5">
        <v>34765000</v>
      </c>
      <c r="H357" s="5">
        <v>3749998.8406455875</v>
      </c>
      <c r="J357" s="5"/>
      <c r="K357">
        <v>537727296.8683238</v>
      </c>
      <c r="L357" s="5">
        <f t="shared" si="16"/>
        <v>206108147.33942637</v>
      </c>
      <c r="M357" s="5">
        <f t="shared" si="17"/>
        <v>331619149.5288974</v>
      </c>
    </row>
    <row r="358" spans="1:13" x14ac:dyDescent="0.25">
      <c r="A358">
        <v>350</v>
      </c>
      <c r="B358">
        <v>37207581.738651551</v>
      </c>
      <c r="C358">
        <v>1215801.4925388661</v>
      </c>
      <c r="D358">
        <v>3731877.2838600008</v>
      </c>
      <c r="E358">
        <v>214222211.3611725</v>
      </c>
      <c r="F358" s="5">
        <f t="shared" si="15"/>
        <v>695300</v>
      </c>
      <c r="G358" s="5">
        <v>34765000</v>
      </c>
      <c r="H358" s="5">
        <v>3749999.9654757506</v>
      </c>
      <c r="J358" s="5"/>
      <c r="K358">
        <v>539176200.86321867</v>
      </c>
      <c r="L358" s="5">
        <f t="shared" si="16"/>
        <v>295587771.84169865</v>
      </c>
      <c r="M358" s="5">
        <f t="shared" si="17"/>
        <v>243588429.02152002</v>
      </c>
    </row>
    <row r="359" spans="1:13" x14ac:dyDescent="0.25">
      <c r="A359">
        <v>351</v>
      </c>
      <c r="B359">
        <v>20194753.09765289</v>
      </c>
      <c r="C359">
        <v>1156454.7927753937</v>
      </c>
      <c r="D359">
        <v>4353383.7979475195</v>
      </c>
      <c r="E359">
        <v>231026129.39412427</v>
      </c>
      <c r="F359" s="5">
        <f t="shared" si="15"/>
        <v>695300</v>
      </c>
      <c r="G359" s="5">
        <v>34765000</v>
      </c>
      <c r="H359" s="5">
        <v>3777595.9903443754</v>
      </c>
      <c r="J359" s="5"/>
      <c r="K359">
        <v>539474933.61119115</v>
      </c>
      <c r="L359" s="5">
        <f t="shared" si="16"/>
        <v>295968617.07284451</v>
      </c>
      <c r="M359" s="5">
        <f t="shared" si="17"/>
        <v>243506316.53834665</v>
      </c>
    </row>
    <row r="360" spans="1:13" x14ac:dyDescent="0.25">
      <c r="A360">
        <v>352</v>
      </c>
      <c r="B360">
        <v>32637996.689241383</v>
      </c>
      <c r="C360">
        <v>958839.67943229736</v>
      </c>
      <c r="D360">
        <v>4522921.829398632</v>
      </c>
      <c r="E360">
        <v>216364248.38659367</v>
      </c>
      <c r="F360" s="5">
        <f t="shared" si="15"/>
        <v>695300</v>
      </c>
      <c r="G360" s="5">
        <v>34765000</v>
      </c>
      <c r="H360" s="5">
        <v>3749999.9897759235</v>
      </c>
      <c r="J360" s="5"/>
      <c r="K360">
        <v>539884041.25598466</v>
      </c>
      <c r="L360" s="5">
        <f t="shared" si="16"/>
        <v>293694306.57444191</v>
      </c>
      <c r="M360" s="5">
        <f t="shared" si="17"/>
        <v>246189734.68154275</v>
      </c>
    </row>
    <row r="361" spans="1:13" x14ac:dyDescent="0.25">
      <c r="A361">
        <v>353</v>
      </c>
      <c r="B361">
        <v>38882151.300103299</v>
      </c>
      <c r="C361">
        <v>1372952.0918209516</v>
      </c>
      <c r="D361">
        <v>4445467.6355994008</v>
      </c>
      <c r="E361">
        <v>251670964.98172623</v>
      </c>
      <c r="F361" s="5">
        <f t="shared" si="15"/>
        <v>695300</v>
      </c>
      <c r="G361" s="5">
        <v>34765000</v>
      </c>
      <c r="H361" s="5">
        <v>3818997.7528005005</v>
      </c>
      <c r="J361" s="5"/>
      <c r="K361">
        <v>539543401.00105238</v>
      </c>
      <c r="L361" s="5">
        <f t="shared" si="16"/>
        <v>335650833.76205039</v>
      </c>
      <c r="M361" s="5">
        <f t="shared" si="17"/>
        <v>203892567.23900199</v>
      </c>
    </row>
    <row r="362" spans="1:13" x14ac:dyDescent="0.25">
      <c r="A362">
        <v>354</v>
      </c>
      <c r="B362">
        <v>33459709.433669083</v>
      </c>
      <c r="C362">
        <v>1031200.5249212395</v>
      </c>
      <c r="D362">
        <v>4256577.9502638048</v>
      </c>
      <c r="E362">
        <v>168489420.12889451</v>
      </c>
      <c r="F362" s="5">
        <f t="shared" si="15"/>
        <v>695300</v>
      </c>
      <c r="G362" s="5">
        <v>34765000</v>
      </c>
      <c r="H362" s="5">
        <v>3749999.4466636479</v>
      </c>
      <c r="J362" s="5"/>
      <c r="K362">
        <v>539577369.89602458</v>
      </c>
      <c r="L362" s="5">
        <f t="shared" si="16"/>
        <v>246447207.48441228</v>
      </c>
      <c r="M362" s="5">
        <f t="shared" si="17"/>
        <v>293130162.41161227</v>
      </c>
    </row>
    <row r="363" spans="1:13" x14ac:dyDescent="0.25">
      <c r="A363">
        <v>355</v>
      </c>
      <c r="B363">
        <v>12911236.406817365</v>
      </c>
      <c r="C363">
        <v>1159550.3200093433</v>
      </c>
      <c r="D363">
        <v>6130038.322079232</v>
      </c>
      <c r="E363">
        <v>265312825.16186208</v>
      </c>
      <c r="F363" s="5">
        <f t="shared" si="15"/>
        <v>695300</v>
      </c>
      <c r="G363" s="5">
        <v>34765000</v>
      </c>
      <c r="H363" s="5">
        <v>3846355.5417371606</v>
      </c>
      <c r="J363" s="5"/>
      <c r="K363">
        <v>537798905.77598238</v>
      </c>
      <c r="L363" s="5">
        <f t="shared" si="16"/>
        <v>324820305.75250512</v>
      </c>
      <c r="M363" s="5">
        <f t="shared" si="17"/>
        <v>212978600.02347726</v>
      </c>
    </row>
    <row r="364" spans="1:13" x14ac:dyDescent="0.25">
      <c r="A364">
        <v>356</v>
      </c>
      <c r="B364">
        <v>16773067.410345916</v>
      </c>
      <c r="C364">
        <v>1141102.9264590445</v>
      </c>
      <c r="D364">
        <v>5526455.6188928606</v>
      </c>
      <c r="E364">
        <v>209761111.85986051</v>
      </c>
      <c r="F364" s="5">
        <f t="shared" si="15"/>
        <v>695300</v>
      </c>
      <c r="G364" s="5">
        <v>34765000</v>
      </c>
      <c r="H364" s="5">
        <v>3749999.9148671534</v>
      </c>
      <c r="J364" s="5"/>
      <c r="K364">
        <v>538789112.26978302</v>
      </c>
      <c r="L364" s="5">
        <f t="shared" si="16"/>
        <v>272412037.73042548</v>
      </c>
      <c r="M364" s="5">
        <f t="shared" si="17"/>
        <v>266377074.53935754</v>
      </c>
    </row>
    <row r="365" spans="1:13" x14ac:dyDescent="0.25">
      <c r="A365">
        <v>357</v>
      </c>
      <c r="B365">
        <v>28629177.169978417</v>
      </c>
      <c r="C365">
        <v>1207172.9740854013</v>
      </c>
      <c r="D365">
        <v>4278150.055612118</v>
      </c>
      <c r="E365">
        <v>154410634.31556347</v>
      </c>
      <c r="F365" s="5">
        <f t="shared" si="15"/>
        <v>695300</v>
      </c>
      <c r="G365" s="5">
        <v>34765000</v>
      </c>
      <c r="H365" s="5">
        <v>3749999.2869479544</v>
      </c>
      <c r="J365" s="5"/>
      <c r="K365">
        <v>536662966.61865485</v>
      </c>
      <c r="L365" s="5">
        <f t="shared" si="16"/>
        <v>227735433.80218738</v>
      </c>
      <c r="M365" s="5">
        <f t="shared" si="17"/>
        <v>308927532.81646746</v>
      </c>
    </row>
    <row r="366" spans="1:13" x14ac:dyDescent="0.25">
      <c r="A366">
        <v>358</v>
      </c>
      <c r="B366">
        <v>47176569.002363607</v>
      </c>
      <c r="C366">
        <v>1158593.2651010619</v>
      </c>
      <c r="D366">
        <v>4848668.0595538234</v>
      </c>
      <c r="E366">
        <v>160321810.26220787</v>
      </c>
      <c r="F366" s="5">
        <f t="shared" si="15"/>
        <v>695300</v>
      </c>
      <c r="G366" s="5">
        <v>34765000</v>
      </c>
      <c r="H366" s="5">
        <v>3749999.3540068315</v>
      </c>
      <c r="J366" s="5"/>
      <c r="K366">
        <v>538659195.75680912</v>
      </c>
      <c r="L366" s="5">
        <f t="shared" si="16"/>
        <v>252715939.94323319</v>
      </c>
      <c r="M366" s="5">
        <f t="shared" si="17"/>
        <v>285943255.81357592</v>
      </c>
    </row>
    <row r="367" spans="1:13" x14ac:dyDescent="0.25">
      <c r="A367">
        <v>359</v>
      </c>
      <c r="B367">
        <v>30273970.581161857</v>
      </c>
      <c r="C367">
        <v>742201.70196351805</v>
      </c>
      <c r="D367">
        <v>4568802.0611690469</v>
      </c>
      <c r="E367">
        <v>256944562.92349252</v>
      </c>
      <c r="F367" s="5">
        <f t="shared" si="15"/>
        <v>695300</v>
      </c>
      <c r="G367" s="5">
        <v>34765000</v>
      </c>
      <c r="H367" s="5">
        <v>3829573.581721378</v>
      </c>
      <c r="J367" s="5"/>
      <c r="K367">
        <v>536549998.20397896</v>
      </c>
      <c r="L367" s="5">
        <f t="shared" si="16"/>
        <v>331819410.84950829</v>
      </c>
      <c r="M367" s="5">
        <f t="shared" si="17"/>
        <v>204730587.35447067</v>
      </c>
    </row>
    <row r="368" spans="1:13" x14ac:dyDescent="0.25">
      <c r="A368">
        <v>360</v>
      </c>
      <c r="B368">
        <v>27933162.425818183</v>
      </c>
      <c r="C368">
        <v>1072294.4212125316</v>
      </c>
      <c r="D368">
        <v>4235563.1674744794</v>
      </c>
      <c r="E368">
        <v>244097603.21216819</v>
      </c>
      <c r="F368" s="5">
        <f t="shared" si="15"/>
        <v>695300</v>
      </c>
      <c r="G368" s="5">
        <v>34765000</v>
      </c>
      <c r="H368" s="5">
        <v>3803809.9096400621</v>
      </c>
      <c r="J368" s="5"/>
      <c r="K368">
        <v>539925192.80000913</v>
      </c>
      <c r="L368" s="5">
        <f t="shared" si="16"/>
        <v>316602733.13631344</v>
      </c>
      <c r="M368" s="5">
        <f t="shared" si="17"/>
        <v>223322459.66369569</v>
      </c>
    </row>
    <row r="369" spans="1:13" x14ac:dyDescent="0.25">
      <c r="A369">
        <v>361</v>
      </c>
      <c r="B369">
        <v>32024589.995228153</v>
      </c>
      <c r="C369">
        <v>1239708.9899207707</v>
      </c>
      <c r="D369">
        <v>4783810.4511273056</v>
      </c>
      <c r="E369">
        <v>299328332.86996198</v>
      </c>
      <c r="F369" s="5">
        <f t="shared" si="15"/>
        <v>695300</v>
      </c>
      <c r="G369" s="5">
        <v>34765000</v>
      </c>
      <c r="H369" s="5">
        <v>3914571.2445931812</v>
      </c>
      <c r="J369" s="5"/>
      <c r="K369">
        <v>536549999.92123801</v>
      </c>
      <c r="L369" s="5">
        <f t="shared" si="16"/>
        <v>376751313.55083138</v>
      </c>
      <c r="M369" s="5">
        <f t="shared" si="17"/>
        <v>159798686.37040663</v>
      </c>
    </row>
    <row r="370" spans="1:13" x14ac:dyDescent="0.25">
      <c r="A370">
        <v>362</v>
      </c>
      <c r="B370">
        <v>51133210.238989353</v>
      </c>
      <c r="C370">
        <v>1117629.7570099463</v>
      </c>
      <c r="D370">
        <v>5810967.4299052497</v>
      </c>
      <c r="E370">
        <v>207151886.00742042</v>
      </c>
      <c r="F370" s="5">
        <f t="shared" si="15"/>
        <v>695300</v>
      </c>
      <c r="G370" s="5">
        <v>34765000</v>
      </c>
      <c r="H370" s="5">
        <v>3749999.8852669932</v>
      </c>
      <c r="J370" s="5"/>
      <c r="K370">
        <v>540149630.0540067</v>
      </c>
      <c r="L370" s="5">
        <f t="shared" si="16"/>
        <v>304423993.31859195</v>
      </c>
      <c r="M370" s="5">
        <f t="shared" si="17"/>
        <v>235725636.73541474</v>
      </c>
    </row>
    <row r="371" spans="1:13" x14ac:dyDescent="0.25">
      <c r="A371">
        <v>363</v>
      </c>
      <c r="B371">
        <v>36499621.30902148</v>
      </c>
      <c r="C371">
        <v>1142246.4658807286</v>
      </c>
      <c r="D371">
        <v>5095219.0771687245</v>
      </c>
      <c r="E371">
        <v>97809608.056983724</v>
      </c>
      <c r="F371" s="5">
        <f t="shared" si="15"/>
        <v>695300</v>
      </c>
      <c r="G371" s="5">
        <v>34765000</v>
      </c>
      <c r="H371" s="5">
        <v>3749998.6448420025</v>
      </c>
      <c r="J371" s="5"/>
      <c r="K371">
        <v>536549999.72345489</v>
      </c>
      <c r="L371" s="5">
        <f t="shared" si="16"/>
        <v>179756993.55389667</v>
      </c>
      <c r="M371" s="5">
        <f t="shared" si="17"/>
        <v>356793006.16955823</v>
      </c>
    </row>
    <row r="372" spans="1:13" x14ac:dyDescent="0.25">
      <c r="A372">
        <v>364</v>
      </c>
      <c r="B372">
        <v>18655427.016769703</v>
      </c>
      <c r="C372">
        <v>1328687.0539532083</v>
      </c>
      <c r="D372">
        <v>3861661.3190358821</v>
      </c>
      <c r="E372">
        <v>185324490.87943944</v>
      </c>
      <c r="F372" s="5">
        <f t="shared" si="15"/>
        <v>695300</v>
      </c>
      <c r="G372" s="5">
        <v>34765000</v>
      </c>
      <c r="H372" s="5">
        <v>3749999.637647802</v>
      </c>
      <c r="J372" s="5"/>
      <c r="K372">
        <v>536549999.69627833</v>
      </c>
      <c r="L372" s="5">
        <f t="shared" si="16"/>
        <v>248380565.90684605</v>
      </c>
      <c r="M372" s="5">
        <f t="shared" si="17"/>
        <v>288169433.78943229</v>
      </c>
    </row>
    <row r="373" spans="1:13" x14ac:dyDescent="0.25">
      <c r="A373">
        <v>365</v>
      </c>
      <c r="B373">
        <v>29880714.134464025</v>
      </c>
      <c r="C373">
        <v>1051055.574978522</v>
      </c>
      <c r="D373">
        <v>5444823.8477800544</v>
      </c>
      <c r="E373">
        <v>188500283.9256824</v>
      </c>
      <c r="F373" s="5">
        <f t="shared" si="15"/>
        <v>695300</v>
      </c>
      <c r="G373" s="5">
        <v>34765000</v>
      </c>
      <c r="H373" s="5">
        <v>3749999.6736753401</v>
      </c>
      <c r="J373" s="5"/>
      <c r="K373">
        <v>536549999.89116383</v>
      </c>
      <c r="L373" s="5">
        <f t="shared" si="16"/>
        <v>264087177.15658033</v>
      </c>
      <c r="M373" s="5">
        <f t="shared" si="17"/>
        <v>272462822.7345835</v>
      </c>
    </row>
    <row r="374" spans="1:13" x14ac:dyDescent="0.25">
      <c r="A374">
        <v>366</v>
      </c>
      <c r="B374">
        <v>35700769.148768991</v>
      </c>
      <c r="C374">
        <v>1075669.3799755529</v>
      </c>
      <c r="D374">
        <v>5838266.3846276812</v>
      </c>
      <c r="E374">
        <v>151492280.5140928</v>
      </c>
      <c r="F374" s="5">
        <f t="shared" si="15"/>
        <v>695300</v>
      </c>
      <c r="G374" s="5">
        <v>34765000</v>
      </c>
      <c r="H374" s="5">
        <v>3749999.2538409163</v>
      </c>
      <c r="J374" s="5"/>
      <c r="K374">
        <v>538120461.46270907</v>
      </c>
      <c r="L374" s="5">
        <f t="shared" si="16"/>
        <v>233317284.68130594</v>
      </c>
      <c r="M374" s="5">
        <f t="shared" si="17"/>
        <v>304803176.78140312</v>
      </c>
    </row>
    <row r="375" spans="1:13" x14ac:dyDescent="0.25">
      <c r="A375">
        <v>367</v>
      </c>
      <c r="B375">
        <v>25297817.011546284</v>
      </c>
      <c r="C375">
        <v>877808.59676325985</v>
      </c>
      <c r="D375">
        <v>4273494.4677448189</v>
      </c>
      <c r="E375">
        <v>146179160.07265636</v>
      </c>
      <c r="F375" s="5">
        <f t="shared" si="15"/>
        <v>695300</v>
      </c>
      <c r="G375" s="5">
        <v>34765000</v>
      </c>
      <c r="H375" s="5">
        <v>3749999.1935666334</v>
      </c>
      <c r="J375" s="5"/>
      <c r="K375">
        <v>536832017.78145802</v>
      </c>
      <c r="L375" s="5">
        <f t="shared" si="16"/>
        <v>215838579.34227735</v>
      </c>
      <c r="M375" s="5">
        <f t="shared" si="17"/>
        <v>320993438.43918067</v>
      </c>
    </row>
    <row r="376" spans="1:13" x14ac:dyDescent="0.25">
      <c r="A376">
        <v>368</v>
      </c>
      <c r="B376">
        <v>38601602.623259977</v>
      </c>
      <c r="C376">
        <v>853989.97597076581</v>
      </c>
      <c r="D376">
        <v>4927361.197614314</v>
      </c>
      <c r="E376">
        <v>183053491.32867289</v>
      </c>
      <c r="F376" s="5">
        <f t="shared" si="15"/>
        <v>695300</v>
      </c>
      <c r="G376" s="5">
        <v>34765000</v>
      </c>
      <c r="H376" s="5">
        <v>3749999.6118846238</v>
      </c>
      <c r="J376" s="5"/>
      <c r="K376">
        <v>537760892.52337396</v>
      </c>
      <c r="L376" s="5">
        <f t="shared" si="16"/>
        <v>266646744.73740256</v>
      </c>
      <c r="M376" s="5">
        <f t="shared" si="17"/>
        <v>271114147.7859714</v>
      </c>
    </row>
    <row r="377" spans="1:13" x14ac:dyDescent="0.25">
      <c r="A377">
        <v>369</v>
      </c>
      <c r="B377">
        <v>45744673.863023594</v>
      </c>
      <c r="C377">
        <v>1280545.6599673275</v>
      </c>
      <c r="D377">
        <v>3885401.9152910188</v>
      </c>
      <c r="E377">
        <v>191384648.53896692</v>
      </c>
      <c r="F377" s="5">
        <f t="shared" si="15"/>
        <v>695300</v>
      </c>
      <c r="G377" s="5">
        <v>34765000</v>
      </c>
      <c r="H377" s="5">
        <v>3749999.7063967907</v>
      </c>
      <c r="J377" s="5"/>
      <c r="K377">
        <v>537783779.34027886</v>
      </c>
      <c r="L377" s="5">
        <f t="shared" si="16"/>
        <v>281505569.68364567</v>
      </c>
      <c r="M377" s="5">
        <f t="shared" si="17"/>
        <v>256278209.6566332</v>
      </c>
    </row>
    <row r="378" spans="1:13" x14ac:dyDescent="0.25">
      <c r="A378">
        <v>370</v>
      </c>
      <c r="B378">
        <v>22518488.297319226</v>
      </c>
      <c r="C378">
        <v>1161160.9490119794</v>
      </c>
      <c r="D378">
        <v>5255631.5603558607</v>
      </c>
      <c r="E378">
        <v>210764024.67796844</v>
      </c>
      <c r="F378" s="5">
        <f t="shared" si="15"/>
        <v>695300</v>
      </c>
      <c r="G378" s="5">
        <v>34765000</v>
      </c>
      <c r="H378" s="5">
        <v>3749999.9262446202</v>
      </c>
      <c r="J378" s="5"/>
      <c r="K378">
        <v>536549999.6374644</v>
      </c>
      <c r="L378" s="5">
        <f t="shared" si="16"/>
        <v>278909605.41090012</v>
      </c>
      <c r="M378" s="5">
        <f t="shared" si="17"/>
        <v>257640394.22656429</v>
      </c>
    </row>
    <row r="379" spans="1:13" x14ac:dyDescent="0.25">
      <c r="A379">
        <v>371</v>
      </c>
      <c r="B379">
        <v>45578244.458731033</v>
      </c>
      <c r="C379">
        <v>1196416.8028787198</v>
      </c>
      <c r="D379">
        <v>4830544.8341717394</v>
      </c>
      <c r="E379">
        <v>253861906.28713781</v>
      </c>
      <c r="F379" s="5">
        <f t="shared" si="15"/>
        <v>695300</v>
      </c>
      <c r="G379" s="5">
        <v>34765000</v>
      </c>
      <c r="H379" s="5">
        <v>3823391.5311426464</v>
      </c>
      <c r="J379" s="5"/>
      <c r="K379">
        <v>540442497.14139855</v>
      </c>
      <c r="L379" s="5">
        <f t="shared" si="16"/>
        <v>344750803.91406196</v>
      </c>
      <c r="M379" s="5">
        <f t="shared" si="17"/>
        <v>195691693.22733659</v>
      </c>
    </row>
    <row r="380" spans="1:13" x14ac:dyDescent="0.25">
      <c r="A380">
        <v>372</v>
      </c>
      <c r="B380">
        <v>55688277.677141622</v>
      </c>
      <c r="C380">
        <v>1058634.8145318509</v>
      </c>
      <c r="D380">
        <v>6361094.3936135042</v>
      </c>
      <c r="E380">
        <v>261701989.3517172</v>
      </c>
      <c r="F380" s="5">
        <f t="shared" si="15"/>
        <v>695300</v>
      </c>
      <c r="G380" s="5">
        <v>34765000</v>
      </c>
      <c r="H380" s="5">
        <v>3839114.2650582865</v>
      </c>
      <c r="J380" s="5"/>
      <c r="K380">
        <v>539370182.57786071</v>
      </c>
      <c r="L380" s="5">
        <f t="shared" si="16"/>
        <v>364109410.50206244</v>
      </c>
      <c r="M380" s="5">
        <f t="shared" si="17"/>
        <v>175260772.07579827</v>
      </c>
    </row>
    <row r="381" spans="1:13" x14ac:dyDescent="0.25">
      <c r="A381">
        <v>373</v>
      </c>
      <c r="B381">
        <v>14102645.873562053</v>
      </c>
      <c r="C381">
        <v>1247574.3914677664</v>
      </c>
      <c r="D381">
        <v>5392693.8723628912</v>
      </c>
      <c r="E381">
        <v>166739455.38018319</v>
      </c>
      <c r="F381" s="5">
        <f t="shared" si="15"/>
        <v>695300</v>
      </c>
      <c r="G381" s="5">
        <v>34765000</v>
      </c>
      <c r="H381" s="5">
        <v>3749999.4268113086</v>
      </c>
      <c r="J381" s="5"/>
      <c r="K381">
        <v>537446618.18759727</v>
      </c>
      <c r="L381" s="5">
        <f t="shared" si="16"/>
        <v>226692668.9443872</v>
      </c>
      <c r="M381" s="5">
        <f t="shared" si="17"/>
        <v>310753949.24321008</v>
      </c>
    </row>
    <row r="382" spans="1:13" x14ac:dyDescent="0.25">
      <c r="A382">
        <v>374</v>
      </c>
      <c r="B382">
        <v>28798177.863756526</v>
      </c>
      <c r="C382">
        <v>1007613.3928966203</v>
      </c>
      <c r="D382">
        <v>4504160.2873931406</v>
      </c>
      <c r="E382">
        <v>198842265.56003252</v>
      </c>
      <c r="F382" s="5">
        <f t="shared" si="15"/>
        <v>695300</v>
      </c>
      <c r="G382" s="5">
        <v>34765000</v>
      </c>
      <c r="H382" s="5">
        <v>3749999.7909991485</v>
      </c>
      <c r="J382" s="5"/>
      <c r="K382">
        <v>537631647.35953391</v>
      </c>
      <c r="L382" s="5">
        <f t="shared" si="16"/>
        <v>272362516.89507794</v>
      </c>
      <c r="M382" s="5">
        <f t="shared" si="17"/>
        <v>265269130.46445596</v>
      </c>
    </row>
    <row r="383" spans="1:13" x14ac:dyDescent="0.25">
      <c r="A383">
        <v>375</v>
      </c>
      <c r="B383">
        <v>19285382.962385975</v>
      </c>
      <c r="C383">
        <v>1045675.9107314961</v>
      </c>
      <c r="D383">
        <v>6558916.6615800438</v>
      </c>
      <c r="E383">
        <v>324759879.79847604</v>
      </c>
      <c r="F383" s="5">
        <f t="shared" si="15"/>
        <v>695300</v>
      </c>
      <c r="G383" s="5">
        <v>34765000</v>
      </c>
      <c r="H383" s="5">
        <v>3965572.4192142305</v>
      </c>
      <c r="J383" s="5"/>
      <c r="K383">
        <v>536549999.8866055</v>
      </c>
      <c r="L383" s="5">
        <f t="shared" si="16"/>
        <v>391075727.75238782</v>
      </c>
      <c r="M383" s="5">
        <f t="shared" si="17"/>
        <v>145474272.13421768</v>
      </c>
    </row>
    <row r="384" spans="1:13" x14ac:dyDescent="0.25">
      <c r="A384">
        <v>376</v>
      </c>
      <c r="B384">
        <v>26224124.990252994</v>
      </c>
      <c r="C384">
        <v>972731.95264435047</v>
      </c>
      <c r="D384">
        <v>4158896.4924233239</v>
      </c>
      <c r="E384">
        <v>311880040.99636137</v>
      </c>
      <c r="F384" s="5">
        <f t="shared" si="15"/>
        <v>695300</v>
      </c>
      <c r="G384" s="5">
        <v>34765000</v>
      </c>
      <c r="H384" s="5">
        <v>3939742.8104340779</v>
      </c>
      <c r="J384" s="5"/>
      <c r="K384">
        <v>540300395.54434848</v>
      </c>
      <c r="L384" s="5">
        <f t="shared" si="16"/>
        <v>382635837.24211615</v>
      </c>
      <c r="M384" s="5">
        <f t="shared" si="17"/>
        <v>157664558.30223233</v>
      </c>
    </row>
    <row r="385" spans="1:13" x14ac:dyDescent="0.25">
      <c r="A385">
        <v>377</v>
      </c>
      <c r="B385">
        <v>39450076.830843352</v>
      </c>
      <c r="C385">
        <v>954270.50126245047</v>
      </c>
      <c r="D385">
        <v>4720907.9031029427</v>
      </c>
      <c r="E385">
        <v>220118150.78013706</v>
      </c>
      <c r="F385" s="5">
        <f t="shared" si="15"/>
        <v>695300</v>
      </c>
      <c r="G385" s="5">
        <v>34765000</v>
      </c>
      <c r="H385" s="5">
        <v>3755720.808169323</v>
      </c>
      <c r="J385" s="5"/>
      <c r="K385">
        <v>536549999.79082996</v>
      </c>
      <c r="L385" s="5">
        <f t="shared" si="16"/>
        <v>304459426.82351512</v>
      </c>
      <c r="M385" s="5">
        <f t="shared" si="17"/>
        <v>232090572.96731484</v>
      </c>
    </row>
    <row r="386" spans="1:13" x14ac:dyDescent="0.25">
      <c r="A386">
        <v>378</v>
      </c>
      <c r="B386">
        <v>52913490.098239005</v>
      </c>
      <c r="C386">
        <v>1164236.9459505402</v>
      </c>
      <c r="D386">
        <v>5613516.820198901</v>
      </c>
      <c r="E386">
        <v>172479482.91379806</v>
      </c>
      <c r="F386" s="5">
        <f t="shared" si="15"/>
        <v>695300</v>
      </c>
      <c r="G386" s="5">
        <v>34765000</v>
      </c>
      <c r="H386" s="5">
        <v>3749999.4919286058</v>
      </c>
      <c r="J386" s="5"/>
      <c r="K386">
        <v>536737817.73991913</v>
      </c>
      <c r="L386" s="5">
        <f t="shared" si="16"/>
        <v>271381026.27011508</v>
      </c>
      <c r="M386" s="5">
        <f t="shared" si="17"/>
        <v>265356791.46980405</v>
      </c>
    </row>
    <row r="387" spans="1:13" x14ac:dyDescent="0.25">
      <c r="A387">
        <v>379</v>
      </c>
      <c r="B387">
        <v>28237214.906271771</v>
      </c>
      <c r="C387">
        <v>942678.66231443489</v>
      </c>
      <c r="D387">
        <v>5870790.6369418874</v>
      </c>
      <c r="E387">
        <v>171864121.84326965</v>
      </c>
      <c r="F387" s="5">
        <f t="shared" si="15"/>
        <v>695300</v>
      </c>
      <c r="G387" s="5">
        <v>34765000</v>
      </c>
      <c r="H387" s="5">
        <v>3749999.4849476898</v>
      </c>
      <c r="J387" s="5"/>
      <c r="K387">
        <v>536549999.94901687</v>
      </c>
      <c r="L387" s="5">
        <f t="shared" si="16"/>
        <v>246125105.53374541</v>
      </c>
      <c r="M387" s="5">
        <f t="shared" si="17"/>
        <v>290424894.41527146</v>
      </c>
    </row>
    <row r="388" spans="1:13" x14ac:dyDescent="0.25">
      <c r="A388">
        <v>380</v>
      </c>
      <c r="B388">
        <v>40211899.43379806</v>
      </c>
      <c r="C388">
        <v>772649.64793725032</v>
      </c>
      <c r="D388">
        <v>4140438.4465864897</v>
      </c>
      <c r="E388">
        <v>190918254.66719982</v>
      </c>
      <c r="F388" s="5">
        <f t="shared" si="15"/>
        <v>695300</v>
      </c>
      <c r="G388" s="5">
        <v>34765000</v>
      </c>
      <c r="H388" s="5">
        <v>3749999.7011058214</v>
      </c>
      <c r="J388" s="5"/>
      <c r="K388">
        <v>538752795.64443207</v>
      </c>
      <c r="L388" s="5">
        <f t="shared" si="16"/>
        <v>275253541.89662743</v>
      </c>
      <c r="M388" s="5">
        <f t="shared" si="17"/>
        <v>263499253.74780464</v>
      </c>
    </row>
    <row r="389" spans="1:13" x14ac:dyDescent="0.25">
      <c r="A389">
        <v>381</v>
      </c>
      <c r="B389">
        <v>46532189.825829834</v>
      </c>
      <c r="C389">
        <v>1124725.0844345752</v>
      </c>
      <c r="D389">
        <v>5539872.1464800425</v>
      </c>
      <c r="E389">
        <v>266650205.95499831</v>
      </c>
      <c r="F389" s="5">
        <f t="shared" si="15"/>
        <v>695300</v>
      </c>
      <c r="G389" s="5">
        <v>34765000</v>
      </c>
      <c r="H389" s="5">
        <v>3849037.5646419139</v>
      </c>
      <c r="J389" s="5"/>
      <c r="K389">
        <v>536549999.9905895</v>
      </c>
      <c r="L389" s="5">
        <f t="shared" si="16"/>
        <v>359156330.57638466</v>
      </c>
      <c r="M389" s="5">
        <f t="shared" si="17"/>
        <v>177393669.41420484</v>
      </c>
    </row>
    <row r="390" spans="1:13" x14ac:dyDescent="0.25">
      <c r="A390">
        <v>382</v>
      </c>
      <c r="B390">
        <v>34854780.387995824</v>
      </c>
      <c r="C390">
        <v>1048853.0583930302</v>
      </c>
      <c r="D390">
        <v>4713858.5735839801</v>
      </c>
      <c r="E390">
        <v>276309058.76156008</v>
      </c>
      <c r="F390" s="5">
        <f t="shared" si="15"/>
        <v>695300</v>
      </c>
      <c r="G390" s="5">
        <v>34765000</v>
      </c>
      <c r="H390" s="5">
        <v>3868407.7130647041</v>
      </c>
      <c r="J390" s="5"/>
      <c r="K390">
        <v>538852126.42486191</v>
      </c>
      <c r="L390" s="5">
        <f t="shared" si="16"/>
        <v>356255258.49459767</v>
      </c>
      <c r="M390" s="5">
        <f t="shared" si="17"/>
        <v>182596867.93026423</v>
      </c>
    </row>
    <row r="391" spans="1:13" x14ac:dyDescent="0.25">
      <c r="A391">
        <v>383</v>
      </c>
      <c r="B391">
        <v>22782981.397939611</v>
      </c>
      <c r="C391">
        <v>907462.55701037135</v>
      </c>
      <c r="D391">
        <v>4672130.8381525315</v>
      </c>
      <c r="E391">
        <v>285579237.15455317</v>
      </c>
      <c r="F391" s="5">
        <f t="shared" si="15"/>
        <v>695300</v>
      </c>
      <c r="G391" s="5">
        <v>34765000</v>
      </c>
      <c r="H391" s="5">
        <v>3886998.4023498776</v>
      </c>
      <c r="J391" s="5"/>
      <c r="K391">
        <v>539185228.88155544</v>
      </c>
      <c r="L391" s="5">
        <f t="shared" si="16"/>
        <v>353289110.35000557</v>
      </c>
      <c r="M391" s="5">
        <f t="shared" si="17"/>
        <v>185896118.53154987</v>
      </c>
    </row>
    <row r="392" spans="1:13" x14ac:dyDescent="0.25">
      <c r="A392">
        <v>384</v>
      </c>
      <c r="B392">
        <v>26709905.284706019</v>
      </c>
      <c r="C392">
        <v>935754.32452359772</v>
      </c>
      <c r="D392">
        <v>5848361.8080909178</v>
      </c>
      <c r="E392">
        <v>136278908.08101207</v>
      </c>
      <c r="F392" s="5">
        <f t="shared" si="15"/>
        <v>695300</v>
      </c>
      <c r="G392" s="5">
        <v>34765000</v>
      </c>
      <c r="H392" s="5">
        <v>3749999.0812539929</v>
      </c>
      <c r="J392" s="5"/>
      <c r="K392">
        <v>536549998.60397696</v>
      </c>
      <c r="L392" s="5">
        <f t="shared" si="16"/>
        <v>208983228.57958663</v>
      </c>
      <c r="M392" s="5">
        <f t="shared" si="17"/>
        <v>327566770.02439034</v>
      </c>
    </row>
    <row r="393" spans="1:13" x14ac:dyDescent="0.25">
      <c r="A393">
        <v>385</v>
      </c>
      <c r="B393">
        <v>38175721.761630133</v>
      </c>
      <c r="C393">
        <v>1464580.1251111561</v>
      </c>
      <c r="D393">
        <v>3965789.6722975923</v>
      </c>
      <c r="E393">
        <v>277481818.65073228</v>
      </c>
      <c r="F393" s="5">
        <f t="shared" si="15"/>
        <v>695300</v>
      </c>
      <c r="G393" s="5">
        <v>34765000</v>
      </c>
      <c r="H393" s="5">
        <v>3870759.600351166</v>
      </c>
      <c r="J393" s="5"/>
      <c r="K393">
        <v>539209951.13937378</v>
      </c>
      <c r="L393" s="5">
        <f t="shared" si="16"/>
        <v>360418969.81012231</v>
      </c>
      <c r="M393" s="5">
        <f t="shared" si="17"/>
        <v>178790981.32925147</v>
      </c>
    </row>
    <row r="394" spans="1:13" x14ac:dyDescent="0.25">
      <c r="A394">
        <v>386</v>
      </c>
      <c r="B394">
        <v>43549675.743910514</v>
      </c>
      <c r="C394">
        <v>1256480.2426210397</v>
      </c>
      <c r="D394">
        <v>4639904.2205656478</v>
      </c>
      <c r="E394">
        <v>255409929.4895902</v>
      </c>
      <c r="F394" s="5">
        <f t="shared" ref="F394:F457" si="18">G391*0.02</f>
        <v>695300</v>
      </c>
      <c r="G394" s="5">
        <v>34765000</v>
      </c>
      <c r="H394" s="5">
        <v>3826495.9825504837</v>
      </c>
      <c r="J394" s="5"/>
      <c r="K394">
        <v>536549999.5781942</v>
      </c>
      <c r="L394" s="5">
        <f t="shared" ref="L394:L457" si="19">SUM(B394:H394)</f>
        <v>344142785.6792379</v>
      </c>
      <c r="M394" s="5">
        <f t="shared" ref="M394:M457" si="20">K394-L394</f>
        <v>192407213.8989563</v>
      </c>
    </row>
    <row r="395" spans="1:13" x14ac:dyDescent="0.25">
      <c r="A395">
        <v>387</v>
      </c>
      <c r="B395">
        <v>24433427.560835622</v>
      </c>
      <c r="C395">
        <v>1227830.6200507632</v>
      </c>
      <c r="D395">
        <v>6200063.3709835857</v>
      </c>
      <c r="E395">
        <v>277189449.08836788</v>
      </c>
      <c r="F395" s="5">
        <f t="shared" si="18"/>
        <v>695300</v>
      </c>
      <c r="G395" s="5">
        <v>34765000</v>
      </c>
      <c r="H395" s="5">
        <v>3870173.2738038292</v>
      </c>
      <c r="J395" s="5"/>
      <c r="K395">
        <v>536549999.59146607</v>
      </c>
      <c r="L395" s="5">
        <f t="shared" si="19"/>
        <v>348381243.9140417</v>
      </c>
      <c r="M395" s="5">
        <f t="shared" si="20"/>
        <v>188168755.67742437</v>
      </c>
    </row>
    <row r="396" spans="1:13" x14ac:dyDescent="0.25">
      <c r="A396">
        <v>388</v>
      </c>
      <c r="B396">
        <v>39809471.685040347</v>
      </c>
      <c r="C396">
        <v>1164767.8343898107</v>
      </c>
      <c r="D396">
        <v>3700115.3016452021</v>
      </c>
      <c r="E396">
        <v>335883527.01985288</v>
      </c>
      <c r="F396" s="5">
        <f t="shared" si="18"/>
        <v>695300</v>
      </c>
      <c r="G396" s="5">
        <v>34765000</v>
      </c>
      <c r="H396" s="5">
        <v>3987880.1095782924</v>
      </c>
      <c r="J396" s="5"/>
      <c r="K396">
        <v>536549999.91274673</v>
      </c>
      <c r="L396" s="5">
        <f t="shared" si="19"/>
        <v>420006061.95050657</v>
      </c>
      <c r="M396" s="5">
        <f t="shared" si="20"/>
        <v>116543937.96224016</v>
      </c>
    </row>
    <row r="397" spans="1:13" x14ac:dyDescent="0.25">
      <c r="A397">
        <v>389</v>
      </c>
      <c r="B397">
        <v>46241572.486541584</v>
      </c>
      <c r="C397">
        <v>899210.33055013325</v>
      </c>
      <c r="D397">
        <v>5496466.1785871061</v>
      </c>
      <c r="E397">
        <v>271494623.77335501</v>
      </c>
      <c r="F397" s="5">
        <f t="shared" si="18"/>
        <v>695300</v>
      </c>
      <c r="G397" s="5">
        <v>34765000</v>
      </c>
      <c r="H397" s="5">
        <v>3858752.7030794546</v>
      </c>
      <c r="J397" s="5"/>
      <c r="K397">
        <v>540571752.37589145</v>
      </c>
      <c r="L397" s="5">
        <f t="shared" si="19"/>
        <v>363450925.47211331</v>
      </c>
      <c r="M397" s="5">
        <f t="shared" si="20"/>
        <v>177120826.90377814</v>
      </c>
    </row>
    <row r="398" spans="1:13" x14ac:dyDescent="0.25">
      <c r="A398">
        <v>390</v>
      </c>
      <c r="B398">
        <v>42636112.209378481</v>
      </c>
      <c r="C398">
        <v>1175945.6972797979</v>
      </c>
      <c r="D398">
        <v>7107313.5940149259</v>
      </c>
      <c r="E398">
        <v>320747170.67463779</v>
      </c>
      <c r="F398" s="5">
        <f t="shared" si="18"/>
        <v>695300</v>
      </c>
      <c r="G398" s="5">
        <v>34765000</v>
      </c>
      <c r="H398" s="5">
        <v>3957525.2139339694</v>
      </c>
      <c r="J398" s="5"/>
      <c r="K398">
        <v>536549999.09985191</v>
      </c>
      <c r="L398" s="5">
        <f t="shared" si="19"/>
        <v>411084367.38924491</v>
      </c>
      <c r="M398" s="5">
        <f t="shared" si="20"/>
        <v>125465631.71060699</v>
      </c>
    </row>
    <row r="399" spans="1:13" x14ac:dyDescent="0.25">
      <c r="A399">
        <v>391</v>
      </c>
      <c r="B399">
        <v>27674476.34643985</v>
      </c>
      <c r="C399">
        <v>1190258.6543360301</v>
      </c>
      <c r="D399">
        <v>5936166.7804065375</v>
      </c>
      <c r="E399">
        <v>229028446.88031939</v>
      </c>
      <c r="F399" s="5">
        <f t="shared" si="18"/>
        <v>695300</v>
      </c>
      <c r="G399" s="5">
        <v>34765000</v>
      </c>
      <c r="H399" s="5">
        <v>3773589.7788854199</v>
      </c>
      <c r="J399" s="5"/>
      <c r="K399">
        <v>536549999.33517611</v>
      </c>
      <c r="L399" s="5">
        <f t="shared" si="19"/>
        <v>303063238.44038719</v>
      </c>
      <c r="M399" s="5">
        <f t="shared" si="20"/>
        <v>233486760.89478892</v>
      </c>
    </row>
    <row r="400" spans="1:13" x14ac:dyDescent="0.25">
      <c r="A400">
        <v>392</v>
      </c>
      <c r="B400">
        <v>32526283.12721812</v>
      </c>
      <c r="C400">
        <v>1037330.0617507743</v>
      </c>
      <c r="D400">
        <v>4130533.9877248332</v>
      </c>
      <c r="E400">
        <v>315229704.30851817</v>
      </c>
      <c r="F400" s="5">
        <f t="shared" si="18"/>
        <v>695300</v>
      </c>
      <c r="G400" s="5">
        <v>34765000</v>
      </c>
      <c r="H400" s="5">
        <v>3946460.3240790493</v>
      </c>
      <c r="J400" s="5"/>
      <c r="K400">
        <v>536549998.65328687</v>
      </c>
      <c r="L400" s="5">
        <f t="shared" si="19"/>
        <v>392330611.80929095</v>
      </c>
      <c r="M400" s="5">
        <f t="shared" si="20"/>
        <v>144219386.84399593</v>
      </c>
    </row>
    <row r="401" spans="1:13" x14ac:dyDescent="0.25">
      <c r="A401">
        <v>393</v>
      </c>
      <c r="B401">
        <v>24071014.594181128</v>
      </c>
      <c r="C401">
        <v>1144533.2206947003</v>
      </c>
      <c r="D401">
        <v>4531838.4551217379</v>
      </c>
      <c r="E401">
        <v>332215332.50018609</v>
      </c>
      <c r="F401" s="5">
        <f t="shared" si="18"/>
        <v>695300</v>
      </c>
      <c r="G401" s="5">
        <v>34765000</v>
      </c>
      <c r="H401" s="5">
        <v>3980523.8040508553</v>
      </c>
      <c r="J401" s="5"/>
      <c r="K401">
        <v>536549999.69184059</v>
      </c>
      <c r="L401" s="5">
        <f t="shared" si="19"/>
        <v>401403542.57423449</v>
      </c>
      <c r="M401" s="5">
        <f t="shared" si="20"/>
        <v>135146457.1176061</v>
      </c>
    </row>
    <row r="402" spans="1:13" x14ac:dyDescent="0.25">
      <c r="A402">
        <v>394</v>
      </c>
      <c r="B402">
        <v>48863209.338870451</v>
      </c>
      <c r="C402">
        <v>1089377.2088431795</v>
      </c>
      <c r="D402">
        <v>5510593.7726314934</v>
      </c>
      <c r="E402">
        <v>239945390.01193762</v>
      </c>
      <c r="F402" s="5">
        <f t="shared" si="18"/>
        <v>695300</v>
      </c>
      <c r="G402" s="5">
        <v>34765000</v>
      </c>
      <c r="H402" s="5">
        <v>3795482.9387686457</v>
      </c>
      <c r="J402" s="5"/>
      <c r="K402">
        <v>536549999.80999225</v>
      </c>
      <c r="L402" s="5">
        <f t="shared" si="19"/>
        <v>334664353.27105135</v>
      </c>
      <c r="M402" s="5">
        <f t="shared" si="20"/>
        <v>201885646.53894091</v>
      </c>
    </row>
    <row r="403" spans="1:13" x14ac:dyDescent="0.25">
      <c r="A403">
        <v>395</v>
      </c>
      <c r="B403">
        <v>31101360.291075297</v>
      </c>
      <c r="C403">
        <v>1047779.8351570237</v>
      </c>
      <c r="D403">
        <v>5300587.9174549449</v>
      </c>
      <c r="E403">
        <v>188255529.71302944</v>
      </c>
      <c r="F403" s="5">
        <f t="shared" si="18"/>
        <v>695300</v>
      </c>
      <c r="G403" s="5">
        <v>34765000</v>
      </c>
      <c r="H403" s="5">
        <v>3749999.6708987448</v>
      </c>
      <c r="J403" s="5"/>
      <c r="K403">
        <v>539817936.22039032</v>
      </c>
      <c r="L403" s="5">
        <f t="shared" si="19"/>
        <v>264915557.42761543</v>
      </c>
      <c r="M403" s="5">
        <f t="shared" si="20"/>
        <v>274902378.79277492</v>
      </c>
    </row>
    <row r="404" spans="1:13" x14ac:dyDescent="0.25">
      <c r="A404">
        <v>396</v>
      </c>
      <c r="B404">
        <v>20509933.198155381</v>
      </c>
      <c r="C404">
        <v>974780.80547178583</v>
      </c>
      <c r="D404">
        <v>5620874.3451209571</v>
      </c>
      <c r="E404">
        <v>218707623.6749602</v>
      </c>
      <c r="F404" s="5">
        <f t="shared" si="18"/>
        <v>695300</v>
      </c>
      <c r="G404" s="5">
        <v>34765000</v>
      </c>
      <c r="H404" s="5">
        <v>3752892.0954920701</v>
      </c>
      <c r="J404" s="5"/>
      <c r="K404">
        <v>536549999.7556991</v>
      </c>
      <c r="L404" s="5">
        <f t="shared" si="19"/>
        <v>285026404.11920041</v>
      </c>
      <c r="M404" s="5">
        <f t="shared" si="20"/>
        <v>251523595.63649869</v>
      </c>
    </row>
    <row r="405" spans="1:13" x14ac:dyDescent="0.25">
      <c r="A405">
        <v>397</v>
      </c>
      <c r="B405">
        <v>32239111.124307096</v>
      </c>
      <c r="C405">
        <v>1040091.2944064178</v>
      </c>
      <c r="D405">
        <v>5385711.2175129242</v>
      </c>
      <c r="E405">
        <v>236009571.21208334</v>
      </c>
      <c r="F405" s="5">
        <f t="shared" si="18"/>
        <v>695300</v>
      </c>
      <c r="G405" s="5">
        <v>34765000</v>
      </c>
      <c r="H405" s="5">
        <v>3787589.9316129107</v>
      </c>
      <c r="J405" s="5"/>
      <c r="K405">
        <v>536549999.9089976</v>
      </c>
      <c r="L405" s="5">
        <f t="shared" si="19"/>
        <v>313922374.77992266</v>
      </c>
      <c r="M405" s="5">
        <f t="shared" si="20"/>
        <v>222627625.12907493</v>
      </c>
    </row>
    <row r="406" spans="1:13" x14ac:dyDescent="0.25">
      <c r="A406">
        <v>398</v>
      </c>
      <c r="B406">
        <v>35084243.494518861</v>
      </c>
      <c r="C406">
        <v>1107090.1825219123</v>
      </c>
      <c r="D406">
        <v>3166388.7526896531</v>
      </c>
      <c r="E406">
        <v>173946524.6169568</v>
      </c>
      <c r="F406" s="5">
        <f t="shared" si="18"/>
        <v>695300</v>
      </c>
      <c r="G406" s="5">
        <v>34765000</v>
      </c>
      <c r="H406" s="5">
        <v>3749999.5085713468</v>
      </c>
      <c r="J406" s="5"/>
      <c r="K406">
        <v>536549998.80980909</v>
      </c>
      <c r="L406" s="5">
        <f t="shared" si="19"/>
        <v>252514546.55525857</v>
      </c>
      <c r="M406" s="5">
        <f t="shared" si="20"/>
        <v>284035452.25455052</v>
      </c>
    </row>
    <row r="407" spans="1:13" x14ac:dyDescent="0.25">
      <c r="A407">
        <v>399</v>
      </c>
      <c r="B407">
        <v>41213600.157981858</v>
      </c>
      <c r="C407">
        <v>811602.05867340206</v>
      </c>
      <c r="D407">
        <v>3546403.3816466043</v>
      </c>
      <c r="E407">
        <v>275794139.40170389</v>
      </c>
      <c r="F407" s="5">
        <f t="shared" si="18"/>
        <v>695300</v>
      </c>
      <c r="G407" s="5">
        <v>34765000</v>
      </c>
      <c r="H407" s="5">
        <v>3867375.0785866831</v>
      </c>
      <c r="J407" s="5"/>
      <c r="K407">
        <v>537190786.10096824</v>
      </c>
      <c r="L407" s="5">
        <f t="shared" si="19"/>
        <v>360693420.07859248</v>
      </c>
      <c r="M407" s="5">
        <f t="shared" si="20"/>
        <v>176497366.02237576</v>
      </c>
    </row>
    <row r="408" spans="1:13" x14ac:dyDescent="0.25">
      <c r="A408">
        <v>400</v>
      </c>
      <c r="B408">
        <v>16399127.082733419</v>
      </c>
      <c r="C408">
        <v>1181925.725915804</v>
      </c>
      <c r="D408">
        <v>5551840.675020827</v>
      </c>
      <c r="E408">
        <v>178424945.81509587</v>
      </c>
      <c r="F408" s="5">
        <f t="shared" si="18"/>
        <v>695300</v>
      </c>
      <c r="G408" s="5">
        <v>34765000</v>
      </c>
      <c r="H408" s="5">
        <v>3749999.5593764484</v>
      </c>
      <c r="J408" s="5"/>
      <c r="K408">
        <v>536549999.56436211</v>
      </c>
      <c r="L408" s="5">
        <f t="shared" si="19"/>
        <v>240768138.85814238</v>
      </c>
      <c r="M408" s="5">
        <f t="shared" si="20"/>
        <v>295781860.70621973</v>
      </c>
    </row>
    <row r="409" spans="1:13" x14ac:dyDescent="0.25">
      <c r="A409">
        <v>401</v>
      </c>
      <c r="B409">
        <v>31727981.523306206</v>
      </c>
      <c r="C409">
        <v>975285.59829032281</v>
      </c>
      <c r="D409">
        <v>5491571.0965083614</v>
      </c>
      <c r="E409">
        <v>265614318.81232271</v>
      </c>
      <c r="F409" s="5">
        <f t="shared" si="18"/>
        <v>695300</v>
      </c>
      <c r="G409" s="5">
        <v>34765000</v>
      </c>
      <c r="H409" s="5">
        <v>3846960.1659999909</v>
      </c>
      <c r="J409" s="5"/>
      <c r="K409">
        <v>538083232.57813835</v>
      </c>
      <c r="L409" s="5">
        <f t="shared" si="19"/>
        <v>343116417.19642758</v>
      </c>
      <c r="M409" s="5">
        <f t="shared" si="20"/>
        <v>194966815.38171077</v>
      </c>
    </row>
    <row r="410" spans="1:13" x14ac:dyDescent="0.25">
      <c r="A410">
        <v>402</v>
      </c>
      <c r="B410">
        <v>37354626.78663294</v>
      </c>
      <c r="C410">
        <v>1003209.8888851081</v>
      </c>
      <c r="D410">
        <v>6585731.8389450917</v>
      </c>
      <c r="E410">
        <v>256197703.56926352</v>
      </c>
      <c r="F410" s="5">
        <f t="shared" si="18"/>
        <v>695300</v>
      </c>
      <c r="G410" s="5">
        <v>34765000</v>
      </c>
      <c r="H410" s="5">
        <v>3828075.8079347708</v>
      </c>
      <c r="J410" s="5"/>
      <c r="K410">
        <v>536549999.19819361</v>
      </c>
      <c r="L410" s="5">
        <f t="shared" si="19"/>
        <v>340429647.89166141</v>
      </c>
      <c r="M410" s="5">
        <f t="shared" si="20"/>
        <v>196120351.3065322</v>
      </c>
    </row>
    <row r="411" spans="1:13" x14ac:dyDescent="0.25">
      <c r="A411">
        <v>403</v>
      </c>
      <c r="B411">
        <v>28041845.73422486</v>
      </c>
      <c r="C411">
        <v>1194052.0328776999</v>
      </c>
      <c r="D411">
        <v>4582515.4578116899</v>
      </c>
      <c r="E411">
        <v>189994124.80401868</v>
      </c>
      <c r="F411" s="5">
        <f t="shared" si="18"/>
        <v>695300</v>
      </c>
      <c r="G411" s="5">
        <v>34765000</v>
      </c>
      <c r="H411" s="5">
        <v>3749999.690622102</v>
      </c>
      <c r="J411" s="5"/>
      <c r="K411">
        <v>540834702.77396882</v>
      </c>
      <c r="L411" s="5">
        <f t="shared" si="19"/>
        <v>263022837.71955502</v>
      </c>
      <c r="M411" s="5">
        <f t="shared" si="20"/>
        <v>277811865.0544138</v>
      </c>
    </row>
    <row r="412" spans="1:13" x14ac:dyDescent="0.25">
      <c r="A412">
        <v>404</v>
      </c>
      <c r="B412">
        <v>43886556.744144171</v>
      </c>
      <c r="C412">
        <v>1201274.0524130403</v>
      </c>
      <c r="D412">
        <v>6696337.1971349157</v>
      </c>
      <c r="E412">
        <v>196038339.72054166</v>
      </c>
      <c r="F412" s="5">
        <f t="shared" si="18"/>
        <v>695300</v>
      </c>
      <c r="G412" s="5">
        <v>34765000</v>
      </c>
      <c r="H412" s="5">
        <v>3749999.7591902292</v>
      </c>
      <c r="J412" s="5"/>
      <c r="K412">
        <v>538873095.96644151</v>
      </c>
      <c r="L412" s="5">
        <f t="shared" si="19"/>
        <v>287032807.47342396</v>
      </c>
      <c r="M412" s="5">
        <f t="shared" si="20"/>
        <v>251840288.49301755</v>
      </c>
    </row>
    <row r="413" spans="1:13" x14ac:dyDescent="0.25">
      <c r="A413">
        <v>405</v>
      </c>
      <c r="B413">
        <v>33804258.072488844</v>
      </c>
      <c r="C413">
        <v>1035587.2725129193</v>
      </c>
      <c r="D413">
        <v>4791172.6100616585</v>
      </c>
      <c r="E413">
        <v>225199418.77268034</v>
      </c>
      <c r="F413" s="5">
        <f t="shared" si="18"/>
        <v>695300</v>
      </c>
      <c r="G413" s="5">
        <v>34765000</v>
      </c>
      <c r="H413" s="5">
        <v>3765910.9329349343</v>
      </c>
      <c r="J413" s="5"/>
      <c r="K413">
        <v>540342931.20629263</v>
      </c>
      <c r="L413" s="5">
        <f t="shared" si="19"/>
        <v>304056647.66067868</v>
      </c>
      <c r="M413" s="5">
        <f t="shared" si="20"/>
        <v>236286283.54561394</v>
      </c>
    </row>
    <row r="414" spans="1:13" x14ac:dyDescent="0.25">
      <c r="A414">
        <v>406</v>
      </c>
      <c r="B414">
        <v>22333188.606351711</v>
      </c>
      <c r="C414">
        <v>1075388.0887362333</v>
      </c>
      <c r="D414">
        <v>5407404.4047884699</v>
      </c>
      <c r="E414">
        <v>303812242.63463801</v>
      </c>
      <c r="F414" s="5">
        <f t="shared" si="18"/>
        <v>695300</v>
      </c>
      <c r="G414" s="5">
        <v>34765000</v>
      </c>
      <c r="H414" s="5">
        <v>3923563.4095423319</v>
      </c>
      <c r="J414" s="5"/>
      <c r="K414">
        <v>536549999.06919122</v>
      </c>
      <c r="L414" s="5">
        <f t="shared" si="19"/>
        <v>372012087.14405674</v>
      </c>
      <c r="M414" s="5">
        <f t="shared" si="20"/>
        <v>164537911.92513448</v>
      </c>
    </row>
    <row r="415" spans="1:13" x14ac:dyDescent="0.25">
      <c r="A415">
        <v>407</v>
      </c>
      <c r="B415">
        <v>11483747.625928756</v>
      </c>
      <c r="C415">
        <v>1258757.7690118207</v>
      </c>
      <c r="D415">
        <v>6096489.2144020088</v>
      </c>
      <c r="E415">
        <v>107412103.42879388</v>
      </c>
      <c r="F415" s="5">
        <f t="shared" si="18"/>
        <v>695300</v>
      </c>
      <c r="G415" s="5">
        <v>34765000</v>
      </c>
      <c r="H415" s="5">
        <v>3749998.7537767664</v>
      </c>
      <c r="J415" s="5"/>
      <c r="K415">
        <v>536549998.63544238</v>
      </c>
      <c r="L415" s="5">
        <f t="shared" si="19"/>
        <v>165461396.79191324</v>
      </c>
      <c r="M415" s="5">
        <f t="shared" si="20"/>
        <v>371088601.84352911</v>
      </c>
    </row>
    <row r="416" spans="1:13" x14ac:dyDescent="0.25">
      <c r="A416">
        <v>408</v>
      </c>
      <c r="B416">
        <v>35169910.026445583</v>
      </c>
      <c r="C416">
        <v>1109078.2245596189</v>
      </c>
      <c r="D416">
        <v>5296532.8860964812</v>
      </c>
      <c r="E416">
        <v>203161632.20734981</v>
      </c>
      <c r="F416" s="5">
        <f t="shared" si="18"/>
        <v>695300</v>
      </c>
      <c r="G416" s="5">
        <v>34765000</v>
      </c>
      <c r="H416" s="5">
        <v>3749999.8399998685</v>
      </c>
      <c r="J416" s="5"/>
      <c r="K416">
        <v>536549999.53717446</v>
      </c>
      <c r="L416" s="5">
        <f t="shared" si="19"/>
        <v>283947453.18445134</v>
      </c>
      <c r="M416" s="5">
        <f t="shared" si="20"/>
        <v>252602546.35272312</v>
      </c>
    </row>
    <row r="417" spans="1:13" x14ac:dyDescent="0.25">
      <c r="A417">
        <v>409</v>
      </c>
      <c r="B417">
        <v>28914283.674945511</v>
      </c>
      <c r="C417">
        <v>1179108.3819365399</v>
      </c>
      <c r="D417">
        <v>5029474.7577444091</v>
      </c>
      <c r="E417">
        <v>215996457.32340354</v>
      </c>
      <c r="F417" s="5">
        <f t="shared" si="18"/>
        <v>695300</v>
      </c>
      <c r="G417" s="5">
        <v>34765000</v>
      </c>
      <c r="H417" s="5">
        <v>3749999.9856035463</v>
      </c>
      <c r="J417" s="5"/>
      <c r="K417">
        <v>536867778.24109977</v>
      </c>
      <c r="L417" s="5">
        <f t="shared" si="19"/>
        <v>290329624.12363356</v>
      </c>
      <c r="M417" s="5">
        <f t="shared" si="20"/>
        <v>246538154.11746621</v>
      </c>
    </row>
    <row r="418" spans="1:13" x14ac:dyDescent="0.25">
      <c r="A418">
        <v>410</v>
      </c>
      <c r="B418">
        <v>52729220.724992007</v>
      </c>
      <c r="C418">
        <v>714383.57644557743</v>
      </c>
      <c r="D418">
        <v>4668047.8581694327</v>
      </c>
      <c r="E418">
        <v>208182491.54961953</v>
      </c>
      <c r="F418" s="5">
        <f t="shared" si="18"/>
        <v>695300</v>
      </c>
      <c r="G418" s="5">
        <v>34765000</v>
      </c>
      <c r="H418" s="5">
        <v>3749999.8969586175</v>
      </c>
      <c r="J418" s="5"/>
      <c r="K418">
        <v>536549998.92910296</v>
      </c>
      <c r="L418" s="5">
        <f t="shared" si="19"/>
        <v>305504443.60618514</v>
      </c>
      <c r="M418" s="5">
        <f t="shared" si="20"/>
        <v>231045555.32291782</v>
      </c>
    </row>
    <row r="419" spans="1:13" x14ac:dyDescent="0.25">
      <c r="A419">
        <v>411</v>
      </c>
      <c r="B419">
        <v>34596284.175429247</v>
      </c>
      <c r="C419">
        <v>937471.11373781902</v>
      </c>
      <c r="D419">
        <v>3756211.3409167584</v>
      </c>
      <c r="E419">
        <v>251889004.44914216</v>
      </c>
      <c r="F419" s="5">
        <f t="shared" si="18"/>
        <v>695300</v>
      </c>
      <c r="G419" s="5">
        <v>34765000</v>
      </c>
      <c r="H419" s="5">
        <v>3819435.0155821638</v>
      </c>
      <c r="J419" s="5"/>
      <c r="K419">
        <v>536549999.27307105</v>
      </c>
      <c r="L419" s="5">
        <f t="shared" si="19"/>
        <v>330458706.09480816</v>
      </c>
      <c r="M419" s="5">
        <f t="shared" si="20"/>
        <v>206091293.17826289</v>
      </c>
    </row>
    <row r="420" spans="1:13" x14ac:dyDescent="0.25">
      <c r="A420">
        <v>412</v>
      </c>
      <c r="B420">
        <v>40588914.322737075</v>
      </c>
      <c r="C420">
        <v>1134000.9939501083</v>
      </c>
      <c r="D420">
        <v>5215253.4313918501</v>
      </c>
      <c r="E420">
        <v>154858243.62545407</v>
      </c>
      <c r="F420" s="5">
        <f t="shared" si="18"/>
        <v>695300</v>
      </c>
      <c r="G420" s="5">
        <v>34765000</v>
      </c>
      <c r="H420" s="5">
        <v>3749999.2920258236</v>
      </c>
      <c r="J420" s="5"/>
      <c r="K420">
        <v>537860500.01636541</v>
      </c>
      <c r="L420" s="5">
        <f t="shared" si="19"/>
        <v>241006711.66555893</v>
      </c>
      <c r="M420" s="5">
        <f t="shared" si="20"/>
        <v>296853788.35080647</v>
      </c>
    </row>
    <row r="421" spans="1:13" x14ac:dyDescent="0.25">
      <c r="A421">
        <v>413</v>
      </c>
      <c r="B421">
        <v>34788024.963380352</v>
      </c>
      <c r="C421">
        <v>1019421.7020367973</v>
      </c>
      <c r="D421">
        <v>4223296.7216439545</v>
      </c>
      <c r="E421">
        <v>116905864.26494762</v>
      </c>
      <c r="F421" s="5">
        <f t="shared" si="18"/>
        <v>695300</v>
      </c>
      <c r="G421" s="5">
        <v>34765000</v>
      </c>
      <c r="H421" s="5">
        <v>3749998.8614779999</v>
      </c>
      <c r="J421" s="5"/>
      <c r="K421">
        <v>540113101.91271925</v>
      </c>
      <c r="L421" s="5">
        <f t="shared" si="19"/>
        <v>196146906.51348671</v>
      </c>
      <c r="M421" s="5">
        <f t="shared" si="20"/>
        <v>343966195.39923251</v>
      </c>
    </row>
    <row r="422" spans="1:13" x14ac:dyDescent="0.25">
      <c r="A422">
        <v>414</v>
      </c>
      <c r="B422">
        <v>34083063.706485562</v>
      </c>
      <c r="C422">
        <v>1008599.1132174041</v>
      </c>
      <c r="D422">
        <v>4259834.1551056132</v>
      </c>
      <c r="E422">
        <v>254822908.17026287</v>
      </c>
      <c r="F422" s="5">
        <f t="shared" si="18"/>
        <v>695300</v>
      </c>
      <c r="G422" s="5">
        <v>34765000</v>
      </c>
      <c r="H422" s="5">
        <v>3825318.7526754215</v>
      </c>
      <c r="J422" s="5"/>
      <c r="K422">
        <v>536549999.62100822</v>
      </c>
      <c r="L422" s="5">
        <f t="shared" si="19"/>
        <v>333460023.89774686</v>
      </c>
      <c r="M422" s="5">
        <f t="shared" si="20"/>
        <v>203089975.72326136</v>
      </c>
    </row>
    <row r="423" spans="1:13" x14ac:dyDescent="0.25">
      <c r="A423">
        <v>415</v>
      </c>
      <c r="B423">
        <v>27153604.594190806</v>
      </c>
      <c r="C423">
        <v>1220681.6351599065</v>
      </c>
      <c r="D423">
        <v>5169796.2940199273</v>
      </c>
      <c r="E423">
        <v>232116770.92234918</v>
      </c>
      <c r="F423" s="5">
        <f t="shared" si="18"/>
        <v>695300</v>
      </c>
      <c r="G423" s="5">
        <v>34765000</v>
      </c>
      <c r="H423" s="5">
        <v>3779783.195046721</v>
      </c>
      <c r="J423" s="5"/>
      <c r="K423">
        <v>536549998.59327096</v>
      </c>
      <c r="L423" s="5">
        <f t="shared" si="19"/>
        <v>304900936.64076656</v>
      </c>
      <c r="M423" s="5">
        <f t="shared" si="20"/>
        <v>231649061.9525044</v>
      </c>
    </row>
    <row r="424" spans="1:13" x14ac:dyDescent="0.25">
      <c r="A424">
        <v>416</v>
      </c>
      <c r="B424">
        <v>26886408.73897621</v>
      </c>
      <c r="C424">
        <v>1431363.9060465707</v>
      </c>
      <c r="D424">
        <v>6244891.6001281142</v>
      </c>
      <c r="E424">
        <v>189459449.17044646</v>
      </c>
      <c r="F424" s="5">
        <f t="shared" si="18"/>
        <v>695300</v>
      </c>
      <c r="G424" s="5">
        <v>34765000</v>
      </c>
      <c r="H424" s="5">
        <v>3749999.6845565159</v>
      </c>
      <c r="J424" s="5"/>
      <c r="K424">
        <v>540500989.11902821</v>
      </c>
      <c r="L424" s="5">
        <f t="shared" si="19"/>
        <v>263232413.10015386</v>
      </c>
      <c r="M424" s="5">
        <f t="shared" si="20"/>
        <v>277268576.01887435</v>
      </c>
    </row>
    <row r="425" spans="1:13" x14ac:dyDescent="0.25">
      <c r="A425">
        <v>417</v>
      </c>
      <c r="B425">
        <v>21677373.415648591</v>
      </c>
      <c r="C425">
        <v>956978.91945775168</v>
      </c>
      <c r="D425">
        <v>5069786.2783058705</v>
      </c>
      <c r="E425">
        <v>249073382.20725313</v>
      </c>
      <c r="F425" s="5">
        <f t="shared" si="18"/>
        <v>695300</v>
      </c>
      <c r="G425" s="5">
        <v>34765000</v>
      </c>
      <c r="H425" s="5">
        <v>3813788.4836574979</v>
      </c>
      <c r="J425" s="5"/>
      <c r="K425">
        <v>541302703.81432521</v>
      </c>
      <c r="L425" s="5">
        <f t="shared" si="19"/>
        <v>316051609.30432284</v>
      </c>
      <c r="M425" s="5">
        <f t="shared" si="20"/>
        <v>225251094.51000237</v>
      </c>
    </row>
    <row r="426" spans="1:13" x14ac:dyDescent="0.25">
      <c r="A426">
        <v>418</v>
      </c>
      <c r="B426">
        <v>21113275.616005607</v>
      </c>
      <c r="C426">
        <v>1285688.0741162163</v>
      </c>
      <c r="D426">
        <v>5689613.166282733</v>
      </c>
      <c r="E426">
        <v>333599748.53191078</v>
      </c>
      <c r="F426" s="5">
        <f t="shared" si="18"/>
        <v>695300</v>
      </c>
      <c r="G426" s="5">
        <v>34765000</v>
      </c>
      <c r="H426" s="5">
        <v>3983300.1528109461</v>
      </c>
      <c r="J426" s="5"/>
      <c r="K426">
        <v>538215482.2503705</v>
      </c>
      <c r="L426" s="5">
        <f t="shared" si="19"/>
        <v>401131925.54112625</v>
      </c>
      <c r="M426" s="5">
        <f t="shared" si="20"/>
        <v>137083556.70924425</v>
      </c>
    </row>
    <row r="427" spans="1:13" x14ac:dyDescent="0.25">
      <c r="A427">
        <v>419</v>
      </c>
      <c r="B427">
        <v>36551746.518808551</v>
      </c>
      <c r="C427">
        <v>1111683.3054906393</v>
      </c>
      <c r="D427">
        <v>6179214.2786468547</v>
      </c>
      <c r="E427">
        <v>231756554.90395829</v>
      </c>
      <c r="F427" s="5">
        <f t="shared" si="18"/>
        <v>695300</v>
      </c>
      <c r="G427" s="5">
        <v>34765000</v>
      </c>
      <c r="H427" s="5">
        <v>3779060.8072145181</v>
      </c>
      <c r="J427" s="5"/>
      <c r="K427">
        <v>538673231.48924565</v>
      </c>
      <c r="L427" s="5">
        <f t="shared" si="19"/>
        <v>314838559.81411886</v>
      </c>
      <c r="M427" s="5">
        <f t="shared" si="20"/>
        <v>223834671.67512679</v>
      </c>
    </row>
    <row r="428" spans="1:13" x14ac:dyDescent="0.25">
      <c r="A428">
        <v>420</v>
      </c>
      <c r="B428">
        <v>60938773.272265501</v>
      </c>
      <c r="C428">
        <v>1052560.181816997</v>
      </c>
      <c r="D428">
        <v>4649495.4599038586</v>
      </c>
      <c r="E428">
        <v>198997204.4254944</v>
      </c>
      <c r="F428" s="5">
        <f t="shared" si="18"/>
        <v>695300</v>
      </c>
      <c r="G428" s="5">
        <v>34765000</v>
      </c>
      <c r="H428" s="5">
        <v>3749999.7927568406</v>
      </c>
      <c r="J428" s="5"/>
      <c r="K428">
        <v>536549999.50757605</v>
      </c>
      <c r="L428" s="5">
        <f t="shared" si="19"/>
        <v>304848333.13223761</v>
      </c>
      <c r="M428" s="5">
        <f t="shared" si="20"/>
        <v>231701666.37533844</v>
      </c>
    </row>
    <row r="429" spans="1:13" x14ac:dyDescent="0.25">
      <c r="A429">
        <v>421</v>
      </c>
      <c r="B429">
        <v>31192821.286142189</v>
      </c>
      <c r="C429">
        <v>1025482.2118586104</v>
      </c>
      <c r="D429">
        <v>5857283.0182421589</v>
      </c>
      <c r="E429">
        <v>208115505.88390133</v>
      </c>
      <c r="F429" s="5">
        <f t="shared" si="18"/>
        <v>695300</v>
      </c>
      <c r="G429" s="5">
        <v>34765000</v>
      </c>
      <c r="H429" s="5">
        <v>3749999.8961987039</v>
      </c>
      <c r="J429" s="5"/>
      <c r="K429">
        <v>536549999.64607954</v>
      </c>
      <c r="L429" s="5">
        <f t="shared" si="19"/>
        <v>285401392.29634297</v>
      </c>
      <c r="M429" s="5">
        <f t="shared" si="20"/>
        <v>251148607.34973657</v>
      </c>
    </row>
    <row r="430" spans="1:13" x14ac:dyDescent="0.25">
      <c r="A430">
        <v>422</v>
      </c>
      <c r="B430">
        <v>22070828.049211007</v>
      </c>
      <c r="C430">
        <v>895158.56282576825</v>
      </c>
      <c r="D430">
        <v>2780017.740945416</v>
      </c>
      <c r="E430">
        <v>211478563.51030481</v>
      </c>
      <c r="F430" s="5">
        <f t="shared" si="18"/>
        <v>695300</v>
      </c>
      <c r="G430" s="5">
        <v>34765000</v>
      </c>
      <c r="H430" s="5">
        <v>3749999.9343506503</v>
      </c>
      <c r="J430" s="5"/>
      <c r="K430">
        <v>536549999.46886897</v>
      </c>
      <c r="L430" s="5">
        <f t="shared" si="19"/>
        <v>276434867.79763764</v>
      </c>
      <c r="M430" s="5">
        <f t="shared" si="20"/>
        <v>260115131.67123133</v>
      </c>
    </row>
    <row r="431" spans="1:13" x14ac:dyDescent="0.25">
      <c r="A431">
        <v>423</v>
      </c>
      <c r="B431">
        <v>42257147.868388131</v>
      </c>
      <c r="C431">
        <v>911560.92239846918</v>
      </c>
      <c r="D431">
        <v>4860317.7147302916</v>
      </c>
      <c r="E431">
        <v>204264542.74321121</v>
      </c>
      <c r="F431" s="5">
        <f t="shared" si="18"/>
        <v>695300</v>
      </c>
      <c r="G431" s="5">
        <v>34765000</v>
      </c>
      <c r="H431" s="5">
        <v>3749999.8525117515</v>
      </c>
      <c r="J431" s="5"/>
      <c r="K431">
        <v>536549999.76071513</v>
      </c>
      <c r="L431" s="5">
        <f t="shared" si="19"/>
        <v>291503869.10123986</v>
      </c>
      <c r="M431" s="5">
        <f t="shared" si="20"/>
        <v>245046130.65947527</v>
      </c>
    </row>
    <row r="432" spans="1:13" x14ac:dyDescent="0.25">
      <c r="A432">
        <v>424</v>
      </c>
      <c r="B432">
        <v>24709092.267452974</v>
      </c>
      <c r="C432">
        <v>1081958.8445084384</v>
      </c>
      <c r="D432">
        <v>5240831.7580667362</v>
      </c>
      <c r="E432">
        <v>214970865.18694383</v>
      </c>
      <c r="F432" s="5">
        <f t="shared" si="18"/>
        <v>695300</v>
      </c>
      <c r="G432" s="5">
        <v>34765000</v>
      </c>
      <c r="H432" s="5">
        <v>3749999.973968796</v>
      </c>
      <c r="J432" s="5"/>
      <c r="K432">
        <v>539639894.05161035</v>
      </c>
      <c r="L432" s="5">
        <f t="shared" si="19"/>
        <v>285213048.03094077</v>
      </c>
      <c r="M432" s="5">
        <f t="shared" si="20"/>
        <v>254426846.02066958</v>
      </c>
    </row>
    <row r="433" spans="1:13" x14ac:dyDescent="0.25">
      <c r="A433">
        <v>425</v>
      </c>
      <c r="B433">
        <v>47917290.797736056</v>
      </c>
      <c r="C433">
        <v>932074.36235455656</v>
      </c>
      <c r="D433">
        <v>3690197.7743829638</v>
      </c>
      <c r="E433">
        <v>239874727.47069147</v>
      </c>
      <c r="F433" s="5">
        <f t="shared" si="18"/>
        <v>695300</v>
      </c>
      <c r="G433" s="5">
        <v>34765000</v>
      </c>
      <c r="H433" s="5">
        <v>3795341.230023386</v>
      </c>
      <c r="J433" s="5"/>
      <c r="K433">
        <v>536549999.77732497</v>
      </c>
      <c r="L433" s="5">
        <f t="shared" si="19"/>
        <v>331669931.63518846</v>
      </c>
      <c r="M433" s="5">
        <f t="shared" si="20"/>
        <v>204880068.14213651</v>
      </c>
    </row>
    <row r="434" spans="1:13" x14ac:dyDescent="0.25">
      <c r="A434">
        <v>426</v>
      </c>
      <c r="B434">
        <v>15600873.935167078</v>
      </c>
      <c r="C434">
        <v>905208.95618467894</v>
      </c>
      <c r="D434">
        <v>4763627.4261282124</v>
      </c>
      <c r="E434">
        <v>79490314.524460793</v>
      </c>
      <c r="F434" s="5">
        <f t="shared" si="18"/>
        <v>695300</v>
      </c>
      <c r="G434" s="5">
        <v>34765000</v>
      </c>
      <c r="H434" s="5">
        <v>3749998.4370201984</v>
      </c>
      <c r="J434" s="5"/>
      <c r="K434">
        <v>536549999.4105373</v>
      </c>
      <c r="L434" s="5">
        <f t="shared" si="19"/>
        <v>139970323.27896097</v>
      </c>
      <c r="M434" s="5">
        <f t="shared" si="20"/>
        <v>396579676.1315763</v>
      </c>
    </row>
    <row r="435" spans="1:13" x14ac:dyDescent="0.25">
      <c r="A435">
        <v>427</v>
      </c>
      <c r="B435">
        <v>38403193.23517593</v>
      </c>
      <c r="C435">
        <v>1154351.971498755</v>
      </c>
      <c r="D435">
        <v>3365731.1764621278</v>
      </c>
      <c r="E435">
        <v>238844165.48732263</v>
      </c>
      <c r="F435" s="5">
        <f t="shared" si="18"/>
        <v>695300</v>
      </c>
      <c r="G435" s="5">
        <v>34765000</v>
      </c>
      <c r="H435" s="5">
        <v>3793274.5106130666</v>
      </c>
      <c r="J435" s="5"/>
      <c r="K435">
        <v>536549999.90058702</v>
      </c>
      <c r="L435" s="5">
        <f t="shared" si="19"/>
        <v>321021016.38107252</v>
      </c>
      <c r="M435" s="5">
        <f t="shared" si="20"/>
        <v>215528983.5195145</v>
      </c>
    </row>
    <row r="436" spans="1:13" x14ac:dyDescent="0.25">
      <c r="A436">
        <v>428</v>
      </c>
      <c r="B436">
        <v>21598165.185516864</v>
      </c>
      <c r="C436">
        <v>953269.92240173405</v>
      </c>
      <c r="D436">
        <v>5480488.1235346235</v>
      </c>
      <c r="E436">
        <v>135875691.03003234</v>
      </c>
      <c r="F436" s="5">
        <f t="shared" si="18"/>
        <v>695300</v>
      </c>
      <c r="G436" s="5">
        <v>34765000</v>
      </c>
      <c r="H436" s="5">
        <v>3749999.076679728</v>
      </c>
      <c r="J436" s="5"/>
      <c r="K436">
        <v>536651007.17074829</v>
      </c>
      <c r="L436" s="5">
        <f t="shared" si="19"/>
        <v>203117913.33816528</v>
      </c>
      <c r="M436" s="5">
        <f t="shared" si="20"/>
        <v>333533093.83258301</v>
      </c>
    </row>
    <row r="437" spans="1:13" x14ac:dyDescent="0.25">
      <c r="A437">
        <v>429</v>
      </c>
      <c r="B437">
        <v>45388771.517623521</v>
      </c>
      <c r="C437">
        <v>1043380.7399564328</v>
      </c>
      <c r="D437">
        <v>5352197.9916142765</v>
      </c>
      <c r="E437">
        <v>286720408.20415264</v>
      </c>
      <c r="F437" s="5">
        <f t="shared" si="18"/>
        <v>695300</v>
      </c>
      <c r="G437" s="5">
        <v>34765000</v>
      </c>
      <c r="H437" s="5">
        <v>3889286.9404453663</v>
      </c>
      <c r="J437" s="5"/>
      <c r="K437">
        <v>536549999.6601721</v>
      </c>
      <c r="L437" s="5">
        <f t="shared" si="19"/>
        <v>377854345.39379221</v>
      </c>
      <c r="M437" s="5">
        <f t="shared" si="20"/>
        <v>158695654.26637989</v>
      </c>
    </row>
    <row r="438" spans="1:13" x14ac:dyDescent="0.25">
      <c r="A438">
        <v>430</v>
      </c>
      <c r="B438">
        <v>33741584.15428482</v>
      </c>
      <c r="C438">
        <v>1031932.9042354632</v>
      </c>
      <c r="D438">
        <v>5743744.1775018405</v>
      </c>
      <c r="E438">
        <v>150802365.93283856</v>
      </c>
      <c r="F438" s="5">
        <f t="shared" si="18"/>
        <v>695300</v>
      </c>
      <c r="G438" s="5">
        <v>34765000</v>
      </c>
      <c r="H438" s="5">
        <v>3749999.2460142337</v>
      </c>
      <c r="J438" s="5"/>
      <c r="K438">
        <v>536549998.85248441</v>
      </c>
      <c r="L438" s="5">
        <f t="shared" si="19"/>
        <v>230529926.41487491</v>
      </c>
      <c r="M438" s="5">
        <f t="shared" si="20"/>
        <v>306020072.43760949</v>
      </c>
    </row>
    <row r="439" spans="1:13" x14ac:dyDescent="0.25">
      <c r="A439">
        <v>431</v>
      </c>
      <c r="B439">
        <v>44667790.450798385</v>
      </c>
      <c r="C439">
        <v>910883.85373874987</v>
      </c>
      <c r="D439">
        <v>4687407.9065647284</v>
      </c>
      <c r="E439">
        <v>363801299.46776474</v>
      </c>
      <c r="F439" s="5">
        <f t="shared" si="18"/>
        <v>695300</v>
      </c>
      <c r="G439" s="5">
        <v>34765000</v>
      </c>
      <c r="H439" s="5">
        <v>4043867.2342171893</v>
      </c>
      <c r="J439" s="5"/>
      <c r="K439">
        <v>541203502.61139798</v>
      </c>
      <c r="L439" s="5">
        <f t="shared" si="19"/>
        <v>453571548.91308379</v>
      </c>
      <c r="M439" s="5">
        <f t="shared" si="20"/>
        <v>87631953.69831419</v>
      </c>
    </row>
    <row r="440" spans="1:13" x14ac:dyDescent="0.25">
      <c r="A440">
        <v>432</v>
      </c>
      <c r="B440">
        <v>24624528.580151979</v>
      </c>
      <c r="C440">
        <v>1035158.9366708645</v>
      </c>
      <c r="D440">
        <v>4418120.4345635688</v>
      </c>
      <c r="E440">
        <v>158350436.99124581</v>
      </c>
      <c r="F440" s="5">
        <f t="shared" si="18"/>
        <v>695300</v>
      </c>
      <c r="G440" s="5">
        <v>34765000</v>
      </c>
      <c r="H440" s="5">
        <v>3749999.3316427404</v>
      </c>
      <c r="J440" s="5"/>
      <c r="K440">
        <v>536549999.88342744</v>
      </c>
      <c r="L440" s="5">
        <f t="shared" si="19"/>
        <v>227638544.27427498</v>
      </c>
      <c r="M440" s="5">
        <f t="shared" si="20"/>
        <v>308911455.60915244</v>
      </c>
    </row>
    <row r="441" spans="1:13" x14ac:dyDescent="0.25">
      <c r="A441">
        <v>433</v>
      </c>
      <c r="B441">
        <v>27395080.244737893</v>
      </c>
      <c r="C441">
        <v>1211261.301123339</v>
      </c>
      <c r="D441">
        <v>6488840.5048098676</v>
      </c>
      <c r="E441">
        <v>140392925.19815898</v>
      </c>
      <c r="F441" s="5">
        <f t="shared" si="18"/>
        <v>695300</v>
      </c>
      <c r="G441" s="5">
        <v>34765000</v>
      </c>
      <c r="H441" s="5">
        <v>3749999.1279251408</v>
      </c>
      <c r="J441" s="5"/>
      <c r="K441">
        <v>536549999.52059853</v>
      </c>
      <c r="L441" s="5">
        <f t="shared" si="19"/>
        <v>214698406.37675521</v>
      </c>
      <c r="M441" s="5">
        <f t="shared" si="20"/>
        <v>321851593.14384329</v>
      </c>
    </row>
    <row r="442" spans="1:13" x14ac:dyDescent="0.25">
      <c r="A442">
        <v>434</v>
      </c>
      <c r="B442">
        <v>30238373.841872528</v>
      </c>
      <c r="C442">
        <v>965808.98394237342</v>
      </c>
      <c r="D442">
        <v>4429604.0861312924</v>
      </c>
      <c r="E442">
        <v>227536611.53800076</v>
      </c>
      <c r="F442" s="5">
        <f t="shared" si="18"/>
        <v>695300</v>
      </c>
      <c r="G442" s="5">
        <v>34765000</v>
      </c>
      <c r="H442" s="5">
        <v>3770598.0082702339</v>
      </c>
      <c r="J442" s="5"/>
      <c r="K442">
        <v>536549999.47784126</v>
      </c>
      <c r="L442" s="5">
        <f t="shared" si="19"/>
        <v>302401296.45821714</v>
      </c>
      <c r="M442" s="5">
        <f t="shared" si="20"/>
        <v>234148703.01962411</v>
      </c>
    </row>
    <row r="443" spans="1:13" x14ac:dyDescent="0.25">
      <c r="A443">
        <v>435</v>
      </c>
      <c r="B443">
        <v>21280786.166327514</v>
      </c>
      <c r="C443">
        <v>1163462.5658586351</v>
      </c>
      <c r="D443">
        <v>6328844.9323842926</v>
      </c>
      <c r="E443">
        <v>224434595.46998912</v>
      </c>
      <c r="F443" s="5">
        <f t="shared" si="18"/>
        <v>695300</v>
      </c>
      <c r="G443" s="5">
        <v>34765000</v>
      </c>
      <c r="H443" s="5">
        <v>3764377.133716017</v>
      </c>
      <c r="J443" s="5"/>
      <c r="K443">
        <v>537675600.66256177</v>
      </c>
      <c r="L443" s="5">
        <f t="shared" si="19"/>
        <v>292432366.26827562</v>
      </c>
      <c r="M443" s="5">
        <f t="shared" si="20"/>
        <v>245243234.39428616</v>
      </c>
    </row>
    <row r="444" spans="1:13" x14ac:dyDescent="0.25">
      <c r="A444">
        <v>436</v>
      </c>
      <c r="B444">
        <v>23625231.773508176</v>
      </c>
      <c r="C444">
        <v>1009609.2510176824</v>
      </c>
      <c r="D444">
        <v>4891638.6779398136</v>
      </c>
      <c r="E444">
        <v>268236283.68173629</v>
      </c>
      <c r="F444" s="5">
        <f t="shared" si="18"/>
        <v>695300</v>
      </c>
      <c r="G444" s="5">
        <v>34765000</v>
      </c>
      <c r="H444" s="5">
        <v>3852218.3317156313</v>
      </c>
      <c r="J444" s="5"/>
      <c r="K444">
        <v>536549999.45068383</v>
      </c>
      <c r="L444" s="5">
        <f t="shared" si="19"/>
        <v>337075281.71591759</v>
      </c>
      <c r="M444" s="5">
        <f t="shared" si="20"/>
        <v>199474717.73476624</v>
      </c>
    </row>
    <row r="445" spans="1:13" x14ac:dyDescent="0.25">
      <c r="A445">
        <v>437</v>
      </c>
      <c r="B445">
        <v>35411026.927789666</v>
      </c>
      <c r="C445">
        <v>1210609.6263221642</v>
      </c>
      <c r="D445">
        <v>5591006.6472213008</v>
      </c>
      <c r="E445">
        <v>94147628.394962773</v>
      </c>
      <c r="F445" s="5">
        <f t="shared" si="18"/>
        <v>695300</v>
      </c>
      <c r="G445" s="5">
        <v>34765000</v>
      </c>
      <c r="H445" s="5">
        <v>3749998.6032989584</v>
      </c>
      <c r="J445" s="5"/>
      <c r="K445">
        <v>538345691.53400016</v>
      </c>
      <c r="L445" s="5">
        <f t="shared" si="19"/>
        <v>175570570.19959486</v>
      </c>
      <c r="M445" s="5">
        <f t="shared" si="20"/>
        <v>362775121.3344053</v>
      </c>
    </row>
    <row r="446" spans="1:13" x14ac:dyDescent="0.25">
      <c r="A446">
        <v>438</v>
      </c>
      <c r="B446">
        <v>24571691.664868519</v>
      </c>
      <c r="C446">
        <v>1209487.7993145613</v>
      </c>
      <c r="D446">
        <v>4656619.1774443137</v>
      </c>
      <c r="E446">
        <v>229750835.14068487</v>
      </c>
      <c r="F446" s="5">
        <f t="shared" si="18"/>
        <v>695300</v>
      </c>
      <c r="G446" s="5">
        <v>34765000</v>
      </c>
      <c r="H446" s="5">
        <v>3775038.4776183227</v>
      </c>
      <c r="J446" s="5"/>
      <c r="K446">
        <v>536549999.77245849</v>
      </c>
      <c r="L446" s="5">
        <f t="shared" si="19"/>
        <v>299423972.25993061</v>
      </c>
      <c r="M446" s="5">
        <f t="shared" si="20"/>
        <v>237126027.51252788</v>
      </c>
    </row>
    <row r="447" spans="1:13" x14ac:dyDescent="0.25">
      <c r="A447">
        <v>439</v>
      </c>
      <c r="B447">
        <v>27271414.993044849</v>
      </c>
      <c r="C447">
        <v>901570.71418115438</v>
      </c>
      <c r="D447">
        <v>4679520.9358567139</v>
      </c>
      <c r="E447">
        <v>180295646.65008956</v>
      </c>
      <c r="F447" s="5">
        <f t="shared" si="18"/>
        <v>695300</v>
      </c>
      <c r="G447" s="5">
        <v>34765000</v>
      </c>
      <c r="H447" s="5">
        <v>3749999.5805984689</v>
      </c>
      <c r="J447" s="5"/>
      <c r="K447">
        <v>541139374.89567113</v>
      </c>
      <c r="L447" s="5">
        <f t="shared" si="19"/>
        <v>252358452.87377074</v>
      </c>
      <c r="M447" s="5">
        <f t="shared" si="20"/>
        <v>288780922.02190042</v>
      </c>
    </row>
    <row r="448" spans="1:13" x14ac:dyDescent="0.25">
      <c r="A448">
        <v>440</v>
      </c>
      <c r="B448">
        <v>24984894.277792692</v>
      </c>
      <c r="C448">
        <v>1480471.5845355182</v>
      </c>
      <c r="D448">
        <v>4883816.2785005309</v>
      </c>
      <c r="E448">
        <v>162870209.08139548</v>
      </c>
      <c r="F448" s="5">
        <f t="shared" si="18"/>
        <v>695300</v>
      </c>
      <c r="G448" s="5">
        <v>34765000</v>
      </c>
      <c r="H448" s="5">
        <v>3749999.3829169441</v>
      </c>
      <c r="J448" s="5"/>
      <c r="K448">
        <v>536549999.92688447</v>
      </c>
      <c r="L448" s="5">
        <f t="shared" si="19"/>
        <v>233429690.60514116</v>
      </c>
      <c r="M448" s="5">
        <f t="shared" si="20"/>
        <v>303120309.32174331</v>
      </c>
    </row>
    <row r="449" spans="1:13" x14ac:dyDescent="0.25">
      <c r="A449">
        <v>441</v>
      </c>
      <c r="B449">
        <v>38912355.067409597</v>
      </c>
      <c r="C449">
        <v>870107.63527885638</v>
      </c>
      <c r="D449">
        <v>5758631.9018713282</v>
      </c>
      <c r="E449">
        <v>379627169.23013449</v>
      </c>
      <c r="F449" s="5">
        <f t="shared" si="18"/>
        <v>695300</v>
      </c>
      <c r="G449" s="5">
        <v>34765000</v>
      </c>
      <c r="H449" s="5">
        <v>4075604.9004137991</v>
      </c>
      <c r="J449" s="5"/>
      <c r="K449">
        <v>536549999.63962275</v>
      </c>
      <c r="L449" s="5">
        <f t="shared" si="19"/>
        <v>464704168.73510808</v>
      </c>
      <c r="M449" s="5">
        <f t="shared" si="20"/>
        <v>71845830.90451467</v>
      </c>
    </row>
    <row r="450" spans="1:13" x14ac:dyDescent="0.25">
      <c r="A450">
        <v>442</v>
      </c>
      <c r="B450">
        <v>44588699.630885124</v>
      </c>
      <c r="C450">
        <v>1003753.3399718085</v>
      </c>
      <c r="D450">
        <v>5161117.0257718172</v>
      </c>
      <c r="E450">
        <v>117744148.96255045</v>
      </c>
      <c r="F450" s="5">
        <f t="shared" si="18"/>
        <v>695300</v>
      </c>
      <c r="G450" s="5">
        <v>34765000</v>
      </c>
      <c r="H450" s="5">
        <v>3749998.8709878558</v>
      </c>
      <c r="J450" s="5"/>
      <c r="K450">
        <v>536549998.88196129</v>
      </c>
      <c r="L450" s="5">
        <f t="shared" si="19"/>
        <v>207708017.83016706</v>
      </c>
      <c r="M450" s="5">
        <f t="shared" si="20"/>
        <v>328841981.05179423</v>
      </c>
    </row>
    <row r="451" spans="1:13" x14ac:dyDescent="0.25">
      <c r="A451">
        <v>443</v>
      </c>
      <c r="B451">
        <v>25860839.868903529</v>
      </c>
      <c r="C451">
        <v>1298737.4989174008</v>
      </c>
      <c r="D451">
        <v>6068345.0029669907</v>
      </c>
      <c r="E451">
        <v>198454129.76316455</v>
      </c>
      <c r="F451" s="5">
        <f t="shared" si="18"/>
        <v>695300</v>
      </c>
      <c r="G451" s="5">
        <v>34765000</v>
      </c>
      <c r="H451" s="5">
        <v>3749999.7865959723</v>
      </c>
      <c r="J451" s="5"/>
      <c r="K451">
        <v>538240813.64883637</v>
      </c>
      <c r="L451" s="5">
        <f t="shared" si="19"/>
        <v>270892351.92054844</v>
      </c>
      <c r="M451" s="5">
        <f t="shared" si="20"/>
        <v>267348461.72828794</v>
      </c>
    </row>
    <row r="452" spans="1:13" x14ac:dyDescent="0.25">
      <c r="A452">
        <v>444</v>
      </c>
      <c r="B452">
        <v>37107516.481501333</v>
      </c>
      <c r="C452">
        <v>1358195.1789856581</v>
      </c>
      <c r="D452">
        <v>4816005.7582847839</v>
      </c>
      <c r="E452">
        <v>165224013.62141749</v>
      </c>
      <c r="F452" s="5">
        <f t="shared" si="18"/>
        <v>695300</v>
      </c>
      <c r="G452" s="5">
        <v>34765000</v>
      </c>
      <c r="H452" s="5">
        <v>3749999.4096194971</v>
      </c>
      <c r="J452" s="5"/>
      <c r="K452">
        <v>537828671.63609362</v>
      </c>
      <c r="L452" s="5">
        <f t="shared" si="19"/>
        <v>247716030.44980878</v>
      </c>
      <c r="M452" s="5">
        <f t="shared" si="20"/>
        <v>290112641.18628484</v>
      </c>
    </row>
    <row r="453" spans="1:13" x14ac:dyDescent="0.25">
      <c r="A453">
        <v>445</v>
      </c>
      <c r="B453">
        <v>21539866.510654483</v>
      </c>
      <c r="C453">
        <v>955679.91495341877</v>
      </c>
      <c r="D453">
        <v>3817538.4449041621</v>
      </c>
      <c r="E453">
        <v>167776355.60435194</v>
      </c>
      <c r="F453" s="5">
        <f t="shared" si="18"/>
        <v>695300</v>
      </c>
      <c r="G453" s="5">
        <v>34765000</v>
      </c>
      <c r="H453" s="5">
        <v>3749999.438574343</v>
      </c>
      <c r="J453" s="5"/>
      <c r="K453">
        <v>540179950.96167147</v>
      </c>
      <c r="L453" s="5">
        <f t="shared" si="19"/>
        <v>233299739.91343835</v>
      </c>
      <c r="M453" s="5">
        <f t="shared" si="20"/>
        <v>306880211.04823315</v>
      </c>
    </row>
    <row r="454" spans="1:13" x14ac:dyDescent="0.25">
      <c r="A454">
        <v>446</v>
      </c>
      <c r="B454">
        <v>23962386.832921971</v>
      </c>
      <c r="C454">
        <v>1192393.9575359251</v>
      </c>
      <c r="D454">
        <v>5873179.1922479337</v>
      </c>
      <c r="E454">
        <v>152479090.18769115</v>
      </c>
      <c r="F454" s="5">
        <f t="shared" si="18"/>
        <v>695300</v>
      </c>
      <c r="G454" s="5">
        <v>34765000</v>
      </c>
      <c r="H454" s="5">
        <v>3749999.2650357019</v>
      </c>
      <c r="J454" s="5"/>
      <c r="K454">
        <v>536549999.66949099</v>
      </c>
      <c r="L454" s="5">
        <f t="shared" si="19"/>
        <v>222717349.43543267</v>
      </c>
      <c r="M454" s="5">
        <f t="shared" si="20"/>
        <v>313832650.23405832</v>
      </c>
    </row>
    <row r="455" spans="1:13" x14ac:dyDescent="0.25">
      <c r="A455">
        <v>447</v>
      </c>
      <c r="B455">
        <v>39251902.450265609</v>
      </c>
      <c r="C455">
        <v>1413601.3182105471</v>
      </c>
      <c r="D455">
        <v>5626752.3796502342</v>
      </c>
      <c r="E455">
        <v>224722464.02404219</v>
      </c>
      <c r="F455" s="5">
        <f t="shared" si="18"/>
        <v>695300</v>
      </c>
      <c r="G455" s="5">
        <v>34765000</v>
      </c>
      <c r="H455" s="5">
        <v>3764954.4338084748</v>
      </c>
      <c r="J455" s="5"/>
      <c r="K455">
        <v>537930482.73117876</v>
      </c>
      <c r="L455" s="5">
        <f t="shared" si="19"/>
        <v>310239974.60597706</v>
      </c>
      <c r="M455" s="5">
        <f t="shared" si="20"/>
        <v>227690508.1252017</v>
      </c>
    </row>
    <row r="456" spans="1:13" x14ac:dyDescent="0.25">
      <c r="A456">
        <v>448</v>
      </c>
      <c r="B456">
        <v>6472741.9045308717</v>
      </c>
      <c r="C456">
        <v>882328.74339052336</v>
      </c>
      <c r="D456">
        <v>5537017.9648781717</v>
      </c>
      <c r="E456">
        <v>169256630.91217124</v>
      </c>
      <c r="F456" s="5">
        <f t="shared" si="18"/>
        <v>695300</v>
      </c>
      <c r="G456" s="5">
        <v>34765000</v>
      </c>
      <c r="H456" s="5">
        <v>3749999.4553672113</v>
      </c>
      <c r="J456" s="5"/>
      <c r="K456">
        <v>537132310.92160618</v>
      </c>
      <c r="L456" s="5">
        <f t="shared" si="19"/>
        <v>221359018.98033801</v>
      </c>
      <c r="M456" s="5">
        <f t="shared" si="20"/>
        <v>315773291.94126821</v>
      </c>
    </row>
    <row r="457" spans="1:13" x14ac:dyDescent="0.25">
      <c r="A457">
        <v>449</v>
      </c>
      <c r="B457">
        <v>29324555.870865021</v>
      </c>
      <c r="C457">
        <v>1214623.5969944005</v>
      </c>
      <c r="D457">
        <v>4436061.9315152206</v>
      </c>
      <c r="E457">
        <v>184020690.60620752</v>
      </c>
      <c r="F457" s="5">
        <f t="shared" si="18"/>
        <v>695300</v>
      </c>
      <c r="G457" s="5">
        <v>34765000</v>
      </c>
      <c r="H457" s="5">
        <v>3749999.6228569411</v>
      </c>
      <c r="J457" s="5"/>
      <c r="K457">
        <v>536549999.34980488</v>
      </c>
      <c r="L457" s="5">
        <f t="shared" si="19"/>
        <v>258206231.6284391</v>
      </c>
      <c r="M457" s="5">
        <f t="shared" si="20"/>
        <v>278343767.72136581</v>
      </c>
    </row>
    <row r="458" spans="1:13" x14ac:dyDescent="0.25">
      <c r="A458">
        <v>450</v>
      </c>
      <c r="B458">
        <v>30393645.680145785</v>
      </c>
      <c r="C458">
        <v>1074343.6584627866</v>
      </c>
      <c r="D458">
        <v>3484343.8303597122</v>
      </c>
      <c r="E458">
        <v>210334091.90594074</v>
      </c>
      <c r="F458" s="5">
        <f t="shared" ref="F458:F508" si="21">G455*0.02</f>
        <v>695300</v>
      </c>
      <c r="G458" s="5">
        <v>34765000</v>
      </c>
      <c r="H458" s="5">
        <v>3749999.9213672811</v>
      </c>
      <c r="J458" s="5"/>
      <c r="K458">
        <v>539484684.08292902</v>
      </c>
      <c r="L458" s="5">
        <f t="shared" ref="L458:L508" si="22">SUM(B458:H458)</f>
        <v>284496724.99627632</v>
      </c>
      <c r="M458" s="5">
        <f t="shared" ref="M458:M508" si="23">K458-L458</f>
        <v>254987959.0866527</v>
      </c>
    </row>
    <row r="459" spans="1:13" x14ac:dyDescent="0.25">
      <c r="A459">
        <v>451</v>
      </c>
      <c r="B459">
        <v>36030725.813114062</v>
      </c>
      <c r="C459">
        <v>1093708.787956753</v>
      </c>
      <c r="D459">
        <v>3836307.1432443559</v>
      </c>
      <c r="E459">
        <v>184725561.74534124</v>
      </c>
      <c r="F459" s="5">
        <f t="shared" si="21"/>
        <v>695300</v>
      </c>
      <c r="G459" s="5">
        <v>34765000</v>
      </c>
      <c r="H459" s="5">
        <v>3749999.6308532972</v>
      </c>
      <c r="J459" s="5"/>
      <c r="K459">
        <v>537526968.79703057</v>
      </c>
      <c r="L459" s="5">
        <f t="shared" si="22"/>
        <v>264896603.12050971</v>
      </c>
      <c r="M459" s="5">
        <f t="shared" si="23"/>
        <v>272630365.67652082</v>
      </c>
    </row>
    <row r="460" spans="1:13" x14ac:dyDescent="0.25">
      <c r="A460">
        <v>452</v>
      </c>
      <c r="B460">
        <v>35782612.158764288</v>
      </c>
      <c r="C460">
        <v>940280.04578283057</v>
      </c>
      <c r="D460">
        <v>4843647.5883641094</v>
      </c>
      <c r="E460">
        <v>228582139.65263978</v>
      </c>
      <c r="F460" s="5">
        <f t="shared" si="21"/>
        <v>695300</v>
      </c>
      <c r="G460" s="5">
        <v>34765000</v>
      </c>
      <c r="H460" s="5">
        <v>3772694.7412018096</v>
      </c>
      <c r="J460" s="5"/>
      <c r="K460">
        <v>539981534.10236037</v>
      </c>
      <c r="L460" s="5">
        <f t="shared" si="22"/>
        <v>309381674.18675286</v>
      </c>
      <c r="M460" s="5">
        <f t="shared" si="23"/>
        <v>230599859.91560751</v>
      </c>
    </row>
    <row r="461" spans="1:13" x14ac:dyDescent="0.25">
      <c r="A461">
        <v>453</v>
      </c>
      <c r="B461">
        <v>33528718.999388888</v>
      </c>
      <c r="C461">
        <v>872401.85608590592</v>
      </c>
      <c r="D461">
        <v>2740221.8968985435</v>
      </c>
      <c r="E461">
        <v>153374357.40032536</v>
      </c>
      <c r="F461" s="5">
        <f t="shared" si="21"/>
        <v>695300</v>
      </c>
      <c r="G461" s="5">
        <v>34765000</v>
      </c>
      <c r="H461" s="5">
        <v>3749999.2751919916</v>
      </c>
      <c r="J461" s="5"/>
      <c r="K461">
        <v>536549998.55396777</v>
      </c>
      <c r="L461" s="5">
        <f t="shared" si="22"/>
        <v>229725999.42789069</v>
      </c>
      <c r="M461" s="5">
        <f t="shared" si="23"/>
        <v>306823999.12607706</v>
      </c>
    </row>
    <row r="462" spans="1:13" x14ac:dyDescent="0.25">
      <c r="A462">
        <v>454</v>
      </c>
      <c r="B462">
        <v>25567972.559123926</v>
      </c>
      <c r="C462">
        <v>859084.84029354341</v>
      </c>
      <c r="D462">
        <v>5257278.4707969688</v>
      </c>
      <c r="E462">
        <v>158149506.63930452</v>
      </c>
      <c r="F462" s="5">
        <f t="shared" si="21"/>
        <v>695300</v>
      </c>
      <c r="G462" s="5">
        <v>34765000</v>
      </c>
      <c r="H462" s="5">
        <v>3749999.3293633014</v>
      </c>
      <c r="J462" s="5"/>
      <c r="K462">
        <v>536549999.60975277</v>
      </c>
      <c r="L462" s="5">
        <f t="shared" si="22"/>
        <v>229044141.83888227</v>
      </c>
      <c r="M462" s="5">
        <f t="shared" si="23"/>
        <v>307505857.77087051</v>
      </c>
    </row>
    <row r="463" spans="1:13" x14ac:dyDescent="0.25">
      <c r="A463">
        <v>455</v>
      </c>
      <c r="B463">
        <v>35665896.832858242</v>
      </c>
      <c r="C463">
        <v>1128888.4896432275</v>
      </c>
      <c r="D463">
        <v>7038608.75395888</v>
      </c>
      <c r="E463">
        <v>295411480.12182117</v>
      </c>
      <c r="F463" s="5">
        <f t="shared" si="21"/>
        <v>695300</v>
      </c>
      <c r="G463" s="5">
        <v>34765000</v>
      </c>
      <c r="H463" s="5">
        <v>3906716.2725171847</v>
      </c>
      <c r="J463" s="5"/>
      <c r="K463">
        <v>540986382.65179062</v>
      </c>
      <c r="L463" s="5">
        <f t="shared" si="22"/>
        <v>378611890.47079873</v>
      </c>
      <c r="M463" s="5">
        <f t="shared" si="23"/>
        <v>162374492.18099189</v>
      </c>
    </row>
    <row r="464" spans="1:13" x14ac:dyDescent="0.25">
      <c r="A464">
        <v>456</v>
      </c>
      <c r="B464">
        <v>43461240.314666808</v>
      </c>
      <c r="C464">
        <v>981620.16399031039</v>
      </c>
      <c r="D464">
        <v>4062815.2135935258</v>
      </c>
      <c r="E464">
        <v>174104763.24158162</v>
      </c>
      <c r="F464" s="5">
        <f t="shared" si="21"/>
        <v>695300</v>
      </c>
      <c r="G464" s="5">
        <v>34765000</v>
      </c>
      <c r="H464" s="5">
        <v>3749999.5103664724</v>
      </c>
      <c r="J464" s="5"/>
      <c r="K464">
        <v>539102576.64913285</v>
      </c>
      <c r="L464" s="5">
        <f t="shared" si="22"/>
        <v>261820738.44419873</v>
      </c>
      <c r="M464" s="5">
        <f t="shared" si="23"/>
        <v>277281838.20493412</v>
      </c>
    </row>
    <row r="465" spans="1:13" x14ac:dyDescent="0.25">
      <c r="A465">
        <v>457</v>
      </c>
      <c r="B465">
        <v>29743108.076581396</v>
      </c>
      <c r="C465">
        <v>1204480.0214156811</v>
      </c>
      <c r="D465">
        <v>6053812.6955487058</v>
      </c>
      <c r="E465">
        <v>202555532.21672872</v>
      </c>
      <c r="F465" s="5">
        <f t="shared" si="21"/>
        <v>695300</v>
      </c>
      <c r="G465" s="5">
        <v>34765000</v>
      </c>
      <c r="H465" s="5">
        <v>3749999.8331240141</v>
      </c>
      <c r="J465" s="5"/>
      <c r="K465">
        <v>537037956.61490166</v>
      </c>
      <c r="L465" s="5">
        <f t="shared" si="22"/>
        <v>278767232.84339857</v>
      </c>
      <c r="M465" s="5">
        <f t="shared" si="23"/>
        <v>258270723.77150309</v>
      </c>
    </row>
    <row r="466" spans="1:13" x14ac:dyDescent="0.25">
      <c r="A466">
        <v>458</v>
      </c>
      <c r="B466">
        <v>41171269.902485505</v>
      </c>
      <c r="C466">
        <v>1042013.0367988021</v>
      </c>
      <c r="D466">
        <v>4576963.2847272782</v>
      </c>
      <c r="E466">
        <v>225585481.59616721</v>
      </c>
      <c r="F466" s="5">
        <f t="shared" si="21"/>
        <v>695300</v>
      </c>
      <c r="G466" s="5">
        <v>34765000</v>
      </c>
      <c r="H466" s="5">
        <v>3766685.1547127399</v>
      </c>
      <c r="J466" s="5"/>
      <c r="K466">
        <v>536549999.90463686</v>
      </c>
      <c r="L466" s="5">
        <f t="shared" si="22"/>
        <v>311602712.97489154</v>
      </c>
      <c r="M466" s="5">
        <f t="shared" si="23"/>
        <v>224947286.92974532</v>
      </c>
    </row>
    <row r="467" spans="1:13" x14ac:dyDescent="0.25">
      <c r="A467">
        <v>459</v>
      </c>
      <c r="B467">
        <v>37251922.653150171</v>
      </c>
      <c r="C467">
        <v>1103970.5682064928</v>
      </c>
      <c r="D467">
        <v>4644069.9381594565</v>
      </c>
      <c r="E467">
        <v>177058026.26457503</v>
      </c>
      <c r="F467" s="5">
        <f t="shared" si="21"/>
        <v>695300</v>
      </c>
      <c r="G467" s="5">
        <v>34765000</v>
      </c>
      <c r="H467" s="5">
        <v>3749999.5438695354</v>
      </c>
      <c r="J467" s="5"/>
      <c r="K467">
        <v>536549999.35809231</v>
      </c>
      <c r="L467" s="5">
        <f t="shared" si="22"/>
        <v>259268288.96796069</v>
      </c>
      <c r="M467" s="5">
        <f t="shared" si="23"/>
        <v>277281710.39013159</v>
      </c>
    </row>
    <row r="468" spans="1:13" x14ac:dyDescent="0.25">
      <c r="A468">
        <v>460</v>
      </c>
      <c r="B468">
        <v>33198071.493242208</v>
      </c>
      <c r="C468">
        <v>1168900.9294262459</v>
      </c>
      <c r="D468">
        <v>5485923.3489230182</v>
      </c>
      <c r="E468">
        <v>175108103.3424294</v>
      </c>
      <c r="F468" s="5">
        <f t="shared" si="21"/>
        <v>695300</v>
      </c>
      <c r="G468" s="5">
        <v>34765000</v>
      </c>
      <c r="H468" s="5">
        <v>3749999.5217487863</v>
      </c>
      <c r="J468" s="5"/>
      <c r="K468">
        <v>542615980.75242448</v>
      </c>
      <c r="L468" s="5">
        <f t="shared" si="22"/>
        <v>254171298.63576967</v>
      </c>
      <c r="M468" s="5">
        <f t="shared" si="23"/>
        <v>288444682.11665481</v>
      </c>
    </row>
    <row r="469" spans="1:13" x14ac:dyDescent="0.25">
      <c r="A469">
        <v>461</v>
      </c>
      <c r="B469">
        <v>57995128.596884191</v>
      </c>
      <c r="C469">
        <v>1235489.3538529854</v>
      </c>
      <c r="D469">
        <v>4908409.9763536006</v>
      </c>
      <c r="E469">
        <v>250981351.5418492</v>
      </c>
      <c r="F469" s="5">
        <f t="shared" si="21"/>
        <v>695300</v>
      </c>
      <c r="G469" s="5">
        <v>34765000</v>
      </c>
      <c r="H469" s="5">
        <v>3817614.7816596944</v>
      </c>
      <c r="J469" s="5"/>
      <c r="K469">
        <v>536549999.43396604</v>
      </c>
      <c r="L469" s="5">
        <f t="shared" si="22"/>
        <v>354398294.25059968</v>
      </c>
      <c r="M469" s="5">
        <f t="shared" si="23"/>
        <v>182151705.18336636</v>
      </c>
    </row>
    <row r="470" spans="1:13" x14ac:dyDescent="0.25">
      <c r="A470">
        <v>462</v>
      </c>
      <c r="B470">
        <v>33057348.420699377</v>
      </c>
      <c r="C470">
        <v>1155870.9467748627</v>
      </c>
      <c r="D470">
        <v>3606179.4853743408</v>
      </c>
      <c r="E470">
        <v>289220956.32478869</v>
      </c>
      <c r="F470" s="5">
        <f t="shared" si="21"/>
        <v>695300</v>
      </c>
      <c r="G470" s="5">
        <v>34765000</v>
      </c>
      <c r="H470" s="5">
        <v>3894301.6134303552</v>
      </c>
      <c r="J470" s="5"/>
      <c r="K470">
        <v>540539127.67253745</v>
      </c>
      <c r="L470" s="5">
        <f t="shared" si="22"/>
        <v>366394956.79106766</v>
      </c>
      <c r="M470" s="5">
        <f t="shared" si="23"/>
        <v>174144170.88146979</v>
      </c>
    </row>
    <row r="471" spans="1:13" x14ac:dyDescent="0.25">
      <c r="A471">
        <v>463</v>
      </c>
      <c r="B471">
        <v>22968539.234157428</v>
      </c>
      <c r="C471">
        <v>1191972.2984885955</v>
      </c>
      <c r="D471">
        <v>4249185.3696817504</v>
      </c>
      <c r="E471">
        <v>247471270.6369189</v>
      </c>
      <c r="F471" s="5">
        <f t="shared" si="21"/>
        <v>695300</v>
      </c>
      <c r="G471" s="5">
        <v>34765000</v>
      </c>
      <c r="H471" s="5">
        <v>3810575.5618407209</v>
      </c>
      <c r="J471" s="5"/>
      <c r="K471">
        <v>538588436.55964613</v>
      </c>
      <c r="L471" s="5">
        <f t="shared" si="22"/>
        <v>315151843.10108739</v>
      </c>
      <c r="M471" s="5">
        <f t="shared" si="23"/>
        <v>223436593.45855874</v>
      </c>
    </row>
    <row r="472" spans="1:13" x14ac:dyDescent="0.25">
      <c r="A472">
        <v>464</v>
      </c>
      <c r="B472">
        <v>31896485.667959951</v>
      </c>
      <c r="C472">
        <v>988819.78834534134</v>
      </c>
      <c r="D472">
        <v>4298019.3408170911</v>
      </c>
      <c r="E472">
        <v>244979586.62264958</v>
      </c>
      <c r="F472" s="5">
        <f t="shared" si="21"/>
        <v>695300</v>
      </c>
      <c r="G472" s="5">
        <v>34765000</v>
      </c>
      <c r="H472" s="5">
        <v>3805578.6651961934</v>
      </c>
      <c r="J472" s="5"/>
      <c r="K472">
        <v>536549999.0065524</v>
      </c>
      <c r="L472" s="5">
        <f t="shared" si="22"/>
        <v>321428790.08496815</v>
      </c>
      <c r="M472" s="5">
        <f t="shared" si="23"/>
        <v>215121208.92158425</v>
      </c>
    </row>
    <row r="473" spans="1:13" x14ac:dyDescent="0.25">
      <c r="A473">
        <v>465</v>
      </c>
      <c r="B473">
        <v>11042615.986583885</v>
      </c>
      <c r="C473">
        <v>909728.09305055114</v>
      </c>
      <c r="D473">
        <v>4787314.8210595632</v>
      </c>
      <c r="E473">
        <v>341088669.21377563</v>
      </c>
      <c r="F473" s="5">
        <f t="shared" si="21"/>
        <v>695300</v>
      </c>
      <c r="G473" s="5">
        <v>34765000</v>
      </c>
      <c r="H473" s="5">
        <v>3998318.6553225149</v>
      </c>
      <c r="J473" s="5"/>
      <c r="K473">
        <v>542948483.91539133</v>
      </c>
      <c r="L473" s="5">
        <f t="shared" si="22"/>
        <v>397286946.76979214</v>
      </c>
      <c r="M473" s="5">
        <f t="shared" si="23"/>
        <v>145661537.14559919</v>
      </c>
    </row>
    <row r="474" spans="1:13" x14ac:dyDescent="0.25">
      <c r="A474">
        <v>466</v>
      </c>
      <c r="B474">
        <v>49085147.742952943</v>
      </c>
      <c r="C474">
        <v>1137305.3046681737</v>
      </c>
      <c r="D474">
        <v>3496645.3858096139</v>
      </c>
      <c r="E474">
        <v>294158842.15294504</v>
      </c>
      <c r="F474" s="5">
        <f t="shared" si="21"/>
        <v>695300</v>
      </c>
      <c r="G474" s="5">
        <v>34765000</v>
      </c>
      <c r="H474" s="5">
        <v>3904204.1953727161</v>
      </c>
      <c r="J474" s="5"/>
      <c r="K474">
        <v>536549999.35546196</v>
      </c>
      <c r="L474" s="5">
        <f t="shared" si="22"/>
        <v>387242444.78174847</v>
      </c>
      <c r="M474" s="5">
        <f t="shared" si="23"/>
        <v>149307554.57371348</v>
      </c>
    </row>
    <row r="475" spans="1:13" x14ac:dyDescent="0.25">
      <c r="A475">
        <v>467</v>
      </c>
      <c r="B475">
        <v>40677910.956580311</v>
      </c>
      <c r="C475">
        <v>1306784.8437643033</v>
      </c>
      <c r="D475">
        <v>7694418.6617407631</v>
      </c>
      <c r="E475">
        <v>290388316.93323028</v>
      </c>
      <c r="F475" s="5">
        <f t="shared" si="21"/>
        <v>695300</v>
      </c>
      <c r="G475" s="5">
        <v>34765000</v>
      </c>
      <c r="H475" s="5">
        <v>3896642.6728399228</v>
      </c>
      <c r="J475" s="5"/>
      <c r="K475">
        <v>536549998.22772521</v>
      </c>
      <c r="L475" s="5">
        <f t="shared" si="22"/>
        <v>379424374.06815559</v>
      </c>
      <c r="M475" s="5">
        <f t="shared" si="23"/>
        <v>157125624.15956962</v>
      </c>
    </row>
    <row r="476" spans="1:13" x14ac:dyDescent="0.25">
      <c r="A476">
        <v>468</v>
      </c>
      <c r="B476">
        <v>34648465.63761007</v>
      </c>
      <c r="C476">
        <v>1029693.3528474269</v>
      </c>
      <c r="D476">
        <v>5144357.2724813856</v>
      </c>
      <c r="E476">
        <v>217960689.62284416</v>
      </c>
      <c r="F476" s="5">
        <f t="shared" si="21"/>
        <v>695300</v>
      </c>
      <c r="G476" s="5">
        <v>34765000</v>
      </c>
      <c r="H476" s="5">
        <v>3751394.1719041159</v>
      </c>
      <c r="J476" s="5"/>
      <c r="K476">
        <v>536549999.01689768</v>
      </c>
      <c r="L476" s="5">
        <f t="shared" si="22"/>
        <v>297994900.05768716</v>
      </c>
      <c r="M476" s="5">
        <f t="shared" si="23"/>
        <v>238555098.95921052</v>
      </c>
    </row>
    <row r="477" spans="1:13" x14ac:dyDescent="0.25">
      <c r="A477">
        <v>469</v>
      </c>
      <c r="B477">
        <v>35921146.544186503</v>
      </c>
      <c r="C477">
        <v>1237557.614946547</v>
      </c>
      <c r="D477">
        <v>5203637.2467182549</v>
      </c>
      <c r="E477">
        <v>230669590.67829871</v>
      </c>
      <c r="F477" s="5">
        <f t="shared" si="21"/>
        <v>695300</v>
      </c>
      <c r="G477" s="5">
        <v>34765000</v>
      </c>
      <c r="H477" s="5">
        <v>3776880.9770832434</v>
      </c>
      <c r="J477" s="5"/>
      <c r="K477">
        <v>537897089.03150296</v>
      </c>
      <c r="L477" s="5">
        <f t="shared" si="22"/>
        <v>312269113.06123328</v>
      </c>
      <c r="M477" s="5">
        <f t="shared" si="23"/>
        <v>225627975.97026968</v>
      </c>
    </row>
    <row r="478" spans="1:13" x14ac:dyDescent="0.25">
      <c r="A478">
        <v>470</v>
      </c>
      <c r="B478">
        <v>26461482.690708585</v>
      </c>
      <c r="C478">
        <v>1001957.6621694685</v>
      </c>
      <c r="D478">
        <v>4195035.9615192264</v>
      </c>
      <c r="E478">
        <v>228075488.111148</v>
      </c>
      <c r="F478" s="5">
        <f t="shared" si="21"/>
        <v>695300</v>
      </c>
      <c r="G478" s="5">
        <v>34765000</v>
      </c>
      <c r="H478" s="5">
        <v>3771678.6872506961</v>
      </c>
      <c r="J478" s="5"/>
      <c r="K478">
        <v>538698531.73774838</v>
      </c>
      <c r="L478" s="5">
        <f t="shared" si="22"/>
        <v>298965943.11279595</v>
      </c>
      <c r="M478" s="5">
        <f t="shared" si="23"/>
        <v>239732588.62495244</v>
      </c>
    </row>
    <row r="479" spans="1:13" x14ac:dyDescent="0.25">
      <c r="A479">
        <v>471</v>
      </c>
      <c r="B479">
        <v>28097873.656803317</v>
      </c>
      <c r="C479">
        <v>1019879.2028863848</v>
      </c>
      <c r="D479">
        <v>4083265.7619704688</v>
      </c>
      <c r="E479">
        <v>219746405.92129612</v>
      </c>
      <c r="F479" s="5">
        <f t="shared" si="21"/>
        <v>695300</v>
      </c>
      <c r="G479" s="5">
        <v>34765000</v>
      </c>
      <c r="H479" s="5">
        <v>3754975.3000602992</v>
      </c>
      <c r="J479" s="5"/>
      <c r="K479">
        <v>538454410.43002856</v>
      </c>
      <c r="L479" s="5">
        <f t="shared" si="22"/>
        <v>292162699.84301656</v>
      </c>
      <c r="M479" s="5">
        <f t="shared" si="23"/>
        <v>246291710.58701199</v>
      </c>
    </row>
    <row r="480" spans="1:13" x14ac:dyDescent="0.25">
      <c r="A480">
        <v>472</v>
      </c>
      <c r="B480">
        <v>9392214.0124001764</v>
      </c>
      <c r="C480">
        <v>984919.260509921</v>
      </c>
      <c r="D480">
        <v>6111146.928214781</v>
      </c>
      <c r="E480">
        <v>245868902.19389686</v>
      </c>
      <c r="F480" s="5">
        <f t="shared" si="21"/>
        <v>695300</v>
      </c>
      <c r="G480" s="5">
        <v>34765000</v>
      </c>
      <c r="H480" s="5">
        <v>3807362.1248838757</v>
      </c>
      <c r="J480" s="5"/>
      <c r="K480">
        <v>540681401.51874971</v>
      </c>
      <c r="L480" s="5">
        <f t="shared" si="22"/>
        <v>301624844.51990563</v>
      </c>
      <c r="M480" s="5">
        <f t="shared" si="23"/>
        <v>239056556.99884409</v>
      </c>
    </row>
    <row r="481" spans="1:13" x14ac:dyDescent="0.25">
      <c r="A481">
        <v>473</v>
      </c>
      <c r="B481">
        <v>42782441.579697944</v>
      </c>
      <c r="C481">
        <v>1051331.3043178909</v>
      </c>
      <c r="D481">
        <v>4612480.0763702542</v>
      </c>
      <c r="E481">
        <v>328764783.36139506</v>
      </c>
      <c r="F481" s="5">
        <f t="shared" si="21"/>
        <v>695300</v>
      </c>
      <c r="G481" s="5">
        <v>34765000</v>
      </c>
      <c r="H481" s="5">
        <v>3973603.9709923053</v>
      </c>
      <c r="J481" s="5"/>
      <c r="K481">
        <v>536549999.98984188</v>
      </c>
      <c r="L481" s="5">
        <f t="shared" si="22"/>
        <v>416644940.29277349</v>
      </c>
      <c r="M481" s="5">
        <f t="shared" si="23"/>
        <v>119905059.69706839</v>
      </c>
    </row>
    <row r="482" spans="1:13" x14ac:dyDescent="0.25">
      <c r="A482">
        <v>474</v>
      </c>
      <c r="B482">
        <v>50551691.825983346</v>
      </c>
      <c r="C482">
        <v>1234049.3303372301</v>
      </c>
      <c r="D482">
        <v>6232617.9626104496</v>
      </c>
      <c r="E482">
        <v>252668129.92964309</v>
      </c>
      <c r="F482" s="5">
        <f t="shared" si="21"/>
        <v>695300</v>
      </c>
      <c r="G482" s="5">
        <v>34765000</v>
      </c>
      <c r="H482" s="5">
        <v>3820997.4968104758</v>
      </c>
      <c r="J482" s="5"/>
      <c r="K482">
        <v>537088332.41150534</v>
      </c>
      <c r="L482" s="5">
        <f t="shared" si="22"/>
        <v>349967786.54538459</v>
      </c>
      <c r="M482" s="5">
        <f t="shared" si="23"/>
        <v>187120545.86612076</v>
      </c>
    </row>
    <row r="483" spans="1:13" x14ac:dyDescent="0.25">
      <c r="A483">
        <v>475</v>
      </c>
      <c r="B483">
        <v>36090128.319983691</v>
      </c>
      <c r="C483">
        <v>933289.57827918848</v>
      </c>
      <c r="D483">
        <v>5231037.0152681936</v>
      </c>
      <c r="E483">
        <v>175931144.4888306</v>
      </c>
      <c r="F483" s="5">
        <f t="shared" si="21"/>
        <v>695300</v>
      </c>
      <c r="G483" s="5">
        <v>34765000</v>
      </c>
      <c r="H483" s="5">
        <v>3749999.5310857128</v>
      </c>
      <c r="J483" s="5"/>
      <c r="K483">
        <v>536549999.93623656</v>
      </c>
      <c r="L483" s="5">
        <f t="shared" si="22"/>
        <v>257395898.93344736</v>
      </c>
      <c r="M483" s="5">
        <f t="shared" si="23"/>
        <v>279154101.0027892</v>
      </c>
    </row>
    <row r="484" spans="1:13" x14ac:dyDescent="0.25">
      <c r="A484">
        <v>476</v>
      </c>
      <c r="B484">
        <v>37937991.741000324</v>
      </c>
      <c r="C484">
        <v>992298.67783451383</v>
      </c>
      <c r="D484">
        <v>5219378.1483097691</v>
      </c>
      <c r="E484">
        <v>300605115.98138154</v>
      </c>
      <c r="F484" s="5">
        <f t="shared" si="21"/>
        <v>695300</v>
      </c>
      <c r="G484" s="5">
        <v>34765000</v>
      </c>
      <c r="H484" s="5">
        <v>3917131.7431189595</v>
      </c>
      <c r="J484" s="5"/>
      <c r="K484">
        <v>536549999.44618189</v>
      </c>
      <c r="L484" s="5">
        <f t="shared" si="22"/>
        <v>384132216.29164511</v>
      </c>
      <c r="M484" s="5">
        <f t="shared" si="23"/>
        <v>152417783.15453678</v>
      </c>
    </row>
    <row r="485" spans="1:13" x14ac:dyDescent="0.25">
      <c r="A485">
        <v>477</v>
      </c>
      <c r="B485">
        <v>22225810.674221713</v>
      </c>
      <c r="C485">
        <v>1208748.4873934407</v>
      </c>
      <c r="D485">
        <v>4193863.524367101</v>
      </c>
      <c r="E485">
        <v>171270115.4641284</v>
      </c>
      <c r="F485" s="5">
        <f t="shared" si="21"/>
        <v>695300</v>
      </c>
      <c r="G485" s="5">
        <v>34765000</v>
      </c>
      <c r="H485" s="5">
        <v>3749999.4782090303</v>
      </c>
      <c r="J485" s="5"/>
      <c r="K485">
        <v>536549999.54720217</v>
      </c>
      <c r="L485" s="5">
        <f t="shared" si="22"/>
        <v>238108837.62831968</v>
      </c>
      <c r="M485" s="5">
        <f t="shared" si="23"/>
        <v>298441161.91888249</v>
      </c>
    </row>
    <row r="486" spans="1:13" x14ac:dyDescent="0.25">
      <c r="A486">
        <v>478</v>
      </c>
      <c r="B486">
        <v>39544935.339482509</v>
      </c>
      <c r="C486">
        <v>1241311.07772246</v>
      </c>
      <c r="D486">
        <v>4946814.9341744203</v>
      </c>
      <c r="E486">
        <v>242276341.12010011</v>
      </c>
      <c r="F486" s="5">
        <f t="shared" si="21"/>
        <v>695300</v>
      </c>
      <c r="G486" s="5">
        <v>34765000</v>
      </c>
      <c r="H486" s="5">
        <v>3800157.4969005082</v>
      </c>
      <c r="J486" s="5"/>
      <c r="K486">
        <v>536549999.50332695</v>
      </c>
      <c r="L486" s="5">
        <f t="shared" si="22"/>
        <v>327269859.96837997</v>
      </c>
      <c r="M486" s="5">
        <f t="shared" si="23"/>
        <v>209280139.53494698</v>
      </c>
    </row>
    <row r="487" spans="1:13" x14ac:dyDescent="0.25">
      <c r="A487">
        <v>479</v>
      </c>
      <c r="B487">
        <v>29125799.34090792</v>
      </c>
      <c r="C487">
        <v>1080741.336968279</v>
      </c>
      <c r="D487">
        <v>4777288.5316812424</v>
      </c>
      <c r="E487">
        <v>166359120.96579137</v>
      </c>
      <c r="F487" s="5">
        <f t="shared" si="21"/>
        <v>695300</v>
      </c>
      <c r="G487" s="5">
        <v>34765000</v>
      </c>
      <c r="H487" s="5">
        <v>3749999.4224966345</v>
      </c>
      <c r="J487" s="5"/>
      <c r="K487">
        <v>536549999.97135961</v>
      </c>
      <c r="L487" s="5">
        <f t="shared" si="22"/>
        <v>240553249.59784546</v>
      </c>
      <c r="M487" s="5">
        <f t="shared" si="23"/>
        <v>295996750.37351418</v>
      </c>
    </row>
    <row r="488" spans="1:13" x14ac:dyDescent="0.25">
      <c r="A488">
        <v>480</v>
      </c>
      <c r="B488">
        <v>39321821.30803524</v>
      </c>
      <c r="C488">
        <v>874298.34805083869</v>
      </c>
      <c r="D488">
        <v>5448863.3326474838</v>
      </c>
      <c r="E488">
        <v>238986158.98711818</v>
      </c>
      <c r="F488" s="5">
        <f t="shared" si="21"/>
        <v>695300</v>
      </c>
      <c r="G488" s="5">
        <v>34765000</v>
      </c>
      <c r="H488" s="5">
        <v>3793559.2685673698</v>
      </c>
      <c r="J488" s="5"/>
      <c r="K488">
        <v>538063275.5988456</v>
      </c>
      <c r="L488" s="5">
        <f t="shared" si="22"/>
        <v>323885001.24441916</v>
      </c>
      <c r="M488" s="5">
        <f t="shared" si="23"/>
        <v>214178274.35442644</v>
      </c>
    </row>
    <row r="489" spans="1:13" x14ac:dyDescent="0.25">
      <c r="A489">
        <v>481</v>
      </c>
      <c r="B489">
        <v>39668662.33275637</v>
      </c>
      <c r="C489">
        <v>840237.64230165852</v>
      </c>
      <c r="D489">
        <v>3417398.5310121682</v>
      </c>
      <c r="E489">
        <v>246735705.10544211</v>
      </c>
      <c r="F489" s="5">
        <f t="shared" si="21"/>
        <v>695300</v>
      </c>
      <c r="G489" s="5">
        <v>34765000</v>
      </c>
      <c r="H489" s="5">
        <v>3809100.4370195083</v>
      </c>
      <c r="J489" s="5"/>
      <c r="K489">
        <v>536549999.55956471</v>
      </c>
      <c r="L489" s="5">
        <f t="shared" si="22"/>
        <v>329931404.04853183</v>
      </c>
      <c r="M489" s="5">
        <f t="shared" si="23"/>
        <v>206618595.51103288</v>
      </c>
    </row>
    <row r="490" spans="1:13" x14ac:dyDescent="0.25">
      <c r="A490">
        <v>482</v>
      </c>
      <c r="B490">
        <v>37029413.027359344</v>
      </c>
      <c r="C490">
        <v>1126694.0350819472</v>
      </c>
      <c r="D490">
        <v>3807368.842412008</v>
      </c>
      <c r="E490">
        <v>253026261.3408227</v>
      </c>
      <c r="F490" s="5">
        <f t="shared" si="21"/>
        <v>695300</v>
      </c>
      <c r="G490" s="5">
        <v>34765000</v>
      </c>
      <c r="H490" s="5">
        <v>3821715.7041098666</v>
      </c>
      <c r="J490" s="5"/>
      <c r="K490">
        <v>538180379.77383089</v>
      </c>
      <c r="L490" s="5">
        <f t="shared" si="22"/>
        <v>334271752.94978583</v>
      </c>
      <c r="M490" s="5">
        <f t="shared" si="23"/>
        <v>203908626.82404506</v>
      </c>
    </row>
    <row r="491" spans="1:13" x14ac:dyDescent="0.25">
      <c r="A491">
        <v>483</v>
      </c>
      <c r="B491">
        <v>54334965.103804767</v>
      </c>
      <c r="C491">
        <v>1325578.6447396034</v>
      </c>
      <c r="D491">
        <v>3892417.3229720048</v>
      </c>
      <c r="E491">
        <v>190723735.13912898</v>
      </c>
      <c r="F491" s="5">
        <f t="shared" si="21"/>
        <v>695300</v>
      </c>
      <c r="G491" s="5">
        <v>34765000</v>
      </c>
      <c r="H491" s="5">
        <v>3749999.6988991098</v>
      </c>
      <c r="J491" s="5"/>
      <c r="K491">
        <v>537279215.86110699</v>
      </c>
      <c r="L491" s="5">
        <f t="shared" si="22"/>
        <v>289486995.90954447</v>
      </c>
      <c r="M491" s="5">
        <f t="shared" si="23"/>
        <v>247792219.95156252</v>
      </c>
    </row>
    <row r="492" spans="1:13" x14ac:dyDescent="0.25">
      <c r="A492">
        <v>484</v>
      </c>
      <c r="B492">
        <v>31802142.952083234</v>
      </c>
      <c r="C492">
        <v>1024968.8794933498</v>
      </c>
      <c r="D492">
        <v>3680512.7645310387</v>
      </c>
      <c r="E492">
        <v>287657345.72090292</v>
      </c>
      <c r="F492" s="5">
        <f t="shared" si="21"/>
        <v>695300</v>
      </c>
      <c r="G492" s="5">
        <v>34765000</v>
      </c>
      <c r="H492" s="5">
        <v>3891165.9025877444</v>
      </c>
      <c r="J492" s="5"/>
      <c r="K492">
        <v>541866635.2082485</v>
      </c>
      <c r="L492" s="5">
        <f t="shared" si="22"/>
        <v>363516436.21959829</v>
      </c>
      <c r="M492" s="5">
        <f t="shared" si="23"/>
        <v>178350198.9886502</v>
      </c>
    </row>
    <row r="493" spans="1:13" x14ac:dyDescent="0.25">
      <c r="A493">
        <v>485</v>
      </c>
      <c r="B493">
        <v>39374414.403131858</v>
      </c>
      <c r="C493">
        <v>1302566.1166294958</v>
      </c>
      <c r="D493">
        <v>5116411.5616494929</v>
      </c>
      <c r="E493">
        <v>239415282.92059514</v>
      </c>
      <c r="F493" s="5">
        <f t="shared" si="21"/>
        <v>695300</v>
      </c>
      <c r="G493" s="5">
        <v>34765000</v>
      </c>
      <c r="H493" s="5">
        <v>3794419.8463657573</v>
      </c>
      <c r="J493" s="5"/>
      <c r="K493">
        <v>536915997.63247764</v>
      </c>
      <c r="L493" s="5">
        <f t="shared" si="22"/>
        <v>324463394.84837174</v>
      </c>
      <c r="M493" s="5">
        <f t="shared" si="23"/>
        <v>212452602.7841059</v>
      </c>
    </row>
    <row r="494" spans="1:13" x14ac:dyDescent="0.25">
      <c r="A494">
        <v>486</v>
      </c>
      <c r="B494">
        <v>40438099.249467768</v>
      </c>
      <c r="C494">
        <v>1274570.6643859164</v>
      </c>
      <c r="D494">
        <v>4941056.8371646041</v>
      </c>
      <c r="E494">
        <v>157112546.33896291</v>
      </c>
      <c r="F494" s="5">
        <f t="shared" si="21"/>
        <v>695300</v>
      </c>
      <c r="G494" s="5">
        <v>34765000</v>
      </c>
      <c r="H494" s="5">
        <v>3749999.3175995857</v>
      </c>
      <c r="J494" s="5"/>
      <c r="K494">
        <v>536549999.03992927</v>
      </c>
      <c r="L494" s="5">
        <f t="shared" si="22"/>
        <v>242976572.40758079</v>
      </c>
      <c r="M494" s="5">
        <f t="shared" si="23"/>
        <v>293573426.63234848</v>
      </c>
    </row>
    <row r="495" spans="1:13" x14ac:dyDescent="0.25">
      <c r="A495">
        <v>487</v>
      </c>
      <c r="B495">
        <v>27858683.786252506</v>
      </c>
      <c r="C495">
        <v>1195293.3607750149</v>
      </c>
      <c r="D495">
        <v>5971098.4221365163</v>
      </c>
      <c r="E495">
        <v>274873018.36457849</v>
      </c>
      <c r="F495" s="5">
        <f t="shared" si="21"/>
        <v>695300</v>
      </c>
      <c r="G495" s="5">
        <v>34765000</v>
      </c>
      <c r="H495" s="5">
        <v>3865527.8352792431</v>
      </c>
      <c r="J495" s="5"/>
      <c r="K495">
        <v>539626545.97166932</v>
      </c>
      <c r="L495" s="5">
        <f t="shared" si="22"/>
        <v>349223921.76902175</v>
      </c>
      <c r="M495" s="5">
        <f t="shared" si="23"/>
        <v>190402624.20264757</v>
      </c>
    </row>
    <row r="496" spans="1:13" x14ac:dyDescent="0.25">
      <c r="A496">
        <v>488</v>
      </c>
      <c r="B496">
        <v>29576778.086334962</v>
      </c>
      <c r="C496">
        <v>1144080.4199171802</v>
      </c>
      <c r="D496">
        <v>5198952.7591448529</v>
      </c>
      <c r="E496">
        <v>317254322.20094591</v>
      </c>
      <c r="F496" s="5">
        <f t="shared" si="21"/>
        <v>695300</v>
      </c>
      <c r="G496" s="5">
        <v>34765000</v>
      </c>
      <c r="H496" s="5">
        <v>3950520.5525410795</v>
      </c>
      <c r="J496" s="5"/>
      <c r="K496">
        <v>536549999.67888588</v>
      </c>
      <c r="L496" s="5">
        <f t="shared" si="22"/>
        <v>392584954.018884</v>
      </c>
      <c r="M496" s="5">
        <f t="shared" si="23"/>
        <v>143965045.66000187</v>
      </c>
    </row>
    <row r="497" spans="1:13" x14ac:dyDescent="0.25">
      <c r="A497">
        <v>489</v>
      </c>
      <c r="B497">
        <v>18407007.546204418</v>
      </c>
      <c r="C497">
        <v>1113879.7243347855</v>
      </c>
      <c r="D497">
        <v>5166803.1201133756</v>
      </c>
      <c r="E497">
        <v>198126820.81835514</v>
      </c>
      <c r="F497" s="5">
        <f t="shared" si="21"/>
        <v>695300</v>
      </c>
      <c r="G497" s="5">
        <v>34765000</v>
      </c>
      <c r="H497" s="5">
        <v>3749999.7828828413</v>
      </c>
      <c r="J497" s="5"/>
      <c r="K497">
        <v>537982533.4304682</v>
      </c>
      <c r="L497" s="5">
        <f t="shared" si="22"/>
        <v>262024810.99189055</v>
      </c>
      <c r="M497" s="5">
        <f t="shared" si="23"/>
        <v>275957722.43857765</v>
      </c>
    </row>
    <row r="498" spans="1:13" x14ac:dyDescent="0.25">
      <c r="A498">
        <v>490</v>
      </c>
      <c r="B498">
        <v>33851412.438822269</v>
      </c>
      <c r="C498">
        <v>1100992.6029506922</v>
      </c>
      <c r="D498">
        <v>4965244.5109547954</v>
      </c>
      <c r="E498">
        <v>37841391.225295812</v>
      </c>
      <c r="F498" s="5">
        <f t="shared" si="21"/>
        <v>695300</v>
      </c>
      <c r="G498" s="5">
        <v>34765000</v>
      </c>
      <c r="H498" s="5">
        <v>3749997.9645372187</v>
      </c>
      <c r="J498" s="5"/>
      <c r="K498">
        <v>536549999.75928527</v>
      </c>
      <c r="L498" s="5">
        <f t="shared" si="22"/>
        <v>116969338.74256079</v>
      </c>
      <c r="M498" s="5">
        <f t="shared" si="23"/>
        <v>419580661.01672447</v>
      </c>
    </row>
    <row r="499" spans="1:13" x14ac:dyDescent="0.25">
      <c r="A499">
        <v>491</v>
      </c>
      <c r="B499">
        <v>34990323.554784656</v>
      </c>
      <c r="C499">
        <v>1105806.7056906449</v>
      </c>
      <c r="D499">
        <v>5882299.05888985</v>
      </c>
      <c r="E499">
        <v>123293546.77944562</v>
      </c>
      <c r="F499" s="5">
        <f t="shared" si="21"/>
        <v>695300</v>
      </c>
      <c r="G499" s="5">
        <v>34765000</v>
      </c>
      <c r="H499" s="5">
        <v>3749998.9339425685</v>
      </c>
      <c r="J499" s="5"/>
      <c r="K499">
        <v>541369773.43129802</v>
      </c>
      <c r="L499" s="5">
        <f t="shared" si="22"/>
        <v>204482275.03275332</v>
      </c>
      <c r="M499" s="5">
        <f t="shared" si="23"/>
        <v>336887498.39854467</v>
      </c>
    </row>
    <row r="500" spans="1:13" x14ac:dyDescent="0.25">
      <c r="A500">
        <v>492</v>
      </c>
      <c r="B500">
        <v>32962172.212368693</v>
      </c>
      <c r="C500">
        <v>1146492.6931109598</v>
      </c>
      <c r="D500">
        <v>4711421.2751977472</v>
      </c>
      <c r="E500">
        <v>152849531.28057486</v>
      </c>
      <c r="F500" s="5">
        <f t="shared" si="21"/>
        <v>695300</v>
      </c>
      <c r="G500" s="5">
        <v>34765000</v>
      </c>
      <c r="H500" s="5">
        <v>3749999.2692381423</v>
      </c>
      <c r="J500" s="5"/>
      <c r="K500">
        <v>538135643.33206427</v>
      </c>
      <c r="L500" s="5">
        <f t="shared" si="22"/>
        <v>230879916.73049042</v>
      </c>
      <c r="M500" s="5">
        <f t="shared" si="23"/>
        <v>307255726.60157382</v>
      </c>
    </row>
    <row r="501" spans="1:13" x14ac:dyDescent="0.25">
      <c r="A501">
        <v>493</v>
      </c>
      <c r="B501">
        <v>34754905.415913209</v>
      </c>
      <c r="C501">
        <v>1095376.5424891149</v>
      </c>
      <c r="D501">
        <v>5938666.4015241778</v>
      </c>
      <c r="E501">
        <v>284783577.30498767</v>
      </c>
      <c r="F501" s="5">
        <f t="shared" si="21"/>
        <v>695300</v>
      </c>
      <c r="G501" s="5">
        <v>34765000</v>
      </c>
      <c r="H501" s="5">
        <v>3885402.7626099628</v>
      </c>
      <c r="J501" s="5"/>
      <c r="K501">
        <v>537367318.90778947</v>
      </c>
      <c r="L501" s="5">
        <f t="shared" si="22"/>
        <v>365918228.42752415</v>
      </c>
      <c r="M501" s="5">
        <f t="shared" si="23"/>
        <v>171449090.48026532</v>
      </c>
    </row>
    <row r="502" spans="1:13" x14ac:dyDescent="0.25">
      <c r="A502">
        <v>494</v>
      </c>
      <c r="B502">
        <v>25985483.664670698</v>
      </c>
      <c r="C502">
        <v>1017388.4641745989</v>
      </c>
      <c r="D502">
        <v>4073369.9526633536</v>
      </c>
      <c r="E502">
        <v>268742215.74530983</v>
      </c>
      <c r="F502" s="5">
        <f t="shared" si="21"/>
        <v>695300</v>
      </c>
      <c r="G502" s="5">
        <v>34765000</v>
      </c>
      <c r="H502" s="5">
        <v>3853232.9428044981</v>
      </c>
      <c r="J502" s="5"/>
      <c r="K502">
        <v>536549999.41413903</v>
      </c>
      <c r="L502" s="5">
        <f t="shared" si="22"/>
        <v>339131990.76962298</v>
      </c>
      <c r="M502" s="5">
        <f t="shared" si="23"/>
        <v>197418008.64451605</v>
      </c>
    </row>
    <row r="503" spans="1:13" x14ac:dyDescent="0.25">
      <c r="A503">
        <v>495</v>
      </c>
      <c r="B503">
        <v>36248953.649686188</v>
      </c>
      <c r="C503">
        <v>1133041.8170593104</v>
      </c>
      <c r="D503">
        <v>4118096.0930652837</v>
      </c>
      <c r="E503">
        <v>108843924.48687238</v>
      </c>
      <c r="F503" s="5">
        <f t="shared" si="21"/>
        <v>695300</v>
      </c>
      <c r="G503" s="5">
        <v>34765000</v>
      </c>
      <c r="H503" s="5">
        <v>3749998.7700199494</v>
      </c>
      <c r="J503" s="5"/>
      <c r="K503">
        <v>536549999.51225191</v>
      </c>
      <c r="L503" s="5">
        <f t="shared" si="22"/>
        <v>189554314.81670311</v>
      </c>
      <c r="M503" s="5">
        <f t="shared" si="23"/>
        <v>346995684.69554877</v>
      </c>
    </row>
    <row r="504" spans="1:13" x14ac:dyDescent="0.25">
      <c r="A504">
        <v>496</v>
      </c>
      <c r="B504">
        <v>38133360.058196574</v>
      </c>
      <c r="C504">
        <v>996225.25988210691</v>
      </c>
      <c r="D504">
        <v>6960257.6653112732</v>
      </c>
      <c r="E504">
        <v>89632608.171788692</v>
      </c>
      <c r="F504" s="5">
        <f t="shared" si="21"/>
        <v>695300</v>
      </c>
      <c r="G504" s="5">
        <v>34765000</v>
      </c>
      <c r="H504" s="5">
        <v>3749998.552078662</v>
      </c>
      <c r="J504" s="5"/>
      <c r="K504">
        <v>536708478.49001479</v>
      </c>
      <c r="L504" s="5">
        <f t="shared" si="22"/>
        <v>174932749.70725733</v>
      </c>
      <c r="M504" s="5">
        <f t="shared" si="23"/>
        <v>361775728.78275746</v>
      </c>
    </row>
    <row r="505" spans="1:13" x14ac:dyDescent="0.25">
      <c r="A505">
        <v>497</v>
      </c>
      <c r="B505">
        <v>17637871.192097962</v>
      </c>
      <c r="C505">
        <v>1000276.9692945343</v>
      </c>
      <c r="D505">
        <v>5286378.9035660625</v>
      </c>
      <c r="E505">
        <v>238079971.19322801</v>
      </c>
      <c r="F505" s="5">
        <f t="shared" si="21"/>
        <v>695300</v>
      </c>
      <c r="G505" s="5">
        <v>34765000</v>
      </c>
      <c r="H505" s="5">
        <v>3791741.9728265493</v>
      </c>
      <c r="J505" s="5"/>
      <c r="K505">
        <v>539753721.19323456</v>
      </c>
      <c r="L505" s="5">
        <f t="shared" si="22"/>
        <v>301256540.23101312</v>
      </c>
      <c r="M505" s="5">
        <f t="shared" si="23"/>
        <v>238497180.96222144</v>
      </c>
    </row>
    <row r="506" spans="1:13" x14ac:dyDescent="0.25">
      <c r="A506">
        <v>498</v>
      </c>
      <c r="B506">
        <v>43340819.953758061</v>
      </c>
      <c r="C506">
        <v>994440.65349827742</v>
      </c>
      <c r="D506">
        <v>6006865.1851105597</v>
      </c>
      <c r="E506">
        <v>131051056.53770177</v>
      </c>
      <c r="F506" s="5">
        <f t="shared" si="21"/>
        <v>695300</v>
      </c>
      <c r="G506" s="5">
        <v>34765000</v>
      </c>
      <c r="H506" s="5">
        <v>3749999.0219470365</v>
      </c>
      <c r="J506" s="5"/>
      <c r="K506">
        <v>536549999.4282217</v>
      </c>
      <c r="L506" s="5">
        <f t="shared" si="22"/>
        <v>220603481.3520157</v>
      </c>
      <c r="M506" s="5">
        <f t="shared" si="23"/>
        <v>315946518.07620597</v>
      </c>
    </row>
    <row r="507" spans="1:13" x14ac:dyDescent="0.25">
      <c r="A507">
        <v>499</v>
      </c>
      <c r="B507">
        <v>48780307.522667646</v>
      </c>
      <c r="C507">
        <v>1245835.3653703744</v>
      </c>
      <c r="D507">
        <v>5726915.744603171</v>
      </c>
      <c r="E507">
        <v>290813009.31925052</v>
      </c>
      <c r="F507" s="5">
        <f t="shared" si="21"/>
        <v>695300</v>
      </c>
      <c r="G507" s="5">
        <v>34765000</v>
      </c>
      <c r="H507" s="5">
        <v>3897494.3634822788</v>
      </c>
      <c r="J507" s="5"/>
      <c r="K507">
        <v>536549997.53411371</v>
      </c>
      <c r="L507" s="5">
        <f t="shared" si="22"/>
        <v>385923862.31537402</v>
      </c>
      <c r="M507" s="5">
        <f t="shared" si="23"/>
        <v>150626135.21873969</v>
      </c>
    </row>
    <row r="508" spans="1:13" x14ac:dyDescent="0.25">
      <c r="A508">
        <v>500</v>
      </c>
      <c r="B508">
        <v>17844493.703522362</v>
      </c>
      <c r="C508">
        <v>1067765.6786458718</v>
      </c>
      <c r="D508">
        <v>3873473.8537335265</v>
      </c>
      <c r="E508">
        <v>249578220.2162731</v>
      </c>
      <c r="F508" s="5">
        <f t="shared" si="21"/>
        <v>695300</v>
      </c>
      <c r="G508" s="5">
        <v>34765000</v>
      </c>
      <c r="H508" s="5">
        <v>3814800.9006970804</v>
      </c>
      <c r="J508" s="5"/>
      <c r="K508">
        <v>537959860.08874798</v>
      </c>
      <c r="L508" s="5">
        <f t="shared" si="22"/>
        <v>311639054.35287189</v>
      </c>
      <c r="M508" s="5">
        <f t="shared" si="23"/>
        <v>226320805.73587608</v>
      </c>
    </row>
    <row r="510" spans="1:13" x14ac:dyDescent="0.25">
      <c r="A510" t="s">
        <v>91</v>
      </c>
    </row>
    <row r="511" spans="1:13" x14ac:dyDescent="0.25">
      <c r="A511" t="s">
        <v>92</v>
      </c>
      <c r="B511" t="str">
        <f>IF(ISBLANK($B510),"",_xll.EDF(B9:B508,$B510))</f>
        <v/>
      </c>
      <c r="C511" t="str">
        <f>IF(ISBLANK($C510),"",_xll.EDF(C9:C508,$C510))</f>
        <v/>
      </c>
      <c r="D511" t="str">
        <f>IF(ISBLANK($D510),"",_xll.EDF(D9:D508,$D510))</f>
        <v/>
      </c>
      <c r="E511" t="str">
        <f>IF(ISBLANK($E510),"",_xll.EDF(E9:E508,$E510))</f>
        <v/>
      </c>
      <c r="H511" s="5" t="str">
        <f>IF(ISBLANK($B510),"",_xll.EDF(H9:H508,$B510))</f>
        <v/>
      </c>
      <c r="K511" t="str">
        <f>IF(ISBLANK($K510),"",_xll.EDF(K9:K508,$K510))</f>
        <v/>
      </c>
    </row>
    <row r="512" spans="1:13" x14ac:dyDescent="0.25">
      <c r="A512" t="s">
        <v>93</v>
      </c>
    </row>
    <row r="513" spans="1:11" x14ac:dyDescent="0.25">
      <c r="A513" t="s">
        <v>94</v>
      </c>
      <c r="B513" t="str">
        <f>IF(ISBLANK($B512),"",_xll.EDF(B9:B508,$B512))</f>
        <v/>
      </c>
      <c r="C513" t="str">
        <f>IF(ISBLANK($C512),"",_xll.EDF(C9:C508,$C512))</f>
        <v/>
      </c>
      <c r="D513" t="str">
        <f>IF(ISBLANK($D512),"",_xll.EDF(D9:D508,$D512))</f>
        <v/>
      </c>
      <c r="E513" t="str">
        <f>IF(ISBLANK($E512),"",_xll.EDF(E9:E508,$E512))</f>
        <v/>
      </c>
      <c r="H513" s="5" t="str">
        <f>IF(ISBLANK($B512),"",_xll.EDF(H9:H508,$B512))</f>
        <v/>
      </c>
      <c r="K513" t="str">
        <f>IF(ISBLANK($K512),"",_xll.EDF(K9:K508,$K512))</f>
        <v/>
      </c>
    </row>
    <row r="514" spans="1:11" x14ac:dyDescent="0.25">
      <c r="A514" t="s">
        <v>95</v>
      </c>
    </row>
    <row r="515" spans="1:11" x14ac:dyDescent="0.25">
      <c r="A515" t="s">
        <v>96</v>
      </c>
      <c r="B515" t="str">
        <f>IF(ISBLANK($B514),"",_xll.EDF(B9:B508,$B514))</f>
        <v/>
      </c>
      <c r="C515" t="str">
        <f>IF(ISBLANK($C514),"",_xll.EDF(C9:C508,$C514))</f>
        <v/>
      </c>
      <c r="D515" t="str">
        <f>IF(ISBLANK($D514),"",_xll.EDF(D9:D508,$D514))</f>
        <v/>
      </c>
      <c r="E515" t="str">
        <f>IF(ISBLANK($E514),"",_xll.EDF(E9:E508,$E514))</f>
        <v/>
      </c>
      <c r="H515" s="5" t="str">
        <f>IF(ISBLANK($B514),"",_xll.EDF(H9:H508,$B514))</f>
        <v/>
      </c>
      <c r="K515" t="str">
        <f>IF(ISBLANK($K514),"",_xll.EDF(K9:K508,$K514))</f>
        <v/>
      </c>
    </row>
    <row r="516" spans="1:11" x14ac:dyDescent="0.25">
      <c r="A516" t="s">
        <v>97</v>
      </c>
    </row>
    <row r="517" spans="1:11" x14ac:dyDescent="0.25">
      <c r="A517" t="s">
        <v>98</v>
      </c>
      <c r="B517" t="str">
        <f>IF(ISBLANK($B516),"",_xll.EDF(B9:B508,$B516))</f>
        <v/>
      </c>
      <c r="C517" t="str">
        <f>IF(ISBLANK($C516),"",_xll.EDF(C9:C508,$C516))</f>
        <v/>
      </c>
      <c r="D517" t="str">
        <f>IF(ISBLANK($D516),"",_xll.EDF(D9:D508,$D516))</f>
        <v/>
      </c>
      <c r="E517" t="str">
        <f>IF(ISBLANK($E516),"",_xll.EDF(E9:E508,$E516))</f>
        <v/>
      </c>
      <c r="H517" s="5" t="str">
        <f>IF(ISBLANK($B516),"",_xll.EDF(H9:H508,$B516))</f>
        <v/>
      </c>
      <c r="K517" t="str">
        <f>IF(ISBLANK($K516),"",_xll.EDF(K9:K508,$K516))</f>
        <v/>
      </c>
    </row>
    <row r="518" spans="1:11" x14ac:dyDescent="0.25">
      <c r="A518" t="s">
        <v>99</v>
      </c>
    </row>
    <row r="519" spans="1:11" x14ac:dyDescent="0.25">
      <c r="A519" t="s">
        <v>100</v>
      </c>
      <c r="B519" t="str">
        <f>IF(ISBLANK($B518),"",_xll.EDF(B9:B508,$B518))</f>
        <v/>
      </c>
      <c r="C519" t="str">
        <f>IF(ISBLANK($C518),"",_xll.EDF(C9:C508,$C518))</f>
        <v/>
      </c>
      <c r="D519" t="str">
        <f>IF(ISBLANK($D518),"",_xll.EDF(D9:D508,$D518))</f>
        <v/>
      </c>
      <c r="E519" t="str">
        <f>IF(ISBLANK($E518),"",_xll.EDF(E9:E508,$E518))</f>
        <v/>
      </c>
      <c r="H519" s="5" t="str">
        <f>IF(ISBLANK($B518),"",_xll.EDF(H9:H508,$B518))</f>
        <v/>
      </c>
      <c r="K519" t="str">
        <f>IF(ISBLANK($K518),"",_xll.EDF(K9:K508,$K518))</f>
        <v/>
      </c>
    </row>
  </sheetData>
  <dataValidations disablePrompts="1" count="1">
    <dataValidation type="list" allowBlank="1" showInputMessage="1" showErrorMessage="1" sqref="R8">
      <formula1>"Cauchy,Cosinus,Double Exp,Epanechnikov,Gaussian,Histogram,Parzen,Quartic,Semiparametric Normal (HG),Triangle,Triweight,Uniform"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"/>
  <sheetViews>
    <sheetView workbookViewId="0">
      <selection activeCell="E4" sqref="E4"/>
    </sheetView>
  </sheetViews>
  <sheetFormatPr defaultRowHeight="15" x14ac:dyDescent="0.25"/>
  <cols>
    <col min="2" max="2" width="18.140625" customWidth="1"/>
    <col min="3" max="3" width="16.85546875" customWidth="1"/>
    <col min="4" max="4" width="18.140625" customWidth="1"/>
    <col min="7" max="7" width="13.7109375" bestFit="1" customWidth="1"/>
    <col min="8" max="8" width="9.28515625" bestFit="1" customWidth="1"/>
    <col min="10" max="10" width="13.7109375" bestFit="1" customWidth="1"/>
    <col min="11" max="11" width="9.28515625" bestFit="1" customWidth="1"/>
    <col min="13" max="13" width="12.5703125" bestFit="1" customWidth="1"/>
    <col min="14" max="14" width="9.28515625" bestFit="1" customWidth="1"/>
  </cols>
  <sheetData>
    <row r="1" spans="1:14" x14ac:dyDescent="0.25">
      <c r="A1" t="s">
        <v>126</v>
      </c>
    </row>
    <row r="2" spans="1:14" x14ac:dyDescent="0.25">
      <c r="A2" s="22" t="s">
        <v>84</v>
      </c>
      <c r="B2" s="23" t="s">
        <v>137</v>
      </c>
      <c r="C2" s="23" t="s">
        <v>138</v>
      </c>
      <c r="D2" s="23" t="s">
        <v>139</v>
      </c>
    </row>
    <row r="3" spans="1:14" x14ac:dyDescent="0.25">
      <c r="A3" s="24" t="s">
        <v>85</v>
      </c>
      <c r="B3">
        <f>AVERAGE(B9:B508)</f>
        <v>174127515.64642817</v>
      </c>
      <c r="C3">
        <f>AVERAGE(C9:C508)</f>
        <v>125636871.36098699</v>
      </c>
      <c r="D3">
        <f>AVERAGE(D9:D508)</f>
        <v>90664375.563491926</v>
      </c>
    </row>
    <row r="4" spans="1:14" x14ac:dyDescent="0.25">
      <c r="A4" s="24" t="s">
        <v>86</v>
      </c>
      <c r="B4">
        <f>STDEV(B9:B508)</f>
        <v>1019887.4986406646</v>
      </c>
      <c r="C4">
        <f>STDEV(C9:C508)</f>
        <v>1469011.6366090241</v>
      </c>
      <c r="D4">
        <f>STDEV(D9:D508)</f>
        <v>1591746.0231055603</v>
      </c>
    </row>
    <row r="5" spans="1:14" x14ac:dyDescent="0.25">
      <c r="A5" s="24" t="s">
        <v>87</v>
      </c>
      <c r="B5">
        <f>100*B4/B3</f>
        <v>0.58571300167836815</v>
      </c>
      <c r="C5">
        <f>100*C4/C3</f>
        <v>1.1692520043643688</v>
      </c>
      <c r="D5">
        <f>100*D4/D3</f>
        <v>1.7556465957137337</v>
      </c>
    </row>
    <row r="6" spans="1:14" x14ac:dyDescent="0.25">
      <c r="A6" s="24" t="s">
        <v>88</v>
      </c>
      <c r="B6">
        <f>MIN(B9:B508)</f>
        <v>171148912.30740184</v>
      </c>
      <c r="C6">
        <f>MIN(C9:C508)</f>
        <v>120946690.51774202</v>
      </c>
      <c r="D6">
        <f>MIN(D9:D508)</f>
        <v>85777749.756514907</v>
      </c>
    </row>
    <row r="7" spans="1:14" x14ac:dyDescent="0.25">
      <c r="A7" s="24" t="s">
        <v>89</v>
      </c>
      <c r="B7">
        <f>MAX(B9:B508)</f>
        <v>177498149.08917472</v>
      </c>
      <c r="C7">
        <f>MAX(C9:C508)</f>
        <v>129956478.91756684</v>
      </c>
      <c r="D7">
        <f>MAX(D9:D508)</f>
        <v>95676229.367738858</v>
      </c>
    </row>
    <row r="8" spans="1:14" x14ac:dyDescent="0.25">
      <c r="A8" t="s">
        <v>90</v>
      </c>
      <c r="B8" t="str">
        <f>"Variable "&amp;1</f>
        <v>Variable 1</v>
      </c>
      <c r="C8" t="str">
        <f>"Variable "&amp;2</f>
        <v>Variable 2</v>
      </c>
      <c r="D8" t="str">
        <f>"Variable "&amp;3</f>
        <v>Variable 3</v>
      </c>
    </row>
    <row r="9" spans="1:14" x14ac:dyDescent="0.25">
      <c r="A9">
        <v>1</v>
      </c>
      <c r="B9">
        <v>172772116.53235495</v>
      </c>
      <c r="C9">
        <v>126392237.96387255</v>
      </c>
      <c r="D9">
        <v>91028296.907597408</v>
      </c>
      <c r="F9" t="s">
        <v>127</v>
      </c>
      <c r="I9" t="s">
        <v>127</v>
      </c>
      <c r="L9" t="s">
        <v>127</v>
      </c>
    </row>
    <row r="10" spans="1:14" x14ac:dyDescent="0.25">
      <c r="A10">
        <v>2</v>
      </c>
      <c r="B10">
        <v>176027430.07123676</v>
      </c>
      <c r="C10">
        <v>126341189.2877928</v>
      </c>
      <c r="D10">
        <v>88989989.766355574</v>
      </c>
      <c r="G10">
        <f>NPVResults!$B$9</f>
        <v>172772116.53235495</v>
      </c>
      <c r="J10">
        <f>NPVResults!$C$9</f>
        <v>126392237.96387255</v>
      </c>
      <c r="M10">
        <f>NPVResults!$D$9</f>
        <v>91028296.907597408</v>
      </c>
    </row>
    <row r="11" spans="1:14" x14ac:dyDescent="0.25">
      <c r="A11">
        <v>3</v>
      </c>
      <c r="B11">
        <v>173631491.05463466</v>
      </c>
      <c r="C11">
        <v>125480537.34142458</v>
      </c>
      <c r="D11">
        <v>89511480.920112327</v>
      </c>
      <c r="F11" t="s">
        <v>128</v>
      </c>
      <c r="G11">
        <f>MIN(NPVResults!$B$10:$B$508)</f>
        <v>171148912.30740184</v>
      </c>
      <c r="I11" t="s">
        <v>128</v>
      </c>
      <c r="J11">
        <f>MIN(NPVResults!$C$10:$C$508)</f>
        <v>120946690.51774202</v>
      </c>
      <c r="L11" t="s">
        <v>128</v>
      </c>
      <c r="M11">
        <f>MIN(NPVResults!$D$10:$D$508)</f>
        <v>85777749.756514907</v>
      </c>
    </row>
    <row r="12" spans="1:14" x14ac:dyDescent="0.25">
      <c r="A12">
        <v>4</v>
      </c>
      <c r="B12">
        <v>173920165.1641432</v>
      </c>
      <c r="C12">
        <v>124892984.04983346</v>
      </c>
      <c r="D12">
        <v>94094152.787779063</v>
      </c>
      <c r="F12" t="s">
        <v>129</v>
      </c>
      <c r="G12">
        <f>MAX(NPVResults!$B$10:$B$508)</f>
        <v>177498149.08917472</v>
      </c>
      <c r="I12" t="s">
        <v>129</v>
      </c>
      <c r="J12">
        <f>MAX(NPVResults!$C$10:$C$508)</f>
        <v>129956478.91756684</v>
      </c>
      <c r="L12" t="s">
        <v>129</v>
      </c>
      <c r="M12">
        <f>MAX(NPVResults!$D$10:$D$508)</f>
        <v>95676229.367738858</v>
      </c>
    </row>
    <row r="13" spans="1:14" ht="15.75" thickBot="1" x14ac:dyDescent="0.3">
      <c r="A13">
        <v>5</v>
      </c>
      <c r="B13">
        <v>173883605.7144787</v>
      </c>
      <c r="C13">
        <v>126814721.65197779</v>
      </c>
      <c r="D13">
        <v>90451993.602834836</v>
      </c>
      <c r="F13" t="s">
        <v>130</v>
      </c>
      <c r="G13">
        <f>_xll.BANDWIDTH(NPVResults!$B$10:$B$508)</f>
        <v>310860.89026096649</v>
      </c>
      <c r="I13" t="s">
        <v>130</v>
      </c>
      <c r="J13">
        <f>_xll.BANDWIDTH(NPVResults!$C$10:$C$508)</f>
        <v>449812.2450284707</v>
      </c>
      <c r="L13" t="s">
        <v>130</v>
      </c>
      <c r="M13">
        <f>_xll.BANDWIDTH(NPVResults!$D$10:$D$508)</f>
        <v>487497.43774303398</v>
      </c>
    </row>
    <row r="14" spans="1:14" ht="16.5" thickTop="1" thickBot="1" x14ac:dyDescent="0.3">
      <c r="A14">
        <v>6</v>
      </c>
      <c r="B14">
        <v>174911023.031021</v>
      </c>
      <c r="C14">
        <v>125508614.10639051</v>
      </c>
      <c r="D14">
        <v>90038077.928714782</v>
      </c>
      <c r="F14" t="s">
        <v>131</v>
      </c>
      <c r="G14" s="18" t="s">
        <v>136</v>
      </c>
      <c r="I14" t="s">
        <v>131</v>
      </c>
      <c r="J14" s="18" t="s">
        <v>136</v>
      </c>
      <c r="L14" t="s">
        <v>131</v>
      </c>
      <c r="M14" s="18" t="s">
        <v>136</v>
      </c>
    </row>
    <row r="15" spans="1:14" ht="15.75" thickTop="1" x14ac:dyDescent="0.25">
      <c r="A15">
        <v>7</v>
      </c>
      <c r="B15">
        <v>175392497.88049319</v>
      </c>
      <c r="C15">
        <v>127109899.96331419</v>
      </c>
      <c r="D15">
        <v>91804237.907885835</v>
      </c>
      <c r="F15" t="s">
        <v>132</v>
      </c>
      <c r="G15" s="19">
        <f>MIN(0.95, 1 - 1 / (COUNT(NPVResults!$B$10:$B$508) - 1))</f>
        <v>0.95</v>
      </c>
      <c r="I15" t="s">
        <v>132</v>
      </c>
      <c r="J15" s="19">
        <f>MIN(0.95, 1 - 1 / (COUNT(NPVResults!$C$10:$C$508) - 1))</f>
        <v>0.95</v>
      </c>
      <c r="L15" t="s">
        <v>132</v>
      </c>
      <c r="M15" s="19">
        <f>MIN(0.95, 1 - 1 / (COUNT(NPVResults!$D$10:$D$508) - 1))</f>
        <v>0.95</v>
      </c>
    </row>
    <row r="16" spans="1:14" x14ac:dyDescent="0.25">
      <c r="A16">
        <v>8</v>
      </c>
      <c r="B16">
        <v>174539464.11056533</v>
      </c>
      <c r="C16">
        <v>125695690.80506642</v>
      </c>
      <c r="D16">
        <v>91563460.931104124</v>
      </c>
      <c r="F16" t="s">
        <v>133</v>
      </c>
      <c r="G16" s="20">
        <f>_xll.QUANTILE(NPVResults!$B$10:$B$508,(1-$G$15)/2)</f>
        <v>172120186.16017595</v>
      </c>
      <c r="H16" s="21">
        <f>_xll.PDENSITY($G$16,NPVResults!$B$10:$B$508,$G$13,$G$14,0)</f>
        <v>6.4056044842089797E-8</v>
      </c>
      <c r="I16" t="s">
        <v>133</v>
      </c>
      <c r="J16" s="20">
        <f>_xll.QUANTILE(NPVResults!$C$10:$C$508,(1-$J$15)/2)</f>
        <v>122742290.43878403</v>
      </c>
      <c r="K16" s="21">
        <f>_xll.PDENSITY($J$16,NPVResults!$C$10:$C$508,$J$13,$J$14,0)</f>
        <v>4.4194137067397828E-8</v>
      </c>
      <c r="L16" t="s">
        <v>133</v>
      </c>
      <c r="M16" s="20">
        <f>_xll.QUANTILE(NPVResults!$D$10:$D$508,(1-$M$15)/2)</f>
        <v>87550794.470419466</v>
      </c>
      <c r="N16" s="21">
        <f>_xll.PDENSITY($M$16,NPVResults!$D$10:$D$508,$M$13,$M$14,0)</f>
        <v>4.1733025514900375E-8</v>
      </c>
    </row>
    <row r="17" spans="1:14" x14ac:dyDescent="0.25">
      <c r="A17">
        <v>9</v>
      </c>
      <c r="B17">
        <v>173093858.74305972</v>
      </c>
      <c r="C17">
        <v>126859653.67765471</v>
      </c>
      <c r="D17">
        <v>93591719.532181516</v>
      </c>
      <c r="F17" t="s">
        <v>134</v>
      </c>
      <c r="G17" s="20">
        <f>AVERAGE(NPVResults!$B$10:$B$508)</f>
        <v>174130231.87711763</v>
      </c>
      <c r="H17" s="21">
        <f>_xll.PDENSITY($G$17,NPVResults!$B$10:$B$508,$G$13,$G$14,0)</f>
        <v>3.7500710032758606E-7</v>
      </c>
      <c r="I17" t="s">
        <v>134</v>
      </c>
      <c r="J17" s="20">
        <f>AVERAGE(NPVResults!$C$10:$C$508)</f>
        <v>125635357.60025977</v>
      </c>
      <c r="K17" s="21">
        <f>_xll.PDENSITY($J$17,NPVResults!$C$10:$C$508,$J$13,$J$14,0)</f>
        <v>2.593964011689975E-7</v>
      </c>
      <c r="L17" t="s">
        <v>134</v>
      </c>
      <c r="M17" s="20">
        <f>AVERAGE(NPVResults!$D$10:$D$508)</f>
        <v>90663646.26220113</v>
      </c>
      <c r="N17" s="21">
        <f>_xll.PDENSITY($M$17,NPVResults!$D$10:$D$508,$M$13,$M$14,0)</f>
        <v>2.3880019819910158E-7</v>
      </c>
    </row>
    <row r="18" spans="1:14" x14ac:dyDescent="0.25">
      <c r="A18">
        <v>10</v>
      </c>
      <c r="B18">
        <v>175505728.82398483</v>
      </c>
      <c r="C18">
        <v>126451412.97055057</v>
      </c>
      <c r="D18">
        <v>90745855.337994352</v>
      </c>
      <c r="F18" t="s">
        <v>135</v>
      </c>
      <c r="G18" s="21">
        <f>_xll.QUANTILE(NPVResults!$B$10:$B$508,1-(1-$G$15)/2)</f>
        <v>176128547.50973237</v>
      </c>
      <c r="H18" s="21">
        <f>_xll.PDENSITY($G$18,NPVResults!$B$10:$B$508,$G$13,$G$14,0)</f>
        <v>6.4172889993735767E-8</v>
      </c>
      <c r="I18" t="s">
        <v>135</v>
      </c>
      <c r="J18" s="21">
        <f>_xll.QUANTILE(NPVResults!$C$10:$C$508,1-(1-$J$15)/2)</f>
        <v>128524136.24657243</v>
      </c>
      <c r="K18" s="21">
        <f>_xll.PDENSITY($J$18,NPVResults!$C$10:$C$508,$J$13,$J$14,0)</f>
        <v>4.4761858619913009E-8</v>
      </c>
      <c r="L18" t="s">
        <v>135</v>
      </c>
      <c r="M18" s="21">
        <f>_xll.QUANTILE(NPVResults!$D$10:$D$508,1-(1-$M$15)/2)</f>
        <v>93796934.000767663</v>
      </c>
      <c r="N18" s="21">
        <f>_xll.PDENSITY($M$18,NPVResults!$D$10:$D$508,$M$13,$M$14,0)</f>
        <v>4.106761421203888E-8</v>
      </c>
    </row>
    <row r="19" spans="1:14" x14ac:dyDescent="0.25">
      <c r="A19">
        <v>11</v>
      </c>
      <c r="B19">
        <v>175015485.99076867</v>
      </c>
      <c r="C19">
        <v>124576306.07963918</v>
      </c>
      <c r="D19">
        <v>92219034.728248224</v>
      </c>
      <c r="F19">
        <v>1</v>
      </c>
      <c r="G19" s="21">
        <f>$G$11</f>
        <v>171148912.30740184</v>
      </c>
      <c r="H19" s="21">
        <f>_xll.PDENSITY($G$19,NPVResults!$B$10:$B$508,$G$13,$G$14,0)</f>
        <v>7.7381978363607518E-9</v>
      </c>
      <c r="I19">
        <v>1</v>
      </c>
      <c r="J19" s="21">
        <f>$J$11</f>
        <v>120946690.51774202</v>
      </c>
      <c r="K19" s="21">
        <f>_xll.PDENSITY($J$19,NPVResults!$C$10:$C$508,$J$13,$J$14,0)</f>
        <v>2.7245456362103714E-9</v>
      </c>
      <c r="L19">
        <v>1</v>
      </c>
      <c r="M19" s="21">
        <f>$M$11</f>
        <v>85777749.756514907</v>
      </c>
      <c r="N19" s="21">
        <f>_xll.PDENSITY($M$19,NPVResults!$D$10:$D$508,$M$13,$M$14,0)</f>
        <v>3.5453969510634454E-9</v>
      </c>
    </row>
    <row r="20" spans="1:14" x14ac:dyDescent="0.25">
      <c r="A20">
        <v>12</v>
      </c>
      <c r="B20">
        <v>174825106.01993543</v>
      </c>
      <c r="C20">
        <v>125767646.48101634</v>
      </c>
      <c r="D20">
        <v>91736283.672625542</v>
      </c>
      <c r="F20">
        <v>2</v>
      </c>
      <c r="G20" s="20">
        <f t="shared" ref="G20:G51" si="0">1/99*($G$12-$G$11)+G19</f>
        <v>171213046.01226822</v>
      </c>
      <c r="H20" s="21">
        <f>_xll.PDENSITY($G$20,NPVResults!$B$10:$B$508,$G$13,$G$14,0)</f>
        <v>9.2721001874496724E-9</v>
      </c>
      <c r="I20">
        <v>2</v>
      </c>
      <c r="J20" s="20">
        <f t="shared" ref="J20:J51" si="1">1/99*($J$12-$J$11)+J19</f>
        <v>121037698.48137662</v>
      </c>
      <c r="K20" s="21">
        <f>_xll.PDENSITY($J$20,NPVResults!$C$10:$C$508,$J$13,$J$14,0)</f>
        <v>3.1241264345854448E-9</v>
      </c>
      <c r="L20">
        <v>2</v>
      </c>
      <c r="M20" s="20">
        <f t="shared" ref="M20:M51" si="2">1/99*($M$12-$M$11)+M19</f>
        <v>85877734.399052516</v>
      </c>
      <c r="N20" s="21">
        <f>_xll.PDENSITY($M$20,NPVResults!$D$10:$D$508,$M$13,$M$14,0)</f>
        <v>4.1877883448302969E-9</v>
      </c>
    </row>
    <row r="21" spans="1:14" x14ac:dyDescent="0.25">
      <c r="A21">
        <v>13</v>
      </c>
      <c r="B21">
        <v>174756744.42089435</v>
      </c>
      <c r="C21">
        <v>124507880.68909976</v>
      </c>
      <c r="D21">
        <v>90174698.886295155</v>
      </c>
      <c r="F21">
        <v>3</v>
      </c>
      <c r="G21" s="20">
        <f t="shared" si="0"/>
        <v>171277179.71713459</v>
      </c>
      <c r="H21" s="21">
        <f>_xll.PDENSITY($G$21,NPVResults!$B$10:$B$508,$G$13,$G$14,0)</f>
        <v>1.0992791602300028E-8</v>
      </c>
      <c r="I21">
        <v>3</v>
      </c>
      <c r="J21" s="20">
        <f t="shared" si="1"/>
        <v>121128706.44501121</v>
      </c>
      <c r="K21" s="21">
        <f>_xll.PDENSITY($J$21,NPVResults!$C$10:$C$508,$J$13,$J$14,0)</f>
        <v>3.5923832156600503E-9</v>
      </c>
      <c r="L21">
        <v>3</v>
      </c>
      <c r="M21" s="20">
        <f t="shared" si="2"/>
        <v>85977719.041590124</v>
      </c>
      <c r="N21" s="21">
        <f>_xll.PDENSITY($M$21,NPVResults!$D$10:$D$508,$M$13,$M$14,0)</f>
        <v>4.9096938676298086E-9</v>
      </c>
    </row>
    <row r="22" spans="1:14" x14ac:dyDescent="0.25">
      <c r="A22">
        <v>14</v>
      </c>
      <c r="B22">
        <v>175944025.70111072</v>
      </c>
      <c r="C22">
        <v>124569409.12584291</v>
      </c>
      <c r="D22">
        <v>88064693.224232197</v>
      </c>
      <c r="F22">
        <v>4</v>
      </c>
      <c r="G22" s="20">
        <f t="shared" si="0"/>
        <v>171341313.42200097</v>
      </c>
      <c r="H22" s="21">
        <f>_xll.PDENSITY($G$22,NPVResults!$B$10:$B$508,$G$13,$G$14,0)</f>
        <v>1.2926586654753146E-8</v>
      </c>
      <c r="I22">
        <v>4</v>
      </c>
      <c r="J22" s="20">
        <f t="shared" si="1"/>
        <v>121219714.40864581</v>
      </c>
      <c r="K22" s="21">
        <f>_xll.PDENSITY($J$22,NPVResults!$C$10:$C$508,$J$13,$J$14,0)</f>
        <v>4.1580030709067303E-9</v>
      </c>
      <c r="L22">
        <v>4</v>
      </c>
      <c r="M22" s="20">
        <f t="shared" si="2"/>
        <v>86077703.684127733</v>
      </c>
      <c r="N22" s="21">
        <f>_xll.PDENSITY($M$22,NPVResults!$D$10:$D$508,$M$13,$M$14,0)</f>
        <v>5.7265305784583167E-9</v>
      </c>
    </row>
    <row r="23" spans="1:14" x14ac:dyDescent="0.25">
      <c r="A23">
        <v>15</v>
      </c>
      <c r="B23">
        <v>174880369.44262272</v>
      </c>
      <c r="C23">
        <v>125135145.26325038</v>
      </c>
      <c r="D23">
        <v>90726372.872249439</v>
      </c>
      <c r="F23">
        <v>5</v>
      </c>
      <c r="G23" s="20">
        <f t="shared" si="0"/>
        <v>171405447.12686735</v>
      </c>
      <c r="H23" s="21">
        <f>_xll.PDENSITY($G$23,NPVResults!$B$10:$B$508,$G$13,$G$14,0)</f>
        <v>1.5104783248551808E-8</v>
      </c>
      <c r="I23">
        <v>5</v>
      </c>
      <c r="J23" s="20">
        <f t="shared" si="1"/>
        <v>121310722.3722804</v>
      </c>
      <c r="K23" s="21">
        <f>_xll.PDENSITY($J$23,NPVResults!$C$10:$C$508,$J$13,$J$14,0)</f>
        <v>4.8494201506130451E-9</v>
      </c>
      <c r="L23">
        <v>5</v>
      </c>
      <c r="M23" s="20">
        <f t="shared" si="2"/>
        <v>86177688.326665342</v>
      </c>
      <c r="N23" s="21">
        <f>_xll.PDENSITY($M$23,NPVResults!$D$10:$D$508,$M$13,$M$14,0)</f>
        <v>6.6560334009520386E-9</v>
      </c>
    </row>
    <row r="24" spans="1:14" x14ac:dyDescent="0.25">
      <c r="A24">
        <v>16</v>
      </c>
      <c r="B24">
        <v>174978977.35519785</v>
      </c>
      <c r="C24">
        <v>126213988.51233266</v>
      </c>
      <c r="D24">
        <v>91761115.029627532</v>
      </c>
      <c r="F24">
        <v>6</v>
      </c>
      <c r="G24" s="20">
        <f t="shared" si="0"/>
        <v>171469580.83173373</v>
      </c>
      <c r="H24" s="21">
        <f>_xll.PDENSITY($G$24,NPVResults!$B$10:$B$508,$G$13,$G$14,0)</f>
        <v>1.7560840229487566E-8</v>
      </c>
      <c r="I24">
        <v>6</v>
      </c>
      <c r="J24" s="20">
        <f t="shared" si="1"/>
        <v>121401730.335915</v>
      </c>
      <c r="K24" s="21">
        <f>_xll.PDENSITY($J$24,NPVResults!$C$10:$C$508,$J$13,$J$14,0)</f>
        <v>5.6909205176264502E-9</v>
      </c>
      <c r="L24">
        <v>6</v>
      </c>
      <c r="M24" s="20">
        <f t="shared" si="2"/>
        <v>86277672.969202951</v>
      </c>
      <c r="N24" s="21">
        <f>_xll.PDENSITY($M$24,NPVResults!$D$10:$D$508,$M$13,$M$14,0)</f>
        <v>7.7175243190220395E-9</v>
      </c>
    </row>
    <row r="25" spans="1:14" x14ac:dyDescent="0.25">
      <c r="A25">
        <v>17</v>
      </c>
      <c r="B25">
        <v>174065451.82551721</v>
      </c>
      <c r="C25">
        <v>124700916.9308251</v>
      </c>
      <c r="D25">
        <v>90755270.029055014</v>
      </c>
      <c r="F25">
        <v>7</v>
      </c>
      <c r="G25" s="20">
        <f t="shared" si="0"/>
        <v>171533714.53660011</v>
      </c>
      <c r="H25" s="21">
        <f>_xll.PDENSITY($G$25,NPVResults!$B$10:$B$508,$G$13,$G$14,0)</f>
        <v>2.0327392416550494E-8</v>
      </c>
      <c r="I25">
        <v>7</v>
      </c>
      <c r="J25" s="20">
        <f t="shared" si="1"/>
        <v>121492738.29954959</v>
      </c>
      <c r="K25" s="21">
        <f>_xll.PDENSITY($J$25,NPVResults!$C$10:$C$508,$J$13,$J$14,0)</f>
        <v>6.700217384267068E-9</v>
      </c>
      <c r="L25">
        <v>7</v>
      </c>
      <c r="M25" s="20">
        <f t="shared" si="2"/>
        <v>86377657.611740559</v>
      </c>
      <c r="N25" s="21">
        <f>_xll.PDENSITY($M$25,NPVResults!$D$10:$D$508,$M$13,$M$14,0)</f>
        <v>8.9314874488420792E-9</v>
      </c>
    </row>
    <row r="26" spans="1:14" x14ac:dyDescent="0.25">
      <c r="A26">
        <v>18</v>
      </c>
      <c r="B26">
        <v>174281275.48624232</v>
      </c>
      <c r="C26">
        <v>126241505.52288486</v>
      </c>
      <c r="D26">
        <v>92911470.684417903</v>
      </c>
      <c r="F26">
        <v>8</v>
      </c>
      <c r="G26" s="20">
        <f t="shared" si="0"/>
        <v>171597848.24146649</v>
      </c>
      <c r="H26" s="21">
        <f>_xll.PDENSITY($G$26,NPVResults!$B$10:$B$508,$G$13,$G$14,0)</f>
        <v>2.3433917004783288E-8</v>
      </c>
      <c r="I26">
        <v>8</v>
      </c>
      <c r="J26" s="20">
        <f t="shared" si="1"/>
        <v>121583746.26318419</v>
      </c>
      <c r="K26" s="21">
        <f>_xll.PDENSITY($J$26,NPVResults!$C$10:$C$508,$J$13,$J$14,0)</f>
        <v>7.8882587801041116E-9</v>
      </c>
      <c r="L26">
        <v>8</v>
      </c>
      <c r="M26" s="20">
        <f t="shared" si="2"/>
        <v>86477642.254278168</v>
      </c>
      <c r="N26" s="21">
        <f>_xll.PDENSITY($M$26,NPVResults!$D$10:$D$508,$M$13,$M$14,0)</f>
        <v>1.0319393758481136E-8</v>
      </c>
    </row>
    <row r="27" spans="1:14" x14ac:dyDescent="0.25">
      <c r="A27">
        <v>19</v>
      </c>
      <c r="B27">
        <v>175430807.85066107</v>
      </c>
      <c r="C27">
        <v>124314082.90044214</v>
      </c>
      <c r="D27">
        <v>92125752.19636403</v>
      </c>
      <c r="F27">
        <v>9</v>
      </c>
      <c r="G27" s="20">
        <f t="shared" si="0"/>
        <v>171661981.94633287</v>
      </c>
      <c r="H27" s="21">
        <f>_xll.PDENSITY($G$27,NPVResults!$B$10:$B$508,$G$13,$G$14,0)</f>
        <v>2.6905605662383791E-8</v>
      </c>
      <c r="I27">
        <v>9</v>
      </c>
      <c r="J27" s="20">
        <f t="shared" si="1"/>
        <v>121674754.22681879</v>
      </c>
      <c r="K27" s="21">
        <f>_xll.PDENSITY($J$27,NPVResults!$C$10:$C$508,$J$13,$J$14,0)</f>
        <v>9.2612762458321336E-9</v>
      </c>
      <c r="L27">
        <v>9</v>
      </c>
      <c r="M27" s="20">
        <f t="shared" si="2"/>
        <v>86577626.896815777</v>
      </c>
      <c r="N27" s="21">
        <f>_xll.PDENSITY($M$27,NPVResults!$D$10:$D$508,$M$13,$M$14,0)</f>
        <v>1.1903547680925397E-8</v>
      </c>
    </row>
    <row r="28" spans="1:14" x14ac:dyDescent="0.25">
      <c r="A28">
        <v>20</v>
      </c>
      <c r="B28">
        <v>172527214.99860319</v>
      </c>
      <c r="C28">
        <v>125851749.60374624</v>
      </c>
      <c r="D28">
        <v>87184527.218797565</v>
      </c>
      <c r="F28">
        <v>10</v>
      </c>
      <c r="G28" s="20">
        <f t="shared" si="0"/>
        <v>171726115.65119925</v>
      </c>
      <c r="H28" s="21">
        <f>_xll.PDENSITY($G$28,NPVResults!$B$10:$B$508,$G$13,$G$14,0)</f>
        <v>3.0763585278663172E-8</v>
      </c>
      <c r="I28">
        <v>10</v>
      </c>
      <c r="J28" s="20">
        <f t="shared" si="1"/>
        <v>121765762.19045338</v>
      </c>
      <c r="K28" s="21">
        <f>_xll.PDENSITY($J$28,NPVResults!$C$10:$C$508,$J$13,$J$14,0)</f>
        <v>1.0824317853955974E-8</v>
      </c>
      <c r="L28">
        <v>10</v>
      </c>
      <c r="M28" s="20">
        <f t="shared" si="2"/>
        <v>86677611.539353386</v>
      </c>
      <c r="N28" s="21">
        <f>_xll.PDENSITY($M$28,NPVResults!$D$10:$D$508,$M$13,$M$14,0)</f>
        <v>1.3706719406155132E-8</v>
      </c>
    </row>
    <row r="29" spans="1:14" x14ac:dyDescent="0.25">
      <c r="A29">
        <v>21</v>
      </c>
      <c r="B29">
        <v>174365999.95945206</v>
      </c>
      <c r="C29">
        <v>127367810.42237788</v>
      </c>
      <c r="D29">
        <v>89607219.164109275</v>
      </c>
      <c r="F29">
        <v>11</v>
      </c>
      <c r="G29" s="20">
        <f t="shared" si="0"/>
        <v>171790249.35606563</v>
      </c>
      <c r="H29" s="21">
        <f>_xll.PDENSITY($G$29,NPVResults!$B$10:$B$508,$G$13,$G$14,0)</f>
        <v>3.5026216720977221E-8</v>
      </c>
      <c r="I29">
        <v>11</v>
      </c>
      <c r="J29" s="20">
        <f t="shared" si="1"/>
        <v>121856770.15408798</v>
      </c>
      <c r="K29" s="21">
        <f>_xll.PDENSITY($J$29,NPVResults!$C$10:$C$508,$J$13,$J$14,0)</f>
        <v>1.2585025343693165E-8</v>
      </c>
      <c r="L29">
        <v>11</v>
      </c>
      <c r="M29" s="20">
        <f t="shared" si="2"/>
        <v>86777596.181890994</v>
      </c>
      <c r="N29" s="21">
        <f>_xll.PDENSITY($M$29,NPVResults!$D$10:$D$508,$M$13,$M$14,0)</f>
        <v>1.5751476690482398E-8</v>
      </c>
    </row>
    <row r="30" spans="1:14" x14ac:dyDescent="0.25">
      <c r="A30">
        <v>22</v>
      </c>
      <c r="B30">
        <v>173794180.92191792</v>
      </c>
      <c r="C30">
        <v>125880208.82559447</v>
      </c>
      <c r="D30">
        <v>87335465.522543579</v>
      </c>
      <c r="F30">
        <v>12</v>
      </c>
      <c r="G30" s="20">
        <f t="shared" si="0"/>
        <v>171854383.06093201</v>
      </c>
      <c r="H30" s="21">
        <f>_xll.PDENSITY($G$30,NPVResults!$B$10:$B$508,$G$13,$G$14,0)</f>
        <v>3.9710918355487497E-8</v>
      </c>
      <c r="I30">
        <v>12</v>
      </c>
      <c r="J30" s="20">
        <f t="shared" si="1"/>
        <v>121947778.11772257</v>
      </c>
      <c r="K30" s="21">
        <f>_xll.PDENSITY($J$30,NPVResults!$C$10:$C$508,$J$13,$J$14,0)</f>
        <v>1.4556393863262584E-8</v>
      </c>
      <c r="L30">
        <v>12</v>
      </c>
      <c r="M30" s="20">
        <f t="shared" si="2"/>
        <v>86877580.824428603</v>
      </c>
      <c r="N30" s="21">
        <f>_xll.PDENSITY($M$30,NPVResults!$D$10:$D$508,$M$13,$M$14,0)</f>
        <v>1.8059341534840164E-8</v>
      </c>
    </row>
    <row r="31" spans="1:14" x14ac:dyDescent="0.25">
      <c r="A31">
        <v>23</v>
      </c>
      <c r="B31">
        <v>175886870.66314581</v>
      </c>
      <c r="C31">
        <v>124309326.85904428</v>
      </c>
      <c r="D31">
        <v>90381420.578058049</v>
      </c>
      <c r="F31">
        <v>13</v>
      </c>
      <c r="G31" s="20">
        <f t="shared" si="0"/>
        <v>171918516.76579839</v>
      </c>
      <c r="H31" s="21">
        <f>_xll.PDENSITY($G$31,NPVResults!$B$10:$B$508,$G$13,$G$14,0)</f>
        <v>4.4835881724699695E-8</v>
      </c>
      <c r="I31">
        <v>13</v>
      </c>
      <c r="J31" s="20">
        <f t="shared" si="1"/>
        <v>122038786.08135717</v>
      </c>
      <c r="K31" s="21">
        <f>_xll.PDENSITY($J$31,NPVResults!$C$10:$C$508,$J$13,$J$14,0)</f>
        <v>1.675768515861337E-8</v>
      </c>
      <c r="L31">
        <v>13</v>
      </c>
      <c r="M31" s="20">
        <f t="shared" si="2"/>
        <v>86977565.466966212</v>
      </c>
      <c r="N31" s="21">
        <f>_xll.PDENSITY($M$31,NPVResults!$D$10:$D$508,$M$13,$M$14,0)</f>
        <v>2.0650042001573397E-8</v>
      </c>
    </row>
    <row r="32" spans="1:14" x14ac:dyDescent="0.25">
      <c r="A32">
        <v>24</v>
      </c>
      <c r="B32">
        <v>174637385.63564175</v>
      </c>
      <c r="C32">
        <v>126973181.85100874</v>
      </c>
      <c r="D32">
        <v>91898176.396744072</v>
      </c>
      <c r="F32">
        <v>14</v>
      </c>
      <c r="G32" s="20">
        <f t="shared" si="0"/>
        <v>171982650.47066477</v>
      </c>
      <c r="H32" s="21">
        <f>_xll.PDENSITY($G$32,NPVResults!$B$10:$B$508,$G$13,$G$14,0)</f>
        <v>5.0421167042787435E-8</v>
      </c>
      <c r="I32">
        <v>14</v>
      </c>
      <c r="J32" s="20">
        <f t="shared" si="1"/>
        <v>122129794.04499176</v>
      </c>
      <c r="K32" s="21">
        <f>_xll.PDENSITY($J$32,NPVResults!$C$10:$C$508,$J$13,$J$14,0)</f>
        <v>1.9213361493554108E-8</v>
      </c>
      <c r="L32">
        <v>14</v>
      </c>
      <c r="M32" s="20">
        <f t="shared" si="2"/>
        <v>87077550.109503821</v>
      </c>
      <c r="N32" s="21">
        <f>_xll.PDENSITY($M$32,NPVResults!$D$10:$D$508,$M$13,$M$14,0)</f>
        <v>2.3541124447442622E-8</v>
      </c>
    </row>
    <row r="33" spans="1:14" x14ac:dyDescent="0.25">
      <c r="A33">
        <v>25</v>
      </c>
      <c r="B33">
        <v>176306470.82375091</v>
      </c>
      <c r="C33">
        <v>127698420.94212797</v>
      </c>
      <c r="D33">
        <v>89888407.507813305</v>
      </c>
      <c r="F33">
        <v>15</v>
      </c>
      <c r="G33" s="20">
        <f t="shared" si="0"/>
        <v>172046784.17553115</v>
      </c>
      <c r="H33" s="21">
        <f>_xll.PDENSITY($G$33,NPVResults!$B$10:$B$508,$G$13,$G$14,0)</f>
        <v>5.6488921170589691E-8</v>
      </c>
      <c r="I33">
        <v>15</v>
      </c>
      <c r="J33" s="20">
        <f t="shared" si="1"/>
        <v>122220802.00862636</v>
      </c>
      <c r="K33" s="21">
        <f>_xll.PDENSITY($J$33,NPVResults!$C$10:$C$508,$J$13,$J$14,0)</f>
        <v>2.1950584589831144E-8</v>
      </c>
      <c r="L33">
        <v>15</v>
      </c>
      <c r="M33" s="20">
        <f t="shared" si="2"/>
        <v>87177534.752041429</v>
      </c>
      <c r="N33" s="21">
        <f>_xll.PDENSITY($M$33,NPVResults!$D$10:$D$508,$M$13,$M$14,0)</f>
        <v>2.6748041517357615E-8</v>
      </c>
    </row>
    <row r="34" spans="1:14" x14ac:dyDescent="0.25">
      <c r="A34">
        <v>26</v>
      </c>
      <c r="B34">
        <v>174863613.68589428</v>
      </c>
      <c r="C34">
        <v>125639940.40597299</v>
      </c>
      <c r="D34">
        <v>88816180.178839415</v>
      </c>
      <c r="F34">
        <v>16</v>
      </c>
      <c r="G34" s="20">
        <f t="shared" si="0"/>
        <v>172110917.88039753</v>
      </c>
      <c r="H34" s="21">
        <f>_xll.PDENSITY($G$34,NPVResults!$B$10:$B$508,$G$13,$G$14,0)</f>
        <v>6.3062755132702162E-8</v>
      </c>
      <c r="I34">
        <v>16</v>
      </c>
      <c r="J34" s="20">
        <f t="shared" si="1"/>
        <v>122311809.97226095</v>
      </c>
      <c r="K34" s="21">
        <f>_xll.PDENSITY($J$34,NPVResults!$C$10:$C$508,$J$13,$J$14,0)</f>
        <v>2.4996227638857353E-8</v>
      </c>
      <c r="L34">
        <v>16</v>
      </c>
      <c r="M34" s="20">
        <f t="shared" si="2"/>
        <v>87277519.394579038</v>
      </c>
      <c r="N34" s="21">
        <f>_xll.PDENSITY($M$34,NPVResults!$D$10:$D$508,$M$13,$M$14,0)</f>
        <v>3.0284618675359804E-8</v>
      </c>
    </row>
    <row r="35" spans="1:14" x14ac:dyDescent="0.25">
      <c r="A35">
        <v>27</v>
      </c>
      <c r="B35">
        <v>174076055.57551119</v>
      </c>
      <c r="C35">
        <v>123903394.547768</v>
      </c>
      <c r="D35">
        <v>90976981.737863407</v>
      </c>
      <c r="F35">
        <v>17</v>
      </c>
      <c r="G35" s="20">
        <f t="shared" si="0"/>
        <v>172175051.58526391</v>
      </c>
      <c r="H35" s="21">
        <f>_xll.PDENSITY($G$35,NPVResults!$B$10:$B$508,$G$13,$G$14,0)</f>
        <v>7.0166557335015431E-8</v>
      </c>
      <c r="I35">
        <v>17</v>
      </c>
      <c r="J35" s="20">
        <f t="shared" si="1"/>
        <v>122402817.93589555</v>
      </c>
      <c r="K35" s="21">
        <f>_xll.PDENSITY($J$35,NPVResults!$C$10:$C$508,$J$13,$J$14,0)</f>
        <v>2.8374357632290975E-8</v>
      </c>
      <c r="L35">
        <v>17</v>
      </c>
      <c r="M35" s="20">
        <f t="shared" si="2"/>
        <v>87377504.037116647</v>
      </c>
      <c r="N35" s="21">
        <f>_xll.PDENSITY($M$35,NPVResults!$D$10:$D$508,$M$13,$M$14,0)</f>
        <v>3.4163634275179369E-8</v>
      </c>
    </row>
    <row r="36" spans="1:14" x14ac:dyDescent="0.25">
      <c r="A36">
        <v>28</v>
      </c>
      <c r="B36">
        <v>174384142.88058203</v>
      </c>
      <c r="C36">
        <v>125357818.46086392</v>
      </c>
      <c r="D36">
        <v>91738894.613998458</v>
      </c>
      <c r="F36">
        <v>18</v>
      </c>
      <c r="G36" s="20">
        <f t="shared" si="0"/>
        <v>172239185.29013029</v>
      </c>
      <c r="H36" s="21">
        <f>_xll.PDENSITY($G$36,NPVResults!$B$10:$B$508,$G$13,$G$14,0)</f>
        <v>7.7823130733679216E-8</v>
      </c>
      <c r="I36">
        <v>18</v>
      </c>
      <c r="J36" s="20">
        <f t="shared" si="1"/>
        <v>122493825.89953014</v>
      </c>
      <c r="K36" s="21">
        <f>_xll.PDENSITY($J$36,NPVResults!$C$10:$C$508,$J$13,$J$14,0)</f>
        <v>3.2104808044810432E-8</v>
      </c>
      <c r="L36">
        <v>18</v>
      </c>
      <c r="M36" s="20">
        <f t="shared" si="2"/>
        <v>87477488.679654256</v>
      </c>
      <c r="N36" s="21">
        <f>_xll.PDENSITY($M$36,NPVResults!$D$10:$D$508,$M$13,$M$14,0)</f>
        <v>3.8397199752182433E-8</v>
      </c>
    </row>
    <row r="37" spans="1:14" x14ac:dyDescent="0.25">
      <c r="A37">
        <v>29</v>
      </c>
      <c r="B37">
        <v>174242113.21146777</v>
      </c>
      <c r="C37">
        <v>124499844.49341699</v>
      </c>
      <c r="D37">
        <v>90851133.371355355</v>
      </c>
      <c r="F37">
        <v>19</v>
      </c>
      <c r="G37" s="20">
        <f t="shared" si="0"/>
        <v>172303318.99499667</v>
      </c>
      <c r="H37" s="21">
        <f>_xll.PDENSITY($G$37,NPVResults!$B$10:$B$508,$G$13,$G$14,0)</f>
        <v>8.6052993278793269E-8</v>
      </c>
      <c r="I37">
        <v>19</v>
      </c>
      <c r="J37" s="20">
        <f t="shared" si="1"/>
        <v>122584833.86316474</v>
      </c>
      <c r="K37" s="21">
        <f>_xll.PDENSITY($J$37,NPVResults!$C$10:$C$508,$J$13,$J$14,0)</f>
        <v>3.6202956586027284E-8</v>
      </c>
      <c r="L37">
        <v>19</v>
      </c>
      <c r="M37" s="20">
        <f t="shared" si="2"/>
        <v>87577473.322191864</v>
      </c>
      <c r="N37" s="21">
        <f>_xll.PDENSITY($M$37,NPVResults!$D$10:$D$508,$M$13,$M$14,0)</f>
        <v>4.2996707785092088E-8</v>
      </c>
    </row>
    <row r="38" spans="1:14" x14ac:dyDescent="0.25">
      <c r="A38">
        <v>30</v>
      </c>
      <c r="B38">
        <v>175574310.6078344</v>
      </c>
      <c r="C38">
        <v>127387240.15282819</v>
      </c>
      <c r="D38">
        <v>91176464.409136459</v>
      </c>
      <c r="F38">
        <v>20</v>
      </c>
      <c r="G38" s="20">
        <f t="shared" si="0"/>
        <v>172367452.69986305</v>
      </c>
      <c r="H38" s="21">
        <f>_xll.PDENSITY($G$38,NPVResults!$B$10:$B$508,$G$13,$G$14,0)</f>
        <v>9.4873485906056034E-8</v>
      </c>
      <c r="I38">
        <v>20</v>
      </c>
      <c r="J38" s="20">
        <f t="shared" si="1"/>
        <v>122675841.82679933</v>
      </c>
      <c r="K38" s="21">
        <f>_xll.PDENSITY($J$38,NPVResults!$C$10:$C$508,$J$13,$J$14,0)</f>
        <v>4.0680367878487395E-8</v>
      </c>
      <c r="L38">
        <v>20</v>
      </c>
      <c r="M38" s="20">
        <f t="shared" si="2"/>
        <v>87677457.964729473</v>
      </c>
      <c r="N38" s="21">
        <f>_xll.PDENSITY($M$38,NPVResults!$D$10:$D$508,$M$13,$M$14,0)</f>
        <v>4.7972279387437503E-8</v>
      </c>
    </row>
    <row r="39" spans="1:14" x14ac:dyDescent="0.25">
      <c r="A39">
        <v>31</v>
      </c>
      <c r="B39">
        <v>174244975.51832911</v>
      </c>
      <c r="C39">
        <v>125807334.38901924</v>
      </c>
      <c r="D39">
        <v>88104190.822193414</v>
      </c>
      <c r="F39">
        <v>21</v>
      </c>
      <c r="G39" s="20">
        <f t="shared" si="0"/>
        <v>172431586.40472943</v>
      </c>
      <c r="H39" s="21">
        <f>_xll.PDENSITY($G$39,NPVResults!$B$10:$B$508,$G$13,$G$14,0)</f>
        <v>1.0429806072712975E-7</v>
      </c>
      <c r="I39">
        <v>21</v>
      </c>
      <c r="J39" s="20">
        <f t="shared" si="1"/>
        <v>122766849.79043393</v>
      </c>
      <c r="K39" s="21">
        <f>_xll.PDENSITY($J$39,NPVResults!$C$10:$C$508,$J$13,$J$14,0)</f>
        <v>4.5545720862044144E-8</v>
      </c>
      <c r="L39">
        <v>21</v>
      </c>
      <c r="M39" s="20">
        <f t="shared" si="2"/>
        <v>87777442.607267082</v>
      </c>
      <c r="N39" s="21">
        <f>_xll.PDENSITY($M$39,NPVResults!$D$10:$D$508,$M$13,$M$14,0)</f>
        <v>5.3331811502267615E-8</v>
      </c>
    </row>
    <row r="40" spans="1:14" x14ac:dyDescent="0.25">
      <c r="A40">
        <v>32</v>
      </c>
      <c r="B40">
        <v>173330020.76102409</v>
      </c>
      <c r="C40">
        <v>126989683.55154824</v>
      </c>
      <c r="D40">
        <v>87871033.787564442</v>
      </c>
      <c r="F40">
        <v>22</v>
      </c>
      <c r="G40" s="20">
        <f t="shared" si="0"/>
        <v>172495720.10959581</v>
      </c>
      <c r="H40" s="21">
        <f>_xll.PDENSITY($G$40,NPVResults!$B$10:$B$508,$G$13,$G$14,0)</f>
        <v>1.1433538767777989E-7</v>
      </c>
      <c r="I40">
        <v>22</v>
      </c>
      <c r="J40" s="20">
        <f t="shared" si="1"/>
        <v>122857857.75406852</v>
      </c>
      <c r="K40" s="21">
        <f>_xll.PDENSITY($J$40,NPVResults!$C$10:$C$508,$J$13,$J$14,0)</f>
        <v>5.0805468214309686E-8</v>
      </c>
      <c r="L40">
        <v>22</v>
      </c>
      <c r="M40" s="20">
        <f t="shared" si="2"/>
        <v>87877427.24980469</v>
      </c>
      <c r="N40" s="21">
        <f>_xll.PDENSITY($M$40,NPVResults!$D$10:$D$508,$M$13,$M$14,0)</f>
        <v>5.9079839833261715E-8</v>
      </c>
    </row>
    <row r="41" spans="1:14" x14ac:dyDescent="0.25">
      <c r="A41">
        <v>33</v>
      </c>
      <c r="B41">
        <v>173854629.03766516</v>
      </c>
      <c r="C41">
        <v>125585590.3551151</v>
      </c>
      <c r="D41">
        <v>89631718.062301382</v>
      </c>
      <c r="F41">
        <v>23</v>
      </c>
      <c r="G41" s="20">
        <f t="shared" si="0"/>
        <v>172559853.81446218</v>
      </c>
      <c r="H41" s="21">
        <f>_xll.PDENSITY($G$41,NPVResults!$B$10:$B$508,$G$13,$G$14,0)</f>
        <v>1.2498784259883373E-7</v>
      </c>
      <c r="I41">
        <v>23</v>
      </c>
      <c r="J41" s="20">
        <f t="shared" si="1"/>
        <v>122948865.71770312</v>
      </c>
      <c r="K41" s="21">
        <f>_xll.PDENSITY($J$41,NPVResults!$C$10:$C$508,$J$13,$J$14,0)</f>
        <v>5.6463909297191068E-8</v>
      </c>
      <c r="L41">
        <v>23</v>
      </c>
      <c r="M41" s="20">
        <f t="shared" si="2"/>
        <v>87977411.892342299</v>
      </c>
      <c r="N41" s="21">
        <f>_xll.PDENSITY($M$41,NPVResults!$D$10:$D$508,$M$13,$M$14,0)</f>
        <v>6.5216455302173845E-8</v>
      </c>
    </row>
    <row r="42" spans="1:14" x14ac:dyDescent="0.25">
      <c r="A42">
        <v>34</v>
      </c>
      <c r="B42">
        <v>173485400.62122402</v>
      </c>
      <c r="C42">
        <v>124528775.38115649</v>
      </c>
      <c r="D42">
        <v>89836246.222815588</v>
      </c>
      <c r="F42">
        <v>24</v>
      </c>
      <c r="G42" s="20">
        <f t="shared" si="0"/>
        <v>172623987.51932856</v>
      </c>
      <c r="H42" s="21">
        <f>_xll.PDENSITY($G$42,NPVResults!$B$10:$B$508,$G$13,$G$14,0)</f>
        <v>1.3624909727269482E-7</v>
      </c>
      <c r="I42">
        <v>24</v>
      </c>
      <c r="J42" s="20">
        <f t="shared" si="1"/>
        <v>123039873.68133771</v>
      </c>
      <c r="K42" s="21">
        <f>_xll.PDENSITY($J$42,NPVResults!$C$10:$C$508,$J$13,$J$14,0)</f>
        <v>6.2522669001565225E-8</v>
      </c>
      <c r="L42">
        <v>24</v>
      </c>
      <c r="M42" s="20">
        <f t="shared" si="2"/>
        <v>88077396.534879908</v>
      </c>
      <c r="N42" s="21">
        <f>_xll.PDENSITY($M$42,NPVResults!$D$10:$D$508,$M$13,$M$14,0)</f>
        <v>7.1736453214102867E-8</v>
      </c>
    </row>
    <row r="43" spans="1:14" x14ac:dyDescent="0.25">
      <c r="A43">
        <v>35</v>
      </c>
      <c r="B43">
        <v>174661059.06056041</v>
      </c>
      <c r="C43">
        <v>127317520.77587484</v>
      </c>
      <c r="D43">
        <v>89288443.990002632</v>
      </c>
      <c r="F43">
        <v>25</v>
      </c>
      <c r="G43" s="20">
        <f t="shared" si="0"/>
        <v>172688121.22419494</v>
      </c>
      <c r="H43" s="21">
        <f>_xll.PDENSITY($G$43,NPVResults!$B$10:$B$508,$G$13,$G$14,0)</f>
        <v>1.4810089783466175E-7</v>
      </c>
      <c r="I43">
        <v>25</v>
      </c>
      <c r="J43" s="20">
        <f t="shared" si="1"/>
        <v>123130881.64497231</v>
      </c>
      <c r="K43" s="21">
        <f>_xll.PDENSITY($J$43,NPVResults!$C$10:$C$508,$J$13,$J$14,0)</f>
        <v>6.8979826511963816E-8</v>
      </c>
      <c r="L43">
        <v>25</v>
      </c>
      <c r="M43" s="20">
        <f t="shared" si="2"/>
        <v>88177381.177417517</v>
      </c>
      <c r="N43" s="21">
        <f>_xll.PDENSITY($M$43,NPVResults!$D$10:$D$508,$M$13,$M$14,0)</f>
        <v>7.8628788026789357E-8</v>
      </c>
    </row>
    <row r="44" spans="1:14" x14ac:dyDescent="0.25">
      <c r="A44">
        <v>36</v>
      </c>
      <c r="B44">
        <v>173224189.22302324</v>
      </c>
      <c r="C44">
        <v>123760688.07300986</v>
      </c>
      <c r="D44">
        <v>89193195.780947223</v>
      </c>
      <c r="F44">
        <v>26</v>
      </c>
      <c r="G44" s="20">
        <f t="shared" si="0"/>
        <v>172752254.92906132</v>
      </c>
      <c r="H44" s="21">
        <f>_xll.PDENSITY($G$44,NPVResults!$B$10:$B$508,$G$13,$G$14,0)</f>
        <v>1.6050955961904965E-7</v>
      </c>
      <c r="I44">
        <v>26</v>
      </c>
      <c r="J44" s="20">
        <f t="shared" si="1"/>
        <v>123221889.6086069</v>
      </c>
      <c r="K44" s="21">
        <f>_xll.PDENSITY($J$44,NPVResults!$C$10:$C$508,$J$13,$J$14,0)</f>
        <v>7.5829042460566969E-8</v>
      </c>
      <c r="L44">
        <v>26</v>
      </c>
      <c r="M44" s="20">
        <f t="shared" si="2"/>
        <v>88277365.819955125</v>
      </c>
      <c r="N44" s="21">
        <f>_xll.PDENSITY($M$44,NPVResults!$D$10:$D$508,$M$13,$M$14,0)</f>
        <v>8.5876301768910941E-8</v>
      </c>
    </row>
    <row r="45" spans="1:14" x14ac:dyDescent="0.25">
      <c r="A45">
        <v>37</v>
      </c>
      <c r="B45">
        <v>171148912.30740184</v>
      </c>
      <c r="C45">
        <v>124028935.45323202</v>
      </c>
      <c r="D45">
        <v>90641409.445215836</v>
      </c>
      <c r="F45">
        <v>27</v>
      </c>
      <c r="G45" s="20">
        <f t="shared" si="0"/>
        <v>172816388.6339277</v>
      </c>
      <c r="H45" s="21">
        <f>_xll.PDENSITY($G$45,NPVResults!$B$10:$B$508,$G$13,$G$14,0)</f>
        <v>1.7342303088825619E-7</v>
      </c>
      <c r="I45">
        <v>27</v>
      </c>
      <c r="J45" s="20">
        <f t="shared" si="1"/>
        <v>123312897.5722415</v>
      </c>
      <c r="K45" s="21">
        <f>_xll.PDENSITY($J$45,NPVResults!$C$10:$C$508,$J$13,$J$14,0)</f>
        <v>8.3058975128245571E-8</v>
      </c>
      <c r="L45">
        <v>27</v>
      </c>
      <c r="M45" s="20">
        <f t="shared" si="2"/>
        <v>88377350.462492734</v>
      </c>
      <c r="N45" s="21">
        <f>_xll.PDENSITY($M$45,NPVResults!$D$10:$D$508,$M$13,$M$14,0)</f>
        <v>9.3455631599207E-8</v>
      </c>
    </row>
    <row r="46" spans="1:14" x14ac:dyDescent="0.25">
      <c r="A46">
        <v>38</v>
      </c>
      <c r="B46">
        <v>173644623.25057763</v>
      </c>
      <c r="C46">
        <v>124358694.65666476</v>
      </c>
      <c r="D46">
        <v>91013741.582444444</v>
      </c>
      <c r="F46">
        <v>28</v>
      </c>
      <c r="G46" s="20">
        <f t="shared" si="0"/>
        <v>172880522.33879408</v>
      </c>
      <c r="H46" s="21">
        <f>_xll.PDENSITY($G$46,NPVResults!$B$10:$B$508,$G$13,$G$14,0)</f>
        <v>1.8676942056227769E-7</v>
      </c>
      <c r="I46">
        <v>28</v>
      </c>
      <c r="J46" s="20">
        <f t="shared" si="1"/>
        <v>123403905.5358761</v>
      </c>
      <c r="K46" s="21">
        <f>_xll.PDENSITY($J$46,NPVResults!$C$10:$C$508,$J$13,$J$14,0)</f>
        <v>9.0653107011282428E-8</v>
      </c>
      <c r="L46">
        <v>28</v>
      </c>
      <c r="M46" s="20">
        <f t="shared" si="2"/>
        <v>88477335.105030343</v>
      </c>
      <c r="N46" s="21">
        <f>_xll.PDENSITY($M$46,NPVResults!$D$10:$D$508,$M$13,$M$14,0)</f>
        <v>1.0133720032291194E-7</v>
      </c>
    </row>
    <row r="47" spans="1:14" x14ac:dyDescent="0.25">
      <c r="A47">
        <v>39</v>
      </c>
      <c r="B47">
        <v>173887344.5474695</v>
      </c>
      <c r="C47">
        <v>128987644.41243069</v>
      </c>
      <c r="D47">
        <v>89877243.779226109</v>
      </c>
      <c r="F47">
        <v>29</v>
      </c>
      <c r="G47" s="20">
        <f t="shared" si="0"/>
        <v>172944656.04366046</v>
      </c>
      <c r="H47" s="21">
        <f>_xll.PDENSITY($G$47,NPVResults!$B$10:$B$508,$G$13,$G$14,0)</f>
        <v>2.0045759463559115E-7</v>
      </c>
      <c r="I47">
        <v>29</v>
      </c>
      <c r="J47" s="20">
        <f t="shared" si="1"/>
        <v>123494913.49951069</v>
      </c>
      <c r="K47" s="21">
        <f>_xll.PDENSITY($J$47,NPVResults!$C$10:$C$508,$J$13,$J$14,0)</f>
        <v>9.8589908215369028E-8</v>
      </c>
      <c r="L47">
        <v>29</v>
      </c>
      <c r="M47" s="20">
        <f t="shared" si="2"/>
        <v>88577319.747567952</v>
      </c>
      <c r="N47" s="21">
        <f>_xll.PDENSITY($M$47,NPVResults!$D$10:$D$508,$M$13,$M$14,0)</f>
        <v>1.0948524348927054E-7</v>
      </c>
    </row>
    <row r="48" spans="1:14" x14ac:dyDescent="0.25">
      <c r="A48">
        <v>40</v>
      </c>
      <c r="B48">
        <v>172752531.96511698</v>
      </c>
      <c r="C48">
        <v>125238403.10206567</v>
      </c>
      <c r="D48">
        <v>89107900.762019217</v>
      </c>
      <c r="F48">
        <v>30</v>
      </c>
      <c r="G48" s="20">
        <f t="shared" si="0"/>
        <v>173008789.74852684</v>
      </c>
      <c r="H48" s="21">
        <f>_xll.PDENSITY($G$48,NPVResults!$B$10:$B$508,$G$13,$G$14,0)</f>
        <v>2.1437991624673033E-7</v>
      </c>
      <c r="I48">
        <v>30</v>
      </c>
      <c r="J48" s="20">
        <f t="shared" si="1"/>
        <v>123585921.46314529</v>
      </c>
      <c r="K48" s="21">
        <f>_xll.PDENSITY($J$48,NPVResults!$C$10:$C$508,$J$13,$J$14,0)</f>
        <v>1.0684312551092588E-7</v>
      </c>
      <c r="L48">
        <v>30</v>
      </c>
      <c r="M48" s="20">
        <f t="shared" si="2"/>
        <v>88677304.39010556</v>
      </c>
      <c r="N48" s="21">
        <f>_xll.PDENSITY($M$48,NPVResults!$D$10:$D$508,$M$13,$M$14,0)</f>
        <v>1.178578968094807E-7</v>
      </c>
    </row>
    <row r="49" spans="1:14" x14ac:dyDescent="0.25">
      <c r="A49">
        <v>41</v>
      </c>
      <c r="B49">
        <v>174186269.79586682</v>
      </c>
      <c r="C49">
        <v>124709499.84034564</v>
      </c>
      <c r="D49">
        <v>90467015.616427928</v>
      </c>
      <c r="F49">
        <v>31</v>
      </c>
      <c r="G49" s="20">
        <f t="shared" si="0"/>
        <v>173072923.45339322</v>
      </c>
      <c r="H49" s="21">
        <f>_xll.PDENSITY($G$49,NPVResults!$B$10:$B$508,$G$13,$G$14,0)</f>
        <v>2.2841663405225367E-7</v>
      </c>
      <c r="I49">
        <v>31</v>
      </c>
      <c r="J49" s="20">
        <f t="shared" si="1"/>
        <v>123676929.42677988</v>
      </c>
      <c r="K49" s="21">
        <f>_xll.PDENSITY($J$49,NPVResults!$C$10:$C$508,$J$13,$J$14,0)</f>
        <v>1.1538195385124537E-7</v>
      </c>
      <c r="L49">
        <v>31</v>
      </c>
      <c r="M49" s="20">
        <f t="shared" si="2"/>
        <v>88777289.032643169</v>
      </c>
      <c r="N49" s="21">
        <f>_xll.PDENSITY($M$49,NPVResults!$D$10:$D$508,$M$13,$M$14,0)</f>
        <v>1.2640742019645287E-7</v>
      </c>
    </row>
    <row r="50" spans="1:14" x14ac:dyDescent="0.25">
      <c r="A50">
        <v>42</v>
      </c>
      <c r="B50">
        <v>173381753.22433805</v>
      </c>
      <c r="C50">
        <v>125634922.07103081</v>
      </c>
      <c r="D50">
        <v>88271110.243149698</v>
      </c>
      <c r="F50">
        <v>32</v>
      </c>
      <c r="G50" s="20">
        <f t="shared" si="0"/>
        <v>173137057.1582596</v>
      </c>
      <c r="H50" s="21">
        <f>_xll.PDENSITY($G$50,NPVResults!$B$10:$B$508,$G$13,$G$14,0)</f>
        <v>2.4244102479548898E-7</v>
      </c>
      <c r="I50">
        <v>32</v>
      </c>
      <c r="J50" s="20">
        <f t="shared" si="1"/>
        <v>123767937.39041448</v>
      </c>
      <c r="K50" s="21">
        <f>_xll.PDENSITY($J$50,NPVResults!$C$10:$C$508,$J$13,$J$14,0)</f>
        <v>1.2417092146056504E-7</v>
      </c>
      <c r="L50">
        <v>32</v>
      </c>
      <c r="M50" s="20">
        <f t="shared" si="2"/>
        <v>88877273.675180778</v>
      </c>
      <c r="N50" s="21">
        <f>_xll.PDENSITY($M$50,NPVResults!$D$10:$D$508,$M$13,$M$14,0)</f>
        <v>1.3508064199823644E-7</v>
      </c>
    </row>
    <row r="51" spans="1:14" x14ac:dyDescent="0.25">
      <c r="A51">
        <v>43</v>
      </c>
      <c r="B51">
        <v>173240217.46167248</v>
      </c>
      <c r="C51">
        <v>124911070.8485731</v>
      </c>
      <c r="D51">
        <v>92427431.658028677</v>
      </c>
      <c r="F51">
        <v>33</v>
      </c>
      <c r="G51" s="20">
        <f t="shared" si="0"/>
        <v>173201190.86312598</v>
      </c>
      <c r="H51" s="21">
        <f>_xll.PDENSITY($G$51,NPVResults!$B$10:$B$508,$G$13,$G$14,0)</f>
        <v>2.5632430077382187E-7</v>
      </c>
      <c r="I51">
        <v>33</v>
      </c>
      <c r="J51" s="20">
        <f t="shared" si="1"/>
        <v>123858945.35404907</v>
      </c>
      <c r="K51" s="21">
        <f>_xll.PDENSITY($J$51,NPVResults!$C$10:$C$508,$J$13,$J$14,0)</f>
        <v>1.331694604193263E-7</v>
      </c>
      <c r="L51">
        <v>33</v>
      </c>
      <c r="M51" s="20">
        <f t="shared" si="2"/>
        <v>88977258.317718387</v>
      </c>
      <c r="N51" s="21">
        <f>_xll.PDENSITY($M$51,NPVResults!$D$10:$D$508,$M$13,$M$14,0)</f>
        <v>1.4381966237271188E-7</v>
      </c>
    </row>
    <row r="52" spans="1:14" x14ac:dyDescent="0.25">
      <c r="A52">
        <v>44</v>
      </c>
      <c r="B52">
        <v>174171498.70099351</v>
      </c>
      <c r="C52">
        <v>121845706.11190857</v>
      </c>
      <c r="D52">
        <v>92722606.475652292</v>
      </c>
      <c r="F52">
        <v>34</v>
      </c>
      <c r="G52" s="20">
        <f t="shared" ref="G52:G83" si="3">1/99*($G$12-$G$11)+G51</f>
        <v>173265324.56799236</v>
      </c>
      <c r="H52" s="21">
        <f>_xll.PDENSITY($G$52,NPVResults!$B$10:$B$508,$G$13,$G$14,0)</f>
        <v>2.6993950427643121E-7</v>
      </c>
      <c r="I52">
        <v>34</v>
      </c>
      <c r="J52" s="20">
        <f t="shared" ref="J52:J83" si="4">1/99*($J$12-$J$11)+J51</f>
        <v>123949953.31768367</v>
      </c>
      <c r="K52" s="21">
        <f>_xll.PDENSITY($J$52,NPVResults!$C$10:$C$508,$J$13,$J$14,0)</f>
        <v>1.4233128315836729E-7</v>
      </c>
      <c r="L52">
        <v>34</v>
      </c>
      <c r="M52" s="20">
        <f t="shared" ref="M52:M83" si="5">1/99*($M$12-$M$11)+M51</f>
        <v>89077242.960255995</v>
      </c>
      <c r="N52" s="21">
        <f>_xll.PDENSITY($M$52,NPVResults!$D$10:$D$508,$M$13,$M$14,0)</f>
        <v>1.5256277424090863E-7</v>
      </c>
    </row>
    <row r="53" spans="1:14" x14ac:dyDescent="0.25">
      <c r="A53">
        <v>45</v>
      </c>
      <c r="B53">
        <v>174513531.62267089</v>
      </c>
      <c r="C53">
        <v>124551935.63278945</v>
      </c>
      <c r="D53">
        <v>89070565.014174312</v>
      </c>
      <c r="F53">
        <v>35</v>
      </c>
      <c r="G53" s="20">
        <f t="shared" si="3"/>
        <v>173329458.27285874</v>
      </c>
      <c r="H53" s="21">
        <f>_xll.PDENSITY($G$53,NPVResults!$B$10:$B$508,$G$13,$G$14,0)</f>
        <v>2.8316401722232456E-7</v>
      </c>
      <c r="I53">
        <v>35</v>
      </c>
      <c r="J53" s="20">
        <f t="shared" si="4"/>
        <v>124040961.28131826</v>
      </c>
      <c r="K53" s="21">
        <f>_xll.PDENSITY($J$53,NPVResults!$C$10:$C$508,$J$13,$J$14,0)</f>
        <v>1.5160378859342981E-7</v>
      </c>
      <c r="L53">
        <v>35</v>
      </c>
      <c r="M53" s="20">
        <f t="shared" si="5"/>
        <v>89177227.602793604</v>
      </c>
      <c r="N53" s="21">
        <f>_xll.PDENSITY($M$53,NPVResults!$D$10:$D$508,$M$13,$M$14,0)</f>
        <v>1.6124547560428785E-7</v>
      </c>
    </row>
    <row r="54" spans="1:14" x14ac:dyDescent="0.25">
      <c r="A54">
        <v>46</v>
      </c>
      <c r="B54">
        <v>174853749.94272038</v>
      </c>
      <c r="C54">
        <v>124935384.02276944</v>
      </c>
      <c r="D54">
        <v>90505317.73086451</v>
      </c>
      <c r="F54">
        <v>36</v>
      </c>
      <c r="G54" s="20">
        <f t="shared" si="3"/>
        <v>173393591.97772512</v>
      </c>
      <c r="H54" s="21">
        <f>_xll.PDENSITY($G$54,NPVResults!$B$10:$B$508,$G$13,$G$14,0)</f>
        <v>2.9588075035135254E-7</v>
      </c>
      <c r="I54">
        <v>36</v>
      </c>
      <c r="J54" s="20">
        <f t="shared" si="4"/>
        <v>124131969.24495286</v>
      </c>
      <c r="K54" s="21">
        <f>_xll.PDENSITY($J$54,NPVResults!$C$10:$C$508,$J$13,$J$14,0)</f>
        <v>1.6092775068534102E-7</v>
      </c>
      <c r="L54">
        <v>36</v>
      </c>
      <c r="M54" s="20">
        <f t="shared" si="5"/>
        <v>89277212.245331213</v>
      </c>
      <c r="N54" s="21">
        <f>_xll.PDENSITY($M$54,NPVResults!$D$10:$D$508,$M$13,$M$14,0)</f>
        <v>1.6980139435744894E-7</v>
      </c>
    </row>
    <row r="55" spans="1:14" x14ac:dyDescent="0.25">
      <c r="A55">
        <v>47</v>
      </c>
      <c r="B55">
        <v>172210699.32629403</v>
      </c>
      <c r="C55">
        <v>123030428.63812521</v>
      </c>
      <c r="D55">
        <v>90979366.496504754</v>
      </c>
      <c r="F55">
        <v>37</v>
      </c>
      <c r="G55" s="20">
        <f t="shared" si="3"/>
        <v>173457725.6825915</v>
      </c>
      <c r="H55" s="21">
        <f>_xll.PDENSITY($G$55,NPVResults!$B$10:$B$508,$G$13,$G$14,0)</f>
        <v>3.0797839753549544E-7</v>
      </c>
      <c r="I55">
        <v>37</v>
      </c>
      <c r="J55" s="20">
        <f t="shared" si="4"/>
        <v>124222977.20858745</v>
      </c>
      <c r="K55" s="21">
        <f>_xll.PDENSITY($J$55,NPVResults!$C$10:$C$508,$J$13,$J$14,0)</f>
        <v>1.7023749628519342E-7</v>
      </c>
      <c r="L55">
        <v>37</v>
      </c>
      <c r="M55" s="20">
        <f t="shared" si="5"/>
        <v>89377196.887868822</v>
      </c>
      <c r="N55" s="21">
        <f>_xll.PDENSITY($M$55,NPVResults!$D$10:$D$508,$M$13,$M$14,0)</f>
        <v>1.7816295446583334E-7</v>
      </c>
    </row>
    <row r="56" spans="1:14" x14ac:dyDescent="0.25">
      <c r="A56">
        <v>48</v>
      </c>
      <c r="B56">
        <v>174449471.32863194</v>
      </c>
      <c r="C56">
        <v>127440040.65274112</v>
      </c>
      <c r="D56">
        <v>86516377.632593334</v>
      </c>
      <c r="F56">
        <v>38</v>
      </c>
      <c r="G56" s="20">
        <f t="shared" si="3"/>
        <v>173521859.38745788</v>
      </c>
      <c r="H56" s="21">
        <f>_xll.PDENSITY($G$56,NPVResults!$B$10:$B$508,$G$13,$G$14,0)</f>
        <v>3.1935127244636717E-7</v>
      </c>
      <c r="I56">
        <v>38</v>
      </c>
      <c r="J56" s="20">
        <f t="shared" si="4"/>
        <v>124313985.17222205</v>
      </c>
      <c r="K56" s="21">
        <f>_xll.PDENSITY($J$56,NPVResults!$C$10:$C$508,$J$13,$J$14,0)</f>
        <v>1.7946167893762785E-7</v>
      </c>
      <c r="L56">
        <v>38</v>
      </c>
      <c r="M56" s="20">
        <f t="shared" si="5"/>
        <v>89477181.53040643</v>
      </c>
      <c r="N56" s="21">
        <f>_xll.PDENSITY($M$56,NPVResults!$D$10:$D$508,$M$13,$M$14,0)</f>
        <v>1.8626169068062897E-7</v>
      </c>
    </row>
    <row r="57" spans="1:14" x14ac:dyDescent="0.25">
      <c r="A57">
        <v>49</v>
      </c>
      <c r="B57">
        <v>173152154.32272109</v>
      </c>
      <c r="C57">
        <v>125991433.10549836</v>
      </c>
      <c r="D57">
        <v>91052730.698767975</v>
      </c>
      <c r="F57">
        <v>39</v>
      </c>
      <c r="G57" s="20">
        <f t="shared" si="3"/>
        <v>173585993.09232426</v>
      </c>
      <c r="H57" s="21">
        <f>_xll.PDENSITY($G$57,NPVResults!$B$10:$B$508,$G$13,$G$14,0)</f>
        <v>3.2989919394977031E-7</v>
      </c>
      <c r="I57">
        <v>39</v>
      </c>
      <c r="J57" s="20">
        <f t="shared" si="4"/>
        <v>124404993.13585664</v>
      </c>
      <c r="K57" s="21">
        <f>_xll.PDENSITY($J$57,NPVResults!$C$10:$C$508,$J$13,$J$14,0)</f>
        <v>1.8852463100670462E-7</v>
      </c>
      <c r="L57">
        <v>39</v>
      </c>
      <c r="M57" s="20">
        <f t="shared" si="5"/>
        <v>89577166.172944039</v>
      </c>
      <c r="N57" s="21">
        <f>_xll.PDENSITY($M$57,NPVResults!$D$10:$D$508,$M$13,$M$14,0)</f>
        <v>1.9402825332351932E-7</v>
      </c>
    </row>
    <row r="58" spans="1:14" x14ac:dyDescent="0.25">
      <c r="A58">
        <v>50</v>
      </c>
      <c r="B58">
        <v>173756731.83165357</v>
      </c>
      <c r="C58">
        <v>126202235.10719256</v>
      </c>
      <c r="D58">
        <v>91129572.025889248</v>
      </c>
      <c r="F58">
        <v>40</v>
      </c>
      <c r="G58" s="20">
        <f t="shared" si="3"/>
        <v>173650126.79719064</v>
      </c>
      <c r="H58" s="21">
        <f>_xll.PDENSITY($G$58,NPVResults!$B$10:$B$508,$G$13,$G$14,0)</f>
        <v>3.3952771897230775E-7</v>
      </c>
      <c r="I58">
        <v>40</v>
      </c>
      <c r="J58" s="20">
        <f t="shared" si="4"/>
        <v>124496001.09949124</v>
      </c>
      <c r="K58" s="21">
        <f>_xll.PDENSITY($J$58,NPVResults!$C$10:$C$508,$J$13,$J$14,0)</f>
        <v>1.9734815754555152E-7</v>
      </c>
      <c r="L58">
        <v>40</v>
      </c>
      <c r="M58" s="20">
        <f t="shared" si="5"/>
        <v>89677150.815481648</v>
      </c>
      <c r="N58" s="21">
        <f>_xll.PDENSITY($M$58,NPVResults!$D$10:$D$508,$M$13,$M$14,0)</f>
        <v>2.0139229648439937E-7</v>
      </c>
    </row>
    <row r="59" spans="1:14" x14ac:dyDescent="0.25">
      <c r="A59">
        <v>51</v>
      </c>
      <c r="B59">
        <v>175595570.77872163</v>
      </c>
      <c r="C59">
        <v>126503056.95965391</v>
      </c>
      <c r="D59">
        <v>90257858.951795742</v>
      </c>
      <c r="F59">
        <v>41</v>
      </c>
      <c r="G59" s="20">
        <f t="shared" si="3"/>
        <v>173714260.50205702</v>
      </c>
      <c r="H59" s="21">
        <f>_xll.PDENSITY($G$59,NPVResults!$B$10:$B$508,$G$13,$G$14,0)</f>
        <v>3.4814882223189011E-7</v>
      </c>
      <c r="I59">
        <v>41</v>
      </c>
      <c r="J59" s="20">
        <f t="shared" si="4"/>
        <v>124587009.06312583</v>
      </c>
      <c r="K59" s="21">
        <f>_xll.PDENSITY($J$59,NPVResults!$C$10:$C$508,$J$13,$J$14,0)</f>
        <v>2.0585354578895921E-7</v>
      </c>
      <c r="L59">
        <v>41</v>
      </c>
      <c r="M59" s="20">
        <f t="shared" si="5"/>
        <v>89777135.458019257</v>
      </c>
      <c r="N59" s="21">
        <f>_xll.PDENSITY($M$59,NPVResults!$D$10:$D$508,$M$13,$M$14,0)</f>
        <v>2.0828255937814325E-7</v>
      </c>
    </row>
    <row r="60" spans="1:14" x14ac:dyDescent="0.25">
      <c r="A60">
        <v>52</v>
      </c>
      <c r="B60">
        <v>176215759.4425433</v>
      </c>
      <c r="C60">
        <v>126038556.08522791</v>
      </c>
      <c r="D60">
        <v>89731584.711026132</v>
      </c>
      <c r="F60">
        <v>42</v>
      </c>
      <c r="G60" s="20">
        <f t="shared" si="3"/>
        <v>173778394.2069234</v>
      </c>
      <c r="H60" s="21">
        <f>_xll.PDENSITY($G$60,NPVResults!$B$10:$B$508,$G$13,$G$14,0)</f>
        <v>3.5568195930332078E-7</v>
      </c>
      <c r="I60">
        <v>42</v>
      </c>
      <c r="J60" s="20">
        <f t="shared" si="4"/>
        <v>124678017.02676043</v>
      </c>
      <c r="K60" s="21">
        <f>_xll.PDENSITY($J$60,NPVResults!$C$10:$C$508,$J$13,$J$14,0)</f>
        <v>2.1396352163538557E-7</v>
      </c>
      <c r="L60">
        <v>42</v>
      </c>
      <c r="M60" s="20">
        <f t="shared" si="5"/>
        <v>89877120.100556865</v>
      </c>
      <c r="N60" s="21">
        <f>_xll.PDENSITY($M$60,NPVResults!$D$10:$D$508,$M$13,$M$14,0)</f>
        <v>2.1462748221321546E-7</v>
      </c>
    </row>
    <row r="61" spans="1:14" x14ac:dyDescent="0.25">
      <c r="A61">
        <v>53</v>
      </c>
      <c r="B61">
        <v>175349530.21245268</v>
      </c>
      <c r="C61">
        <v>124870415.93814105</v>
      </c>
      <c r="D61">
        <v>92080726.625306115</v>
      </c>
      <c r="F61">
        <v>43</v>
      </c>
      <c r="G61" s="20">
        <f t="shared" si="3"/>
        <v>173842527.91178977</v>
      </c>
      <c r="H61" s="21">
        <f>_xll.PDENSITY($G$61,NPVResults!$B$10:$B$508,$G$13,$G$14,0)</f>
        <v>3.620553553067229E-7</v>
      </c>
      <c r="I61">
        <v>43</v>
      </c>
      <c r="J61" s="20">
        <f t="shared" si="4"/>
        <v>124769024.99039502</v>
      </c>
      <c r="K61" s="21">
        <f>_xll.PDENSITY($J$61,NPVResults!$C$10:$C$508,$J$13,$J$14,0)</f>
        <v>2.2160389940972668E-7</v>
      </c>
      <c r="L61">
        <v>43</v>
      </c>
      <c r="M61" s="20">
        <f t="shared" si="5"/>
        <v>89977104.743094474</v>
      </c>
      <c r="N61" s="21">
        <f>_xll.PDENSITY($M$61,NPVResults!$D$10:$D$508,$M$13,$M$14,0)</f>
        <v>2.203566181038427E-7</v>
      </c>
    </row>
    <row r="62" spans="1:14" x14ac:dyDescent="0.25">
      <c r="A62">
        <v>54</v>
      </c>
      <c r="B62">
        <v>173258797.61182147</v>
      </c>
      <c r="C62">
        <v>128831956.49991284</v>
      </c>
      <c r="D62">
        <v>90331655.523187265</v>
      </c>
      <c r="F62">
        <v>44</v>
      </c>
      <c r="G62" s="20">
        <f t="shared" si="3"/>
        <v>173906661.61665615</v>
      </c>
      <c r="H62" s="21">
        <f>_xll.PDENSITY($G$62,NPVResults!$B$10:$B$508,$G$13,$G$14,0)</f>
        <v>3.672073341750819E-7</v>
      </c>
      <c r="I62">
        <v>44</v>
      </c>
      <c r="J62" s="20">
        <f t="shared" si="4"/>
        <v>124860032.95402962</v>
      </c>
      <c r="K62" s="21">
        <f>_xll.PDENSITY($J$62,NPVResults!$C$10:$C$508,$J$13,$J$14,0)</f>
        <v>2.2870474392586043E-7</v>
      </c>
      <c r="L62">
        <v>44</v>
      </c>
      <c r="M62" s="20">
        <f t="shared" si="5"/>
        <v>90077089.385632083</v>
      </c>
      <c r="N62" s="21">
        <f>_xll.PDENSITY($M$62,NPVResults!$D$10:$D$508,$M$13,$M$14,0)</f>
        <v>2.2540291963950902E-7</v>
      </c>
    </row>
    <row r="63" spans="1:14" x14ac:dyDescent="0.25">
      <c r="A63">
        <v>55</v>
      </c>
      <c r="B63">
        <v>175776753.43105417</v>
      </c>
      <c r="C63">
        <v>125040964.8418497</v>
      </c>
      <c r="D63">
        <v>93042157.785006195</v>
      </c>
      <c r="F63">
        <v>45</v>
      </c>
      <c r="G63" s="20">
        <f t="shared" si="3"/>
        <v>173970795.32152253</v>
      </c>
      <c r="H63" s="21">
        <f>_xll.PDENSITY($G$63,NPVResults!$B$10:$B$508,$G$13,$G$14,0)</f>
        <v>3.7108752273154687E-7</v>
      </c>
      <c r="I63">
        <v>45</v>
      </c>
      <c r="J63" s="20">
        <f t="shared" si="4"/>
        <v>124951040.91766421</v>
      </c>
      <c r="K63" s="21">
        <f>_xll.PDENSITY($J$63,NPVResults!$C$10:$C$508,$J$13,$J$14,0)</f>
        <v>2.3520098138986407E-7</v>
      </c>
      <c r="L63">
        <v>45</v>
      </c>
      <c r="M63" s="20">
        <f t="shared" si="5"/>
        <v>90177074.028169692</v>
      </c>
      <c r="N63" s="21">
        <f>_xll.PDENSITY($M$63,NPVResults!$D$10:$D$508,$M$13,$M$14,0)</f>
        <v>2.2970573527345776E-7</v>
      </c>
    </row>
    <row r="64" spans="1:14" x14ac:dyDescent="0.25">
      <c r="A64">
        <v>56</v>
      </c>
      <c r="B64">
        <v>174703216.29789153</v>
      </c>
      <c r="C64">
        <v>125409680.90737218</v>
      </c>
      <c r="D64">
        <v>90584222.690234482</v>
      </c>
      <c r="F64">
        <v>46</v>
      </c>
      <c r="G64" s="20">
        <f t="shared" si="3"/>
        <v>174034929.02638891</v>
      </c>
      <c r="H64" s="21">
        <f>_xll.PDENSITY($G$64,NPVResults!$B$10:$B$508,$G$13,$G$14,0)</f>
        <v>3.7365780891848729E-7</v>
      </c>
      <c r="I64">
        <v>46</v>
      </c>
      <c r="J64" s="20">
        <f t="shared" si="4"/>
        <v>125042048.88129881</v>
      </c>
      <c r="K64" s="21">
        <f>_xll.PDENSITY($J$64,NPVResults!$C$10:$C$508,$J$13,$J$14,0)</f>
        <v>2.4103253165299321E-7</v>
      </c>
      <c r="L64">
        <v>46</v>
      </c>
      <c r="M64" s="20">
        <f t="shared" si="5"/>
        <v>90277058.6707073</v>
      </c>
      <c r="N64" s="21">
        <f>_xll.PDENSITY($M$64,NPVResults!$D$10:$D$508,$M$13,$M$14,0)</f>
        <v>2.3321411060841716E-7</v>
      </c>
    </row>
    <row r="65" spans="1:14" x14ac:dyDescent="0.25">
      <c r="A65">
        <v>57</v>
      </c>
      <c r="B65">
        <v>174015923.87408409</v>
      </c>
      <c r="C65">
        <v>127232568.33624943</v>
      </c>
      <c r="D65">
        <v>89057995.738707185</v>
      </c>
      <c r="F65">
        <v>47</v>
      </c>
      <c r="G65" s="20">
        <f t="shared" si="3"/>
        <v>174099062.73125529</v>
      </c>
      <c r="H65" s="21">
        <f>_xll.PDENSITY($G$65,NPVResults!$B$10:$B$508,$G$13,$G$14,0)</f>
        <v>3.7489299214863236E-7</v>
      </c>
      <c r="I65">
        <v>47</v>
      </c>
      <c r="J65" s="20">
        <f t="shared" si="4"/>
        <v>125133056.84493341</v>
      </c>
      <c r="K65" s="21">
        <f>_xll.PDENSITY($J$65,NPVResults!$C$10:$C$508,$J$13,$J$14,0)</f>
        <v>2.4614415505243022E-7</v>
      </c>
      <c r="L65">
        <v>47</v>
      </c>
      <c r="M65" s="20">
        <f t="shared" si="5"/>
        <v>90377043.313244909</v>
      </c>
      <c r="N65" s="21">
        <f>_xll.PDENSITY($M$65,NPVResults!$D$10:$D$508,$M$13,$M$14,0)</f>
        <v>2.3588981972944194E-7</v>
      </c>
    </row>
    <row r="66" spans="1:14" x14ac:dyDescent="0.25">
      <c r="A66">
        <v>58</v>
      </c>
      <c r="B66">
        <v>172149595.98353034</v>
      </c>
      <c r="C66">
        <v>127603994.38860039</v>
      </c>
      <c r="D66">
        <v>87611299.4741873</v>
      </c>
      <c r="F66">
        <v>48</v>
      </c>
      <c r="G66" s="20">
        <f t="shared" si="3"/>
        <v>174163196.43612167</v>
      </c>
      <c r="H66" s="21">
        <f>_xll.PDENSITY($G$66,NPVResults!$B$10:$B$508,$G$13,$G$14,0)</f>
        <v>3.7478112890924756E-7</v>
      </c>
      <c r="I66">
        <v>48</v>
      </c>
      <c r="J66" s="20">
        <f t="shared" si="4"/>
        <v>125224064.808568</v>
      </c>
      <c r="K66" s="21">
        <f>_xll.PDENSITY($J$66,NPVResults!$C$10:$C$508,$J$13,$J$14,0)</f>
        <v>2.5048528195254678E-7</v>
      </c>
      <c r="L66">
        <v>48</v>
      </c>
      <c r="M66" s="20">
        <f t="shared" si="5"/>
        <v>90477027.955782518</v>
      </c>
      <c r="N66" s="21">
        <f>_xll.PDENSITY($M$66,NPVResults!$D$10:$D$508,$M$13,$M$14,0)</f>
        <v>2.3770950505780709E-7</v>
      </c>
    </row>
    <row r="67" spans="1:14" x14ac:dyDescent="0.25">
      <c r="A67">
        <v>59</v>
      </c>
      <c r="B67">
        <v>174745146.33752856</v>
      </c>
      <c r="C67">
        <v>123652563.85322359</v>
      </c>
      <c r="D67">
        <v>91693748.892719194</v>
      </c>
      <c r="F67">
        <v>49</v>
      </c>
      <c r="G67" s="20">
        <f t="shared" si="3"/>
        <v>174227330.14098805</v>
      </c>
      <c r="H67" s="21">
        <f>_xll.PDENSITY($G$67,NPVResults!$B$10:$B$508,$G$13,$G$14,0)</f>
        <v>3.7332363767393025E-7</v>
      </c>
      <c r="I67">
        <v>49</v>
      </c>
      <c r="J67" s="20">
        <f t="shared" si="4"/>
        <v>125315072.7722026</v>
      </c>
      <c r="K67" s="21">
        <f>_xll.PDENSITY($J$67,NPVResults!$C$10:$C$508,$J$13,$J$14,0)</f>
        <v>2.5401010412722095E-7</v>
      </c>
      <c r="L67">
        <v>49</v>
      </c>
      <c r="M67" s="20">
        <f t="shared" si="5"/>
        <v>90577012.598320127</v>
      </c>
      <c r="N67" s="21">
        <f>_xll.PDENSITY($M$67,NPVResults!$D$10:$D$508,$M$13,$M$14,0)</f>
        <v>2.3866540885132558E-7</v>
      </c>
    </row>
    <row r="68" spans="1:14" x14ac:dyDescent="0.25">
      <c r="A68">
        <v>60</v>
      </c>
      <c r="B68">
        <v>173419824.62774235</v>
      </c>
      <c r="C68">
        <v>125997082.77009258</v>
      </c>
      <c r="D68">
        <v>89236439.087541208</v>
      </c>
      <c r="F68">
        <v>50</v>
      </c>
      <c r="G68" s="20">
        <f t="shared" si="3"/>
        <v>174291463.84585443</v>
      </c>
      <c r="H68" s="21">
        <f>_xll.PDENSITY($G$68,NPVResults!$B$10:$B$508,$G$13,$G$14,0)</f>
        <v>3.7053526472164847E-7</v>
      </c>
      <c r="I68">
        <v>50</v>
      </c>
      <c r="J68" s="20">
        <f t="shared" si="4"/>
        <v>125406080.73583719</v>
      </c>
      <c r="K68" s="21">
        <f>_xll.PDENSITY($J$68,NPVResults!$C$10:$C$508,$J$13,$J$14,0)</f>
        <v>2.5667815243694678E-7</v>
      </c>
      <c r="L68">
        <v>50</v>
      </c>
      <c r="M68" s="20">
        <f t="shared" si="5"/>
        <v>90676997.240857735</v>
      </c>
      <c r="N68" s="21">
        <f>_xll.PDENSITY($M$68,NPVResults!$D$10:$D$508,$M$13,$M$14,0)</f>
        <v>2.3876443111751553E-7</v>
      </c>
    </row>
    <row r="69" spans="1:14" x14ac:dyDescent="0.25">
      <c r="A69">
        <v>61</v>
      </c>
      <c r="B69">
        <v>174580135.37388867</v>
      </c>
      <c r="C69">
        <v>123318235.31719212</v>
      </c>
      <c r="D69">
        <v>91254108.804585248</v>
      </c>
      <c r="F69">
        <v>51</v>
      </c>
      <c r="G69" s="20">
        <f t="shared" si="3"/>
        <v>174355597.55072081</v>
      </c>
      <c r="H69" s="21">
        <f>_xll.PDENSITY($G$69,NPVResults!$B$10:$B$508,$G$13,$G$14,0)</f>
        <v>3.6644400569050064E-7</v>
      </c>
      <c r="I69">
        <v>51</v>
      </c>
      <c r="J69" s="20">
        <f t="shared" si="4"/>
        <v>125497088.69947179</v>
      </c>
      <c r="K69" s="21">
        <f>_xll.PDENSITY($J$69,NPVResults!$C$10:$C$508,$J$13,$J$14,0)</f>
        <v>2.5845547558549479E-7</v>
      </c>
      <c r="L69">
        <v>51</v>
      </c>
      <c r="M69" s="20">
        <f t="shared" si="5"/>
        <v>90776981.883395344</v>
      </c>
      <c r="N69" s="21">
        <f>_xll.PDENSITY($M$69,NPVResults!$D$10:$D$508,$M$13,$M$14,0)</f>
        <v>2.3802560544499219E-7</v>
      </c>
    </row>
    <row r="70" spans="1:14" x14ac:dyDescent="0.25">
      <c r="A70">
        <v>62</v>
      </c>
      <c r="B70">
        <v>173803499.56116652</v>
      </c>
      <c r="C70">
        <v>125112683.43771826</v>
      </c>
      <c r="D70">
        <v>90703390.790773094</v>
      </c>
      <c r="F70">
        <v>52</v>
      </c>
      <c r="G70" s="20">
        <f t="shared" si="3"/>
        <v>174419731.25558719</v>
      </c>
      <c r="H70" s="21">
        <f>_xll.PDENSITY($G$70,NPVResults!$B$10:$B$508,$G$13,$G$14,0)</f>
        <v>3.6109101866178599E-7</v>
      </c>
      <c r="I70">
        <v>52</v>
      </c>
      <c r="J70" s="20">
        <f t="shared" si="4"/>
        <v>125588096.66310638</v>
      </c>
      <c r="K70" s="21">
        <f>_xll.PDENSITY($J$70,NPVResults!$C$10:$C$508,$J$13,$J$14,0)</f>
        <v>2.5931638710216355E-7</v>
      </c>
      <c r="L70">
        <v>52</v>
      </c>
      <c r="M70" s="20">
        <f t="shared" si="5"/>
        <v>90876966.525932953</v>
      </c>
      <c r="N70" s="21">
        <f>_xll.PDENSITY($M$70,NPVResults!$D$10:$D$508,$M$13,$M$14,0)</f>
        <v>2.3647646645971583E-7</v>
      </c>
    </row>
    <row r="71" spans="1:14" x14ac:dyDescent="0.25">
      <c r="A71">
        <v>63</v>
      </c>
      <c r="B71">
        <v>176380136.04390693</v>
      </c>
      <c r="C71">
        <v>126190819.42843674</v>
      </c>
      <c r="D71">
        <v>89852881.274270326</v>
      </c>
      <c r="F71">
        <v>53</v>
      </c>
      <c r="G71" s="20">
        <f t="shared" si="3"/>
        <v>174483864.96045357</v>
      </c>
      <c r="H71" s="21">
        <f>_xll.PDENSITY($G$71,NPVResults!$B$10:$B$508,$G$13,$G$14,0)</f>
        <v>3.5453047047566299E-7</v>
      </c>
      <c r="I71">
        <v>53</v>
      </c>
      <c r="J71" s="20">
        <f t="shared" si="4"/>
        <v>125679104.62674098</v>
      </c>
      <c r="K71" s="21">
        <f>_xll.PDENSITY($J$71,NPVResults!$C$10:$C$508,$J$13,$J$14,0)</f>
        <v>2.5924558233386731E-7</v>
      </c>
      <c r="L71">
        <v>53</v>
      </c>
      <c r="M71" s="20">
        <f t="shared" si="5"/>
        <v>90976951.168470562</v>
      </c>
      <c r="N71" s="21">
        <f>_xll.PDENSITY($M$71,NPVResults!$D$10:$D$508,$M$13,$M$14,0)</f>
        <v>2.3414908461881787E-7</v>
      </c>
    </row>
    <row r="72" spans="1:14" x14ac:dyDescent="0.25">
      <c r="A72">
        <v>64</v>
      </c>
      <c r="B72">
        <v>174801646.30816627</v>
      </c>
      <c r="C72">
        <v>123694038.56920226</v>
      </c>
      <c r="D72">
        <v>90204018.049779847</v>
      </c>
      <c r="F72">
        <v>54</v>
      </c>
      <c r="G72" s="20">
        <f t="shared" si="3"/>
        <v>174547998.66531995</v>
      </c>
      <c r="H72" s="21">
        <f>_xll.PDENSITY($G$72,NPVResults!$B$10:$B$508,$G$13,$G$14,0)</f>
        <v>3.4682916987330256E-7</v>
      </c>
      <c r="I72">
        <v>54</v>
      </c>
      <c r="J72" s="20">
        <f t="shared" si="4"/>
        <v>125770112.59037557</v>
      </c>
      <c r="K72" s="21">
        <f>_xll.PDENSITY($J$72,NPVResults!$C$10:$C$508,$J$13,$J$14,0)</f>
        <v>2.582402703854463E-7</v>
      </c>
      <c r="L72">
        <v>54</v>
      </c>
      <c r="M72" s="20">
        <f t="shared" si="5"/>
        <v>91076935.81100817</v>
      </c>
      <c r="N72" s="21">
        <f>_xll.PDENSITY($M$72,NPVResults!$D$10:$D$508,$M$13,$M$14,0)</f>
        <v>2.3107666259941966E-7</v>
      </c>
    </row>
    <row r="73" spans="1:14" x14ac:dyDescent="0.25">
      <c r="A73">
        <v>65</v>
      </c>
      <c r="B73">
        <v>174477230.07619524</v>
      </c>
      <c r="C73">
        <v>123079160.68823314</v>
      </c>
      <c r="D73">
        <v>89871190.637482002</v>
      </c>
      <c r="F73">
        <v>55</v>
      </c>
      <c r="G73" s="20">
        <f t="shared" si="3"/>
        <v>174612132.37018633</v>
      </c>
      <c r="H73" s="21">
        <f>_xll.PDENSITY($G$73,NPVResults!$B$10:$B$508,$G$13,$G$14,0)</f>
        <v>3.3806580671789445E-7</v>
      </c>
      <c r="I73">
        <v>55</v>
      </c>
      <c r="J73" s="20">
        <f t="shared" si="4"/>
        <v>125861120.55401017</v>
      </c>
      <c r="K73" s="21">
        <f>_xll.PDENSITY($J$73,NPVResults!$C$10:$C$508,$J$13,$J$14,0)</f>
        <v>2.5631185434833065E-7</v>
      </c>
      <c r="L73">
        <v>55</v>
      </c>
      <c r="M73" s="20">
        <f t="shared" si="5"/>
        <v>91176920.453545779</v>
      </c>
      <c r="N73" s="21">
        <f>_xll.PDENSITY($M$73,NPVResults!$D$10:$D$508,$M$13,$M$14,0)</f>
        <v>2.272914615470737E-7</v>
      </c>
    </row>
    <row r="74" spans="1:14" x14ac:dyDescent="0.25">
      <c r="A74">
        <v>66</v>
      </c>
      <c r="B74">
        <v>174586000.58819056</v>
      </c>
      <c r="C74">
        <v>124850403.28077146</v>
      </c>
      <c r="D74">
        <v>89955185.653543606</v>
      </c>
      <c r="F74">
        <v>56</v>
      </c>
      <c r="G74" s="20">
        <f t="shared" si="3"/>
        <v>174676266.07505271</v>
      </c>
      <c r="H74" s="21">
        <f>_xll.PDENSITY($G$74,NPVResults!$B$10:$B$508,$G$13,$G$14,0)</f>
        <v>3.2832966576080926E-7</v>
      </c>
      <c r="I74">
        <v>56</v>
      </c>
      <c r="J74" s="20">
        <f t="shared" si="4"/>
        <v>125952128.51764476</v>
      </c>
      <c r="K74" s="21">
        <f>_xll.PDENSITY($J$74,NPVResults!$C$10:$C$508,$J$13,$J$14,0)</f>
        <v>2.5348667192051832E-7</v>
      </c>
      <c r="L74">
        <v>56</v>
      </c>
      <c r="M74" s="20">
        <f t="shared" si="5"/>
        <v>91276905.096083388</v>
      </c>
      <c r="N74" s="21">
        <f>_xll.PDENSITY($M$74,NPVResults!$D$10:$D$508,$M$13,$M$14,0)</f>
        <v>2.2282447009072951E-7</v>
      </c>
    </row>
    <row r="75" spans="1:14" x14ac:dyDescent="0.25">
      <c r="A75">
        <v>67</v>
      </c>
      <c r="B75">
        <v>174555654.31756186</v>
      </c>
      <c r="C75">
        <v>126455403.43427537</v>
      </c>
      <c r="D75">
        <v>93009545.397462934</v>
      </c>
      <c r="F75">
        <v>57</v>
      </c>
      <c r="G75" s="20">
        <f t="shared" si="3"/>
        <v>174740399.77991909</v>
      </c>
      <c r="H75" s="21">
        <f>_xll.PDENSITY($G$75,NPVResults!$B$10:$B$508,$G$13,$G$14,0)</f>
        <v>3.1771880946136268E-7</v>
      </c>
      <c r="I75">
        <v>57</v>
      </c>
      <c r="J75" s="20">
        <f t="shared" si="4"/>
        <v>126043136.48127936</v>
      </c>
      <c r="K75" s="21">
        <f>_xll.PDENSITY($J$75,NPVResults!$C$10:$C$508,$J$13,$J$14,0)</f>
        <v>2.4980541650756245E-7</v>
      </c>
      <c r="L75">
        <v>57</v>
      </c>
      <c r="M75" s="20">
        <f t="shared" si="5"/>
        <v>91376889.738620996</v>
      </c>
      <c r="N75" s="21">
        <f>_xll.PDENSITY($M$75,NPVResults!$D$10:$D$508,$M$13,$M$14,0)</f>
        <v>2.177067432941927E-7</v>
      </c>
    </row>
    <row r="76" spans="1:14" x14ac:dyDescent="0.25">
      <c r="A76">
        <v>68</v>
      </c>
      <c r="B76">
        <v>172862529.32523787</v>
      </c>
      <c r="C76">
        <v>125297851.82854369</v>
      </c>
      <c r="D76">
        <v>92699384.880459502</v>
      </c>
      <c r="F76">
        <v>58</v>
      </c>
      <c r="G76" s="20">
        <f t="shared" si="3"/>
        <v>174804533.48478547</v>
      </c>
      <c r="H76" s="21">
        <f>_xll.PDENSITY($G$76,NPVResults!$B$10:$B$508,$G$13,$G$14,0)</f>
        <v>3.0633788233602657E-7</v>
      </c>
      <c r="I76">
        <v>58</v>
      </c>
      <c r="J76" s="20">
        <f t="shared" si="4"/>
        <v>126134144.44491395</v>
      </c>
      <c r="K76" s="21">
        <f>_xll.PDENSITY($J$76,NPVResults!$C$10:$C$508,$J$13,$J$14,0)</f>
        <v>2.4532110461760508E-7</v>
      </c>
      <c r="L76">
        <v>58</v>
      </c>
      <c r="M76" s="20">
        <f t="shared" si="5"/>
        <v>91476874.381158605</v>
      </c>
      <c r="N76" s="21">
        <f>_xll.PDENSITY($M$76,NPVResults!$D$10:$D$508,$M$13,$M$14,0)</f>
        <v>2.1197187588501587E-7</v>
      </c>
    </row>
    <row r="77" spans="1:14" x14ac:dyDescent="0.25">
      <c r="A77">
        <v>69</v>
      </c>
      <c r="B77">
        <v>173994857.41635892</v>
      </c>
      <c r="C77">
        <v>125081910.26611367</v>
      </c>
      <c r="D77">
        <v>88404697.134971634</v>
      </c>
      <c r="F77">
        <v>59</v>
      </c>
      <c r="G77" s="20">
        <f t="shared" si="3"/>
        <v>174868667.18965185</v>
      </c>
      <c r="H77" s="21">
        <f>_xll.PDENSITY($G$77,NPVResults!$B$10:$B$508,$G$13,$G$14,0)</f>
        <v>2.9429581313209478E-7</v>
      </c>
      <c r="I77">
        <v>59</v>
      </c>
      <c r="J77" s="20">
        <f t="shared" si="4"/>
        <v>126225152.40854855</v>
      </c>
      <c r="K77" s="21">
        <f>_xll.PDENSITY($J$77,NPVResults!$C$10:$C$508,$J$13,$J$14,0)</f>
        <v>2.4009579639705599E-7</v>
      </c>
      <c r="L77">
        <v>59</v>
      </c>
      <c r="M77" s="20">
        <f t="shared" si="5"/>
        <v>91576859.023696214</v>
      </c>
      <c r="N77" s="21">
        <f>_xll.PDENSITY($M$77,NPVResults!$D$10:$D$508,$M$13,$M$14,0)</f>
        <v>2.0565878425534297E-7</v>
      </c>
    </row>
    <row r="78" spans="1:14" x14ac:dyDescent="0.25">
      <c r="A78">
        <v>70</v>
      </c>
      <c r="B78">
        <v>174604687.52860093</v>
      </c>
      <c r="C78">
        <v>124370272.23013204</v>
      </c>
      <c r="D78">
        <v>88961927.35489732</v>
      </c>
      <c r="F78">
        <v>60</v>
      </c>
      <c r="G78" s="20">
        <f t="shared" si="3"/>
        <v>174932800.89451823</v>
      </c>
      <c r="H78" s="21">
        <f>_xll.PDENSITY($G$78,NPVResults!$B$10:$B$508,$G$13,$G$14,0)</f>
        <v>2.8170372189020726E-7</v>
      </c>
      <c r="I78">
        <v>60</v>
      </c>
      <c r="J78" s="20">
        <f t="shared" si="4"/>
        <v>126316160.37218314</v>
      </c>
      <c r="K78" s="21">
        <f>_xll.PDENSITY($J$78,NPVResults!$C$10:$C$508,$J$13,$J$14,0)</f>
        <v>2.3419661827056832E-7</v>
      </c>
      <c r="L78">
        <v>60</v>
      </c>
      <c r="M78" s="20">
        <f t="shared" si="5"/>
        <v>91676843.666233823</v>
      </c>
      <c r="N78" s="21">
        <f>_xll.PDENSITY($M$78,NPVResults!$D$10:$D$508,$M$13,$M$14,0)</f>
        <v>1.9881394220967927E-7</v>
      </c>
    </row>
    <row r="79" spans="1:14" x14ac:dyDescent="0.25">
      <c r="A79">
        <v>71</v>
      </c>
      <c r="B79">
        <v>175564604.23257726</v>
      </c>
      <c r="C79">
        <v>124769395.33804382</v>
      </c>
      <c r="D79">
        <v>91829293.134856939</v>
      </c>
      <c r="F79">
        <v>61</v>
      </c>
      <c r="G79" s="20">
        <f t="shared" si="3"/>
        <v>174996934.59938461</v>
      </c>
      <c r="H79" s="21">
        <f>_xll.PDENSITY($G$79,NPVResults!$B$10:$B$508,$G$13,$G$14,0)</f>
        <v>2.6867325248331157E-7</v>
      </c>
      <c r="I79">
        <v>61</v>
      </c>
      <c r="J79" s="20">
        <f t="shared" si="4"/>
        <v>126407168.33581774</v>
      </c>
      <c r="K79" s="21">
        <f>_xll.PDENSITY($J$79,NPVResults!$C$10:$C$508,$J$13,$J$14,0)</f>
        <v>2.2769186113439308E-7</v>
      </c>
      <c r="L79">
        <v>61</v>
      </c>
      <c r="M79" s="20">
        <f t="shared" si="5"/>
        <v>91776828.308771431</v>
      </c>
      <c r="N79" s="21">
        <f>_xll.PDENSITY($M$79,NPVResults!$D$10:$D$508,$M$13,$M$14,0)</f>
        <v>1.9149243805350464E-7</v>
      </c>
    </row>
    <row r="80" spans="1:14" x14ac:dyDescent="0.25">
      <c r="A80">
        <v>72</v>
      </c>
      <c r="B80">
        <v>174200533.71568599</v>
      </c>
      <c r="C80">
        <v>125593765.50304036</v>
      </c>
      <c r="D80">
        <v>90236868.469123021</v>
      </c>
      <c r="F80">
        <v>62</v>
      </c>
      <c r="G80" s="20">
        <f t="shared" si="3"/>
        <v>175061068.30425099</v>
      </c>
      <c r="H80" s="21">
        <f>_xll.PDENSITY($G$80,NPVResults!$B$10:$B$508,$G$13,$G$14,0)</f>
        <v>2.5531537297958776E-7</v>
      </c>
      <c r="I80">
        <v>62</v>
      </c>
      <c r="J80" s="20">
        <f t="shared" si="4"/>
        <v>126498176.29945233</v>
      </c>
      <c r="K80" s="21">
        <f>_xll.PDENSITY($J$80,NPVResults!$C$10:$C$508,$J$13,$J$14,0)</f>
        <v>2.2064793922118698E-7</v>
      </c>
      <c r="L80">
        <v>62</v>
      </c>
      <c r="M80" s="20">
        <f t="shared" si="5"/>
        <v>91876812.95130904</v>
      </c>
      <c r="N80" s="21">
        <f>_xll.PDENSITY($M$80,NPVResults!$D$10:$D$508,$M$13,$M$14,0)</f>
        <v>1.8375760055015971E-7</v>
      </c>
    </row>
    <row r="81" spans="1:14" x14ac:dyDescent="0.25">
      <c r="A81">
        <v>73</v>
      </c>
      <c r="B81">
        <v>173670857.32880345</v>
      </c>
      <c r="C81">
        <v>125782824.81788605</v>
      </c>
      <c r="D81">
        <v>90139013.989174023</v>
      </c>
      <c r="F81">
        <v>63</v>
      </c>
      <c r="G81" s="20">
        <f t="shared" si="3"/>
        <v>175125202.00911736</v>
      </c>
      <c r="H81" s="21">
        <f>_xll.PDENSITY($G$81,NPVResults!$B$10:$B$508,$G$13,$G$14,0)</f>
        <v>2.4173948631265678E-7</v>
      </c>
      <c r="I81">
        <v>63</v>
      </c>
      <c r="J81" s="20">
        <f t="shared" si="4"/>
        <v>126589184.26308693</v>
      </c>
      <c r="K81" s="21">
        <f>_xll.PDENSITY($J$81,NPVResults!$C$10:$C$508,$J$13,$J$14,0)</f>
        <v>2.1312776848589921E-7</v>
      </c>
      <c r="L81">
        <v>63</v>
      </c>
      <c r="M81" s="20">
        <f t="shared" si="5"/>
        <v>91976797.593846649</v>
      </c>
      <c r="N81" s="21">
        <f>_xll.PDENSITY($M$81,NPVResults!$D$10:$D$508,$M$13,$M$14,0)</f>
        <v>1.756793410211068E-7</v>
      </c>
    </row>
    <row r="82" spans="1:14" x14ac:dyDescent="0.25">
      <c r="A82">
        <v>74</v>
      </c>
      <c r="B82">
        <v>171529283.39526415</v>
      </c>
      <c r="C82">
        <v>125389589.47358131</v>
      </c>
      <c r="D82">
        <v>91630837.878803551</v>
      </c>
      <c r="F82">
        <v>64</v>
      </c>
      <c r="G82" s="20">
        <f t="shared" si="3"/>
        <v>175189335.71398374</v>
      </c>
      <c r="H82" s="21">
        <f>_xll.PDENSITY($G$82,NPVResults!$B$10:$B$508,$G$13,$G$14,0)</f>
        <v>2.2805256143702832E-7</v>
      </c>
      <c r="I82">
        <v>64</v>
      </c>
      <c r="J82" s="20">
        <f t="shared" si="4"/>
        <v>126680192.22672153</v>
      </c>
      <c r="K82" s="21">
        <f>_xll.PDENSITY($J$82,NPVResults!$C$10:$C$508,$J$13,$J$14,0)</f>
        <v>2.0519072361630769E-7</v>
      </c>
      <c r="L82">
        <v>64</v>
      </c>
      <c r="M82" s="20">
        <f t="shared" si="5"/>
        <v>92076782.236384258</v>
      </c>
      <c r="N82" s="21">
        <f>_xll.PDENSITY($M$82,NPVResults!$D$10:$D$508,$M$13,$M$14,0)</f>
        <v>1.6733165418807747E-7</v>
      </c>
    </row>
    <row r="83" spans="1:14" x14ac:dyDescent="0.25">
      <c r="A83">
        <v>75</v>
      </c>
      <c r="B83">
        <v>175309092.11315972</v>
      </c>
      <c r="C83">
        <v>126688482.84220755</v>
      </c>
      <c r="D83">
        <v>89993681.464985982</v>
      </c>
      <c r="F83">
        <v>65</v>
      </c>
      <c r="G83" s="20">
        <f t="shared" si="3"/>
        <v>175253469.41885012</v>
      </c>
      <c r="H83" s="21">
        <f>_xll.PDENSITY($G$83,NPVResults!$B$10:$B$508,$G$13,$G$14,0)</f>
        <v>2.1435800015203915E-7</v>
      </c>
      <c r="I83">
        <v>65</v>
      </c>
      <c r="J83" s="20">
        <f t="shared" si="4"/>
        <v>126771200.19035612</v>
      </c>
      <c r="K83" s="21">
        <f>_xll.PDENSITY($J$83,NPVResults!$C$10:$C$508,$J$13,$J$14,0)</f>
        <v>1.968938925482053E-7</v>
      </c>
      <c r="L83">
        <v>65</v>
      </c>
      <c r="M83" s="20">
        <f t="shared" si="5"/>
        <v>92176766.878921866</v>
      </c>
      <c r="N83" s="21">
        <f>_xll.PDENSITY($M$83,NPVResults!$D$10:$D$508,$M$13,$M$14,0)</f>
        <v>1.5878984246992315E-7</v>
      </c>
    </row>
    <row r="84" spans="1:14" x14ac:dyDescent="0.25">
      <c r="A84">
        <v>76</v>
      </c>
      <c r="B84">
        <v>174675414.29435489</v>
      </c>
      <c r="C84">
        <v>128127135.35374433</v>
      </c>
      <c r="D84">
        <v>88785156.312346086</v>
      </c>
      <c r="F84">
        <v>66</v>
      </c>
      <c r="G84" s="20">
        <f t="shared" ref="G84:G118" si="6">1/99*($G$12-$G$11)+G83</f>
        <v>175317603.1237165</v>
      </c>
      <c r="H84" s="21">
        <f>_xll.PDENSITY($G$84,NPVResults!$B$10:$B$508,$G$13,$G$14,0)</f>
        <v>2.0075411137296447E-7</v>
      </c>
      <c r="I84">
        <v>66</v>
      </c>
      <c r="J84" s="20">
        <f t="shared" ref="J84:J118" si="7">1/99*($J$12-$J$11)+J83</f>
        <v>126862208.15399072</v>
      </c>
      <c r="K84" s="21">
        <f>_xll.PDENSITY($J$84,NPVResults!$C$10:$C$508,$J$13,$J$14,0)</f>
        <v>1.882940144880895E-7</v>
      </c>
      <c r="L84">
        <v>66</v>
      </c>
      <c r="M84" s="20">
        <f t="shared" ref="M84:M118" si="8">1/99*($M$12-$M$11)+M83</f>
        <v>92276751.521459475</v>
      </c>
      <c r="N84" s="21">
        <f>_xll.PDENSITY($M$84,NPVResults!$D$10:$D$508,$M$13,$M$14,0)</f>
        <v>1.5012797725193995E-7</v>
      </c>
    </row>
    <row r="85" spans="1:14" x14ac:dyDescent="0.25">
      <c r="A85">
        <v>77</v>
      </c>
      <c r="B85">
        <v>172560874.78225127</v>
      </c>
      <c r="C85">
        <v>124137075.70141162</v>
      </c>
      <c r="D85">
        <v>89982816.162019178</v>
      </c>
      <c r="F85">
        <v>67</v>
      </c>
      <c r="G85" s="20">
        <f t="shared" si="6"/>
        <v>175381736.82858288</v>
      </c>
      <c r="H85" s="21">
        <f>_xll.PDENSITY($G$85,NPVResults!$B$10:$B$508,$G$13,$G$14,0)</f>
        <v>1.873323159842251E-7</v>
      </c>
      <c r="I85">
        <v>67</v>
      </c>
      <c r="J85" s="20">
        <f t="shared" si="7"/>
        <v>126953216.11762531</v>
      </c>
      <c r="K85" s="21">
        <f>_xll.PDENSITY($J$85,NPVResults!$C$10:$C$508,$J$13,$J$14,0)</f>
        <v>1.7944936418730951E-7</v>
      </c>
      <c r="L85">
        <v>67</v>
      </c>
      <c r="M85" s="20">
        <f t="shared" si="8"/>
        <v>92376736.163997084</v>
      </c>
      <c r="N85" s="21">
        <f>_xll.PDENSITY($M$85,NPVResults!$D$10:$D$508,$M$13,$M$14,0)</f>
        <v>1.4141693957939377E-7</v>
      </c>
    </row>
    <row r="86" spans="1:14" x14ac:dyDescent="0.25">
      <c r="A86">
        <v>78</v>
      </c>
      <c r="B86">
        <v>174642754.27764553</v>
      </c>
      <c r="C86">
        <v>126152777.92392017</v>
      </c>
      <c r="D86">
        <v>91676307.641724557</v>
      </c>
      <c r="F86">
        <v>68</v>
      </c>
      <c r="G86" s="20">
        <f t="shared" si="6"/>
        <v>175445870.53344926</v>
      </c>
      <c r="H86" s="21">
        <f>_xll.PDENSITY($G$86,NPVResults!$B$10:$B$508,$G$13,$G$14,0)</f>
        <v>1.7417544021958966E-7</v>
      </c>
      <c r="I86">
        <v>68</v>
      </c>
      <c r="J86" s="20">
        <f t="shared" si="7"/>
        <v>127044224.08125991</v>
      </c>
      <c r="K86" s="21">
        <f>_xll.PDENSITY($J$86,NPVResults!$C$10:$C$508,$J$13,$J$14,0)</f>
        <v>1.7042095079717367E-7</v>
      </c>
      <c r="L86">
        <v>68</v>
      </c>
      <c r="M86" s="20">
        <f t="shared" si="8"/>
        <v>92476720.806534693</v>
      </c>
      <c r="N86" s="21">
        <f>_xll.PDENSITY($M$86,NPVResults!$D$10:$D$508,$M$13,$M$14,0)</f>
        <v>1.3272316789989446E-7</v>
      </c>
    </row>
    <row r="87" spans="1:14" x14ac:dyDescent="0.25">
      <c r="A87">
        <v>79</v>
      </c>
      <c r="B87">
        <v>173623429.04050148</v>
      </c>
      <c r="C87">
        <v>125255824.51944511</v>
      </c>
      <c r="D87">
        <v>91187080.080314606</v>
      </c>
      <c r="F87">
        <v>69</v>
      </c>
      <c r="G87" s="20">
        <f t="shared" si="6"/>
        <v>175510004.23831564</v>
      </c>
      <c r="H87" s="21">
        <f>_xll.PDENSITY($G$87,NPVResults!$B$10:$B$508,$G$13,$G$14,0)</f>
        <v>1.613565542647095E-7</v>
      </c>
      <c r="I87">
        <v>69</v>
      </c>
      <c r="J87" s="20">
        <f t="shared" si="7"/>
        <v>127135232.0448945</v>
      </c>
      <c r="K87" s="21">
        <f>_xll.PDENSITY($J$87,NPVResults!$C$10:$C$508,$J$13,$J$14,0)</f>
        <v>1.6127267189303535E-7</v>
      </c>
      <c r="L87">
        <v>69</v>
      </c>
      <c r="M87" s="20">
        <f t="shared" si="8"/>
        <v>92576705.449072301</v>
      </c>
      <c r="N87" s="21">
        <f>_xll.PDENSITY($M$87,NPVResults!$D$10:$D$508,$M$13,$M$14,0)</f>
        <v>1.2410805018172593E-7</v>
      </c>
    </row>
    <row r="88" spans="1:14" x14ac:dyDescent="0.25">
      <c r="A88">
        <v>80</v>
      </c>
      <c r="B88">
        <v>174852621.34315285</v>
      </c>
      <c r="C88">
        <v>126133140.3692794</v>
      </c>
      <c r="D88">
        <v>87552197.195393696</v>
      </c>
      <c r="F88">
        <v>70</v>
      </c>
      <c r="G88" s="20">
        <f t="shared" si="6"/>
        <v>175574137.94318202</v>
      </c>
      <c r="H88" s="21">
        <f>_xll.PDENSITY($G$88,NPVResults!$B$10:$B$508,$G$13,$G$14,0)</f>
        <v>1.4893870473346213E-7</v>
      </c>
      <c r="I88">
        <v>70</v>
      </c>
      <c r="J88" s="20">
        <f t="shared" si="7"/>
        <v>127226240.0085291</v>
      </c>
      <c r="K88" s="21">
        <f>_xll.PDENSITY($J$88,NPVResults!$C$10:$C$508,$J$13,$J$14,0)</f>
        <v>1.5207039412256975E-7</v>
      </c>
      <c r="L88">
        <v>70</v>
      </c>
      <c r="M88" s="20">
        <f t="shared" si="8"/>
        <v>92676690.09160991</v>
      </c>
      <c r="N88" s="21">
        <f>_xll.PDENSITY($M$88,NPVResults!$D$10:$D$508,$M$13,$M$14,0)</f>
        <v>1.1562777385012592E-7</v>
      </c>
    </row>
    <row r="89" spans="1:14" x14ac:dyDescent="0.25">
      <c r="A89">
        <v>81</v>
      </c>
      <c r="B89">
        <v>172865147.62228173</v>
      </c>
      <c r="C89">
        <v>126768282.50730516</v>
      </c>
      <c r="D89">
        <v>92185001.558360651</v>
      </c>
      <c r="F89">
        <v>71</v>
      </c>
      <c r="G89" s="20">
        <f t="shared" si="6"/>
        <v>175638271.6480484</v>
      </c>
      <c r="H89" s="21">
        <f>_xll.PDENSITY($G$89,NPVResults!$B$10:$B$508,$G$13,$G$14,0)</f>
        <v>1.3697559322573471E-7</v>
      </c>
      <c r="I89">
        <v>71</v>
      </c>
      <c r="J89" s="20">
        <f t="shared" si="7"/>
        <v>127317247.97216369</v>
      </c>
      <c r="K89" s="21">
        <f>_xll.PDENSITY($J$89,NPVResults!$C$10:$C$508,$J$13,$J$14,0)</f>
        <v>1.4288021512024933E-7</v>
      </c>
      <c r="L89">
        <v>71</v>
      </c>
      <c r="M89" s="20">
        <f t="shared" si="8"/>
        <v>92776674.734147519</v>
      </c>
      <c r="N89" s="21">
        <f>_xll.PDENSITY($M$89,NPVResults!$D$10:$D$508,$M$13,$M$14,0)</f>
        <v>1.0733340146755712E-7</v>
      </c>
    </row>
    <row r="90" spans="1:14" x14ac:dyDescent="0.25">
      <c r="A90">
        <v>82</v>
      </c>
      <c r="B90">
        <v>173827887.63608465</v>
      </c>
      <c r="C90">
        <v>126169615.63860494</v>
      </c>
      <c r="D90">
        <v>92152229.454612494</v>
      </c>
      <c r="F90">
        <v>72</v>
      </c>
      <c r="G90" s="20">
        <f t="shared" si="6"/>
        <v>175702405.35291478</v>
      </c>
      <c r="H90" s="21">
        <f>_xll.PDENSITY($G$90,NPVResults!$B$10:$B$508,$G$13,$G$14,0)</f>
        <v>1.2551287789198212E-7</v>
      </c>
      <c r="I90">
        <v>72</v>
      </c>
      <c r="J90" s="20">
        <f t="shared" si="7"/>
        <v>127408255.93579829</v>
      </c>
      <c r="K90" s="21">
        <f>_xll.PDENSITY($J$90,NPVResults!$C$10:$C$508,$J$13,$J$14,0)</f>
        <v>1.3376632830710572E-7</v>
      </c>
      <c r="L90">
        <v>72</v>
      </c>
      <c r="M90" s="20">
        <f t="shared" si="8"/>
        <v>92876659.376685128</v>
      </c>
      <c r="N90" s="21">
        <f>_xll.PDENSITY($M$90,NPVResults!$D$10:$D$508,$M$13,$M$14,0)</f>
        <v>9.9270962363485247E-8</v>
      </c>
    </row>
    <row r="91" spans="1:14" x14ac:dyDescent="0.25">
      <c r="A91">
        <v>83</v>
      </c>
      <c r="B91">
        <v>174414011.44278356</v>
      </c>
      <c r="C91">
        <v>124740033.23865685</v>
      </c>
      <c r="D91">
        <v>91224929.389740959</v>
      </c>
      <c r="F91">
        <v>73</v>
      </c>
      <c r="G91" s="20">
        <f t="shared" si="6"/>
        <v>175766539.05778116</v>
      </c>
      <c r="H91" s="21">
        <f>_xll.PDENSITY($G$91,NPVResults!$B$10:$B$508,$G$13,$G$14,0)</f>
        <v>1.1458948120723846E-7</v>
      </c>
      <c r="I91">
        <v>73</v>
      </c>
      <c r="J91" s="20">
        <f t="shared" si="7"/>
        <v>127499263.89943288</v>
      </c>
      <c r="K91" s="21">
        <f>_xll.PDENSITY($J$91,NPVResults!$C$10:$C$508,$J$13,$J$14,0)</f>
        <v>1.2478894392012612E-7</v>
      </c>
      <c r="L91">
        <v>73</v>
      </c>
      <c r="M91" s="20">
        <f t="shared" si="8"/>
        <v>92976644.019222736</v>
      </c>
      <c r="N91" s="21">
        <f>_xll.PDENSITY($M$91,NPVResults!$D$10:$D$508,$M$13,$M$14,0)</f>
        <v>9.1481418369942359E-8</v>
      </c>
    </row>
    <row r="92" spans="1:14" x14ac:dyDescent="0.25">
      <c r="A92">
        <v>84</v>
      </c>
      <c r="B92">
        <v>174473265.40302449</v>
      </c>
      <c r="C92">
        <v>122742992.92006433</v>
      </c>
      <c r="D92">
        <v>92373811.474630937</v>
      </c>
      <c r="F92">
        <v>74</v>
      </c>
      <c r="G92" s="20">
        <f t="shared" si="6"/>
        <v>175830672.76264754</v>
      </c>
      <c r="H92" s="21">
        <f>_xll.PDENSITY($G$92,NPVResults!$B$10:$B$508,$G$13,$G$14,0)</f>
        <v>1.0423821960048853E-7</v>
      </c>
      <c r="I92">
        <v>74</v>
      </c>
      <c r="J92" s="20">
        <f t="shared" si="7"/>
        <v>127590271.86306748</v>
      </c>
      <c r="K92" s="21">
        <f>_xll.PDENSITY($J$92,NPVResults!$C$10:$C$508,$J$13,$J$14,0)</f>
        <v>1.1600263694974276E-7</v>
      </c>
      <c r="L92">
        <v>74</v>
      </c>
      <c r="M92" s="20">
        <f t="shared" si="8"/>
        <v>93076628.661760345</v>
      </c>
      <c r="N92" s="21">
        <f>_xll.PDENSITY($M$92,NPVResults!$D$10:$D$508,$M$13,$M$14,0)</f>
        <v>8.4000450405796957E-8</v>
      </c>
    </row>
    <row r="93" spans="1:14" x14ac:dyDescent="0.25">
      <c r="A93">
        <v>85</v>
      </c>
      <c r="B93">
        <v>173871159.0965004</v>
      </c>
      <c r="C93">
        <v>125799321.36251155</v>
      </c>
      <c r="D93">
        <v>90885523.342813104</v>
      </c>
      <c r="F93">
        <v>75</v>
      </c>
      <c r="G93" s="20">
        <f t="shared" si="6"/>
        <v>175894806.46751392</v>
      </c>
      <c r="H93" s="21">
        <f>_xll.PDENSITY($G$93,NPVResults!$B$10:$B$508,$G$13,$G$14,0)</f>
        <v>9.4485293316269297E-8</v>
      </c>
      <c r="I93">
        <v>75</v>
      </c>
      <c r="J93" s="20">
        <f t="shared" si="7"/>
        <v>127681279.82670207</v>
      </c>
      <c r="K93" s="21">
        <f>_xll.PDENSITY($J$93,NPVResults!$C$10:$C$508,$J$13,$J$14,0)</f>
        <v>1.0745533790758017E-7</v>
      </c>
      <c r="L93">
        <v>75</v>
      </c>
      <c r="M93" s="20">
        <f t="shared" si="8"/>
        <v>93176613.304297954</v>
      </c>
      <c r="N93" s="21">
        <f>_xll.PDENSITY($M$93,NPVResults!$D$10:$D$508,$M$13,$M$14,0)</f>
        <v>7.6858098334889031E-8</v>
      </c>
    </row>
    <row r="94" spans="1:14" x14ac:dyDescent="0.25">
      <c r="A94">
        <v>86</v>
      </c>
      <c r="B94">
        <v>174298397.83323398</v>
      </c>
      <c r="C94">
        <v>124350544.30484261</v>
      </c>
      <c r="D94">
        <v>90295245.05921939</v>
      </c>
      <c r="F94">
        <v>76</v>
      </c>
      <c r="G94" s="20">
        <f t="shared" si="6"/>
        <v>175958940.1723803</v>
      </c>
      <c r="H94" s="21">
        <f>_xll.PDENSITY($G$94,NPVResults!$B$10:$B$508,$G$13,$G$14,0)</f>
        <v>8.5348636146323111E-8</v>
      </c>
      <c r="I94">
        <v>76</v>
      </c>
      <c r="J94" s="20">
        <f t="shared" si="7"/>
        <v>127772287.79033667</v>
      </c>
      <c r="K94" s="21">
        <f>_xll.PDENSITY($J$94,NPVResults!$C$10:$C$508,$J$13,$J$14,0)</f>
        <v>9.9188003471997131E-8</v>
      </c>
      <c r="L94">
        <v>76</v>
      </c>
      <c r="M94" s="20">
        <f t="shared" si="8"/>
        <v>93276597.946835563</v>
      </c>
      <c r="N94" s="21">
        <f>_xll.PDENSITY($M$94,NPVResults!$D$10:$D$508,$M$13,$M$14,0)</f>
        <v>7.0078349231734367E-8</v>
      </c>
    </row>
    <row r="95" spans="1:14" x14ac:dyDescent="0.25">
      <c r="A95">
        <v>87</v>
      </c>
      <c r="B95">
        <v>174598486.27239135</v>
      </c>
      <c r="C95">
        <v>122398836.509251</v>
      </c>
      <c r="D95">
        <v>88410210.762859553</v>
      </c>
      <c r="F95">
        <v>77</v>
      </c>
      <c r="G95" s="20">
        <f t="shared" si="6"/>
        <v>176023073.87724668</v>
      </c>
      <c r="H95" s="21">
        <f>_xll.PDENSITY($G$95,NPVResults!$B$10:$B$508,$G$13,$G$14,0)</f>
        <v>7.6835666251768639E-8</v>
      </c>
      <c r="I95">
        <v>77</v>
      </c>
      <c r="J95" s="20">
        <f t="shared" si="7"/>
        <v>127863295.75397126</v>
      </c>
      <c r="K95" s="21">
        <f>_xll.PDENSITY($J$95,NPVResults!$C$10:$C$508,$J$13,$J$14,0)</f>
        <v>9.1234845579039746E-8</v>
      </c>
      <c r="L95">
        <v>77</v>
      </c>
      <c r="M95" s="20">
        <f t="shared" si="8"/>
        <v>93376582.589373171</v>
      </c>
      <c r="N95" s="21">
        <f>_xll.PDENSITY($M$95,NPVResults!$D$10:$D$508,$M$13,$M$14,0)</f>
        <v>6.3678794788153164E-8</v>
      </c>
    </row>
    <row r="96" spans="1:14" x14ac:dyDescent="0.25">
      <c r="A96">
        <v>88</v>
      </c>
      <c r="B96">
        <v>172986032.88160259</v>
      </c>
      <c r="C96">
        <v>125732607.31442001</v>
      </c>
      <c r="D96">
        <v>90889204.280579135</v>
      </c>
      <c r="F96">
        <v>78</v>
      </c>
      <c r="G96" s="20">
        <f t="shared" si="6"/>
        <v>176087207.58211306</v>
      </c>
      <c r="H96" s="21">
        <f>_xll.PDENSITY($G$96,NPVResults!$B$10:$B$508,$G$13,$G$14,0)</f>
        <v>6.8941389557227007E-8</v>
      </c>
      <c r="I96">
        <v>78</v>
      </c>
      <c r="J96" s="20">
        <f t="shared" si="7"/>
        <v>127954303.71760586</v>
      </c>
      <c r="K96" s="21">
        <f>_xll.PDENSITY($J$96,NPVResults!$C$10:$C$508,$J$13,$J$14,0)</f>
        <v>8.3623895008708423E-8</v>
      </c>
      <c r="L96">
        <v>78</v>
      </c>
      <c r="M96" s="20">
        <f t="shared" si="8"/>
        <v>93476567.23191078</v>
      </c>
      <c r="N96" s="21">
        <f>_xll.PDENSITY($M$96,NPVResults!$D$10:$D$508,$M$13,$M$14,0)</f>
        <v>5.7670462979231452E-8</v>
      </c>
    </row>
    <row r="97" spans="1:14" x14ac:dyDescent="0.25">
      <c r="A97">
        <v>89</v>
      </c>
      <c r="B97">
        <v>173436524.36210179</v>
      </c>
      <c r="C97">
        <v>124632952.97522852</v>
      </c>
      <c r="D97">
        <v>91789415.377963692</v>
      </c>
      <c r="F97">
        <v>79</v>
      </c>
      <c r="G97" s="20">
        <f t="shared" si="6"/>
        <v>176151341.28697944</v>
      </c>
      <c r="H97" s="21">
        <f>_xll.PDENSITY($G$97,NPVResults!$B$10:$B$508,$G$13,$G$14,0)</f>
        <v>6.1647900506086468E-8</v>
      </c>
      <c r="I97">
        <v>79</v>
      </c>
      <c r="J97" s="20">
        <f t="shared" si="7"/>
        <v>128045311.68124045</v>
      </c>
      <c r="K97" s="21">
        <f>_xll.PDENSITY($J$97,NPVResults!$C$10:$C$508,$J$13,$J$14,0)</f>
        <v>7.6377649668103095E-8</v>
      </c>
      <c r="L97">
        <v>79</v>
      </c>
      <c r="M97" s="20">
        <f t="shared" si="8"/>
        <v>93576551.874448389</v>
      </c>
      <c r="N97" s="21">
        <f>_xll.PDENSITY($M$97,NPVResults!$D$10:$D$508,$M$13,$M$14,0)</f>
        <v>5.2057881982555215E-8</v>
      </c>
    </row>
    <row r="98" spans="1:14" x14ac:dyDescent="0.25">
      <c r="A98">
        <v>90</v>
      </c>
      <c r="B98">
        <v>172403237.31002787</v>
      </c>
      <c r="C98">
        <v>124450695.90441056</v>
      </c>
      <c r="D98">
        <v>87765562.582274601</v>
      </c>
      <c r="F98">
        <v>80</v>
      </c>
      <c r="G98" s="20">
        <f t="shared" si="6"/>
        <v>176215474.99184582</v>
      </c>
      <c r="H98" s="21">
        <f>_xll.PDENSITY($G$98,NPVResults!$B$10:$B$508,$G$13,$G$14,0)</f>
        <v>5.4926019401697541E-8</v>
      </c>
      <c r="I98">
        <v>80</v>
      </c>
      <c r="J98" s="20">
        <f t="shared" si="7"/>
        <v>128136319.64487505</v>
      </c>
      <c r="K98" s="21">
        <f>_xll.PDENSITY($J$98,NPVResults!$C$10:$C$508,$J$13,$J$14,0)</f>
        <v>6.9513608185201243E-8</v>
      </c>
      <c r="L98">
        <v>80</v>
      </c>
      <c r="M98" s="20">
        <f t="shared" si="8"/>
        <v>93676536.516985998</v>
      </c>
      <c r="N98" s="21">
        <f>_xll.PDENSITY($M$98,NPVResults!$D$10:$D$508,$M$13,$M$14,0)</f>
        <v>4.6839378717072201E-8</v>
      </c>
    </row>
    <row r="99" spans="1:14" x14ac:dyDescent="0.25">
      <c r="A99">
        <v>91</v>
      </c>
      <c r="B99">
        <v>175784394.7666887</v>
      </c>
      <c r="C99">
        <v>127979441.73791404</v>
      </c>
      <c r="D99">
        <v>91570199.371758893</v>
      </c>
      <c r="F99">
        <v>81</v>
      </c>
      <c r="G99" s="20">
        <f t="shared" si="6"/>
        <v>176279608.6967122</v>
      </c>
      <c r="H99" s="21">
        <f>_xll.PDENSITY($G$99,NPVResults!$B$10:$B$508,$G$13,$G$14,0)</f>
        <v>4.8739167909720837E-8</v>
      </c>
      <c r="I99">
        <v>81</v>
      </c>
      <c r="J99" s="20">
        <f t="shared" si="7"/>
        <v>128227327.60850964</v>
      </c>
      <c r="K99" s="21">
        <f>_xll.PDENSITY($J$99,NPVResults!$C$10:$C$508,$J$13,$J$14,0)</f>
        <v>6.3044592475628001E-8</v>
      </c>
      <c r="L99">
        <v>81</v>
      </c>
      <c r="M99" s="20">
        <f t="shared" si="8"/>
        <v>93776521.159523606</v>
      </c>
      <c r="N99" s="21">
        <f>_xll.PDENSITY($M$99,NPVResults!$D$10:$D$508,$M$13,$M$14,0)</f>
        <v>4.2007578646402248E-8</v>
      </c>
    </row>
    <row r="100" spans="1:14" x14ac:dyDescent="0.25">
      <c r="A100">
        <v>92</v>
      </c>
      <c r="B100">
        <v>174156022.36901838</v>
      </c>
      <c r="C100">
        <v>128911977.08106901</v>
      </c>
      <c r="D100">
        <v>91527685.289812207</v>
      </c>
      <c r="F100">
        <v>82</v>
      </c>
      <c r="G100" s="20">
        <f t="shared" si="6"/>
        <v>176343742.40157858</v>
      </c>
      <c r="H100" s="21">
        <f>_xll.PDENSITY($G$100,NPVResults!$B$10:$B$508,$G$13,$G$14,0)</f>
        <v>4.3048819797552091E-8</v>
      </c>
      <c r="I100">
        <v>82</v>
      </c>
      <c r="J100" s="20">
        <f t="shared" si="7"/>
        <v>128318335.57214424</v>
      </c>
      <c r="K100" s="21">
        <f>_xll.PDENSITY($J$100,NPVResults!$C$10:$C$508,$J$13,$J$14,0)</f>
        <v>5.6978878326215593E-8</v>
      </c>
      <c r="L100">
        <v>82</v>
      </c>
      <c r="M100" s="20">
        <f t="shared" si="8"/>
        <v>93876505.802061215</v>
      </c>
      <c r="N100" s="21">
        <f>_xll.PDENSITY($M$100,NPVResults!$D$10:$D$508,$M$13,$M$14,0)</f>
        <v>3.7550077192055844E-8</v>
      </c>
    </row>
    <row r="101" spans="1:14" x14ac:dyDescent="0.25">
      <c r="A101">
        <v>93</v>
      </c>
      <c r="B101">
        <v>174394210.29809964</v>
      </c>
      <c r="C101">
        <v>126884344.27618501</v>
      </c>
      <c r="D101">
        <v>90416931.518177852</v>
      </c>
      <c r="F101">
        <v>83</v>
      </c>
      <c r="G101" s="20">
        <f t="shared" si="6"/>
        <v>176407876.10644495</v>
      </c>
      <c r="H101" s="21">
        <f>_xll.PDENSITY($G$101,NPVResults!$B$10:$B$508,$G$13,$G$14,0)</f>
        <v>3.7820247981801779E-8</v>
      </c>
      <c r="I101">
        <v>83</v>
      </c>
      <c r="J101" s="20">
        <f t="shared" si="7"/>
        <v>128409343.53577884</v>
      </c>
      <c r="K101" s="21">
        <f>_xll.PDENSITY($J$101,NPVResults!$C$10:$C$508,$J$13,$J$14,0)</f>
        <v>5.1320238507271669E-8</v>
      </c>
      <c r="L101">
        <v>83</v>
      </c>
      <c r="M101" s="20">
        <f t="shared" si="8"/>
        <v>93976490.444598824</v>
      </c>
      <c r="N101" s="21">
        <f>_xll.PDENSITY($M$101,NPVResults!$D$10:$D$508,$M$13,$M$14,0)</f>
        <v>3.3450292638863151E-8</v>
      </c>
    </row>
    <row r="102" spans="1:14" x14ac:dyDescent="0.25">
      <c r="A102">
        <v>94</v>
      </c>
      <c r="B102">
        <v>173810595.1527108</v>
      </c>
      <c r="C102">
        <v>124776613.9169558</v>
      </c>
      <c r="D102">
        <v>90413212.012834877</v>
      </c>
      <c r="F102">
        <v>84</v>
      </c>
      <c r="G102" s="20">
        <f t="shared" si="6"/>
        <v>176472009.81131133</v>
      </c>
      <c r="H102" s="21">
        <f>_xll.PDENSITY($G$102,NPVResults!$B$10:$B$508,$G$13,$G$14,0)</f>
        <v>3.3027062703398488E-8</v>
      </c>
      <c r="I102">
        <v>84</v>
      </c>
      <c r="J102" s="20">
        <f t="shared" si="7"/>
        <v>128500351.49941343</v>
      </c>
      <c r="K102" s="21">
        <f>_xll.PDENSITY($J$102,NPVResults!$C$10:$C$508,$J$13,$J$14,0)</f>
        <v>4.6068030894071389E-8</v>
      </c>
      <c r="L102">
        <v>84</v>
      </c>
      <c r="M102" s="20">
        <f t="shared" si="8"/>
        <v>94076475.087136433</v>
      </c>
      <c r="N102" s="21">
        <f>_xll.PDENSITY($M$102,NPVResults!$D$10:$D$508,$M$13,$M$14,0)</f>
        <v>2.9688554710569463E-8</v>
      </c>
    </row>
    <row r="103" spans="1:14" x14ac:dyDescent="0.25">
      <c r="A103">
        <v>95</v>
      </c>
      <c r="B103">
        <v>174996276.321298</v>
      </c>
      <c r="C103">
        <v>127099036.07516673</v>
      </c>
      <c r="D103">
        <v>90615333.469887108</v>
      </c>
      <c r="F103">
        <v>85</v>
      </c>
      <c r="G103" s="20">
        <f t="shared" si="6"/>
        <v>176536143.51617771</v>
      </c>
      <c r="H103" s="21">
        <f>_xll.PDENSITY($G$103,NPVResults!$B$10:$B$508,$G$13,$G$14,0)</f>
        <v>2.8653307454653759E-8</v>
      </c>
      <c r="I103">
        <v>85</v>
      </c>
      <c r="J103" s="20">
        <f t="shared" si="7"/>
        <v>128591359.46304803</v>
      </c>
      <c r="K103" s="21">
        <f>_xll.PDENSITY($J$103,NPVResults!$C$10:$C$508,$J$13,$J$14,0)</f>
        <v>4.1217431703246636E-8</v>
      </c>
      <c r="L103">
        <v>85</v>
      </c>
      <c r="M103" s="20">
        <f t="shared" si="8"/>
        <v>94176459.729674041</v>
      </c>
      <c r="N103" s="21">
        <f>_xll.PDENSITY($M$103,NPVResults!$D$10:$D$508,$M$13,$M$14,0)</f>
        <v>2.6243485920647755E-8</v>
      </c>
    </row>
    <row r="104" spans="1:14" x14ac:dyDescent="0.25">
      <c r="A104">
        <v>96</v>
      </c>
      <c r="B104">
        <v>174833492.5244424</v>
      </c>
      <c r="C104">
        <v>124547569.44043863</v>
      </c>
      <c r="D104">
        <v>92646266.054179192</v>
      </c>
      <c r="F104">
        <v>86</v>
      </c>
      <c r="G104" s="20">
        <f t="shared" si="6"/>
        <v>176600277.22104409</v>
      </c>
      <c r="H104" s="21">
        <f>_xll.PDENSITY($G$104,NPVResults!$B$10:$B$508,$G$13,$G$14,0)</f>
        <v>2.4692573872422797E-8</v>
      </c>
      <c r="I104">
        <v>86</v>
      </c>
      <c r="J104" s="20">
        <f t="shared" si="7"/>
        <v>128682367.42668262</v>
      </c>
      <c r="K104" s="21">
        <f>_xll.PDENSITY($J$104,NPVResults!$C$10:$C$508,$J$13,$J$14,0)</f>
        <v>3.6759841857081212E-8</v>
      </c>
      <c r="L104">
        <v>86</v>
      </c>
      <c r="M104" s="20">
        <f t="shared" si="8"/>
        <v>94276444.37221165</v>
      </c>
      <c r="N104" s="21">
        <f>_xll.PDENSITY($M$104,NPVResults!$D$10:$D$508,$M$13,$M$14,0)</f>
        <v>2.3093660085250983E-8</v>
      </c>
    </row>
    <row r="105" spans="1:14" x14ac:dyDescent="0.25">
      <c r="A105">
        <v>97</v>
      </c>
      <c r="B105">
        <v>171725576.16705942</v>
      </c>
      <c r="C105">
        <v>126349994.28907804</v>
      </c>
      <c r="D105">
        <v>91546175.385301694</v>
      </c>
      <c r="F105">
        <v>87</v>
      </c>
      <c r="G105" s="20">
        <f t="shared" si="6"/>
        <v>176664410.92591047</v>
      </c>
      <c r="H105" s="21">
        <f>_xll.PDENSITY($G$105,NPVResults!$B$10:$B$508,$G$13,$G$14,0)</f>
        <v>2.1144477396263467E-8</v>
      </c>
      <c r="I105">
        <v>87</v>
      </c>
      <c r="J105" s="20">
        <f t="shared" si="7"/>
        <v>128773375.39031722</v>
      </c>
      <c r="K105" s="21">
        <f>_xll.PDENSITY($J$105,NPVResults!$C$10:$C$508,$J$13,$J$14,0)</f>
        <v>3.2683415829060396E-8</v>
      </c>
      <c r="L105">
        <v>87</v>
      </c>
      <c r="M105" s="20">
        <f t="shared" si="8"/>
        <v>94376429.014749259</v>
      </c>
      <c r="N105" s="21">
        <f>_xll.PDENSITY($M$105,NPVResults!$D$10:$D$508,$M$13,$M$14,0)</f>
        <v>2.0219379193798275E-8</v>
      </c>
    </row>
    <row r="106" spans="1:14" x14ac:dyDescent="0.25">
      <c r="A106">
        <v>98</v>
      </c>
      <c r="B106">
        <v>174118444.95484486</v>
      </c>
      <c r="C106">
        <v>126667670.84918056</v>
      </c>
      <c r="D106">
        <v>91307859.225657225</v>
      </c>
      <c r="F106">
        <v>88</v>
      </c>
      <c r="G106" s="20">
        <f t="shared" si="6"/>
        <v>176728544.63077685</v>
      </c>
      <c r="H106" s="21">
        <f>_xll.PDENSITY($G$106,NPVResults!$B$10:$B$508,$G$13,$G$14,0)</f>
        <v>1.8009592100785571E-8</v>
      </c>
      <c r="I106">
        <v>88</v>
      </c>
      <c r="J106" s="20">
        <f t="shared" si="7"/>
        <v>128864383.35395181</v>
      </c>
      <c r="K106" s="21">
        <f>_xll.PDENSITY($J$106,NPVResults!$C$10:$C$508,$J$13,$J$14,0)</f>
        <v>2.8973608635423741E-8</v>
      </c>
      <c r="L106">
        <v>88</v>
      </c>
      <c r="M106" s="20">
        <f t="shared" si="8"/>
        <v>94476413.657286867</v>
      </c>
      <c r="N106" s="21">
        <f>_xll.PDENSITY($M$106,NPVResults!$D$10:$D$508,$M$13,$M$14,0)</f>
        <v>1.7604250353581741E-8</v>
      </c>
    </row>
    <row r="107" spans="1:14" x14ac:dyDescent="0.25">
      <c r="A107">
        <v>99</v>
      </c>
      <c r="B107">
        <v>174102303.71876618</v>
      </c>
      <c r="C107">
        <v>126280293.47924031</v>
      </c>
      <c r="D107">
        <v>91586608.118530959</v>
      </c>
      <c r="F107">
        <v>89</v>
      </c>
      <c r="G107" s="20">
        <f t="shared" si="6"/>
        <v>176792678.33564323</v>
      </c>
      <c r="H107" s="21">
        <f>_xll.PDENSITY($G$107,NPVResults!$B$10:$B$508,$G$13,$G$14,0)</f>
        <v>1.5284312375234024E-8</v>
      </c>
      <c r="I107">
        <v>89</v>
      </c>
      <c r="J107" s="20">
        <f t="shared" si="7"/>
        <v>128955391.31758641</v>
      </c>
      <c r="K107" s="21">
        <f>_xll.PDENSITY($J$107,NPVResults!$C$10:$C$508,$J$13,$J$14,0)</f>
        <v>2.5613627145311818E-8</v>
      </c>
      <c r="L107">
        <v>89</v>
      </c>
      <c r="M107" s="20">
        <f t="shared" si="8"/>
        <v>94576398.299824476</v>
      </c>
      <c r="N107" s="21">
        <f>_xll.PDENSITY($M$107,NPVResults!$D$10:$D$508,$M$13,$M$14,0)</f>
        <v>1.5236152393693059E-8</v>
      </c>
    </row>
    <row r="108" spans="1:14" x14ac:dyDescent="0.25">
      <c r="A108">
        <v>100</v>
      </c>
      <c r="B108">
        <v>173892375.03164461</v>
      </c>
      <c r="C108">
        <v>124236779.60655934</v>
      </c>
      <c r="D108">
        <v>90502165.129962221</v>
      </c>
      <c r="F108">
        <v>90</v>
      </c>
      <c r="G108" s="20">
        <f t="shared" si="6"/>
        <v>176856812.04050961</v>
      </c>
      <c r="H108" s="21">
        <f>_xll.PDENSITY($G$108,NPVResults!$B$10:$B$508,$G$13,$G$14,0)</f>
        <v>1.2956977246311196E-8</v>
      </c>
      <c r="I108">
        <v>90</v>
      </c>
      <c r="J108" s="20">
        <f t="shared" si="7"/>
        <v>129046399.281221</v>
      </c>
      <c r="K108" s="21">
        <f>_xll.PDENSITY($J$108,NPVResults!$C$10:$C$508,$J$13,$J$14,0)</f>
        <v>2.2584709277285864E-8</v>
      </c>
      <c r="L108">
        <v>90</v>
      </c>
      <c r="M108" s="20">
        <f t="shared" si="8"/>
        <v>94676382.942362085</v>
      </c>
      <c r="N108" s="21">
        <f>_xll.PDENSITY($M$108,NPVResults!$D$10:$D$508,$M$13,$M$14,0)</f>
        <v>1.3107228002919121E-8</v>
      </c>
    </row>
    <row r="109" spans="1:14" x14ac:dyDescent="0.25">
      <c r="A109">
        <v>101</v>
      </c>
      <c r="B109">
        <v>173214114.08798203</v>
      </c>
      <c r="C109">
        <v>125591936.44140783</v>
      </c>
      <c r="D109">
        <v>89678098.068969518</v>
      </c>
      <c r="F109">
        <v>91</v>
      </c>
      <c r="G109" s="20">
        <f t="shared" si="6"/>
        <v>176920945.74537599</v>
      </c>
      <c r="H109" s="21">
        <f>_xll.PDENSITY($G$109,NPVResults!$B$10:$B$508,$G$13,$G$14,0)</f>
        <v>1.1006040189908779E-8</v>
      </c>
      <c r="I109">
        <v>91</v>
      </c>
      <c r="J109" s="20">
        <f t="shared" si="7"/>
        <v>129137407.2448556</v>
      </c>
      <c r="K109" s="21">
        <f>_xll.PDENSITY($J$109,NPVResults!$C$10:$C$508,$J$13,$J$14,0)</f>
        <v>1.9866226453235432E-8</v>
      </c>
      <c r="L109">
        <v>91</v>
      </c>
      <c r="M109" s="20">
        <f t="shared" si="8"/>
        <v>94776367.584899694</v>
      </c>
      <c r="N109" s="21">
        <f>_xll.PDENSITY($M$109,NPVResults!$D$10:$D$508,$M$13,$M$14,0)</f>
        <v>1.1212739089448759E-8</v>
      </c>
    </row>
    <row r="110" spans="1:14" x14ac:dyDescent="0.25">
      <c r="A110">
        <v>102</v>
      </c>
      <c r="B110">
        <v>173495803.04450968</v>
      </c>
      <c r="C110">
        <v>126524953.73609214</v>
      </c>
      <c r="D110">
        <v>85777749.756514907</v>
      </c>
      <c r="F110">
        <v>92</v>
      </c>
      <c r="G110" s="20">
        <f t="shared" si="6"/>
        <v>176985079.45024237</v>
      </c>
      <c r="H110" s="21">
        <f>_xll.PDENSITY($G$110,NPVResults!$B$10:$B$508,$G$13,$G$14,0)</f>
        <v>9.4003333269546482E-9</v>
      </c>
      <c r="I110">
        <v>92</v>
      </c>
      <c r="J110" s="20">
        <f t="shared" si="7"/>
        <v>129228415.20849019</v>
      </c>
      <c r="K110" s="21">
        <f>_xll.PDENSITY($J$110,NPVResults!$C$10:$C$508,$J$13,$J$14,0)</f>
        <v>1.7435687754936316E-8</v>
      </c>
      <c r="L110">
        <v>92</v>
      </c>
      <c r="M110" s="20">
        <f t="shared" si="8"/>
        <v>94876352.227437302</v>
      </c>
      <c r="N110" s="21">
        <f>_xll.PDENSITY($M$110,NPVResults!$D$10:$D$508,$M$13,$M$14,0)</f>
        <v>9.5489279996552992E-9</v>
      </c>
    </row>
    <row r="111" spans="1:14" x14ac:dyDescent="0.25">
      <c r="A111">
        <v>103</v>
      </c>
      <c r="B111">
        <v>173465778.32528475</v>
      </c>
      <c r="C111">
        <v>126784070.00213148</v>
      </c>
      <c r="D111">
        <v>90493315.585563287</v>
      </c>
      <c r="F111">
        <v>93</v>
      </c>
      <c r="G111" s="20">
        <f t="shared" si="6"/>
        <v>177049213.15510875</v>
      </c>
      <c r="H111" s="21">
        <f>_xll.PDENSITY($G$111,NPVResults!$B$10:$B$508,$G$13,$G$14,0)</f>
        <v>8.1008589886488509E-9</v>
      </c>
      <c r="I111">
        <v>93</v>
      </c>
      <c r="J111" s="20">
        <f t="shared" si="7"/>
        <v>129319423.17212479</v>
      </c>
      <c r="K111" s="21">
        <f>_xll.PDENSITY($J$111,NPVResults!$C$10:$C$508,$J$13,$J$14,0)</f>
        <v>1.5268790821742789E-8</v>
      </c>
      <c r="L111">
        <v>93</v>
      </c>
      <c r="M111" s="20">
        <f t="shared" si="8"/>
        <v>94976336.869974911</v>
      </c>
      <c r="N111" s="21">
        <f>_xll.PDENSITY($M$111,NPVResults!$D$10:$D$508,$M$13,$M$14,0)</f>
        <v>8.1103338700700445E-9</v>
      </c>
    </row>
    <row r="112" spans="1:14" x14ac:dyDescent="0.25">
      <c r="A112">
        <v>104</v>
      </c>
      <c r="B112">
        <v>173948103.77189964</v>
      </c>
      <c r="C112">
        <v>129204163.31039202</v>
      </c>
      <c r="D112">
        <v>91724082.018907145</v>
      </c>
      <c r="F112">
        <v>94</v>
      </c>
      <c r="G112" s="20">
        <f t="shared" si="6"/>
        <v>177113346.85997513</v>
      </c>
      <c r="H112" s="21">
        <f>_xll.PDENSITY($G$112,NPVResults!$B$10:$B$508,$G$13,$G$14,0)</f>
        <v>7.0632730801880295E-9</v>
      </c>
      <c r="I112">
        <v>94</v>
      </c>
      <c r="J112" s="20">
        <f t="shared" si="7"/>
        <v>129410431.13575938</v>
      </c>
      <c r="K112" s="21">
        <f>_xll.PDENSITY($J$112,NPVResults!$C$10:$C$508,$J$13,$J$14,0)</f>
        <v>1.3339689370907842E-8</v>
      </c>
      <c r="L112">
        <v>94</v>
      </c>
      <c r="M112" s="20">
        <f t="shared" si="8"/>
        <v>95076321.51251252</v>
      </c>
      <c r="N112" s="21">
        <f>_xll.PDENSITY($M$112,NPVResults!$D$10:$D$508,$M$13,$M$14,0)</f>
        <v>6.8872152872841245E-9</v>
      </c>
    </row>
    <row r="113" spans="1:14" x14ac:dyDescent="0.25">
      <c r="A113">
        <v>105</v>
      </c>
      <c r="B113">
        <v>174308856.65560135</v>
      </c>
      <c r="C113">
        <v>125978624.24005383</v>
      </c>
      <c r="D113">
        <v>89663775.293755293</v>
      </c>
      <c r="F113">
        <v>95</v>
      </c>
      <c r="G113" s="20">
        <f t="shared" si="6"/>
        <v>177177480.56484151</v>
      </c>
      <c r="H113" s="21">
        <f>_xll.PDENSITY($G$113,NPVResults!$B$10:$B$508,$G$13,$G$14,0)</f>
        <v>6.2403622758386776E-9</v>
      </c>
      <c r="I113">
        <v>95</v>
      </c>
      <c r="J113" s="20">
        <f t="shared" si="7"/>
        <v>129501439.09939398</v>
      </c>
      <c r="K113" s="21">
        <f>_xll.PDENSITY($J$113,NPVResults!$C$10:$C$508,$J$13,$J$14,0)</f>
        <v>1.1621615035303022E-8</v>
      </c>
      <c r="L113">
        <v>95</v>
      </c>
      <c r="M113" s="20">
        <f t="shared" si="8"/>
        <v>95176306.155050129</v>
      </c>
      <c r="N113" s="21">
        <f>_xll.PDENSITY($M$113,NPVResults!$D$10:$D$508,$M$13,$M$14,0)</f>
        <v>5.8637584822957478E-9</v>
      </c>
    </row>
    <row r="114" spans="1:14" x14ac:dyDescent="0.25">
      <c r="A114">
        <v>106</v>
      </c>
      <c r="B114">
        <v>175442242.66505024</v>
      </c>
      <c r="C114">
        <v>128349278.53874302</v>
      </c>
      <c r="D114">
        <v>90537117.692159802</v>
      </c>
      <c r="F114">
        <v>96</v>
      </c>
      <c r="G114" s="20">
        <f t="shared" si="6"/>
        <v>177241614.26970789</v>
      </c>
      <c r="H114" s="21">
        <f>_xll.PDENSITY($G$114,NPVResults!$B$10:$B$508,$G$13,$G$14,0)</f>
        <v>5.5842255347378945E-9</v>
      </c>
      <c r="I114">
        <v>96</v>
      </c>
      <c r="J114" s="20">
        <f t="shared" si="7"/>
        <v>129592447.06302857</v>
      </c>
      <c r="K114" s="21">
        <f>_xll.PDENSITY($J$114,NPVResults!$C$10:$C$508,$J$13,$J$14,0)</f>
        <v>1.0087902799802987E-8</v>
      </c>
      <c r="L114">
        <v>96</v>
      </c>
      <c r="M114" s="20">
        <f t="shared" si="8"/>
        <v>95276290.797587737</v>
      </c>
      <c r="N114" s="21">
        <f>_xll.PDENSITY($M$114,NPVResults!$D$10:$D$508,$M$13,$M$14,0)</f>
        <v>5.0175928003646352E-9</v>
      </c>
    </row>
    <row r="115" spans="1:14" x14ac:dyDescent="0.25">
      <c r="A115">
        <v>107</v>
      </c>
      <c r="B115">
        <v>175246321.73223323</v>
      </c>
      <c r="C115">
        <v>127923199.21868944</v>
      </c>
      <c r="D115">
        <v>89801069.33983548</v>
      </c>
      <c r="F115">
        <v>97</v>
      </c>
      <c r="G115" s="20">
        <f t="shared" si="6"/>
        <v>177305747.97457427</v>
      </c>
      <c r="H115" s="21">
        <f>_xll.PDENSITY($G$115,NPVResults!$B$10:$B$508,$G$13,$G$14,0)</f>
        <v>5.0482912122149522E-9</v>
      </c>
      <c r="I115">
        <v>97</v>
      </c>
      <c r="J115" s="20">
        <f t="shared" si="7"/>
        <v>129683455.02666317</v>
      </c>
      <c r="K115" s="21">
        <f>_xll.PDENSITY($J$115,NPVResults!$C$10:$C$508,$J$13,$J$14,0)</f>
        <v>8.7133437871426904E-9</v>
      </c>
      <c r="L115">
        <v>97</v>
      </c>
      <c r="M115" s="20">
        <f t="shared" si="8"/>
        <v>95376275.440125346</v>
      </c>
      <c r="N115" s="21">
        <f>_xll.PDENSITY($M$115,NPVResults!$D$10:$D$508,$M$13,$M$14,0)</f>
        <v>4.3208329825645911E-9</v>
      </c>
    </row>
    <row r="116" spans="1:14" x14ac:dyDescent="0.25">
      <c r="A116">
        <v>108</v>
      </c>
      <c r="B116">
        <v>172050397.83795005</v>
      </c>
      <c r="C116">
        <v>127492256.84586699</v>
      </c>
      <c r="D116">
        <v>92591609.893547013</v>
      </c>
      <c r="F116">
        <v>98</v>
      </c>
      <c r="G116" s="20">
        <f t="shared" si="6"/>
        <v>177369881.67944065</v>
      </c>
      <c r="H116" s="21">
        <f>_xll.PDENSITY($G$116,NPVResults!$B$10:$B$508,$G$13,$G$14,0)</f>
        <v>4.5894879142107782E-9</v>
      </c>
      <c r="I116">
        <v>98</v>
      </c>
      <c r="J116" s="20">
        <f t="shared" si="7"/>
        <v>129774462.99029776</v>
      </c>
      <c r="K116" s="21">
        <f>_xll.PDENSITY($J$116,NPVResults!$C$10:$C$508,$J$13,$J$14,0)</f>
        <v>7.4756606663062797E-9</v>
      </c>
      <c r="L116">
        <v>98</v>
      </c>
      <c r="M116" s="20">
        <f t="shared" si="8"/>
        <v>95476260.082662955</v>
      </c>
      <c r="N116" s="21">
        <f>_xll.PDENSITY($M$116,NPVResults!$D$10:$D$508,$M$13,$M$14,0)</f>
        <v>3.7424961028669061E-9</v>
      </c>
    </row>
    <row r="117" spans="1:14" x14ac:dyDescent="0.25">
      <c r="A117">
        <v>109</v>
      </c>
      <c r="B117">
        <v>175028722.28097251</v>
      </c>
      <c r="C117">
        <v>124791980.72485694</v>
      </c>
      <c r="D117">
        <v>91335247.305690408</v>
      </c>
      <c r="F117">
        <v>99</v>
      </c>
      <c r="G117" s="20">
        <f t="shared" si="6"/>
        <v>177434015.38430703</v>
      </c>
      <c r="H117" s="21">
        <f>_xll.PDENSITY($G$117,NPVResults!$B$10:$B$508,$G$13,$G$14,0)</f>
        <v>4.1707378987588897E-9</v>
      </c>
      <c r="I117">
        <v>99</v>
      </c>
      <c r="J117" s="20">
        <f t="shared" si="7"/>
        <v>129865470.95393236</v>
      </c>
      <c r="K117" s="21">
        <f>_xll.PDENSITY($J$117,NPVResults!$C$10:$C$508,$J$13,$J$14,0)</f>
        <v>6.3568102435760576E-9</v>
      </c>
      <c r="L117">
        <v>99</v>
      </c>
      <c r="M117" s="20">
        <f t="shared" si="8"/>
        <v>95576244.725200564</v>
      </c>
      <c r="N117" s="21">
        <f>_xll.PDENSITY($M$117,NPVResults!$D$10:$D$508,$M$13,$M$14,0)</f>
        <v>3.2517910508995696E-9</v>
      </c>
    </row>
    <row r="118" spans="1:14" x14ac:dyDescent="0.25">
      <c r="A118">
        <v>110</v>
      </c>
      <c r="B118">
        <v>174196386.70726439</v>
      </c>
      <c r="C118">
        <v>125449282.1738451</v>
      </c>
      <c r="D118">
        <v>91353898.10897623</v>
      </c>
      <c r="F118">
        <v>100</v>
      </c>
      <c r="G118" s="20">
        <f t="shared" si="6"/>
        <v>177498149.08917341</v>
      </c>
      <c r="H118" s="21">
        <f>_xll.PDENSITY($G$118,NPVResults!$B$10:$B$508,$G$13,$G$14,0)</f>
        <v>3.7635530735853351E-9</v>
      </c>
      <c r="I118">
        <v>100</v>
      </c>
      <c r="J118" s="20">
        <f t="shared" si="7"/>
        <v>129956478.91756696</v>
      </c>
      <c r="K118" s="21">
        <f>_xll.PDENSITY($J$118,NPVResults!$C$10:$C$508,$J$13,$J$14,0)</f>
        <v>5.3438001593617429E-9</v>
      </c>
      <c r="L118">
        <v>100</v>
      </c>
      <c r="M118" s="20">
        <f t="shared" si="8"/>
        <v>95676229.367738172</v>
      </c>
      <c r="N118" s="21">
        <f>_xll.PDENSITY($M$118,NPVResults!$D$10:$D$508,$M$13,$M$14,0)</f>
        <v>2.8215415234301492E-9</v>
      </c>
    </row>
    <row r="119" spans="1:14" x14ac:dyDescent="0.25">
      <c r="A119">
        <v>111</v>
      </c>
      <c r="B119">
        <v>171965579.32142264</v>
      </c>
      <c r="C119">
        <v>126567050.08785465</v>
      </c>
      <c r="D119">
        <v>92049455.013341084</v>
      </c>
    </row>
    <row r="120" spans="1:14" x14ac:dyDescent="0.25">
      <c r="A120">
        <v>112</v>
      </c>
      <c r="B120">
        <v>174111144.74298093</v>
      </c>
      <c r="C120">
        <v>125819283.6037745</v>
      </c>
      <c r="D120">
        <v>89913334.420039296</v>
      </c>
    </row>
    <row r="121" spans="1:14" x14ac:dyDescent="0.25">
      <c r="A121">
        <v>113</v>
      </c>
      <c r="B121">
        <v>173295002.90627536</v>
      </c>
      <c r="C121">
        <v>125574003.31491509</v>
      </c>
      <c r="D121">
        <v>90514086.237345725</v>
      </c>
    </row>
    <row r="122" spans="1:14" x14ac:dyDescent="0.25">
      <c r="A122">
        <v>114</v>
      </c>
      <c r="B122">
        <v>173902841.97593829</v>
      </c>
      <c r="C122">
        <v>124885421.40882932</v>
      </c>
      <c r="D122">
        <v>90743377.171162099</v>
      </c>
    </row>
    <row r="123" spans="1:14" x14ac:dyDescent="0.25">
      <c r="A123">
        <v>115</v>
      </c>
      <c r="B123">
        <v>174398224.20707721</v>
      </c>
      <c r="C123">
        <v>125723370.63334584</v>
      </c>
      <c r="D123">
        <v>92469260.867959365</v>
      </c>
    </row>
    <row r="124" spans="1:14" x14ac:dyDescent="0.25">
      <c r="A124">
        <v>116</v>
      </c>
      <c r="B124">
        <v>172990107.33361441</v>
      </c>
      <c r="C124">
        <v>123778917.50508152</v>
      </c>
      <c r="D124">
        <v>90049912.143805593</v>
      </c>
    </row>
    <row r="125" spans="1:14" x14ac:dyDescent="0.25">
      <c r="A125">
        <v>117</v>
      </c>
      <c r="B125">
        <v>174657796.03399873</v>
      </c>
      <c r="C125">
        <v>124536837.38202254</v>
      </c>
      <c r="D125">
        <v>90762867.039277151</v>
      </c>
    </row>
    <row r="126" spans="1:14" x14ac:dyDescent="0.25">
      <c r="A126">
        <v>118</v>
      </c>
      <c r="B126">
        <v>174559511.86283648</v>
      </c>
      <c r="C126">
        <v>126430080.48367614</v>
      </c>
      <c r="D126">
        <v>91460601.862981722</v>
      </c>
    </row>
    <row r="127" spans="1:14" x14ac:dyDescent="0.25">
      <c r="A127">
        <v>119</v>
      </c>
      <c r="B127">
        <v>175229515.36370328</v>
      </c>
      <c r="C127">
        <v>126419538.00108607</v>
      </c>
      <c r="D127">
        <v>89383776.409768224</v>
      </c>
    </row>
    <row r="128" spans="1:14" x14ac:dyDescent="0.25">
      <c r="A128">
        <v>120</v>
      </c>
      <c r="B128">
        <v>175004856.24668336</v>
      </c>
      <c r="C128">
        <v>128522778.39614464</v>
      </c>
      <c r="D128">
        <v>91397872.796214163</v>
      </c>
    </row>
    <row r="129" spans="1:4" x14ac:dyDescent="0.25">
      <c r="A129">
        <v>121</v>
      </c>
      <c r="B129">
        <v>173962581.62652856</v>
      </c>
      <c r="C129">
        <v>126635632.87907632</v>
      </c>
      <c r="D129">
        <v>91956595.439144477</v>
      </c>
    </row>
    <row r="130" spans="1:4" x14ac:dyDescent="0.25">
      <c r="A130">
        <v>122</v>
      </c>
      <c r="B130">
        <v>173992615.90382028</v>
      </c>
      <c r="C130">
        <v>123949489.62929165</v>
      </c>
      <c r="D130">
        <v>89567355.15340209</v>
      </c>
    </row>
    <row r="131" spans="1:4" x14ac:dyDescent="0.25">
      <c r="A131">
        <v>123</v>
      </c>
      <c r="B131">
        <v>177057477.08241764</v>
      </c>
      <c r="C131">
        <v>125195647.32346801</v>
      </c>
      <c r="D131">
        <v>89612172.046496212</v>
      </c>
    </row>
    <row r="132" spans="1:4" x14ac:dyDescent="0.25">
      <c r="A132">
        <v>124</v>
      </c>
      <c r="B132">
        <v>175535702.94830483</v>
      </c>
      <c r="C132">
        <v>123962392.31579392</v>
      </c>
      <c r="D132">
        <v>89934560.711027607</v>
      </c>
    </row>
    <row r="133" spans="1:4" x14ac:dyDescent="0.25">
      <c r="A133">
        <v>125</v>
      </c>
      <c r="B133">
        <v>172433029.05797893</v>
      </c>
      <c r="C133">
        <v>123854958.51853852</v>
      </c>
      <c r="D133">
        <v>92927427.857581243</v>
      </c>
    </row>
    <row r="134" spans="1:4" x14ac:dyDescent="0.25">
      <c r="A134">
        <v>126</v>
      </c>
      <c r="B134">
        <v>173789789.68370607</v>
      </c>
      <c r="C134">
        <v>125107447.7030431</v>
      </c>
      <c r="D134">
        <v>89711688.737206787</v>
      </c>
    </row>
    <row r="135" spans="1:4" x14ac:dyDescent="0.25">
      <c r="A135">
        <v>127</v>
      </c>
      <c r="B135">
        <v>173223208.74863616</v>
      </c>
      <c r="C135">
        <v>122982299.99511638</v>
      </c>
      <c r="D135">
        <v>91936647.639179438</v>
      </c>
    </row>
    <row r="136" spans="1:4" x14ac:dyDescent="0.25">
      <c r="A136">
        <v>128</v>
      </c>
      <c r="B136">
        <v>172731285.38377285</v>
      </c>
      <c r="C136">
        <v>125245101.23080519</v>
      </c>
      <c r="D136">
        <v>90003126.289270088</v>
      </c>
    </row>
    <row r="137" spans="1:4" x14ac:dyDescent="0.25">
      <c r="A137">
        <v>129</v>
      </c>
      <c r="B137">
        <v>175113550.97760466</v>
      </c>
      <c r="C137">
        <v>124623126.00972211</v>
      </c>
      <c r="D137">
        <v>89757842.152486563</v>
      </c>
    </row>
    <row r="138" spans="1:4" x14ac:dyDescent="0.25">
      <c r="A138">
        <v>130</v>
      </c>
      <c r="B138">
        <v>174052295.28862503</v>
      </c>
      <c r="C138">
        <v>127027746.46892309</v>
      </c>
      <c r="D138">
        <v>91343731.040490329</v>
      </c>
    </row>
    <row r="139" spans="1:4" x14ac:dyDescent="0.25">
      <c r="A139">
        <v>131</v>
      </c>
      <c r="B139">
        <v>173944190.24091956</v>
      </c>
      <c r="C139">
        <v>122454000.23939265</v>
      </c>
      <c r="D139">
        <v>87983126.047587126</v>
      </c>
    </row>
    <row r="140" spans="1:4" x14ac:dyDescent="0.25">
      <c r="A140">
        <v>132</v>
      </c>
      <c r="B140">
        <v>173130105.99490988</v>
      </c>
      <c r="C140">
        <v>123565525.84902816</v>
      </c>
      <c r="D140">
        <v>95676229.367738858</v>
      </c>
    </row>
    <row r="141" spans="1:4" x14ac:dyDescent="0.25">
      <c r="A141">
        <v>133</v>
      </c>
      <c r="B141">
        <v>174431022.32466006</v>
      </c>
      <c r="C141">
        <v>125118952.14698552</v>
      </c>
      <c r="D141">
        <v>86330607.927858472</v>
      </c>
    </row>
    <row r="142" spans="1:4" x14ac:dyDescent="0.25">
      <c r="A142">
        <v>134</v>
      </c>
      <c r="B142">
        <v>174315746.22491041</v>
      </c>
      <c r="C142">
        <v>124844748.08283259</v>
      </c>
      <c r="D142">
        <v>91302303.086237118</v>
      </c>
    </row>
    <row r="143" spans="1:4" x14ac:dyDescent="0.25">
      <c r="A143">
        <v>135</v>
      </c>
      <c r="B143">
        <v>174032336.56298995</v>
      </c>
      <c r="C143">
        <v>126544547.26861268</v>
      </c>
      <c r="D143">
        <v>89230652.088428482</v>
      </c>
    </row>
    <row r="144" spans="1:4" x14ac:dyDescent="0.25">
      <c r="A144">
        <v>136</v>
      </c>
      <c r="B144">
        <v>175294693.57876083</v>
      </c>
      <c r="C144">
        <v>122993913.39855731</v>
      </c>
      <c r="D144">
        <v>86705066.036659658</v>
      </c>
    </row>
    <row r="145" spans="1:4" x14ac:dyDescent="0.25">
      <c r="A145">
        <v>137</v>
      </c>
      <c r="B145">
        <v>173712665.51947489</v>
      </c>
      <c r="C145">
        <v>123796831.72590086</v>
      </c>
      <c r="D145">
        <v>91088353.00730592</v>
      </c>
    </row>
    <row r="146" spans="1:4" x14ac:dyDescent="0.25">
      <c r="A146">
        <v>138</v>
      </c>
      <c r="B146">
        <v>175178142.84250036</v>
      </c>
      <c r="C146">
        <v>125263735.33645554</v>
      </c>
      <c r="D146">
        <v>88524015.589296043</v>
      </c>
    </row>
    <row r="147" spans="1:4" x14ac:dyDescent="0.25">
      <c r="A147">
        <v>139</v>
      </c>
      <c r="B147">
        <v>172839014.44003788</v>
      </c>
      <c r="C147">
        <v>124260667.07238156</v>
      </c>
      <c r="D147">
        <v>89095409.225733206</v>
      </c>
    </row>
    <row r="148" spans="1:4" x14ac:dyDescent="0.25">
      <c r="A148">
        <v>140</v>
      </c>
      <c r="B148">
        <v>174357437.01044953</v>
      </c>
      <c r="C148">
        <v>125830313.23205961</v>
      </c>
      <c r="D148">
        <v>91859310.554916978</v>
      </c>
    </row>
    <row r="149" spans="1:4" x14ac:dyDescent="0.25">
      <c r="A149">
        <v>141</v>
      </c>
      <c r="B149">
        <v>171907464.07748759</v>
      </c>
      <c r="C149">
        <v>126414578.28259553</v>
      </c>
      <c r="D149">
        <v>92282452.997934774</v>
      </c>
    </row>
    <row r="150" spans="1:4" x14ac:dyDescent="0.25">
      <c r="A150">
        <v>142</v>
      </c>
      <c r="B150">
        <v>172797957.91338775</v>
      </c>
      <c r="C150">
        <v>127070988.9152443</v>
      </c>
      <c r="D150">
        <v>92092438.237631962</v>
      </c>
    </row>
    <row r="151" spans="1:4" x14ac:dyDescent="0.25">
      <c r="A151">
        <v>143</v>
      </c>
      <c r="B151">
        <v>174966102.41590706</v>
      </c>
      <c r="C151">
        <v>122655667.87319575</v>
      </c>
      <c r="D151">
        <v>88796039.018556938</v>
      </c>
    </row>
    <row r="152" spans="1:4" x14ac:dyDescent="0.25">
      <c r="A152">
        <v>144</v>
      </c>
      <c r="B152">
        <v>174255302.72720593</v>
      </c>
      <c r="C152">
        <v>123834856.22106712</v>
      </c>
      <c r="D152">
        <v>92579391.274911135</v>
      </c>
    </row>
    <row r="153" spans="1:4" x14ac:dyDescent="0.25">
      <c r="A153">
        <v>145</v>
      </c>
      <c r="B153">
        <v>175367703.85143071</v>
      </c>
      <c r="C153">
        <v>129956478.91756684</v>
      </c>
      <c r="D153">
        <v>88445422.701979741</v>
      </c>
    </row>
    <row r="154" spans="1:4" x14ac:dyDescent="0.25">
      <c r="A154">
        <v>146</v>
      </c>
      <c r="B154">
        <v>173650294.46768025</v>
      </c>
      <c r="C154">
        <v>126331468.3292636</v>
      </c>
      <c r="D154">
        <v>93672667.260003015</v>
      </c>
    </row>
    <row r="155" spans="1:4" x14ac:dyDescent="0.25">
      <c r="A155">
        <v>147</v>
      </c>
      <c r="B155">
        <v>174502168.55545035</v>
      </c>
      <c r="C155">
        <v>124112925.28784941</v>
      </c>
      <c r="D155">
        <v>88150319.580638483</v>
      </c>
    </row>
    <row r="156" spans="1:4" x14ac:dyDescent="0.25">
      <c r="A156">
        <v>148</v>
      </c>
      <c r="B156">
        <v>174649596.75558269</v>
      </c>
      <c r="C156">
        <v>125887863.81379463</v>
      </c>
      <c r="D156">
        <v>90280708.53592746</v>
      </c>
    </row>
    <row r="157" spans="1:4" x14ac:dyDescent="0.25">
      <c r="A157">
        <v>149</v>
      </c>
      <c r="B157">
        <v>173951739.92688608</v>
      </c>
      <c r="C157">
        <v>126514776.21326575</v>
      </c>
      <c r="D157">
        <v>90147690.422012195</v>
      </c>
    </row>
    <row r="158" spans="1:4" x14ac:dyDescent="0.25">
      <c r="A158">
        <v>150</v>
      </c>
      <c r="B158">
        <v>174004750.8398408</v>
      </c>
      <c r="C158">
        <v>127514013.16136166</v>
      </c>
      <c r="D158">
        <v>92239186.664587229</v>
      </c>
    </row>
    <row r="159" spans="1:4" x14ac:dyDescent="0.25">
      <c r="A159">
        <v>151</v>
      </c>
      <c r="B159">
        <v>173705681.32243702</v>
      </c>
      <c r="C159">
        <v>128399891.79597744</v>
      </c>
      <c r="D159">
        <v>91167573.513747454</v>
      </c>
    </row>
    <row r="160" spans="1:4" x14ac:dyDescent="0.25">
      <c r="A160">
        <v>152</v>
      </c>
      <c r="B160">
        <v>173040869.34561816</v>
      </c>
      <c r="C160">
        <v>126078087.15093072</v>
      </c>
      <c r="D160">
        <v>91165534.087534621</v>
      </c>
    </row>
    <row r="161" spans="1:4" x14ac:dyDescent="0.25">
      <c r="A161">
        <v>153</v>
      </c>
      <c r="B161">
        <v>174305789.4070586</v>
      </c>
      <c r="C161">
        <v>125924831.80747022</v>
      </c>
      <c r="D161">
        <v>90788724.891414568</v>
      </c>
    </row>
    <row r="162" spans="1:4" x14ac:dyDescent="0.25">
      <c r="A162">
        <v>154</v>
      </c>
      <c r="B162">
        <v>175527655.4826313</v>
      </c>
      <c r="C162">
        <v>125814751.7918698</v>
      </c>
      <c r="D162">
        <v>91519011.932558283</v>
      </c>
    </row>
    <row r="163" spans="1:4" x14ac:dyDescent="0.25">
      <c r="A163">
        <v>155</v>
      </c>
      <c r="B163">
        <v>173642457.91853333</v>
      </c>
      <c r="C163">
        <v>126740083.70914087</v>
      </c>
      <c r="D163">
        <v>91050668.170596287</v>
      </c>
    </row>
    <row r="164" spans="1:4" x14ac:dyDescent="0.25">
      <c r="A164">
        <v>156</v>
      </c>
      <c r="B164">
        <v>174816842.91050646</v>
      </c>
      <c r="C164">
        <v>125957443.02713341</v>
      </c>
      <c r="D164">
        <v>91780855.597629383</v>
      </c>
    </row>
    <row r="165" spans="1:4" x14ac:dyDescent="0.25">
      <c r="A165">
        <v>157</v>
      </c>
      <c r="B165">
        <v>173973838.32419842</v>
      </c>
      <c r="C165">
        <v>128041414.45713852</v>
      </c>
      <c r="D165">
        <v>90957732.100565135</v>
      </c>
    </row>
    <row r="166" spans="1:4" x14ac:dyDescent="0.25">
      <c r="A166">
        <v>158</v>
      </c>
      <c r="B166">
        <v>174782627.83723098</v>
      </c>
      <c r="C166">
        <v>124341695.46754743</v>
      </c>
      <c r="D166">
        <v>92523706.654903978</v>
      </c>
    </row>
    <row r="167" spans="1:4" x14ac:dyDescent="0.25">
      <c r="A167">
        <v>159</v>
      </c>
      <c r="B167">
        <v>173542747.79365551</v>
      </c>
      <c r="C167">
        <v>126298855.78964834</v>
      </c>
      <c r="D167">
        <v>92890052.654797658</v>
      </c>
    </row>
    <row r="168" spans="1:4" x14ac:dyDescent="0.25">
      <c r="A168">
        <v>160</v>
      </c>
      <c r="B168">
        <v>171378180.21049213</v>
      </c>
      <c r="C168">
        <v>125394861.54788941</v>
      </c>
      <c r="D168">
        <v>87011223.576251328</v>
      </c>
    </row>
    <row r="169" spans="1:4" x14ac:dyDescent="0.25">
      <c r="A169">
        <v>161</v>
      </c>
      <c r="B169">
        <v>174012757.38792422</v>
      </c>
      <c r="C169">
        <v>126084027.89364208</v>
      </c>
      <c r="D169">
        <v>92505188.31103918</v>
      </c>
    </row>
    <row r="170" spans="1:4" x14ac:dyDescent="0.25">
      <c r="A170">
        <v>162</v>
      </c>
      <c r="B170">
        <v>174097261.64928585</v>
      </c>
      <c r="C170">
        <v>127139089.20603378</v>
      </c>
      <c r="D170">
        <v>89372867.729505807</v>
      </c>
    </row>
    <row r="171" spans="1:4" x14ac:dyDescent="0.25">
      <c r="A171">
        <v>163</v>
      </c>
      <c r="B171">
        <v>173236917.11247805</v>
      </c>
      <c r="C171">
        <v>126966501.47883847</v>
      </c>
      <c r="D171">
        <v>90770692.94086723</v>
      </c>
    </row>
    <row r="172" spans="1:4" x14ac:dyDescent="0.25">
      <c r="A172">
        <v>164</v>
      </c>
      <c r="B172">
        <v>173778459.31983969</v>
      </c>
      <c r="C172">
        <v>129444357.85012969</v>
      </c>
      <c r="D172">
        <v>91377388.53909339</v>
      </c>
    </row>
    <row r="173" spans="1:4" x14ac:dyDescent="0.25">
      <c r="A173">
        <v>165</v>
      </c>
      <c r="B173">
        <v>175122814.19139898</v>
      </c>
      <c r="C173">
        <v>125351653.82531294</v>
      </c>
      <c r="D173">
        <v>91409424.914520815</v>
      </c>
    </row>
    <row r="174" spans="1:4" x14ac:dyDescent="0.25">
      <c r="A174">
        <v>166</v>
      </c>
      <c r="B174">
        <v>173336876.98797461</v>
      </c>
      <c r="C174">
        <v>126750364.51214997</v>
      </c>
      <c r="D174">
        <v>91227356.581154928</v>
      </c>
    </row>
    <row r="175" spans="1:4" x14ac:dyDescent="0.25">
      <c r="A175">
        <v>167</v>
      </c>
      <c r="B175">
        <v>175505529.22416878</v>
      </c>
      <c r="C175">
        <v>126351914.44833413</v>
      </c>
      <c r="D175">
        <v>93345885.339553684</v>
      </c>
    </row>
    <row r="176" spans="1:4" x14ac:dyDescent="0.25">
      <c r="A176">
        <v>168</v>
      </c>
      <c r="B176">
        <v>174482094.65803093</v>
      </c>
      <c r="C176">
        <v>123805382.09279473</v>
      </c>
      <c r="D176">
        <v>91205659.507850781</v>
      </c>
    </row>
    <row r="177" spans="1:4" x14ac:dyDescent="0.25">
      <c r="A177">
        <v>169</v>
      </c>
      <c r="B177">
        <v>171662263.292245</v>
      </c>
      <c r="C177">
        <v>122823357.83402409</v>
      </c>
      <c r="D177">
        <v>93859182.171210632</v>
      </c>
    </row>
    <row r="178" spans="1:4" x14ac:dyDescent="0.25">
      <c r="A178">
        <v>170</v>
      </c>
      <c r="B178">
        <v>174419446.43393418</v>
      </c>
      <c r="C178">
        <v>127413422.03738506</v>
      </c>
      <c r="D178">
        <v>89523009.030976281</v>
      </c>
    </row>
    <row r="179" spans="1:4" x14ac:dyDescent="0.25">
      <c r="A179">
        <v>171</v>
      </c>
      <c r="B179">
        <v>174924189.92720041</v>
      </c>
      <c r="C179">
        <v>125736387.62004213</v>
      </c>
      <c r="D179">
        <v>93560552.89941217</v>
      </c>
    </row>
    <row r="180" spans="1:4" x14ac:dyDescent="0.25">
      <c r="A180">
        <v>172</v>
      </c>
      <c r="B180">
        <v>173309627.88226411</v>
      </c>
      <c r="C180">
        <v>125902329.66788353</v>
      </c>
      <c r="D180">
        <v>91654624.305423871</v>
      </c>
    </row>
    <row r="181" spans="1:4" x14ac:dyDescent="0.25">
      <c r="A181">
        <v>173</v>
      </c>
      <c r="B181">
        <v>173278844.02108133</v>
      </c>
      <c r="C181">
        <v>124781675.16986445</v>
      </c>
      <c r="D181">
        <v>92313572.048440054</v>
      </c>
    </row>
    <row r="182" spans="1:4" x14ac:dyDescent="0.25">
      <c r="A182">
        <v>174</v>
      </c>
      <c r="B182">
        <v>175816766.69425675</v>
      </c>
      <c r="C182">
        <v>125223850.70214282</v>
      </c>
      <c r="D182">
        <v>89688376.936036363</v>
      </c>
    </row>
    <row r="183" spans="1:4" x14ac:dyDescent="0.25">
      <c r="A183">
        <v>175</v>
      </c>
      <c r="B183">
        <v>175101046.76261145</v>
      </c>
      <c r="C183">
        <v>125956504.11241764</v>
      </c>
      <c r="D183">
        <v>90486327.54747954</v>
      </c>
    </row>
    <row r="184" spans="1:4" x14ac:dyDescent="0.25">
      <c r="A184">
        <v>176</v>
      </c>
      <c r="B184">
        <v>172910210.6210072</v>
      </c>
      <c r="C184">
        <v>126463795.42022616</v>
      </c>
      <c r="D184">
        <v>93101795.388868168</v>
      </c>
    </row>
    <row r="185" spans="1:4" x14ac:dyDescent="0.25">
      <c r="A185">
        <v>177</v>
      </c>
      <c r="B185">
        <v>174376822.7748363</v>
      </c>
      <c r="C185">
        <v>125862647.03692278</v>
      </c>
      <c r="D185">
        <v>89426709.462623119</v>
      </c>
    </row>
    <row r="186" spans="1:4" x14ac:dyDescent="0.25">
      <c r="A186">
        <v>178</v>
      </c>
      <c r="B186">
        <v>175735305.28974983</v>
      </c>
      <c r="C186">
        <v>127306065.51822396</v>
      </c>
      <c r="D186">
        <v>87116767.554943144</v>
      </c>
    </row>
    <row r="187" spans="1:4" x14ac:dyDescent="0.25">
      <c r="A187">
        <v>179</v>
      </c>
      <c r="B187">
        <v>172625395.33325145</v>
      </c>
      <c r="C187">
        <v>123466033.16556877</v>
      </c>
      <c r="D187">
        <v>89470046.929238528</v>
      </c>
    </row>
    <row r="188" spans="1:4" x14ac:dyDescent="0.25">
      <c r="A188">
        <v>180</v>
      </c>
      <c r="B188">
        <v>174218909.82632065</v>
      </c>
      <c r="C188">
        <v>125621113.7607328</v>
      </c>
      <c r="D188">
        <v>91818942.961639673</v>
      </c>
    </row>
    <row r="189" spans="1:4" x14ac:dyDescent="0.25">
      <c r="A189">
        <v>181</v>
      </c>
      <c r="B189">
        <v>173518372.40112841</v>
      </c>
      <c r="C189">
        <v>127057330.72606012</v>
      </c>
      <c r="D189">
        <v>91872904.193949744</v>
      </c>
    </row>
    <row r="190" spans="1:4" x14ac:dyDescent="0.25">
      <c r="A190">
        <v>182</v>
      </c>
      <c r="B190">
        <v>172737489.0836724</v>
      </c>
      <c r="C190">
        <v>125654757.22756778</v>
      </c>
      <c r="D190">
        <v>91098723.756106049</v>
      </c>
    </row>
    <row r="191" spans="1:4" x14ac:dyDescent="0.25">
      <c r="A191">
        <v>183</v>
      </c>
      <c r="B191">
        <v>175490653.95427579</v>
      </c>
      <c r="C191">
        <v>126659345.13002878</v>
      </c>
      <c r="D191">
        <v>90118107.383066013</v>
      </c>
    </row>
    <row r="192" spans="1:4" x14ac:dyDescent="0.25">
      <c r="A192">
        <v>184</v>
      </c>
      <c r="B192">
        <v>175155177.46207169</v>
      </c>
      <c r="C192">
        <v>124397012.68925691</v>
      </c>
      <c r="D192">
        <v>88634700.731283233</v>
      </c>
    </row>
    <row r="193" spans="1:4" x14ac:dyDescent="0.25">
      <c r="A193">
        <v>185</v>
      </c>
      <c r="B193">
        <v>175164408.7755698</v>
      </c>
      <c r="C193">
        <v>127891321.50107828</v>
      </c>
      <c r="D193">
        <v>89025379.861012131</v>
      </c>
    </row>
    <row r="194" spans="1:4" x14ac:dyDescent="0.25">
      <c r="A194">
        <v>186</v>
      </c>
      <c r="B194">
        <v>174175529.49666274</v>
      </c>
      <c r="C194">
        <v>126402629.01406814</v>
      </c>
      <c r="D194">
        <v>91624649.94584851</v>
      </c>
    </row>
    <row r="195" spans="1:4" x14ac:dyDescent="0.25">
      <c r="A195">
        <v>187</v>
      </c>
      <c r="B195">
        <v>174131140.60742679</v>
      </c>
      <c r="C195">
        <v>125928678.91398484</v>
      </c>
      <c r="D195">
        <v>91100615.666359678</v>
      </c>
    </row>
    <row r="196" spans="1:4" x14ac:dyDescent="0.25">
      <c r="A196">
        <v>188</v>
      </c>
      <c r="B196">
        <v>175316768.8398371</v>
      </c>
      <c r="C196">
        <v>124420536.47330627</v>
      </c>
      <c r="D196">
        <v>92844916.866336614</v>
      </c>
    </row>
    <row r="197" spans="1:4" x14ac:dyDescent="0.25">
      <c r="A197">
        <v>189</v>
      </c>
      <c r="B197">
        <v>174530903.01080084</v>
      </c>
      <c r="C197">
        <v>123230205.75158192</v>
      </c>
      <c r="D197">
        <v>88957068.387781084</v>
      </c>
    </row>
    <row r="198" spans="1:4" x14ac:dyDescent="0.25">
      <c r="A198">
        <v>190</v>
      </c>
      <c r="B198">
        <v>174190064.73037183</v>
      </c>
      <c r="C198">
        <v>127225363.68519726</v>
      </c>
      <c r="D198">
        <v>91145610.336492464</v>
      </c>
    </row>
    <row r="199" spans="1:4" x14ac:dyDescent="0.25">
      <c r="A199">
        <v>191</v>
      </c>
      <c r="B199">
        <v>172599313.83735451</v>
      </c>
      <c r="C199">
        <v>125171347.99537444</v>
      </c>
      <c r="D199">
        <v>91280601.539633691</v>
      </c>
    </row>
    <row r="200" spans="1:4" x14ac:dyDescent="0.25">
      <c r="A200">
        <v>192</v>
      </c>
      <c r="B200">
        <v>173563929.09762415</v>
      </c>
      <c r="C200">
        <v>124834878.98339923</v>
      </c>
      <c r="D200">
        <v>88540007.766407877</v>
      </c>
    </row>
    <row r="201" spans="1:4" x14ac:dyDescent="0.25">
      <c r="A201">
        <v>193</v>
      </c>
      <c r="B201">
        <v>173183623.0397799</v>
      </c>
      <c r="C201">
        <v>128176713.35855639</v>
      </c>
      <c r="D201">
        <v>92352783.285917878</v>
      </c>
    </row>
    <row r="202" spans="1:4" x14ac:dyDescent="0.25">
      <c r="A202">
        <v>194</v>
      </c>
      <c r="B202">
        <v>174571412.02970234</v>
      </c>
      <c r="C202">
        <v>126563498.7152404</v>
      </c>
      <c r="D202">
        <v>91581719.579952732</v>
      </c>
    </row>
    <row r="203" spans="1:4" x14ac:dyDescent="0.25">
      <c r="A203">
        <v>195</v>
      </c>
      <c r="B203">
        <v>173611998.11309001</v>
      </c>
      <c r="C203">
        <v>127792635.14644898</v>
      </c>
      <c r="D203">
        <v>90940608.544248909</v>
      </c>
    </row>
    <row r="204" spans="1:4" x14ac:dyDescent="0.25">
      <c r="A204">
        <v>196</v>
      </c>
      <c r="B204">
        <v>174896976.02576771</v>
      </c>
      <c r="C204">
        <v>124858317.12467156</v>
      </c>
      <c r="D204">
        <v>89247023.548310965</v>
      </c>
    </row>
    <row r="205" spans="1:4" x14ac:dyDescent="0.25">
      <c r="A205">
        <v>197</v>
      </c>
      <c r="B205">
        <v>174368827.10953042</v>
      </c>
      <c r="C205">
        <v>126026753.89434993</v>
      </c>
      <c r="D205">
        <v>90621165.25847958</v>
      </c>
    </row>
    <row r="206" spans="1:4" x14ac:dyDescent="0.25">
      <c r="A206">
        <v>198</v>
      </c>
      <c r="B206">
        <v>172962805.2258873</v>
      </c>
      <c r="C206">
        <v>125698549.22553004</v>
      </c>
      <c r="D206">
        <v>92117490.665911332</v>
      </c>
    </row>
    <row r="207" spans="1:4" x14ac:dyDescent="0.25">
      <c r="A207">
        <v>199</v>
      </c>
      <c r="B207">
        <v>174142773.24948108</v>
      </c>
      <c r="C207">
        <v>126912135.84645882</v>
      </c>
      <c r="D207">
        <v>91070575.829132691</v>
      </c>
    </row>
    <row r="208" spans="1:4" x14ac:dyDescent="0.25">
      <c r="A208">
        <v>200</v>
      </c>
      <c r="B208">
        <v>174034975.64683023</v>
      </c>
      <c r="C208">
        <v>125710748.25497183</v>
      </c>
      <c r="D208">
        <v>91025824.964604035</v>
      </c>
    </row>
    <row r="209" spans="1:4" x14ac:dyDescent="0.25">
      <c r="A209">
        <v>201</v>
      </c>
      <c r="B209">
        <v>175172203.62341371</v>
      </c>
      <c r="C209">
        <v>126872530.49061589</v>
      </c>
      <c r="D209">
        <v>89777160.064877883</v>
      </c>
    </row>
    <row r="210" spans="1:4" x14ac:dyDescent="0.25">
      <c r="A210">
        <v>202</v>
      </c>
      <c r="B210">
        <v>173740347.5969066</v>
      </c>
      <c r="C210">
        <v>125316502.51993814</v>
      </c>
      <c r="D210">
        <v>90014319.97377038</v>
      </c>
    </row>
    <row r="211" spans="1:4" x14ac:dyDescent="0.25">
      <c r="A211">
        <v>203</v>
      </c>
      <c r="B211">
        <v>174581653.19633132</v>
      </c>
      <c r="C211">
        <v>124613513.47269198</v>
      </c>
      <c r="D211">
        <v>90341615.024251267</v>
      </c>
    </row>
    <row r="212" spans="1:4" x14ac:dyDescent="0.25">
      <c r="A212">
        <v>204</v>
      </c>
      <c r="B212">
        <v>173560440.03010201</v>
      </c>
      <c r="C212">
        <v>124666648.45926763</v>
      </c>
      <c r="D212">
        <v>90689922.938578278</v>
      </c>
    </row>
    <row r="213" spans="1:4" x14ac:dyDescent="0.25">
      <c r="A213">
        <v>205</v>
      </c>
      <c r="B213">
        <v>171832566.7948505</v>
      </c>
      <c r="C213">
        <v>125630087.20776317</v>
      </c>
      <c r="D213">
        <v>92168059.769305721</v>
      </c>
    </row>
    <row r="214" spans="1:4" x14ac:dyDescent="0.25">
      <c r="A214">
        <v>206</v>
      </c>
      <c r="B214">
        <v>172353279.39430967</v>
      </c>
      <c r="C214">
        <v>125344935.71150737</v>
      </c>
      <c r="D214">
        <v>89752434.053108186</v>
      </c>
    </row>
    <row r="215" spans="1:4" x14ac:dyDescent="0.25">
      <c r="A215">
        <v>207</v>
      </c>
      <c r="B215">
        <v>174505231.33469039</v>
      </c>
      <c r="C215">
        <v>124064560.63177066</v>
      </c>
      <c r="D215">
        <v>88905538.652970716</v>
      </c>
    </row>
    <row r="216" spans="1:4" x14ac:dyDescent="0.25">
      <c r="A216">
        <v>208</v>
      </c>
      <c r="B216">
        <v>172241559.22631222</v>
      </c>
      <c r="C216">
        <v>124174153.68343866</v>
      </c>
      <c r="D216">
        <v>90581959.448654309</v>
      </c>
    </row>
    <row r="217" spans="1:4" x14ac:dyDescent="0.25">
      <c r="A217">
        <v>209</v>
      </c>
      <c r="B217">
        <v>175090538.63684422</v>
      </c>
      <c r="C217">
        <v>124274391.84646581</v>
      </c>
      <c r="D217">
        <v>88664989.081553072</v>
      </c>
    </row>
    <row r="218" spans="1:4" x14ac:dyDescent="0.25">
      <c r="A218">
        <v>210</v>
      </c>
      <c r="B218">
        <v>174318715.94843045</v>
      </c>
      <c r="C218">
        <v>125065669.90882236</v>
      </c>
      <c r="D218">
        <v>89486472.070013613</v>
      </c>
    </row>
    <row r="219" spans="1:4" x14ac:dyDescent="0.25">
      <c r="A219">
        <v>211</v>
      </c>
      <c r="B219">
        <v>175657927.95976394</v>
      </c>
      <c r="C219">
        <v>127127759.37562446</v>
      </c>
      <c r="D219">
        <v>91288392.402857885</v>
      </c>
    </row>
    <row r="220" spans="1:4" x14ac:dyDescent="0.25">
      <c r="A220">
        <v>212</v>
      </c>
      <c r="B220">
        <v>173461323.97303295</v>
      </c>
      <c r="C220">
        <v>127862702.27239071</v>
      </c>
      <c r="D220">
        <v>90525955.897879213</v>
      </c>
    </row>
    <row r="221" spans="1:4" x14ac:dyDescent="0.25">
      <c r="A221">
        <v>213</v>
      </c>
      <c r="B221">
        <v>173274668.14776054</v>
      </c>
      <c r="C221">
        <v>124881797.30441748</v>
      </c>
      <c r="D221">
        <v>91264791.619815663</v>
      </c>
    </row>
    <row r="222" spans="1:4" x14ac:dyDescent="0.25">
      <c r="A222">
        <v>214</v>
      </c>
      <c r="B222">
        <v>174122383.30057609</v>
      </c>
      <c r="C222">
        <v>125534587.29838693</v>
      </c>
      <c r="D222">
        <v>90566370.280848846</v>
      </c>
    </row>
    <row r="223" spans="1:4" x14ac:dyDescent="0.25">
      <c r="A223">
        <v>215</v>
      </c>
      <c r="B223">
        <v>172904573.14678326</v>
      </c>
      <c r="C223">
        <v>125326874.61353385</v>
      </c>
      <c r="D223">
        <v>89765879.76737605</v>
      </c>
    </row>
    <row r="224" spans="1:4" x14ac:dyDescent="0.25">
      <c r="A224">
        <v>216</v>
      </c>
      <c r="B224">
        <v>173588306.39719397</v>
      </c>
      <c r="C224">
        <v>127456038.64534177</v>
      </c>
      <c r="D224">
        <v>92137714.981883869</v>
      </c>
    </row>
    <row r="225" spans="1:4" x14ac:dyDescent="0.25">
      <c r="A225">
        <v>217</v>
      </c>
      <c r="B225">
        <v>176344292.14712426</v>
      </c>
      <c r="C225">
        <v>126621216.39372665</v>
      </c>
      <c r="D225">
        <v>88861516.65590632</v>
      </c>
    </row>
    <row r="226" spans="1:4" x14ac:dyDescent="0.25">
      <c r="A226">
        <v>218</v>
      </c>
      <c r="B226">
        <v>174826736.54860419</v>
      </c>
      <c r="C226">
        <v>126940431.90410788</v>
      </c>
      <c r="D226">
        <v>89216567.702844098</v>
      </c>
    </row>
    <row r="227" spans="1:4" x14ac:dyDescent="0.25">
      <c r="A227">
        <v>219</v>
      </c>
      <c r="B227">
        <v>173658759.50217935</v>
      </c>
      <c r="C227">
        <v>124657792.16162325</v>
      </c>
      <c r="D227">
        <v>94665687.295017406</v>
      </c>
    </row>
    <row r="228" spans="1:4" x14ac:dyDescent="0.25">
      <c r="A228">
        <v>220</v>
      </c>
      <c r="B228">
        <v>173167006.83504558</v>
      </c>
      <c r="C228">
        <v>123514466.2649378</v>
      </c>
      <c r="D228">
        <v>89819698.612936392</v>
      </c>
    </row>
    <row r="229" spans="1:4" x14ac:dyDescent="0.25">
      <c r="A229">
        <v>221</v>
      </c>
      <c r="B229">
        <v>175993834.31909293</v>
      </c>
      <c r="C229">
        <v>125896634.62030569</v>
      </c>
      <c r="D229">
        <v>92776213.126419693</v>
      </c>
    </row>
    <row r="230" spans="1:4" x14ac:dyDescent="0.25">
      <c r="A230">
        <v>222</v>
      </c>
      <c r="B230">
        <v>175022993.39910817</v>
      </c>
      <c r="C230">
        <v>123421878.79065003</v>
      </c>
      <c r="D230">
        <v>89898810.755053237</v>
      </c>
    </row>
    <row r="231" spans="1:4" x14ac:dyDescent="0.25">
      <c r="A231">
        <v>223</v>
      </c>
      <c r="B231">
        <v>174952434.08089107</v>
      </c>
      <c r="C231">
        <v>122125010.19293576</v>
      </c>
      <c r="D231">
        <v>93233951.547103286</v>
      </c>
    </row>
    <row r="232" spans="1:4" x14ac:dyDescent="0.25">
      <c r="A232">
        <v>224</v>
      </c>
      <c r="B232">
        <v>173399410.22092813</v>
      </c>
      <c r="C232">
        <v>124987245.61412822</v>
      </c>
      <c r="D232">
        <v>93069136.61645323</v>
      </c>
    </row>
    <row r="233" spans="1:4" x14ac:dyDescent="0.25">
      <c r="A233">
        <v>225</v>
      </c>
      <c r="B233">
        <v>174527732.68476853</v>
      </c>
      <c r="C233">
        <v>126364686.45464872</v>
      </c>
      <c r="D233">
        <v>88228285.910864353</v>
      </c>
    </row>
    <row r="234" spans="1:4" x14ac:dyDescent="0.25">
      <c r="A234">
        <v>226</v>
      </c>
      <c r="B234">
        <v>174089982.04584965</v>
      </c>
      <c r="C234">
        <v>128669620.81250374</v>
      </c>
      <c r="D234">
        <v>91515754.589402169</v>
      </c>
    </row>
    <row r="235" spans="1:4" x14ac:dyDescent="0.25">
      <c r="A235">
        <v>227</v>
      </c>
      <c r="B235">
        <v>172669433.32305363</v>
      </c>
      <c r="C235">
        <v>125567077.1745366</v>
      </c>
      <c r="D235">
        <v>90593401.056667119</v>
      </c>
    </row>
    <row r="236" spans="1:4" x14ac:dyDescent="0.25">
      <c r="A236">
        <v>228</v>
      </c>
      <c r="B236">
        <v>172621332.26506594</v>
      </c>
      <c r="C236">
        <v>126439289.68835099</v>
      </c>
      <c r="D236">
        <v>90794790.997992679</v>
      </c>
    </row>
    <row r="237" spans="1:4" x14ac:dyDescent="0.25">
      <c r="A237">
        <v>229</v>
      </c>
      <c r="B237">
        <v>175690912.13744703</v>
      </c>
      <c r="C237">
        <v>125161224.27419539</v>
      </c>
      <c r="D237">
        <v>90071105.844184935</v>
      </c>
    </row>
    <row r="238" spans="1:4" x14ac:dyDescent="0.25">
      <c r="A238">
        <v>230</v>
      </c>
      <c r="B238">
        <v>175759982.95853215</v>
      </c>
      <c r="C238">
        <v>125688562.95932217</v>
      </c>
      <c r="D238">
        <v>88132410.694726974</v>
      </c>
    </row>
    <row r="239" spans="1:4" x14ac:dyDescent="0.25">
      <c r="A239">
        <v>231</v>
      </c>
      <c r="B239">
        <v>173930029.47027668</v>
      </c>
      <c r="C239">
        <v>129610239.46527639</v>
      </c>
      <c r="D239">
        <v>89692340.40286839</v>
      </c>
    </row>
    <row r="240" spans="1:4" x14ac:dyDescent="0.25">
      <c r="A240">
        <v>232</v>
      </c>
      <c r="B240">
        <v>172843637.086575</v>
      </c>
      <c r="C240">
        <v>123336587.22940849</v>
      </c>
      <c r="D240">
        <v>92714473.556541264</v>
      </c>
    </row>
    <row r="241" spans="1:4" x14ac:dyDescent="0.25">
      <c r="A241">
        <v>233</v>
      </c>
      <c r="B241">
        <v>173014636.72559991</v>
      </c>
      <c r="C241">
        <v>126715749.48222917</v>
      </c>
      <c r="D241">
        <v>92258719.926837429</v>
      </c>
    </row>
    <row r="242" spans="1:4" x14ac:dyDescent="0.25">
      <c r="A242">
        <v>234</v>
      </c>
      <c r="B242">
        <v>174159725.63406226</v>
      </c>
      <c r="C242">
        <v>124254527.32761551</v>
      </c>
      <c r="D242">
        <v>89411146.626419693</v>
      </c>
    </row>
    <row r="243" spans="1:4" x14ac:dyDescent="0.25">
      <c r="A243">
        <v>235</v>
      </c>
      <c r="B243">
        <v>175197971.60400996</v>
      </c>
      <c r="C243">
        <v>125551020.25482106</v>
      </c>
      <c r="D243">
        <v>91384566.750637963</v>
      </c>
    </row>
    <row r="244" spans="1:4" x14ac:dyDescent="0.25">
      <c r="A244">
        <v>236</v>
      </c>
      <c r="B244">
        <v>173472744.67819756</v>
      </c>
      <c r="C244">
        <v>126259361.30855995</v>
      </c>
      <c r="D244">
        <v>90101292.62064524</v>
      </c>
    </row>
    <row r="245" spans="1:4" x14ac:dyDescent="0.25">
      <c r="A245">
        <v>237</v>
      </c>
      <c r="B245">
        <v>174446710.9811064</v>
      </c>
      <c r="C245">
        <v>124977010.98055699</v>
      </c>
      <c r="D245">
        <v>91124283.447393045</v>
      </c>
    </row>
    <row r="246" spans="1:4" x14ac:dyDescent="0.25">
      <c r="A246">
        <v>238</v>
      </c>
      <c r="B246">
        <v>173058022.27256027</v>
      </c>
      <c r="C246">
        <v>127626030.04625517</v>
      </c>
      <c r="D246">
        <v>92058128.928090319</v>
      </c>
    </row>
    <row r="247" spans="1:4" x14ac:dyDescent="0.25">
      <c r="A247">
        <v>239</v>
      </c>
      <c r="B247">
        <v>172508847.78879324</v>
      </c>
      <c r="C247">
        <v>126389358.95623499</v>
      </c>
      <c r="D247">
        <v>90729333.832878694</v>
      </c>
    </row>
    <row r="248" spans="1:4" x14ac:dyDescent="0.25">
      <c r="A248">
        <v>240</v>
      </c>
      <c r="B248">
        <v>173548805.76977351</v>
      </c>
      <c r="C248">
        <v>125745260.21919486</v>
      </c>
      <c r="D248">
        <v>92232059.525433883</v>
      </c>
    </row>
    <row r="249" spans="1:4" x14ac:dyDescent="0.25">
      <c r="A249">
        <v>241</v>
      </c>
      <c r="B249">
        <v>175912749.80731264</v>
      </c>
      <c r="C249">
        <v>126890331.44863726</v>
      </c>
      <c r="D249">
        <v>90124881.945171461</v>
      </c>
    </row>
    <row r="250" spans="1:4" x14ac:dyDescent="0.25">
      <c r="A250">
        <v>242</v>
      </c>
      <c r="B250">
        <v>174682609.64853078</v>
      </c>
      <c r="C250">
        <v>121976232.80570601</v>
      </c>
      <c r="D250">
        <v>89824716.235542864</v>
      </c>
    </row>
    <row r="251" spans="1:4" x14ac:dyDescent="0.25">
      <c r="A251">
        <v>243</v>
      </c>
      <c r="B251">
        <v>174944475.89006865</v>
      </c>
      <c r="C251">
        <v>125076087.50866589</v>
      </c>
      <c r="D251">
        <v>88455143.601050302</v>
      </c>
    </row>
    <row r="252" spans="1:4" x14ac:dyDescent="0.25">
      <c r="A252">
        <v>244</v>
      </c>
      <c r="B252">
        <v>174620274.7293376</v>
      </c>
      <c r="C252">
        <v>125232799.27847189</v>
      </c>
      <c r="D252">
        <v>90557477.236017585</v>
      </c>
    </row>
    <row r="253" spans="1:4" x14ac:dyDescent="0.25">
      <c r="A253">
        <v>245</v>
      </c>
      <c r="B253">
        <v>173249011.81079552</v>
      </c>
      <c r="C253">
        <v>126733036.35607453</v>
      </c>
      <c r="D253">
        <v>88255917.853201613</v>
      </c>
    </row>
    <row r="254" spans="1:4" x14ac:dyDescent="0.25">
      <c r="A254">
        <v>246</v>
      </c>
      <c r="B254">
        <v>173863504.36207226</v>
      </c>
      <c r="C254">
        <v>125403502.77010357</v>
      </c>
      <c r="D254">
        <v>91992366.22037141</v>
      </c>
    </row>
    <row r="255" spans="1:4" x14ac:dyDescent="0.25">
      <c r="A255">
        <v>247</v>
      </c>
      <c r="B255">
        <v>173604273.77926978</v>
      </c>
      <c r="C255">
        <v>126807554.52779876</v>
      </c>
      <c r="D255">
        <v>92397634.014415026</v>
      </c>
    </row>
    <row r="256" spans="1:4" x14ac:dyDescent="0.25">
      <c r="A256">
        <v>248</v>
      </c>
      <c r="B256">
        <v>175336083.16890085</v>
      </c>
      <c r="C256">
        <v>125913510.82156748</v>
      </c>
      <c r="D256">
        <v>90312014.453982055</v>
      </c>
    </row>
    <row r="257" spans="1:4" x14ac:dyDescent="0.25">
      <c r="A257">
        <v>249</v>
      </c>
      <c r="B257">
        <v>173553578.0950793</v>
      </c>
      <c r="C257">
        <v>125777383.95897613</v>
      </c>
      <c r="D257">
        <v>90186849.705045119</v>
      </c>
    </row>
    <row r="258" spans="1:4" x14ac:dyDescent="0.25">
      <c r="A258">
        <v>250</v>
      </c>
      <c r="B258">
        <v>176165386.07419547</v>
      </c>
      <c r="C258">
        <v>123730384.51091978</v>
      </c>
      <c r="D258">
        <v>87496088.196424246</v>
      </c>
    </row>
    <row r="259" spans="1:4" x14ac:dyDescent="0.25">
      <c r="A259">
        <v>251</v>
      </c>
      <c r="B259">
        <v>173301899.93906915</v>
      </c>
      <c r="C259">
        <v>124686524.07153168</v>
      </c>
      <c r="D259">
        <v>93477254.903135151</v>
      </c>
    </row>
    <row r="260" spans="1:4" x14ac:dyDescent="0.25">
      <c r="A260">
        <v>252</v>
      </c>
      <c r="B260">
        <v>172417802.01083809</v>
      </c>
      <c r="C260">
        <v>126928543.21158011</v>
      </c>
      <c r="D260">
        <v>90654627.138391614</v>
      </c>
    </row>
    <row r="261" spans="1:4" x14ac:dyDescent="0.25">
      <c r="A261">
        <v>253</v>
      </c>
      <c r="B261">
        <v>173367565.34727293</v>
      </c>
      <c r="C261">
        <v>124735094.35483721</v>
      </c>
      <c r="D261">
        <v>92413321.989907578</v>
      </c>
    </row>
    <row r="262" spans="1:4" x14ac:dyDescent="0.25">
      <c r="A262">
        <v>254</v>
      </c>
      <c r="B262">
        <v>172642409.7103352</v>
      </c>
      <c r="C262">
        <v>127190616.81926881</v>
      </c>
      <c r="D262">
        <v>90864240.669914722</v>
      </c>
    </row>
    <row r="263" spans="1:4" x14ac:dyDescent="0.25">
      <c r="A263">
        <v>255</v>
      </c>
      <c r="B263">
        <v>174903931.10199028</v>
      </c>
      <c r="C263">
        <v>123890696.09954304</v>
      </c>
      <c r="D263">
        <v>88849955.117100045</v>
      </c>
    </row>
    <row r="264" spans="1:4" x14ac:dyDescent="0.25">
      <c r="A264">
        <v>256</v>
      </c>
      <c r="B264">
        <v>173924889.89696991</v>
      </c>
      <c r="C264">
        <v>124331767.15837775</v>
      </c>
      <c r="D264">
        <v>89720625.692459151</v>
      </c>
    </row>
    <row r="265" spans="1:4" x14ac:dyDescent="0.25">
      <c r="A265">
        <v>257</v>
      </c>
      <c r="B265">
        <v>173096044.74664772</v>
      </c>
      <c r="C265">
        <v>124829248.33597752</v>
      </c>
      <c r="D265">
        <v>90201406.839564845</v>
      </c>
    </row>
    <row r="266" spans="1:4" x14ac:dyDescent="0.25">
      <c r="A266">
        <v>258</v>
      </c>
      <c r="B266">
        <v>175049367.1733765</v>
      </c>
      <c r="C266">
        <v>124439757.34638295</v>
      </c>
      <c r="D266">
        <v>88836314.821912542</v>
      </c>
    </row>
    <row r="267" spans="1:4" x14ac:dyDescent="0.25">
      <c r="A267">
        <v>259</v>
      </c>
      <c r="B267">
        <v>175666354.8131873</v>
      </c>
      <c r="C267">
        <v>126645569.19832171</v>
      </c>
      <c r="D267">
        <v>89269721.399570316</v>
      </c>
    </row>
    <row r="268" spans="1:4" x14ac:dyDescent="0.25">
      <c r="A268">
        <v>260</v>
      </c>
      <c r="B268">
        <v>173841944.17435935</v>
      </c>
      <c r="C268">
        <v>126492132.40889256</v>
      </c>
      <c r="D268">
        <v>86958395.518952891</v>
      </c>
    </row>
    <row r="269" spans="1:4" x14ac:dyDescent="0.25">
      <c r="A269">
        <v>261</v>
      </c>
      <c r="B269">
        <v>173082973.48845628</v>
      </c>
      <c r="C269">
        <v>126234423.28843504</v>
      </c>
      <c r="D269">
        <v>90351675.262460336</v>
      </c>
    </row>
    <row r="270" spans="1:4" x14ac:dyDescent="0.25">
      <c r="A270">
        <v>262</v>
      </c>
      <c r="B270">
        <v>173530045.3260555</v>
      </c>
      <c r="C270">
        <v>124188935.25234093</v>
      </c>
      <c r="D270">
        <v>91114726.711973056</v>
      </c>
    </row>
    <row r="271" spans="1:4" x14ac:dyDescent="0.25">
      <c r="A271">
        <v>263</v>
      </c>
      <c r="B271">
        <v>176089572.33718112</v>
      </c>
      <c r="C271">
        <v>127571305.82044883</v>
      </c>
      <c r="D271">
        <v>87693249.000932768</v>
      </c>
    </row>
    <row r="272" spans="1:4" x14ac:dyDescent="0.25">
      <c r="A272">
        <v>264</v>
      </c>
      <c r="B272">
        <v>173399855.38763061</v>
      </c>
      <c r="C272">
        <v>126839549.02190173</v>
      </c>
      <c r="D272">
        <v>91610866.530922294</v>
      </c>
    </row>
    <row r="273" spans="1:4" x14ac:dyDescent="0.25">
      <c r="A273">
        <v>265</v>
      </c>
      <c r="B273">
        <v>174914032.78762609</v>
      </c>
      <c r="C273">
        <v>126068617.98092973</v>
      </c>
      <c r="D273">
        <v>91687655.380598739</v>
      </c>
    </row>
    <row r="274" spans="1:4" x14ac:dyDescent="0.25">
      <c r="A274">
        <v>266</v>
      </c>
      <c r="B274">
        <v>174001641.43485409</v>
      </c>
      <c r="C274">
        <v>127542694.48680791</v>
      </c>
      <c r="D274">
        <v>92812383.124955535</v>
      </c>
    </row>
    <row r="275" spans="1:4" x14ac:dyDescent="0.25">
      <c r="A275">
        <v>267</v>
      </c>
      <c r="B275">
        <v>173984867.70048016</v>
      </c>
      <c r="C275">
        <v>126831347.45505932</v>
      </c>
      <c r="D275">
        <v>89140713.757995829</v>
      </c>
    </row>
    <row r="276" spans="1:4" x14ac:dyDescent="0.25">
      <c r="A276">
        <v>268</v>
      </c>
      <c r="B276">
        <v>175060231.71472916</v>
      </c>
      <c r="C276">
        <v>126055584.44407751</v>
      </c>
      <c r="D276">
        <v>90392570.308430254</v>
      </c>
    </row>
    <row r="277" spans="1:4" x14ac:dyDescent="0.25">
      <c r="A277">
        <v>269</v>
      </c>
      <c r="B277">
        <v>172922025.14914602</v>
      </c>
      <c r="C277">
        <v>125649723.23190108</v>
      </c>
      <c r="D277">
        <v>90426091.575984433</v>
      </c>
    </row>
    <row r="278" spans="1:4" x14ac:dyDescent="0.25">
      <c r="A278">
        <v>270</v>
      </c>
      <c r="B278">
        <v>174875940.61442256</v>
      </c>
      <c r="C278">
        <v>127002348.78166395</v>
      </c>
      <c r="D278">
        <v>89044982.196170628</v>
      </c>
    </row>
    <row r="279" spans="1:4" x14ac:dyDescent="0.25">
      <c r="A279">
        <v>271</v>
      </c>
      <c r="B279">
        <v>173513786.17341608</v>
      </c>
      <c r="C279">
        <v>123196291.81235017</v>
      </c>
      <c r="D279">
        <v>92201570.745975241</v>
      </c>
    </row>
    <row r="280" spans="1:4" x14ac:dyDescent="0.25">
      <c r="A280">
        <v>272</v>
      </c>
      <c r="B280">
        <v>174629267.20163009</v>
      </c>
      <c r="C280">
        <v>128100571.99953155</v>
      </c>
      <c r="D280">
        <v>90686477.681636989</v>
      </c>
    </row>
    <row r="281" spans="1:4" x14ac:dyDescent="0.25">
      <c r="A281">
        <v>273</v>
      </c>
      <c r="B281">
        <v>174792297.92089263</v>
      </c>
      <c r="C281">
        <v>125663791.06416619</v>
      </c>
      <c r="D281">
        <v>93277351.877038389</v>
      </c>
    </row>
    <row r="282" spans="1:4" x14ac:dyDescent="0.25">
      <c r="A282">
        <v>274</v>
      </c>
      <c r="B282">
        <v>175240434.91619003</v>
      </c>
      <c r="C282">
        <v>124008867.55972372</v>
      </c>
      <c r="D282">
        <v>88554549.382080942</v>
      </c>
    </row>
    <row r="283" spans="1:4" x14ac:dyDescent="0.25">
      <c r="A283">
        <v>275</v>
      </c>
      <c r="B283">
        <v>172685528.78770718</v>
      </c>
      <c r="C283">
        <v>126779865.22388814</v>
      </c>
      <c r="D283">
        <v>92536994.368507802</v>
      </c>
    </row>
    <row r="284" spans="1:4" x14ac:dyDescent="0.25">
      <c r="A284">
        <v>276</v>
      </c>
      <c r="B284">
        <v>173189459.20353022</v>
      </c>
      <c r="C284">
        <v>124928190.79754005</v>
      </c>
      <c r="D284">
        <v>91883172.406531602</v>
      </c>
    </row>
    <row r="285" spans="1:4" x14ac:dyDescent="0.25">
      <c r="A285">
        <v>277</v>
      </c>
      <c r="B285">
        <v>172551125.39703262</v>
      </c>
      <c r="C285">
        <v>128183636.39092663</v>
      </c>
      <c r="D285">
        <v>90666199.184454501</v>
      </c>
    </row>
    <row r="286" spans="1:4" x14ac:dyDescent="0.25">
      <c r="A286">
        <v>278</v>
      </c>
      <c r="B286">
        <v>174210971.05555761</v>
      </c>
      <c r="C286">
        <v>124922182.82986501</v>
      </c>
      <c r="D286">
        <v>91198901.970501348</v>
      </c>
    </row>
    <row r="287" spans="1:4" x14ac:dyDescent="0.25">
      <c r="A287">
        <v>279</v>
      </c>
      <c r="B287">
        <v>173970354.33559671</v>
      </c>
      <c r="C287">
        <v>124761255.26649445</v>
      </c>
      <c r="D287">
        <v>90303051.339370579</v>
      </c>
    </row>
    <row r="288" spans="1:4" x14ac:dyDescent="0.25">
      <c r="A288">
        <v>280</v>
      </c>
      <c r="B288">
        <v>174405369.11406124</v>
      </c>
      <c r="C288">
        <v>126531999.1989865</v>
      </c>
      <c r="D288">
        <v>93629985.810010627</v>
      </c>
    </row>
    <row r="289" spans="1:4" x14ac:dyDescent="0.25">
      <c r="A289">
        <v>281</v>
      </c>
      <c r="B289">
        <v>174266031.61189955</v>
      </c>
      <c r="C289">
        <v>124962561.86781396</v>
      </c>
      <c r="D289">
        <v>92316445.931887344</v>
      </c>
    </row>
    <row r="290" spans="1:4" x14ac:dyDescent="0.25">
      <c r="A290">
        <v>282</v>
      </c>
      <c r="B290">
        <v>173267707.50980029</v>
      </c>
      <c r="C290">
        <v>127168883.20955989</v>
      </c>
      <c r="D290">
        <v>93922411.161954075</v>
      </c>
    </row>
    <row r="291" spans="1:4" x14ac:dyDescent="0.25">
      <c r="A291">
        <v>283</v>
      </c>
      <c r="B291">
        <v>174359577.16688475</v>
      </c>
      <c r="C291">
        <v>124144774.11228049</v>
      </c>
      <c r="D291">
        <v>91248270.786016256</v>
      </c>
    </row>
    <row r="292" spans="1:4" x14ac:dyDescent="0.25">
      <c r="A292">
        <v>284</v>
      </c>
      <c r="B292">
        <v>175447861.82426268</v>
      </c>
      <c r="C292">
        <v>123632891.79070769</v>
      </c>
      <c r="D292">
        <v>90830792.159366339</v>
      </c>
    </row>
    <row r="293" spans="1:4" x14ac:dyDescent="0.25">
      <c r="A293">
        <v>285</v>
      </c>
      <c r="B293">
        <v>174044068.51114929</v>
      </c>
      <c r="C293">
        <v>125209410.22565922</v>
      </c>
      <c r="D293">
        <v>91328070.068716526</v>
      </c>
    </row>
    <row r="294" spans="1:4" x14ac:dyDescent="0.25">
      <c r="A294">
        <v>286</v>
      </c>
      <c r="B294">
        <v>172818132.32205701</v>
      </c>
      <c r="C294">
        <v>126205217.15535629</v>
      </c>
      <c r="D294">
        <v>87832799.651986077</v>
      </c>
    </row>
    <row r="295" spans="1:4" x14ac:dyDescent="0.25">
      <c r="A295">
        <v>287</v>
      </c>
      <c r="B295">
        <v>173026713.37114629</v>
      </c>
      <c r="C295">
        <v>126046643.159669</v>
      </c>
      <c r="D295">
        <v>88976483.704137042</v>
      </c>
    </row>
    <row r="296" spans="1:4" x14ac:dyDescent="0.25">
      <c r="A296">
        <v>288</v>
      </c>
      <c r="B296">
        <v>173805442.80135971</v>
      </c>
      <c r="C296">
        <v>124075722.86867781</v>
      </c>
      <c r="D296">
        <v>91906427.468929142</v>
      </c>
    </row>
    <row r="297" spans="1:4" x14ac:dyDescent="0.25">
      <c r="A297">
        <v>289</v>
      </c>
      <c r="B297">
        <v>173784497.83351991</v>
      </c>
      <c r="C297">
        <v>123715365.22485121</v>
      </c>
      <c r="D297">
        <v>88741960.796176448</v>
      </c>
    </row>
    <row r="298" spans="1:4" x14ac:dyDescent="0.25">
      <c r="A298">
        <v>290</v>
      </c>
      <c r="B298">
        <v>173767558.507112</v>
      </c>
      <c r="C298">
        <v>127087449.89264391</v>
      </c>
      <c r="D298">
        <v>90029634.122133836</v>
      </c>
    </row>
    <row r="299" spans="1:4" x14ac:dyDescent="0.25">
      <c r="A299">
        <v>291</v>
      </c>
      <c r="B299">
        <v>173597967.38156497</v>
      </c>
      <c r="C299">
        <v>126503794.21795794</v>
      </c>
      <c r="D299">
        <v>89491071.145989597</v>
      </c>
    </row>
    <row r="300" spans="1:4" x14ac:dyDescent="0.25">
      <c r="A300">
        <v>292</v>
      </c>
      <c r="B300">
        <v>175039428.34085783</v>
      </c>
      <c r="C300">
        <v>124901392.30316471</v>
      </c>
      <c r="D300">
        <v>91754110.545659587</v>
      </c>
    </row>
    <row r="301" spans="1:4" x14ac:dyDescent="0.25">
      <c r="A301">
        <v>293</v>
      </c>
      <c r="B301">
        <v>172896245.20029879</v>
      </c>
      <c r="C301">
        <v>125605551.62700005</v>
      </c>
      <c r="D301">
        <v>88759957.283782065</v>
      </c>
    </row>
    <row r="302" spans="1:4" x14ac:dyDescent="0.25">
      <c r="A302">
        <v>294</v>
      </c>
      <c r="B302">
        <v>174939035.57053977</v>
      </c>
      <c r="C302">
        <v>127705166.13205834</v>
      </c>
      <c r="D302">
        <v>91537404.209452033</v>
      </c>
    </row>
    <row r="303" spans="1:4" x14ac:dyDescent="0.25">
      <c r="A303">
        <v>295</v>
      </c>
      <c r="B303">
        <v>174724532.69937149</v>
      </c>
      <c r="C303">
        <v>124182640.58219516</v>
      </c>
      <c r="D303">
        <v>90432474.896773264</v>
      </c>
    </row>
    <row r="304" spans="1:4" x14ac:dyDescent="0.25">
      <c r="A304">
        <v>296</v>
      </c>
      <c r="B304">
        <v>173356349.74394578</v>
      </c>
      <c r="C304">
        <v>125339352.75500651</v>
      </c>
      <c r="D304">
        <v>89343725.332717568</v>
      </c>
    </row>
    <row r="305" spans="1:4" x14ac:dyDescent="0.25">
      <c r="A305">
        <v>297</v>
      </c>
      <c r="B305">
        <v>174273999.1632354</v>
      </c>
      <c r="C305">
        <v>125485626.44324622</v>
      </c>
      <c r="D305">
        <v>90898113.312080905</v>
      </c>
    </row>
    <row r="306" spans="1:4" x14ac:dyDescent="0.25">
      <c r="A306">
        <v>298</v>
      </c>
      <c r="B306">
        <v>175185694.44790915</v>
      </c>
      <c r="C306">
        <v>125823236.36933666</v>
      </c>
      <c r="D306">
        <v>93305226.231695995</v>
      </c>
    </row>
    <row r="307" spans="1:4" x14ac:dyDescent="0.25">
      <c r="A307">
        <v>299</v>
      </c>
      <c r="B307">
        <v>172771848.72133428</v>
      </c>
      <c r="C307">
        <v>124477646.96644135</v>
      </c>
      <c r="D307">
        <v>93137000.375671536</v>
      </c>
    </row>
    <row r="308" spans="1:4" x14ac:dyDescent="0.25">
      <c r="A308">
        <v>300</v>
      </c>
      <c r="B308">
        <v>175416975.42779404</v>
      </c>
      <c r="C308">
        <v>124637221.4779734</v>
      </c>
      <c r="D308">
        <v>91599109.681212738</v>
      </c>
    </row>
    <row r="309" spans="1:4" x14ac:dyDescent="0.25">
      <c r="A309">
        <v>301</v>
      </c>
      <c r="B309">
        <v>173194176.78765699</v>
      </c>
      <c r="C309">
        <v>126016517.86347701</v>
      </c>
      <c r="D309">
        <v>94407858.984729618</v>
      </c>
    </row>
    <row r="310" spans="1:4" x14ac:dyDescent="0.25">
      <c r="A310">
        <v>302</v>
      </c>
      <c r="B310">
        <v>173004521.25118271</v>
      </c>
      <c r="C310">
        <v>125369424.08145657</v>
      </c>
      <c r="D310">
        <v>93396270.161954939</v>
      </c>
    </row>
    <row r="311" spans="1:4" x14ac:dyDescent="0.25">
      <c r="A311">
        <v>303</v>
      </c>
      <c r="B311">
        <v>173815514.34510425</v>
      </c>
      <c r="C311">
        <v>127461336.85706376</v>
      </c>
      <c r="D311">
        <v>91434294.88928692</v>
      </c>
    </row>
    <row r="312" spans="1:4" x14ac:dyDescent="0.25">
      <c r="A312">
        <v>304</v>
      </c>
      <c r="B312">
        <v>176535711.13014174</v>
      </c>
      <c r="C312">
        <v>125428703.0345549</v>
      </c>
      <c r="D312">
        <v>91713067.749202341</v>
      </c>
    </row>
    <row r="313" spans="1:4" x14ac:dyDescent="0.25">
      <c r="A313">
        <v>305</v>
      </c>
      <c r="B313">
        <v>173378521.3054471</v>
      </c>
      <c r="C313">
        <v>127210818.96625209</v>
      </c>
      <c r="D313">
        <v>89364811.8201451</v>
      </c>
    </row>
    <row r="314" spans="1:4" x14ac:dyDescent="0.25">
      <c r="A314">
        <v>306</v>
      </c>
      <c r="B314">
        <v>175407050.46490845</v>
      </c>
      <c r="C314">
        <v>125184811.47420228</v>
      </c>
      <c r="D314">
        <v>89258217.829133615</v>
      </c>
    </row>
    <row r="315" spans="1:4" x14ac:dyDescent="0.25">
      <c r="A315">
        <v>307</v>
      </c>
      <c r="B315">
        <v>173571899.95487502</v>
      </c>
      <c r="C315">
        <v>126091893.86347598</v>
      </c>
      <c r="D315">
        <v>89928252.561642617</v>
      </c>
    </row>
    <row r="316" spans="1:4" x14ac:dyDescent="0.25">
      <c r="A316">
        <v>308</v>
      </c>
      <c r="B316">
        <v>173635793.20152351</v>
      </c>
      <c r="C316">
        <v>125212712.87247173</v>
      </c>
      <c r="D316">
        <v>87965250.6778837</v>
      </c>
    </row>
    <row r="317" spans="1:4" x14ac:dyDescent="0.25">
      <c r="A317">
        <v>309</v>
      </c>
      <c r="B317">
        <v>174180197.91598827</v>
      </c>
      <c r="C317">
        <v>123865091.28187425</v>
      </c>
      <c r="D317">
        <v>95059922.196231678</v>
      </c>
    </row>
    <row r="318" spans="1:4" x14ac:dyDescent="0.25">
      <c r="A318">
        <v>310</v>
      </c>
      <c r="B318">
        <v>174226473.21731207</v>
      </c>
      <c r="C318">
        <v>122302335.00711152</v>
      </c>
      <c r="D318">
        <v>91666506.920077354</v>
      </c>
    </row>
    <row r="319" spans="1:4" x14ac:dyDescent="0.25">
      <c r="A319">
        <v>311</v>
      </c>
      <c r="B319">
        <v>173321518.64477795</v>
      </c>
      <c r="C319">
        <v>123123574.03668341</v>
      </c>
      <c r="D319">
        <v>92447618.170503661</v>
      </c>
    </row>
    <row r="320" spans="1:4" x14ac:dyDescent="0.25">
      <c r="A320">
        <v>312</v>
      </c>
      <c r="B320">
        <v>174647262.51118872</v>
      </c>
      <c r="C320">
        <v>123353446.70225696</v>
      </c>
      <c r="D320">
        <v>92361958.275629252</v>
      </c>
    </row>
    <row r="321" spans="1:4" x14ac:dyDescent="0.25">
      <c r="A321">
        <v>313</v>
      </c>
      <c r="B321">
        <v>174057014.75572363</v>
      </c>
      <c r="C321">
        <v>126933273.55683406</v>
      </c>
      <c r="D321">
        <v>91271531.745450303</v>
      </c>
    </row>
    <row r="322" spans="1:4" x14ac:dyDescent="0.25">
      <c r="A322">
        <v>314</v>
      </c>
      <c r="B322">
        <v>175261839.41661096</v>
      </c>
      <c r="C322">
        <v>127770109.86571036</v>
      </c>
      <c r="D322">
        <v>88650341.599853784</v>
      </c>
    </row>
    <row r="323" spans="1:4" x14ac:dyDescent="0.25">
      <c r="A323">
        <v>315</v>
      </c>
      <c r="B323">
        <v>175214584.00028083</v>
      </c>
      <c r="C323">
        <v>124677528.63518992</v>
      </c>
      <c r="D323">
        <v>90405599.468373299</v>
      </c>
    </row>
    <row r="324" spans="1:4" x14ac:dyDescent="0.25">
      <c r="A324">
        <v>316</v>
      </c>
      <c r="B324">
        <v>176592104.81634712</v>
      </c>
      <c r="C324">
        <v>123492377.34853488</v>
      </c>
      <c r="D324">
        <v>89544701.684433773</v>
      </c>
    </row>
    <row r="325" spans="1:4" x14ac:dyDescent="0.25">
      <c r="A325">
        <v>317</v>
      </c>
      <c r="B325">
        <v>173583394.23190501</v>
      </c>
      <c r="C325">
        <v>124379214.17478701</v>
      </c>
      <c r="D325">
        <v>90991789.071793199</v>
      </c>
    </row>
    <row r="326" spans="1:4" x14ac:dyDescent="0.25">
      <c r="A326">
        <v>318</v>
      </c>
      <c r="B326">
        <v>175626045.87654829</v>
      </c>
      <c r="C326">
        <v>124998888.91621558</v>
      </c>
      <c r="D326">
        <v>90807821.181557998</v>
      </c>
    </row>
    <row r="327" spans="1:4" x14ac:dyDescent="0.25">
      <c r="A327">
        <v>319</v>
      </c>
      <c r="B327">
        <v>175128091.04427984</v>
      </c>
      <c r="C327">
        <v>125965365.57699344</v>
      </c>
      <c r="D327">
        <v>90215004.753509015</v>
      </c>
    </row>
    <row r="328" spans="1:4" x14ac:dyDescent="0.25">
      <c r="A328">
        <v>320</v>
      </c>
      <c r="B328">
        <v>175611985.36045265</v>
      </c>
      <c r="C328">
        <v>128413428.44984314</v>
      </c>
      <c r="D328">
        <v>90809877.225240678</v>
      </c>
    </row>
    <row r="329" spans="1:4" x14ac:dyDescent="0.25">
      <c r="A329">
        <v>321</v>
      </c>
      <c r="B329">
        <v>174694076.59753966</v>
      </c>
      <c r="C329">
        <v>125559944.78528969</v>
      </c>
      <c r="D329">
        <v>90456701.527470306</v>
      </c>
    </row>
    <row r="330" spans="1:4" x14ac:dyDescent="0.25">
      <c r="A330">
        <v>322</v>
      </c>
      <c r="B330">
        <v>175640642.98309395</v>
      </c>
      <c r="C330">
        <v>124221404.95187071</v>
      </c>
      <c r="D330">
        <v>90131395.539691448</v>
      </c>
    </row>
    <row r="331" spans="1:4" x14ac:dyDescent="0.25">
      <c r="A331">
        <v>323</v>
      </c>
      <c r="B331">
        <v>175082269.48335248</v>
      </c>
      <c r="C331">
        <v>129138908.96672474</v>
      </c>
      <c r="D331">
        <v>89644142.541425467</v>
      </c>
    </row>
    <row r="332" spans="1:4" x14ac:dyDescent="0.25">
      <c r="A332">
        <v>324</v>
      </c>
      <c r="B332">
        <v>175554005.94531876</v>
      </c>
      <c r="C332">
        <v>126104717.48870973</v>
      </c>
      <c r="D332">
        <v>91477159.1463532</v>
      </c>
    </row>
    <row r="333" spans="1:4" x14ac:dyDescent="0.25">
      <c r="A333">
        <v>325</v>
      </c>
      <c r="B333">
        <v>172461230.91375849</v>
      </c>
      <c r="C333">
        <v>126270092.37489074</v>
      </c>
      <c r="D333">
        <v>92501714.302702233</v>
      </c>
    </row>
    <row r="334" spans="1:4" x14ac:dyDescent="0.25">
      <c r="A334">
        <v>326</v>
      </c>
      <c r="B334">
        <v>173120888.04365644</v>
      </c>
      <c r="C334">
        <v>127041189.10312147</v>
      </c>
      <c r="D334">
        <v>90165059.151448995</v>
      </c>
    </row>
    <row r="335" spans="1:4" x14ac:dyDescent="0.25">
      <c r="A335">
        <v>327</v>
      </c>
      <c r="B335">
        <v>177498149.08917472</v>
      </c>
      <c r="C335">
        <v>127931053.31675844</v>
      </c>
      <c r="D335">
        <v>93145352.570628569</v>
      </c>
    </row>
    <row r="336" spans="1:4" x14ac:dyDescent="0.25">
      <c r="A336">
        <v>328</v>
      </c>
      <c r="B336">
        <v>173143626.15738666</v>
      </c>
      <c r="C336">
        <v>126376209.87947369</v>
      </c>
      <c r="D336">
        <v>87941416.041203693</v>
      </c>
    </row>
    <row r="337" spans="1:4" x14ac:dyDescent="0.25">
      <c r="A337">
        <v>329</v>
      </c>
      <c r="B337">
        <v>173851632.99434456</v>
      </c>
      <c r="C337">
        <v>124457529.43718264</v>
      </c>
      <c r="D337">
        <v>90821871.763738215</v>
      </c>
    </row>
    <row r="338" spans="1:4" x14ac:dyDescent="0.25">
      <c r="A338">
        <v>330</v>
      </c>
      <c r="B338">
        <v>172955524.2774266</v>
      </c>
      <c r="C338">
        <v>127650164.60699922</v>
      </c>
      <c r="D338">
        <v>91838941.927738637</v>
      </c>
    </row>
    <row r="339" spans="1:4" x14ac:dyDescent="0.25">
      <c r="A339">
        <v>331</v>
      </c>
      <c r="B339">
        <v>173733763.02879226</v>
      </c>
      <c r="C339">
        <v>123157786.6463621</v>
      </c>
      <c r="D339">
        <v>88937428.883291677</v>
      </c>
    </row>
    <row r="340" spans="1:4" x14ac:dyDescent="0.25">
      <c r="A340">
        <v>332</v>
      </c>
      <c r="B340">
        <v>173595172.1768924</v>
      </c>
      <c r="C340">
        <v>127285442.58700529</v>
      </c>
      <c r="D340">
        <v>88495501.69228062</v>
      </c>
    </row>
    <row r="341" spans="1:4" x14ac:dyDescent="0.25">
      <c r="A341">
        <v>333</v>
      </c>
      <c r="B341">
        <v>174614033.7139931</v>
      </c>
      <c r="C341">
        <v>128484993.3216676</v>
      </c>
      <c r="D341">
        <v>90996346.985469595</v>
      </c>
    </row>
    <row r="342" spans="1:4" x14ac:dyDescent="0.25">
      <c r="A342">
        <v>334</v>
      </c>
      <c r="B342">
        <v>174461520.0069131</v>
      </c>
      <c r="C342">
        <v>123622238.25452799</v>
      </c>
      <c r="D342">
        <v>94017249.918310016</v>
      </c>
    </row>
    <row r="343" spans="1:4" x14ac:dyDescent="0.25">
      <c r="A343">
        <v>335</v>
      </c>
      <c r="B343">
        <v>172486814.04833305</v>
      </c>
      <c r="C343">
        <v>126574917.03431527</v>
      </c>
      <c r="D343">
        <v>90672277.662856609</v>
      </c>
    </row>
    <row r="344" spans="1:4" x14ac:dyDescent="0.25">
      <c r="A344">
        <v>336</v>
      </c>
      <c r="B344">
        <v>174510698.90100917</v>
      </c>
      <c r="C344">
        <v>125941045.62137981</v>
      </c>
      <c r="D344">
        <v>88352618.865617141</v>
      </c>
    </row>
    <row r="345" spans="1:4" x14ac:dyDescent="0.25">
      <c r="A345">
        <v>337</v>
      </c>
      <c r="B345">
        <v>174542373.0637708</v>
      </c>
      <c r="C345">
        <v>126149091.90789242</v>
      </c>
      <c r="D345">
        <v>89736973.97369419</v>
      </c>
    </row>
    <row r="346" spans="1:4" x14ac:dyDescent="0.25">
      <c r="A346">
        <v>338</v>
      </c>
      <c r="B346">
        <v>175848474.72039208</v>
      </c>
      <c r="C346">
        <v>124282564.77289265</v>
      </c>
      <c r="D346">
        <v>91007742.719697371</v>
      </c>
    </row>
    <row r="347" spans="1:4" x14ac:dyDescent="0.25">
      <c r="A347">
        <v>339</v>
      </c>
      <c r="B347">
        <v>173446464.38978279</v>
      </c>
      <c r="C347">
        <v>121678561.13160679</v>
      </c>
      <c r="D347">
        <v>89530821.437489837</v>
      </c>
    </row>
    <row r="348" spans="1:4" x14ac:dyDescent="0.25">
      <c r="A348">
        <v>340</v>
      </c>
      <c r="B348">
        <v>172576376.16409379</v>
      </c>
      <c r="C348">
        <v>126095563.96532004</v>
      </c>
      <c r="D348">
        <v>90247125.530229196</v>
      </c>
    </row>
    <row r="349" spans="1:4" x14ac:dyDescent="0.25">
      <c r="A349">
        <v>341</v>
      </c>
      <c r="B349">
        <v>174617368.21011704</v>
      </c>
      <c r="C349">
        <v>123471044.51368821</v>
      </c>
      <c r="D349">
        <v>90023096.577469036</v>
      </c>
    </row>
    <row r="350" spans="1:4" x14ac:dyDescent="0.25">
      <c r="A350">
        <v>342</v>
      </c>
      <c r="B350">
        <v>173931815.81773746</v>
      </c>
      <c r="C350">
        <v>123982422.506157</v>
      </c>
      <c r="D350">
        <v>91035441.817023322</v>
      </c>
    </row>
    <row r="351" spans="1:4" x14ac:dyDescent="0.25">
      <c r="A351">
        <v>343</v>
      </c>
      <c r="B351">
        <v>174961384.74875489</v>
      </c>
      <c r="C351">
        <v>125030143.47877526</v>
      </c>
      <c r="D351">
        <v>89314659.341279507</v>
      </c>
    </row>
    <row r="352" spans="1:4" x14ac:dyDescent="0.25">
      <c r="A352">
        <v>344</v>
      </c>
      <c r="B352">
        <v>175711712.44714493</v>
      </c>
      <c r="C352">
        <v>127765315.06872474</v>
      </c>
      <c r="D352">
        <v>90923881.861436799</v>
      </c>
    </row>
    <row r="353" spans="1:4" x14ac:dyDescent="0.25">
      <c r="A353">
        <v>345</v>
      </c>
      <c r="B353">
        <v>173442871.44251966</v>
      </c>
      <c r="C353">
        <v>124233522.65017293</v>
      </c>
      <c r="D353">
        <v>90350227.874668345</v>
      </c>
    </row>
    <row r="354" spans="1:4" x14ac:dyDescent="0.25">
      <c r="A354">
        <v>346</v>
      </c>
      <c r="B354">
        <v>175055618.63816988</v>
      </c>
      <c r="C354">
        <v>127853153.21695685</v>
      </c>
      <c r="D354">
        <v>90359199.391844392</v>
      </c>
    </row>
    <row r="355" spans="1:4" x14ac:dyDescent="0.25">
      <c r="A355">
        <v>347</v>
      </c>
      <c r="B355">
        <v>174732804.78154919</v>
      </c>
      <c r="C355">
        <v>124815576.77430144</v>
      </c>
      <c r="D355">
        <v>92336009.522549644</v>
      </c>
    </row>
    <row r="356" spans="1:4" x14ac:dyDescent="0.25">
      <c r="A356">
        <v>348</v>
      </c>
      <c r="B356">
        <v>175142240.54239023</v>
      </c>
      <c r="C356">
        <v>124606658.20511085</v>
      </c>
      <c r="D356">
        <v>90875565.260458201</v>
      </c>
    </row>
    <row r="357" spans="1:4" x14ac:dyDescent="0.25">
      <c r="A357">
        <v>349</v>
      </c>
      <c r="B357">
        <v>176262555.70108905</v>
      </c>
      <c r="C357">
        <v>125294808.41565265</v>
      </c>
      <c r="D357">
        <v>91358985.269298226</v>
      </c>
    </row>
    <row r="358" spans="1:4" x14ac:dyDescent="0.25">
      <c r="A358">
        <v>350</v>
      </c>
      <c r="B358">
        <v>173877251.04459018</v>
      </c>
      <c r="C358">
        <v>126018332.27472696</v>
      </c>
      <c r="D358">
        <v>92797025.836782232</v>
      </c>
    </row>
    <row r="359" spans="1:4" x14ac:dyDescent="0.25">
      <c r="A359">
        <v>351</v>
      </c>
      <c r="B359">
        <v>175225038.6984041</v>
      </c>
      <c r="C359">
        <v>127953508.34191775</v>
      </c>
      <c r="D359">
        <v>92010714.420109317</v>
      </c>
    </row>
    <row r="360" spans="1:4" x14ac:dyDescent="0.25">
      <c r="A360">
        <v>352</v>
      </c>
      <c r="B360">
        <v>176127602.9311564</v>
      </c>
      <c r="C360">
        <v>125059987.70417072</v>
      </c>
      <c r="D360">
        <v>91083812.375139549</v>
      </c>
    </row>
    <row r="361" spans="1:4" x14ac:dyDescent="0.25">
      <c r="A361">
        <v>353</v>
      </c>
      <c r="B361">
        <v>175012482.26971808</v>
      </c>
      <c r="C361">
        <v>124751459.41609851</v>
      </c>
      <c r="D361">
        <v>89581274.656817392</v>
      </c>
    </row>
    <row r="362" spans="1:4" x14ac:dyDescent="0.25">
      <c r="A362">
        <v>354</v>
      </c>
      <c r="B362">
        <v>174467873.73631212</v>
      </c>
      <c r="C362">
        <v>126474017.88219959</v>
      </c>
      <c r="D362">
        <v>93754567.049739599</v>
      </c>
    </row>
    <row r="363" spans="1:4" x14ac:dyDescent="0.25">
      <c r="A363">
        <v>355</v>
      </c>
      <c r="B363">
        <v>174433548.97958025</v>
      </c>
      <c r="C363">
        <v>122932778.73231289</v>
      </c>
      <c r="D363">
        <v>91972201.425644755</v>
      </c>
    </row>
    <row r="364" spans="1:4" x14ac:dyDescent="0.25">
      <c r="A364">
        <v>356</v>
      </c>
      <c r="B364">
        <v>174203098.14305776</v>
      </c>
      <c r="C364">
        <v>126304826.7665524</v>
      </c>
      <c r="D364">
        <v>92030944.494279802</v>
      </c>
    </row>
    <row r="365" spans="1:4" x14ac:dyDescent="0.25">
      <c r="A365">
        <v>357</v>
      </c>
      <c r="B365">
        <v>174217106.33052671</v>
      </c>
      <c r="C365">
        <v>127680268.76311618</v>
      </c>
      <c r="D365">
        <v>92176248.712357283</v>
      </c>
    </row>
    <row r="366" spans="1:4" x14ac:dyDescent="0.25">
      <c r="A366">
        <v>358</v>
      </c>
      <c r="B366">
        <v>172664648.37462351</v>
      </c>
      <c r="C366">
        <v>120946690.51774202</v>
      </c>
      <c r="D366">
        <v>88484963.695253745</v>
      </c>
    </row>
    <row r="367" spans="1:4" x14ac:dyDescent="0.25">
      <c r="A367">
        <v>359</v>
      </c>
      <c r="B367">
        <v>174325794.18199906</v>
      </c>
      <c r="C367">
        <v>124969352.92717475</v>
      </c>
      <c r="D367">
        <v>88709486.666326597</v>
      </c>
    </row>
    <row r="368" spans="1:4" x14ac:dyDescent="0.25">
      <c r="A368">
        <v>360</v>
      </c>
      <c r="B368">
        <v>172295120.22188267</v>
      </c>
      <c r="C368">
        <v>126700529.02387413</v>
      </c>
      <c r="D368">
        <v>89398819.173329875</v>
      </c>
    </row>
    <row r="369" spans="1:4" x14ac:dyDescent="0.25">
      <c r="A369">
        <v>361</v>
      </c>
      <c r="B369">
        <v>173494274.37414786</v>
      </c>
      <c r="C369">
        <v>126224160.20688513</v>
      </c>
      <c r="D369">
        <v>91447866.837891564</v>
      </c>
    </row>
    <row r="370" spans="1:4" x14ac:dyDescent="0.25">
      <c r="A370">
        <v>362</v>
      </c>
      <c r="B370">
        <v>174454235.23643139</v>
      </c>
      <c r="C370">
        <v>124720419.33189255</v>
      </c>
      <c r="D370">
        <v>92021222.420329869</v>
      </c>
    </row>
    <row r="371" spans="1:4" x14ac:dyDescent="0.25">
      <c r="A371">
        <v>363</v>
      </c>
      <c r="B371">
        <v>173745149.71748132</v>
      </c>
      <c r="C371">
        <v>126008237.47666848</v>
      </c>
      <c r="D371">
        <v>91241146.666642204</v>
      </c>
    </row>
    <row r="372" spans="1:4" x14ac:dyDescent="0.25">
      <c r="A372">
        <v>364</v>
      </c>
      <c r="B372">
        <v>172120859.1318253</v>
      </c>
      <c r="C372">
        <v>122714893.66885217</v>
      </c>
      <c r="D372">
        <v>90909823.460322753</v>
      </c>
    </row>
    <row r="373" spans="1:4" x14ac:dyDescent="0.25">
      <c r="A373">
        <v>365</v>
      </c>
      <c r="B373">
        <v>172183703.13547027</v>
      </c>
      <c r="C373">
        <v>127337531.96521783</v>
      </c>
      <c r="D373">
        <v>90635032.245449334</v>
      </c>
    </row>
    <row r="374" spans="1:4" x14ac:dyDescent="0.25">
      <c r="A374">
        <v>366</v>
      </c>
      <c r="B374">
        <v>174350799.18999237</v>
      </c>
      <c r="C374">
        <v>128063632.35664573</v>
      </c>
      <c r="D374">
        <v>91438981.873574898</v>
      </c>
    </row>
    <row r="375" spans="1:4" x14ac:dyDescent="0.25">
      <c r="A375">
        <v>367</v>
      </c>
      <c r="B375">
        <v>174796643.90547132</v>
      </c>
      <c r="C375">
        <v>126800791.55861859</v>
      </c>
      <c r="D375">
        <v>89549960.908681959</v>
      </c>
    </row>
    <row r="376" spans="1:4" x14ac:dyDescent="0.25">
      <c r="A376">
        <v>368</v>
      </c>
      <c r="B376">
        <v>171825129.86812484</v>
      </c>
      <c r="C376">
        <v>125444647.3214395</v>
      </c>
      <c r="D376">
        <v>89306424.620951816</v>
      </c>
    </row>
    <row r="377" spans="1:4" x14ac:dyDescent="0.25">
      <c r="A377">
        <v>369</v>
      </c>
      <c r="B377">
        <v>173069055.30353725</v>
      </c>
      <c r="C377">
        <v>127269741.64383346</v>
      </c>
      <c r="D377">
        <v>91916286.915379703</v>
      </c>
    </row>
    <row r="378" spans="1:4" x14ac:dyDescent="0.25">
      <c r="A378">
        <v>370</v>
      </c>
      <c r="B378">
        <v>174844594.44883448</v>
      </c>
      <c r="C378">
        <v>125466525.11547536</v>
      </c>
      <c r="D378">
        <v>89910089.503852934</v>
      </c>
    </row>
    <row r="379" spans="1:4" x14ac:dyDescent="0.25">
      <c r="A379">
        <v>371</v>
      </c>
      <c r="B379">
        <v>173072383.46968693</v>
      </c>
      <c r="C379">
        <v>127158277.57419582</v>
      </c>
      <c r="D379">
        <v>90090253.448762313</v>
      </c>
    </row>
    <row r="380" spans="1:4" x14ac:dyDescent="0.25">
      <c r="A380">
        <v>372</v>
      </c>
      <c r="B380">
        <v>175285671.61040181</v>
      </c>
      <c r="C380">
        <v>124093784.67568885</v>
      </c>
      <c r="D380">
        <v>91939377.329589963</v>
      </c>
    </row>
    <row r="381" spans="1:4" x14ac:dyDescent="0.25">
      <c r="A381">
        <v>373</v>
      </c>
      <c r="B381">
        <v>174767400.29606009</v>
      </c>
      <c r="C381">
        <v>128223869.69058926</v>
      </c>
      <c r="D381">
        <v>92610568.856087133</v>
      </c>
    </row>
    <row r="382" spans="1:4" x14ac:dyDescent="0.25">
      <c r="A382">
        <v>374</v>
      </c>
      <c r="B382">
        <v>175355300.70578477</v>
      </c>
      <c r="C382">
        <v>125668356.83277006</v>
      </c>
      <c r="D382">
        <v>88315424.047190666</v>
      </c>
    </row>
    <row r="383" spans="1:4" x14ac:dyDescent="0.25">
      <c r="A383">
        <v>375</v>
      </c>
      <c r="B383">
        <v>174253694.64315161</v>
      </c>
      <c r="C383">
        <v>127475519.54787295</v>
      </c>
      <c r="D383">
        <v>91372191.774402797</v>
      </c>
    </row>
    <row r="384" spans="1:4" x14ac:dyDescent="0.25">
      <c r="A384">
        <v>376</v>
      </c>
      <c r="B384">
        <v>173905730.46505791</v>
      </c>
      <c r="C384">
        <v>125281988.10831839</v>
      </c>
      <c r="D384">
        <v>93953257.803921267</v>
      </c>
    </row>
    <row r="385" spans="1:4" x14ac:dyDescent="0.25">
      <c r="A385">
        <v>377</v>
      </c>
      <c r="B385">
        <v>173674947.8071135</v>
      </c>
      <c r="C385">
        <v>125011677.44740056</v>
      </c>
      <c r="D385">
        <v>90472592.396851912</v>
      </c>
    </row>
    <row r="386" spans="1:4" x14ac:dyDescent="0.25">
      <c r="A386">
        <v>378</v>
      </c>
      <c r="B386">
        <v>174072884.00875595</v>
      </c>
      <c r="C386">
        <v>127357368.82923087</v>
      </c>
      <c r="D386">
        <v>89038290.866192162</v>
      </c>
    </row>
    <row r="387" spans="1:4" x14ac:dyDescent="0.25">
      <c r="A387">
        <v>379</v>
      </c>
      <c r="B387">
        <v>174260599.95450369</v>
      </c>
      <c r="C387">
        <v>124595631.45726499</v>
      </c>
      <c r="D387">
        <v>88597046.872678518</v>
      </c>
    </row>
    <row r="388" spans="1:4" x14ac:dyDescent="0.25">
      <c r="A388">
        <v>380</v>
      </c>
      <c r="B388">
        <v>174519398.58936799</v>
      </c>
      <c r="C388">
        <v>127733399.88922936</v>
      </c>
      <c r="D388">
        <v>91141774.37588048</v>
      </c>
    </row>
    <row r="389" spans="1:4" x14ac:dyDescent="0.25">
      <c r="A389">
        <v>381</v>
      </c>
      <c r="B389">
        <v>175711017.4703331</v>
      </c>
      <c r="C389">
        <v>123391849.12985632</v>
      </c>
      <c r="D389">
        <v>90528426.03186892</v>
      </c>
    </row>
    <row r="390" spans="1:4" x14ac:dyDescent="0.25">
      <c r="A390">
        <v>382</v>
      </c>
      <c r="B390">
        <v>174698592.19156229</v>
      </c>
      <c r="C390">
        <v>125095866.65119217</v>
      </c>
      <c r="D390">
        <v>90370038.195639744</v>
      </c>
    </row>
    <row r="391" spans="1:4" x14ac:dyDescent="0.25">
      <c r="A391">
        <v>383</v>
      </c>
      <c r="B391">
        <v>173619897.06780177</v>
      </c>
      <c r="C391">
        <v>126592769.36656234</v>
      </c>
      <c r="D391">
        <v>89570319.533908173</v>
      </c>
    </row>
    <row r="392" spans="1:4" x14ac:dyDescent="0.25">
      <c r="A392">
        <v>384</v>
      </c>
      <c r="B392">
        <v>175327284.30096555</v>
      </c>
      <c r="C392">
        <v>125146083.00079218</v>
      </c>
      <c r="D392">
        <v>92272342.928873748</v>
      </c>
    </row>
    <row r="393" spans="1:4" x14ac:dyDescent="0.25">
      <c r="A393">
        <v>385</v>
      </c>
      <c r="B393">
        <v>173311930.58603808</v>
      </c>
      <c r="C393">
        <v>124992281.85904378</v>
      </c>
      <c r="D393">
        <v>90656319.573386833</v>
      </c>
    </row>
    <row r="394" spans="1:4" x14ac:dyDescent="0.25">
      <c r="A394">
        <v>386</v>
      </c>
      <c r="B394">
        <v>172093940.26585135</v>
      </c>
      <c r="C394">
        <v>125127535.88894261</v>
      </c>
      <c r="D394">
        <v>90290196.438000828</v>
      </c>
    </row>
    <row r="395" spans="1:4" x14ac:dyDescent="0.25">
      <c r="A395">
        <v>387</v>
      </c>
      <c r="B395">
        <v>174326925.59817988</v>
      </c>
      <c r="C395">
        <v>125200806.55269963</v>
      </c>
      <c r="D395">
        <v>89329169.033872172</v>
      </c>
    </row>
    <row r="396" spans="1:4" x14ac:dyDescent="0.25">
      <c r="A396">
        <v>388</v>
      </c>
      <c r="B396">
        <v>173980156.75485915</v>
      </c>
      <c r="C396">
        <v>123178693.01952998</v>
      </c>
      <c r="D396">
        <v>91156663.778238147</v>
      </c>
    </row>
    <row r="397" spans="1:4" x14ac:dyDescent="0.25">
      <c r="A397">
        <v>389</v>
      </c>
      <c r="B397">
        <v>173207655.44385532</v>
      </c>
      <c r="C397">
        <v>123916678.40688364</v>
      </c>
      <c r="D397">
        <v>89013404.160059869</v>
      </c>
    </row>
    <row r="398" spans="1:4" x14ac:dyDescent="0.25">
      <c r="A398">
        <v>390</v>
      </c>
      <c r="B398">
        <v>173177042.31488967</v>
      </c>
      <c r="C398">
        <v>124585294.13119778</v>
      </c>
      <c r="D398">
        <v>90863015.881134763</v>
      </c>
    </row>
    <row r="399" spans="1:4" x14ac:dyDescent="0.25">
      <c r="A399">
        <v>391</v>
      </c>
      <c r="B399">
        <v>172501216.22623637</v>
      </c>
      <c r="C399">
        <v>125548557.25634126</v>
      </c>
      <c r="D399">
        <v>92664001.927818239</v>
      </c>
    </row>
    <row r="400" spans="1:4" x14ac:dyDescent="0.25">
      <c r="A400">
        <v>392</v>
      </c>
      <c r="B400">
        <v>174290016.65037242</v>
      </c>
      <c r="C400">
        <v>127246372.42653219</v>
      </c>
      <c r="D400">
        <v>91405652.899897844</v>
      </c>
    </row>
    <row r="401" spans="1:4" x14ac:dyDescent="0.25">
      <c r="A401">
        <v>393</v>
      </c>
      <c r="B401">
        <v>174139717.63558689</v>
      </c>
      <c r="C401">
        <v>128577092.41325614</v>
      </c>
      <c r="D401">
        <v>90160415.56406717</v>
      </c>
    </row>
    <row r="402" spans="1:4" x14ac:dyDescent="0.25">
      <c r="A402">
        <v>394</v>
      </c>
      <c r="B402">
        <v>174552117.15311834</v>
      </c>
      <c r="C402">
        <v>126112615.342549</v>
      </c>
      <c r="D402">
        <v>90714398.713609949</v>
      </c>
    </row>
    <row r="403" spans="1:4" x14ac:dyDescent="0.25">
      <c r="A403">
        <v>395</v>
      </c>
      <c r="B403">
        <v>174892824.88253367</v>
      </c>
      <c r="C403">
        <v>125265437.0635909</v>
      </c>
      <c r="D403">
        <v>89290266.915647611</v>
      </c>
    </row>
    <row r="404" spans="1:4" x14ac:dyDescent="0.25">
      <c r="A404">
        <v>396</v>
      </c>
      <c r="B404">
        <v>174234135.36511943</v>
      </c>
      <c r="C404">
        <v>123297503.06670448</v>
      </c>
      <c r="D404">
        <v>90230258.178347468</v>
      </c>
    </row>
    <row r="405" spans="1:4" x14ac:dyDescent="0.25">
      <c r="A405">
        <v>397</v>
      </c>
      <c r="B405">
        <v>173048348.7203339</v>
      </c>
      <c r="C405">
        <v>127536445.96279795</v>
      </c>
      <c r="D405">
        <v>87626336.835750505</v>
      </c>
    </row>
    <row r="406" spans="1:4" x14ac:dyDescent="0.25">
      <c r="A406">
        <v>398</v>
      </c>
      <c r="B406">
        <v>174090578.89567935</v>
      </c>
      <c r="C406">
        <v>124514624.26769099</v>
      </c>
      <c r="D406">
        <v>90961495.397909135</v>
      </c>
    </row>
    <row r="407" spans="1:4" x14ac:dyDescent="0.25">
      <c r="A407">
        <v>399</v>
      </c>
      <c r="B407">
        <v>174568068.92166013</v>
      </c>
      <c r="C407">
        <v>125035539.30074225</v>
      </c>
      <c r="D407">
        <v>91962018.019970983</v>
      </c>
    </row>
    <row r="408" spans="1:4" x14ac:dyDescent="0.25">
      <c r="A408">
        <v>400</v>
      </c>
      <c r="B408">
        <v>173700072.61515665</v>
      </c>
      <c r="C408">
        <v>127828160.86383881</v>
      </c>
      <c r="D408">
        <v>92975918.734665483</v>
      </c>
    </row>
    <row r="409" spans="1:4" x14ac:dyDescent="0.25">
      <c r="A409">
        <v>401</v>
      </c>
      <c r="B409">
        <v>174048611.62699109</v>
      </c>
      <c r="C409">
        <v>122900359.44400053</v>
      </c>
      <c r="D409">
        <v>88878555.274827957</v>
      </c>
    </row>
    <row r="410" spans="1:4" x14ac:dyDescent="0.25">
      <c r="A410">
        <v>402</v>
      </c>
      <c r="B410">
        <v>173937769.03918377</v>
      </c>
      <c r="C410">
        <v>125419668.69854702</v>
      </c>
      <c r="D410">
        <v>90059264.140781865</v>
      </c>
    </row>
    <row r="411" spans="1:4" x14ac:dyDescent="0.25">
      <c r="A411">
        <v>403</v>
      </c>
      <c r="B411">
        <v>174389704.46074212</v>
      </c>
      <c r="C411">
        <v>126652305.42089021</v>
      </c>
      <c r="D411">
        <v>94547807.346809819</v>
      </c>
    </row>
    <row r="412" spans="1:4" x14ac:dyDescent="0.25">
      <c r="A412">
        <v>404</v>
      </c>
      <c r="B412">
        <v>172706527.01440755</v>
      </c>
      <c r="C412">
        <v>126706438.0034509</v>
      </c>
      <c r="D412">
        <v>90219541.213455826</v>
      </c>
    </row>
    <row r="413" spans="1:4" x14ac:dyDescent="0.25">
      <c r="A413">
        <v>405</v>
      </c>
      <c r="B413">
        <v>173110959.8128739</v>
      </c>
      <c r="C413">
        <v>123429609.74717337</v>
      </c>
      <c r="D413">
        <v>92682077.087753117</v>
      </c>
    </row>
    <row r="414" spans="1:4" x14ac:dyDescent="0.25">
      <c r="A414">
        <v>406</v>
      </c>
      <c r="B414">
        <v>174670730.0917635</v>
      </c>
      <c r="C414">
        <v>124947119.98825312</v>
      </c>
      <c r="D414">
        <v>90845934.985427767</v>
      </c>
    </row>
    <row r="415" spans="1:4" x14ac:dyDescent="0.25">
      <c r="A415">
        <v>407</v>
      </c>
      <c r="B415">
        <v>174730550.91262487</v>
      </c>
      <c r="C415">
        <v>127404087.71454363</v>
      </c>
      <c r="D415">
        <v>91993336.021604002</v>
      </c>
    </row>
    <row r="416" spans="1:4" x14ac:dyDescent="0.25">
      <c r="A416">
        <v>408</v>
      </c>
      <c r="B416">
        <v>174929922.21216747</v>
      </c>
      <c r="C416">
        <v>125436918.31724276</v>
      </c>
      <c r="D416">
        <v>93500983.943383992</v>
      </c>
    </row>
    <row r="417" spans="1:4" x14ac:dyDescent="0.25">
      <c r="A417">
        <v>409</v>
      </c>
      <c r="B417">
        <v>174441251.84977365</v>
      </c>
      <c r="C417">
        <v>125984887.78562608</v>
      </c>
      <c r="D417">
        <v>91648191.187309086</v>
      </c>
    </row>
    <row r="418" spans="1:4" x14ac:dyDescent="0.25">
      <c r="A418">
        <v>410</v>
      </c>
      <c r="B418">
        <v>174026125.22573853</v>
      </c>
      <c r="C418">
        <v>126291341.06836958</v>
      </c>
      <c r="D418">
        <v>91775545.973986104</v>
      </c>
    </row>
    <row r="419" spans="1:4" x14ac:dyDescent="0.25">
      <c r="A419">
        <v>411</v>
      </c>
      <c r="B419">
        <v>173840919.48536399</v>
      </c>
      <c r="C419">
        <v>126322450.54831015</v>
      </c>
      <c r="D419">
        <v>92097181.376021683</v>
      </c>
    </row>
    <row r="420" spans="1:4" x14ac:dyDescent="0.25">
      <c r="A420">
        <v>412</v>
      </c>
      <c r="B420">
        <v>172334279.13873667</v>
      </c>
      <c r="C420">
        <v>126314356.14008732</v>
      </c>
      <c r="D420">
        <v>91495124.540911391</v>
      </c>
    </row>
    <row r="421" spans="1:4" x14ac:dyDescent="0.25">
      <c r="A421">
        <v>413</v>
      </c>
      <c r="B421">
        <v>174164475.03170604</v>
      </c>
      <c r="C421">
        <v>125453075.47923698</v>
      </c>
      <c r="D421">
        <v>91870056.574196175</v>
      </c>
    </row>
    <row r="422" spans="1:4" x14ac:dyDescent="0.25">
      <c r="A422">
        <v>414</v>
      </c>
      <c r="B422">
        <v>174710952.40371242</v>
      </c>
      <c r="C422">
        <v>124058059.19461182</v>
      </c>
      <c r="D422">
        <v>87424216.374867097</v>
      </c>
    </row>
    <row r="423" spans="1:4" x14ac:dyDescent="0.25">
      <c r="A423">
        <v>415</v>
      </c>
      <c r="B423">
        <v>174083453.24444988</v>
      </c>
      <c r="C423">
        <v>124653293.06637038</v>
      </c>
      <c r="D423">
        <v>92410626.644153774</v>
      </c>
    </row>
    <row r="424" spans="1:4" x14ac:dyDescent="0.25">
      <c r="A424">
        <v>416</v>
      </c>
      <c r="B424">
        <v>174020039.95814207</v>
      </c>
      <c r="C424">
        <v>125498324.47752863</v>
      </c>
      <c r="D424">
        <v>94350210.653072834</v>
      </c>
    </row>
    <row r="425" spans="1:4" x14ac:dyDescent="0.25">
      <c r="A425">
        <v>417</v>
      </c>
      <c r="B425">
        <v>173718709.78994903</v>
      </c>
      <c r="C425">
        <v>128295430.58846968</v>
      </c>
      <c r="D425">
        <v>87717928.927718073</v>
      </c>
    </row>
    <row r="426" spans="1:4" x14ac:dyDescent="0.25">
      <c r="A426">
        <v>418</v>
      </c>
      <c r="B426">
        <v>172011944.10185397</v>
      </c>
      <c r="C426">
        <v>126899182.99506335</v>
      </c>
      <c r="D426">
        <v>92957037.737046316</v>
      </c>
    </row>
    <row r="427" spans="1:4" x14ac:dyDescent="0.25">
      <c r="A427">
        <v>419</v>
      </c>
      <c r="B427">
        <v>175824086.76315975</v>
      </c>
      <c r="C427">
        <v>124951674.94549762</v>
      </c>
      <c r="D427">
        <v>92754602.169195086</v>
      </c>
    </row>
    <row r="428" spans="1:4" x14ac:dyDescent="0.25">
      <c r="A428">
        <v>420</v>
      </c>
      <c r="B428">
        <v>176454582.84845552</v>
      </c>
      <c r="C428">
        <v>125531798.505547</v>
      </c>
      <c r="D428">
        <v>93212645.118818492</v>
      </c>
    </row>
    <row r="429" spans="1:4" x14ac:dyDescent="0.25">
      <c r="A429">
        <v>421</v>
      </c>
      <c r="B429">
        <v>174148174.27664334</v>
      </c>
      <c r="C429">
        <v>125371914.94616723</v>
      </c>
      <c r="D429">
        <v>88181971.743027404</v>
      </c>
    </row>
    <row r="430" spans="1:4" x14ac:dyDescent="0.25">
      <c r="A430">
        <v>422</v>
      </c>
      <c r="B430">
        <v>173961224.38845062</v>
      </c>
      <c r="C430">
        <v>123673768.59460513</v>
      </c>
      <c r="D430">
        <v>91486913.917883113</v>
      </c>
    </row>
    <row r="431" spans="1:4" x14ac:dyDescent="0.25">
      <c r="A431">
        <v>423</v>
      </c>
      <c r="B431">
        <v>172786931.12028968</v>
      </c>
      <c r="C431">
        <v>125615391.04999693</v>
      </c>
      <c r="D431">
        <v>91318292.286151946</v>
      </c>
    </row>
    <row r="432" spans="1:4" x14ac:dyDescent="0.25">
      <c r="A432">
        <v>424</v>
      </c>
      <c r="B432">
        <v>173824270.62351069</v>
      </c>
      <c r="C432">
        <v>123597602.08996956</v>
      </c>
      <c r="D432">
        <v>89088479.906585589</v>
      </c>
    </row>
    <row r="433" spans="1:4" x14ac:dyDescent="0.25">
      <c r="A433">
        <v>425</v>
      </c>
      <c r="B433">
        <v>172276365.24800262</v>
      </c>
      <c r="C433">
        <v>124001633.37375014</v>
      </c>
      <c r="D433">
        <v>90060424.699634328</v>
      </c>
    </row>
    <row r="434" spans="1:4" x14ac:dyDescent="0.25">
      <c r="A434">
        <v>426</v>
      </c>
      <c r="B434">
        <v>173481394.24563748</v>
      </c>
      <c r="C434">
        <v>127030591.27520879</v>
      </c>
      <c r="D434">
        <v>88683469.650164798</v>
      </c>
    </row>
    <row r="435" spans="1:4" x14ac:dyDescent="0.25">
      <c r="A435">
        <v>427</v>
      </c>
      <c r="B435">
        <v>173912869.8557975</v>
      </c>
      <c r="C435">
        <v>123738031.40417597</v>
      </c>
      <c r="D435">
        <v>90185133.505063623</v>
      </c>
    </row>
    <row r="436" spans="1:4" x14ac:dyDescent="0.25">
      <c r="A436">
        <v>428</v>
      </c>
      <c r="B436">
        <v>174293019.18646541</v>
      </c>
      <c r="C436">
        <v>125852950.41565605</v>
      </c>
      <c r="D436">
        <v>87322505.792953938</v>
      </c>
    </row>
    <row r="437" spans="1:4" x14ac:dyDescent="0.25">
      <c r="A437">
        <v>429</v>
      </c>
      <c r="B437">
        <v>174742337.61920887</v>
      </c>
      <c r="C437">
        <v>127632001.91190456</v>
      </c>
      <c r="D437">
        <v>90081686.358856231</v>
      </c>
    </row>
    <row r="438" spans="1:4" x14ac:dyDescent="0.25">
      <c r="A438">
        <v>430</v>
      </c>
      <c r="B438">
        <v>174990754.32154346</v>
      </c>
      <c r="C438">
        <v>126244334.38060924</v>
      </c>
      <c r="D438">
        <v>90709923.386205748</v>
      </c>
    </row>
    <row r="439" spans="1:4" x14ac:dyDescent="0.25">
      <c r="A439">
        <v>431</v>
      </c>
      <c r="B439">
        <v>174064089.5059613</v>
      </c>
      <c r="C439">
        <v>127588029.23856366</v>
      </c>
      <c r="D439">
        <v>89978789.573515296</v>
      </c>
    </row>
    <row r="440" spans="1:4" x14ac:dyDescent="0.25">
      <c r="A440">
        <v>432</v>
      </c>
      <c r="B440">
        <v>172824529.35745612</v>
      </c>
      <c r="C440">
        <v>123540783.81678341</v>
      </c>
      <c r="D440">
        <v>92299864.811008081</v>
      </c>
    </row>
    <row r="441" spans="1:4" x14ac:dyDescent="0.25">
      <c r="A441">
        <v>433</v>
      </c>
      <c r="B441">
        <v>173524664.02016404</v>
      </c>
      <c r="C441">
        <v>128607562.12379277</v>
      </c>
      <c r="D441">
        <v>93350484.963996455</v>
      </c>
    </row>
    <row r="442" spans="1:4" x14ac:dyDescent="0.25">
      <c r="A442">
        <v>434</v>
      </c>
      <c r="B442">
        <v>174773750.98567805</v>
      </c>
      <c r="C442">
        <v>122486071.24514264</v>
      </c>
      <c r="D442">
        <v>92068666.575882733</v>
      </c>
    </row>
    <row r="443" spans="1:4" x14ac:dyDescent="0.25">
      <c r="A443">
        <v>435</v>
      </c>
      <c r="B443">
        <v>173156856.08915722</v>
      </c>
      <c r="C443">
        <v>125179059.93817726</v>
      </c>
      <c r="D443">
        <v>88369062.99444598</v>
      </c>
    </row>
    <row r="444" spans="1:4" x14ac:dyDescent="0.25">
      <c r="A444">
        <v>436</v>
      </c>
      <c r="B444">
        <v>175268179.32516947</v>
      </c>
      <c r="C444">
        <v>126063637.00772981</v>
      </c>
      <c r="D444">
        <v>92818854.109910756</v>
      </c>
    </row>
    <row r="445" spans="1:4" x14ac:dyDescent="0.25">
      <c r="A445">
        <v>437</v>
      </c>
      <c r="B445">
        <v>174496796.2552143</v>
      </c>
      <c r="C445">
        <v>126121764.42165349</v>
      </c>
      <c r="D445">
        <v>90628344.423506424</v>
      </c>
    </row>
    <row r="446" spans="1:4" x14ac:dyDescent="0.25">
      <c r="A446">
        <v>438</v>
      </c>
      <c r="B446">
        <v>175473430.45811382</v>
      </c>
      <c r="C446">
        <v>124812216.94948056</v>
      </c>
      <c r="D446">
        <v>91704113.014969558</v>
      </c>
    </row>
    <row r="447" spans="1:4" x14ac:dyDescent="0.25">
      <c r="A447">
        <v>439</v>
      </c>
      <c r="B447">
        <v>173287923.25666022</v>
      </c>
      <c r="C447">
        <v>126141068.83424959</v>
      </c>
      <c r="D447">
        <v>89810877.873191088</v>
      </c>
    </row>
    <row r="448" spans="1:4" x14ac:dyDescent="0.25">
      <c r="A448">
        <v>440</v>
      </c>
      <c r="B448">
        <v>175091772.11239338</v>
      </c>
      <c r="C448">
        <v>126845730.56657928</v>
      </c>
      <c r="D448">
        <v>90547818.892749652</v>
      </c>
    </row>
    <row r="449" spans="1:4" x14ac:dyDescent="0.25">
      <c r="A449">
        <v>441</v>
      </c>
      <c r="B449">
        <v>173682792.25053817</v>
      </c>
      <c r="C449">
        <v>126548796.06132814</v>
      </c>
      <c r="D449">
        <v>89182037.686974227</v>
      </c>
    </row>
    <row r="450" spans="1:4" x14ac:dyDescent="0.25">
      <c r="A450">
        <v>442</v>
      </c>
      <c r="B450">
        <v>174426342.38304332</v>
      </c>
      <c r="C450">
        <v>125837396.81010021</v>
      </c>
      <c r="D450">
        <v>89783520.859112799</v>
      </c>
    </row>
    <row r="451" spans="1:4" x14ac:dyDescent="0.25">
      <c r="A451">
        <v>443</v>
      </c>
      <c r="B451">
        <v>173724346.56902859</v>
      </c>
      <c r="C451">
        <v>128257348.80801286</v>
      </c>
      <c r="D451">
        <v>88929974.473565176</v>
      </c>
    </row>
    <row r="452" spans="1:4" x14ac:dyDescent="0.25">
      <c r="A452">
        <v>444</v>
      </c>
      <c r="B452">
        <v>174716020.66760471</v>
      </c>
      <c r="C452">
        <v>124800896.75349027</v>
      </c>
      <c r="D452">
        <v>89499966.914170548</v>
      </c>
    </row>
    <row r="453" spans="1:4" x14ac:dyDescent="0.25">
      <c r="A453">
        <v>445</v>
      </c>
      <c r="B453">
        <v>173503214.41730624</v>
      </c>
      <c r="C453">
        <v>123969422.12724191</v>
      </c>
      <c r="D453">
        <v>89349523.399909392</v>
      </c>
    </row>
    <row r="454" spans="1:4" x14ac:dyDescent="0.25">
      <c r="A454">
        <v>446</v>
      </c>
      <c r="B454">
        <v>175068801.88204092</v>
      </c>
      <c r="C454">
        <v>122605066.09262891</v>
      </c>
      <c r="D454">
        <v>89651294.843349069</v>
      </c>
    </row>
    <row r="455" spans="1:4" x14ac:dyDescent="0.25">
      <c r="A455">
        <v>447</v>
      </c>
      <c r="B455">
        <v>175907640.36174157</v>
      </c>
      <c r="C455">
        <v>125319761.12672839</v>
      </c>
      <c r="D455">
        <v>88772286.190420449</v>
      </c>
    </row>
    <row r="456" spans="1:4" x14ac:dyDescent="0.25">
      <c r="A456">
        <v>448</v>
      </c>
      <c r="B456">
        <v>173362956.91023126</v>
      </c>
      <c r="C456">
        <v>125908590.85673195</v>
      </c>
      <c r="D456">
        <v>91464548.319940224</v>
      </c>
    </row>
    <row r="457" spans="1:4" x14ac:dyDescent="0.25">
      <c r="A457">
        <v>449</v>
      </c>
      <c r="B457">
        <v>176062836.84796077</v>
      </c>
      <c r="C457">
        <v>126618205.10814819</v>
      </c>
      <c r="D457">
        <v>93438388.455587894</v>
      </c>
    </row>
    <row r="458" spans="1:4" x14ac:dyDescent="0.25">
      <c r="A458">
        <v>450</v>
      </c>
      <c r="B458">
        <v>173773215.9617953</v>
      </c>
      <c r="C458">
        <v>125716117.92550646</v>
      </c>
      <c r="D458">
        <v>89151563.194302738</v>
      </c>
    </row>
    <row r="459" spans="1:4" x14ac:dyDescent="0.25">
      <c r="A459">
        <v>451</v>
      </c>
      <c r="B459">
        <v>173692872.52513701</v>
      </c>
      <c r="C459">
        <v>127181491.21561578</v>
      </c>
      <c r="D459">
        <v>90571041.067365989</v>
      </c>
    </row>
    <row r="460" spans="1:4" x14ac:dyDescent="0.25">
      <c r="A460">
        <v>452</v>
      </c>
      <c r="B460">
        <v>174970842.72399011</v>
      </c>
      <c r="C460">
        <v>128026789.5075002</v>
      </c>
      <c r="D460">
        <v>90951326.69880341</v>
      </c>
    </row>
    <row r="461" spans="1:4" x14ac:dyDescent="0.25">
      <c r="A461">
        <v>453</v>
      </c>
      <c r="B461">
        <v>174276384.62963033</v>
      </c>
      <c r="C461">
        <v>128777663.43717137</v>
      </c>
      <c r="D461">
        <v>90384541.407991663</v>
      </c>
    </row>
    <row r="462" spans="1:4" x14ac:dyDescent="0.25">
      <c r="A462">
        <v>454</v>
      </c>
      <c r="B462">
        <v>174872493.85877964</v>
      </c>
      <c r="C462">
        <v>124697154.95714052</v>
      </c>
      <c r="D462">
        <v>90929978.345768541</v>
      </c>
    </row>
    <row r="463" spans="1:4" x14ac:dyDescent="0.25">
      <c r="A463">
        <v>455</v>
      </c>
      <c r="B463">
        <v>172878031.6731028</v>
      </c>
      <c r="C463">
        <v>125308409.91081491</v>
      </c>
      <c r="D463">
        <v>90271031.949555233</v>
      </c>
    </row>
    <row r="464" spans="1:4" x14ac:dyDescent="0.25">
      <c r="A464">
        <v>456</v>
      </c>
      <c r="B464">
        <v>173834108.76440787</v>
      </c>
      <c r="C464">
        <v>125679347.16356812</v>
      </c>
      <c r="D464">
        <v>90107607.742689699</v>
      </c>
    </row>
    <row r="465" spans="1:4" x14ac:dyDescent="0.25">
      <c r="A465">
        <v>457</v>
      </c>
      <c r="B465">
        <v>174761598.48986119</v>
      </c>
      <c r="C465">
        <v>126759269.72938347</v>
      </c>
      <c r="D465">
        <v>90833543.127163202</v>
      </c>
    </row>
    <row r="466" spans="1:4" x14ac:dyDescent="0.25">
      <c r="A466">
        <v>458</v>
      </c>
      <c r="B466">
        <v>172720649.24064928</v>
      </c>
      <c r="C466">
        <v>125512574.330345</v>
      </c>
      <c r="D466">
        <v>92627490.673731431</v>
      </c>
    </row>
    <row r="467" spans="1:4" x14ac:dyDescent="0.25">
      <c r="A467">
        <v>459</v>
      </c>
      <c r="B467">
        <v>175977597.12533057</v>
      </c>
      <c r="C467">
        <v>124491317.11876506</v>
      </c>
      <c r="D467">
        <v>90266318.212764263</v>
      </c>
    </row>
    <row r="468" spans="1:4" x14ac:dyDescent="0.25">
      <c r="A468">
        <v>460</v>
      </c>
      <c r="B468">
        <v>173661482.97842017</v>
      </c>
      <c r="C468">
        <v>126262611.11278756</v>
      </c>
      <c r="D468">
        <v>89968696.956108987</v>
      </c>
    </row>
    <row r="469" spans="1:4" x14ac:dyDescent="0.25">
      <c r="A469">
        <v>461</v>
      </c>
      <c r="B469">
        <v>174688864.03036967</v>
      </c>
      <c r="C469">
        <v>125470148.73830058</v>
      </c>
      <c r="D469">
        <v>91609895.809679523</v>
      </c>
    </row>
    <row r="470" spans="1:4" x14ac:dyDescent="0.25">
      <c r="A470">
        <v>462</v>
      </c>
      <c r="B470">
        <v>175381608.49635443</v>
      </c>
      <c r="C470">
        <v>125087524.07077858</v>
      </c>
      <c r="D470">
        <v>89842036.766653255</v>
      </c>
    </row>
    <row r="471" spans="1:4" x14ac:dyDescent="0.25">
      <c r="A471">
        <v>463</v>
      </c>
      <c r="B471">
        <v>173728570.09943315</v>
      </c>
      <c r="C471">
        <v>123821255.33311181</v>
      </c>
      <c r="D471">
        <v>88037250.780953065</v>
      </c>
    </row>
    <row r="472" spans="1:4" x14ac:dyDescent="0.25">
      <c r="A472">
        <v>464</v>
      </c>
      <c r="B472">
        <v>173684002.36268786</v>
      </c>
      <c r="C472">
        <v>125016648.22337054</v>
      </c>
      <c r="D472">
        <v>88305902.379348144</v>
      </c>
    </row>
    <row r="473" spans="1:4" x14ac:dyDescent="0.25">
      <c r="A473">
        <v>465</v>
      </c>
      <c r="B473">
        <v>172941156.60887805</v>
      </c>
      <c r="C473">
        <v>125526393.35622281</v>
      </c>
      <c r="D473">
        <v>90916420.455229536</v>
      </c>
    </row>
    <row r="474" spans="1:4" x14ac:dyDescent="0.25">
      <c r="A474">
        <v>466</v>
      </c>
      <c r="B474">
        <v>172930155.83595297</v>
      </c>
      <c r="C474">
        <v>124202830.49912634</v>
      </c>
      <c r="D474">
        <v>90444499.777961791</v>
      </c>
    </row>
    <row r="475" spans="1:4" x14ac:dyDescent="0.25">
      <c r="A475">
        <v>467</v>
      </c>
      <c r="B475">
        <v>173021947.16512358</v>
      </c>
      <c r="C475">
        <v>125053917.72246063</v>
      </c>
      <c r="D475">
        <v>89703331.518712282</v>
      </c>
    </row>
    <row r="476" spans="1:4" x14ac:dyDescent="0.25">
      <c r="A476">
        <v>468</v>
      </c>
      <c r="B476">
        <v>175279098.3472285</v>
      </c>
      <c r="C476">
        <v>124425654.8657109</v>
      </c>
      <c r="D476">
        <v>89418939.22015281</v>
      </c>
    </row>
    <row r="477" spans="1:4" x14ac:dyDescent="0.25">
      <c r="A477">
        <v>469</v>
      </c>
      <c r="B477">
        <v>175467473.27183762</v>
      </c>
      <c r="C477">
        <v>126183687.8105296</v>
      </c>
      <c r="D477">
        <v>93173695.922019377</v>
      </c>
    </row>
    <row r="478" spans="1:4" x14ac:dyDescent="0.25">
      <c r="A478">
        <v>470</v>
      </c>
      <c r="B478">
        <v>172366126.90283737</v>
      </c>
      <c r="C478">
        <v>125494423.46903311</v>
      </c>
      <c r="D478">
        <v>91500915.727074876</v>
      </c>
    </row>
    <row r="479" spans="1:4" x14ac:dyDescent="0.25">
      <c r="A479">
        <v>471</v>
      </c>
      <c r="B479">
        <v>174778276.36406681</v>
      </c>
      <c r="C479">
        <v>127261686.60479394</v>
      </c>
      <c r="D479">
        <v>89439551.809416234</v>
      </c>
    </row>
    <row r="480" spans="1:4" x14ac:dyDescent="0.25">
      <c r="A480">
        <v>472</v>
      </c>
      <c r="B480">
        <v>173347834.06744859</v>
      </c>
      <c r="C480">
        <v>126679325.23566918</v>
      </c>
      <c r="D480">
        <v>92873129.17177318</v>
      </c>
    </row>
    <row r="481" spans="1:4" x14ac:dyDescent="0.25">
      <c r="A481">
        <v>473</v>
      </c>
      <c r="B481">
        <v>173894710.66328895</v>
      </c>
      <c r="C481">
        <v>124044794.15970503</v>
      </c>
      <c r="D481">
        <v>89863759.086906478</v>
      </c>
    </row>
    <row r="482" spans="1:4" x14ac:dyDescent="0.25">
      <c r="A482">
        <v>474</v>
      </c>
      <c r="B482">
        <v>173413305.73673961</v>
      </c>
      <c r="C482">
        <v>125759307.70091581</v>
      </c>
      <c r="D482">
        <v>88721009.072667465</v>
      </c>
    </row>
    <row r="483" spans="1:4" x14ac:dyDescent="0.25">
      <c r="A483">
        <v>475</v>
      </c>
      <c r="B483">
        <v>174410722.28645244</v>
      </c>
      <c r="C483">
        <v>124296122.2995411</v>
      </c>
      <c r="D483">
        <v>94232102.122294515</v>
      </c>
    </row>
    <row r="484" spans="1:4" x14ac:dyDescent="0.25">
      <c r="A484">
        <v>476</v>
      </c>
      <c r="B484">
        <v>173754179.54757273</v>
      </c>
      <c r="C484">
        <v>126161091.53853752</v>
      </c>
      <c r="D484">
        <v>88889556.084736153</v>
      </c>
    </row>
    <row r="485" spans="1:4" x14ac:dyDescent="0.25">
      <c r="A485">
        <v>477</v>
      </c>
      <c r="B485">
        <v>173411175.60723838</v>
      </c>
      <c r="C485">
        <v>125790039.59342724</v>
      </c>
      <c r="D485">
        <v>91425203.424840391</v>
      </c>
    </row>
    <row r="486" spans="1:4" x14ac:dyDescent="0.25">
      <c r="A486">
        <v>478</v>
      </c>
      <c r="B486">
        <v>175203141.41769034</v>
      </c>
      <c r="C486">
        <v>127010151.05744585</v>
      </c>
      <c r="D486">
        <v>91060612.182997257</v>
      </c>
    </row>
    <row r="487" spans="1:4" x14ac:dyDescent="0.25">
      <c r="A487">
        <v>479</v>
      </c>
      <c r="B487">
        <v>173431178.96692884</v>
      </c>
      <c r="C487">
        <v>125152278.06119648</v>
      </c>
      <c r="D487">
        <v>90608012.997773349</v>
      </c>
    </row>
    <row r="488" spans="1:4" x14ac:dyDescent="0.25">
      <c r="A488">
        <v>480</v>
      </c>
      <c r="B488">
        <v>174334943.31248727</v>
      </c>
      <c r="C488">
        <v>126951907.09339505</v>
      </c>
      <c r="D488">
        <v>88585876.912213951</v>
      </c>
    </row>
    <row r="489" spans="1:4" x14ac:dyDescent="0.25">
      <c r="A489">
        <v>481</v>
      </c>
      <c r="B489">
        <v>174486280.93190375</v>
      </c>
      <c r="C489">
        <v>127326363.08822471</v>
      </c>
      <c r="D489">
        <v>89448529.610624537</v>
      </c>
    </row>
    <row r="490" spans="1:4" x14ac:dyDescent="0.25">
      <c r="A490">
        <v>482</v>
      </c>
      <c r="B490">
        <v>173390910.49800771</v>
      </c>
      <c r="C490">
        <v>126485728.08137026</v>
      </c>
      <c r="D490">
        <v>92553515.34931539</v>
      </c>
    </row>
    <row r="491" spans="1:4" x14ac:dyDescent="0.25">
      <c r="A491">
        <v>483</v>
      </c>
      <c r="B491">
        <v>173534327.26088509</v>
      </c>
      <c r="C491">
        <v>123575119.37629998</v>
      </c>
      <c r="D491">
        <v>88191925.570275888</v>
      </c>
    </row>
    <row r="492" spans="1:4" x14ac:dyDescent="0.25">
      <c r="A492">
        <v>484</v>
      </c>
      <c r="B492">
        <v>174131535.36920866</v>
      </c>
      <c r="C492">
        <v>126609199.73594244</v>
      </c>
      <c r="D492">
        <v>93795337.89383322</v>
      </c>
    </row>
    <row r="493" spans="1:4" x14ac:dyDescent="0.25">
      <c r="A493">
        <v>485</v>
      </c>
      <c r="B493">
        <v>172970701.56008387</v>
      </c>
      <c r="C493">
        <v>124160881.29520272</v>
      </c>
      <c r="D493">
        <v>90323181.0574653</v>
      </c>
    </row>
    <row r="494" spans="1:4" x14ac:dyDescent="0.25">
      <c r="A494">
        <v>486</v>
      </c>
      <c r="B494">
        <v>175139461.25979027</v>
      </c>
      <c r="C494">
        <v>124404085.84912844</v>
      </c>
      <c r="D494">
        <v>89163329.741852656</v>
      </c>
    </row>
    <row r="495" spans="1:4" x14ac:dyDescent="0.25">
      <c r="A495">
        <v>487</v>
      </c>
      <c r="B495">
        <v>174106440.01640445</v>
      </c>
      <c r="C495">
        <v>126174414.8006366</v>
      </c>
      <c r="D495">
        <v>89595348.525424659</v>
      </c>
    </row>
    <row r="496" spans="1:4" x14ac:dyDescent="0.25">
      <c r="A496">
        <v>488</v>
      </c>
      <c r="B496">
        <v>173575582.2922194</v>
      </c>
      <c r="C496">
        <v>122835031.80727725</v>
      </c>
      <c r="D496">
        <v>93026696.816429392</v>
      </c>
    </row>
    <row r="497" spans="1:4" x14ac:dyDescent="0.25">
      <c r="A497">
        <v>489</v>
      </c>
      <c r="B497">
        <v>173764889.25585911</v>
      </c>
      <c r="C497">
        <v>126368467.25741614</v>
      </c>
      <c r="D497">
        <v>89937740.832669079</v>
      </c>
    </row>
    <row r="498" spans="1:4" x14ac:dyDescent="0.25">
      <c r="A498">
        <v>490</v>
      </c>
      <c r="B498">
        <v>173710779.04093549</v>
      </c>
      <c r="C498">
        <v>124121184.94113936</v>
      </c>
      <c r="D498">
        <v>89460538.740531892</v>
      </c>
    </row>
    <row r="499" spans="1:4" x14ac:dyDescent="0.25">
      <c r="A499">
        <v>491</v>
      </c>
      <c r="B499">
        <v>174811544.5489502</v>
      </c>
      <c r="C499">
        <v>125278374.73284261</v>
      </c>
      <c r="D499">
        <v>89201326.436514467</v>
      </c>
    </row>
    <row r="500" spans="1:4" x14ac:dyDescent="0.25">
      <c r="A500">
        <v>492</v>
      </c>
      <c r="B500">
        <v>173857911.15700457</v>
      </c>
      <c r="C500">
        <v>123934181.85069264</v>
      </c>
      <c r="D500">
        <v>89626580.579379156</v>
      </c>
    </row>
    <row r="501" spans="1:4" x14ac:dyDescent="0.25">
      <c r="A501">
        <v>493</v>
      </c>
      <c r="B501">
        <v>174346642.46449602</v>
      </c>
      <c r="C501">
        <v>125943669.27005172</v>
      </c>
      <c r="D501">
        <v>89130166.844496623</v>
      </c>
    </row>
    <row r="502" spans="1:4" x14ac:dyDescent="0.25">
      <c r="A502">
        <v>494</v>
      </c>
      <c r="B502">
        <v>173454384.90737063</v>
      </c>
      <c r="C502">
        <v>125867712.82999</v>
      </c>
      <c r="D502">
        <v>91842959.640010357</v>
      </c>
    </row>
    <row r="503" spans="1:4" x14ac:dyDescent="0.25">
      <c r="A503">
        <v>495</v>
      </c>
      <c r="B503">
        <v>174229299.86048305</v>
      </c>
      <c r="C503">
        <v>126595668.17715922</v>
      </c>
      <c r="D503">
        <v>89949795.121764421</v>
      </c>
    </row>
    <row r="504" spans="1:4" x14ac:dyDescent="0.25">
      <c r="A504">
        <v>496</v>
      </c>
      <c r="B504">
        <v>174339994.134341</v>
      </c>
      <c r="C504">
        <v>127117058.08125435</v>
      </c>
      <c r="D504">
        <v>91209205.156406417</v>
      </c>
    </row>
    <row r="505" spans="1:4" x14ac:dyDescent="0.25">
      <c r="A505">
        <v>497</v>
      </c>
      <c r="B505">
        <v>176775431.36644849</v>
      </c>
      <c r="C505">
        <v>125750900.31245852</v>
      </c>
      <c r="D505">
        <v>90775945.661505029</v>
      </c>
    </row>
    <row r="506" spans="1:4" x14ac:dyDescent="0.25">
      <c r="A506">
        <v>498</v>
      </c>
      <c r="B506">
        <v>173114760.60131177</v>
      </c>
      <c r="C506">
        <v>123268017.00629909</v>
      </c>
      <c r="D506">
        <v>87880627.940035</v>
      </c>
    </row>
    <row r="507" spans="1:4" x14ac:dyDescent="0.25">
      <c r="A507">
        <v>499</v>
      </c>
      <c r="B507">
        <v>173339502.98217517</v>
      </c>
      <c r="C507">
        <v>125385295.77897394</v>
      </c>
      <c r="D507">
        <v>88618316.064016566</v>
      </c>
    </row>
    <row r="508" spans="1:4" x14ac:dyDescent="0.25">
      <c r="A508">
        <v>500</v>
      </c>
      <c r="B508">
        <v>174596947.71838611</v>
      </c>
      <c r="C508">
        <v>124464723.61204554</v>
      </c>
      <c r="D508">
        <v>92481123.800239429</v>
      </c>
    </row>
    <row r="510" spans="1:4" x14ac:dyDescent="0.25">
      <c r="A510" t="s">
        <v>91</v>
      </c>
    </row>
    <row r="511" spans="1:4" x14ac:dyDescent="0.25">
      <c r="A511" t="s">
        <v>92</v>
      </c>
      <c r="B511" t="str">
        <f>IF(ISBLANK($B510),"",_xll.EDF(B9:B508,$B510))</f>
        <v/>
      </c>
      <c r="C511" t="str">
        <f>IF(ISBLANK($C510),"",_xll.EDF(C9:C508,$C510))</f>
        <v/>
      </c>
      <c r="D511" t="str">
        <f>IF(ISBLANK($D510),"",_xll.EDF(D9:D508,$D510))</f>
        <v/>
      </c>
    </row>
    <row r="512" spans="1:4" x14ac:dyDescent="0.25">
      <c r="A512" t="s">
        <v>93</v>
      </c>
    </row>
    <row r="513" spans="1:4" x14ac:dyDescent="0.25">
      <c r="A513" t="s">
        <v>94</v>
      </c>
      <c r="B513" t="str">
        <f>IF(ISBLANK($B512),"",_xll.EDF(B9:B508,$B512))</f>
        <v/>
      </c>
      <c r="C513" t="str">
        <f>IF(ISBLANK($C512),"",_xll.EDF(C9:C508,$C512))</f>
        <v/>
      </c>
      <c r="D513" t="str">
        <f>IF(ISBLANK($D512),"",_xll.EDF(D9:D508,$D512))</f>
        <v/>
      </c>
    </row>
    <row r="514" spans="1:4" x14ac:dyDescent="0.25">
      <c r="A514" t="s">
        <v>95</v>
      </c>
    </row>
    <row r="515" spans="1:4" x14ac:dyDescent="0.25">
      <c r="A515" t="s">
        <v>96</v>
      </c>
      <c r="B515" t="str">
        <f>IF(ISBLANK($B514),"",_xll.EDF(B9:B508,$B514))</f>
        <v/>
      </c>
      <c r="C515" t="str">
        <f>IF(ISBLANK($C514),"",_xll.EDF(C9:C508,$C514))</f>
        <v/>
      </c>
      <c r="D515" t="str">
        <f>IF(ISBLANK($D514),"",_xll.EDF(D9:D508,$D514))</f>
        <v/>
      </c>
    </row>
    <row r="516" spans="1:4" x14ac:dyDescent="0.25">
      <c r="A516" t="s">
        <v>97</v>
      </c>
    </row>
    <row r="517" spans="1:4" x14ac:dyDescent="0.25">
      <c r="A517" t="s">
        <v>98</v>
      </c>
      <c r="B517" t="str">
        <f>IF(ISBLANK($B516),"",_xll.EDF(B9:B508,$B516))</f>
        <v/>
      </c>
      <c r="C517" t="str">
        <f>IF(ISBLANK($C516),"",_xll.EDF(C9:C508,$C516))</f>
        <v/>
      </c>
      <c r="D517" t="str">
        <f>IF(ISBLANK($D516),"",_xll.EDF(D9:D508,$D516))</f>
        <v/>
      </c>
    </row>
    <row r="518" spans="1:4" x14ac:dyDescent="0.25">
      <c r="A518" t="s">
        <v>99</v>
      </c>
    </row>
    <row r="519" spans="1:4" x14ac:dyDescent="0.25">
      <c r="A519" t="s">
        <v>100</v>
      </c>
      <c r="B519" t="str">
        <f>IF(ISBLANK($B518),"",_xll.EDF(B9:B508,$B518))</f>
        <v/>
      </c>
      <c r="C519" t="str">
        <f>IF(ISBLANK($C518),"",_xll.EDF(C9:C508,$C518))</f>
        <v/>
      </c>
      <c r="D519" t="str">
        <f>IF(ISBLANK($D518),"",_xll.EDF(D9:D508,$D518))</f>
        <v/>
      </c>
    </row>
  </sheetData>
  <dataValidations disablePrompts="1" count="1">
    <dataValidation type="list" allowBlank="1" showInputMessage="1" showErrorMessage="1" sqref="G14 J14 M14">
      <formula1>"Cauchy,Cosinus,Double Exp,Epanechnikov,Gaussian,Histogram,Parzen,Quartic,Semiparametric Normal (HG),Triangle,Triweight,Uniform"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14" sqref="D14"/>
    </sheetView>
  </sheetViews>
  <sheetFormatPr defaultRowHeight="15" x14ac:dyDescent="0.25"/>
  <cols>
    <col min="1" max="1" width="14.85546875" customWidth="1"/>
    <col min="2" max="2" width="10.140625" customWidth="1"/>
    <col min="3" max="3" width="10.28515625" customWidth="1"/>
    <col min="4" max="4" width="11" customWidth="1"/>
    <col min="6" max="6" width="12.140625" customWidth="1"/>
    <col min="7" max="7" width="10" customWidth="1"/>
    <col min="8" max="8" width="10.28515625" customWidth="1"/>
    <col min="9" max="9" width="11" customWidth="1"/>
    <col min="10" max="10" width="12" customWidth="1"/>
    <col min="11" max="11" width="13.28515625" customWidth="1"/>
  </cols>
  <sheetData>
    <row r="1" spans="1:11" ht="45" x14ac:dyDescent="0.25">
      <c r="A1" s="24" t="s">
        <v>84</v>
      </c>
      <c r="B1" s="16" t="s">
        <v>82</v>
      </c>
      <c r="C1" s="16" t="s">
        <v>111</v>
      </c>
      <c r="D1" s="16" t="s">
        <v>112</v>
      </c>
      <c r="E1" s="16" t="s">
        <v>109</v>
      </c>
      <c r="F1" s="16" t="s">
        <v>115</v>
      </c>
      <c r="G1" s="16" t="s">
        <v>118</v>
      </c>
      <c r="H1" s="16" t="s">
        <v>116</v>
      </c>
      <c r="I1" s="16" t="s">
        <v>83</v>
      </c>
      <c r="J1" s="16" t="s">
        <v>117</v>
      </c>
      <c r="K1" s="16" t="s">
        <v>140</v>
      </c>
    </row>
    <row r="2" spans="1:11" x14ac:dyDescent="0.25">
      <c r="A2" s="9" t="s">
        <v>85</v>
      </c>
      <c r="B2">
        <v>33833969.986730218</v>
      </c>
      <c r="C2">
        <v>1075447.0359470018</v>
      </c>
      <c r="D2">
        <v>4828152.4654835677</v>
      </c>
      <c r="E2">
        <v>217282788.09025055</v>
      </c>
      <c r="F2" s="5">
        <v>6953000</v>
      </c>
      <c r="G2">
        <v>34765000</v>
      </c>
      <c r="H2">
        <v>3799811.3647940904</v>
      </c>
      <c r="I2">
        <v>296280468.94320518</v>
      </c>
      <c r="J2">
        <v>537641721.43849719</v>
      </c>
      <c r="K2">
        <v>241361252.49529192</v>
      </c>
    </row>
    <row r="3" spans="1:11" x14ac:dyDescent="0.25">
      <c r="A3" s="9" t="s">
        <v>86</v>
      </c>
      <c r="B3">
        <v>10454990.827970074</v>
      </c>
      <c r="C3">
        <v>138557.40732809983</v>
      </c>
      <c r="D3">
        <v>957753.7564342746</v>
      </c>
      <c r="E3">
        <v>62147982.665119052</v>
      </c>
      <c r="H3">
        <v>72734.436955499623</v>
      </c>
      <c r="I3">
        <v>63767628.298501186</v>
      </c>
      <c r="J3">
        <v>1597031.8969077838</v>
      </c>
      <c r="K3">
        <v>63770798.630487695</v>
      </c>
    </row>
    <row r="4" spans="1:11" x14ac:dyDescent="0.25">
      <c r="A4" s="9" t="s">
        <v>87</v>
      </c>
      <c r="B4">
        <v>30.900869250846274</v>
      </c>
      <c r="C4">
        <v>12.883703492296199</v>
      </c>
      <c r="D4">
        <v>19.836858162231835</v>
      </c>
      <c r="E4">
        <v>28.602349597661309</v>
      </c>
      <c r="H4">
        <v>1.9141591508830349</v>
      </c>
      <c r="I4">
        <v>21.522724236920585</v>
      </c>
      <c r="J4">
        <v>0.29704389247077323</v>
      </c>
      <c r="K4">
        <v>26.421307468037618</v>
      </c>
    </row>
    <row r="5" spans="1:11" x14ac:dyDescent="0.25">
      <c r="A5" s="9" t="s">
        <v>88</v>
      </c>
      <c r="B5">
        <v>1232226.938714385</v>
      </c>
      <c r="C5">
        <v>629221.65882729017</v>
      </c>
      <c r="D5">
        <v>1966301.8051710175</v>
      </c>
      <c r="E5">
        <v>37841391.225295812</v>
      </c>
      <c r="H5">
        <v>3749997.9645372187</v>
      </c>
      <c r="I5">
        <v>116969338.74256079</v>
      </c>
      <c r="J5">
        <v>536549997.53411371</v>
      </c>
      <c r="K5">
        <v>39400363.358639598</v>
      </c>
    </row>
    <row r="6" spans="1:11" x14ac:dyDescent="0.25">
      <c r="A6" s="9" t="s">
        <v>89</v>
      </c>
      <c r="B6">
        <v>66652651.103219286</v>
      </c>
      <c r="C6">
        <v>1480471.5845355182</v>
      </c>
      <c r="D6">
        <v>7694418.6617407631</v>
      </c>
      <c r="E6">
        <v>399404418.06851298</v>
      </c>
      <c r="H6">
        <v>4115266.7788030831</v>
      </c>
      <c r="I6">
        <v>497149636.62599558</v>
      </c>
      <c r="J6">
        <v>545123778.03615868</v>
      </c>
      <c r="K6">
        <v>419580661.01672447</v>
      </c>
    </row>
    <row r="8" spans="1:11" x14ac:dyDescent="0.25">
      <c r="A8" s="27" t="s">
        <v>84</v>
      </c>
      <c r="B8" s="27" t="s">
        <v>137</v>
      </c>
      <c r="C8" s="27" t="s">
        <v>138</v>
      </c>
      <c r="D8" s="27" t="s">
        <v>139</v>
      </c>
    </row>
    <row r="9" spans="1:11" x14ac:dyDescent="0.25">
      <c r="A9" s="9" t="s">
        <v>85</v>
      </c>
      <c r="B9">
        <v>174127515.64642817</v>
      </c>
      <c r="C9">
        <v>125636871.36098699</v>
      </c>
      <c r="D9">
        <v>90664375.563491926</v>
      </c>
    </row>
    <row r="10" spans="1:11" x14ac:dyDescent="0.25">
      <c r="A10" s="9" t="s">
        <v>86</v>
      </c>
      <c r="B10">
        <v>1019887.4986406646</v>
      </c>
      <c r="C10">
        <v>1469011.6366090241</v>
      </c>
      <c r="D10">
        <v>1591746.0231055603</v>
      </c>
    </row>
    <row r="11" spans="1:11" x14ac:dyDescent="0.25">
      <c r="A11" s="9" t="s">
        <v>87</v>
      </c>
      <c r="B11">
        <v>0.58571300167836815</v>
      </c>
      <c r="C11">
        <v>1.1692520043643688</v>
      </c>
      <c r="D11">
        <v>1.7556465957137337</v>
      </c>
    </row>
    <row r="12" spans="1:11" x14ac:dyDescent="0.25">
      <c r="A12" s="9" t="s">
        <v>88</v>
      </c>
      <c r="B12">
        <v>171148912.30740184</v>
      </c>
      <c r="C12">
        <v>120946690.51774202</v>
      </c>
      <c r="D12">
        <v>85777749.756514907</v>
      </c>
      <c r="F12" s="25"/>
    </row>
    <row r="13" spans="1:11" x14ac:dyDescent="0.25">
      <c r="A13" s="9" t="s">
        <v>89</v>
      </c>
      <c r="B13">
        <v>177498149.08917472</v>
      </c>
      <c r="C13">
        <v>129956478.91756684</v>
      </c>
      <c r="D13">
        <v>95676229.367738858</v>
      </c>
    </row>
    <row r="14" spans="1:11" ht="30" customHeight="1" x14ac:dyDescent="0.25">
      <c r="A14" s="26" t="s">
        <v>141</v>
      </c>
      <c r="B14" s="17">
        <v>1</v>
      </c>
      <c r="C14" s="17">
        <v>1</v>
      </c>
      <c r="D14" s="17">
        <v>1</v>
      </c>
    </row>
    <row r="17" spans="1:4" x14ac:dyDescent="0.25">
      <c r="A17" s="9"/>
      <c r="B17" s="9"/>
      <c r="C17" s="26"/>
      <c r="D17" s="26"/>
    </row>
    <row r="18" spans="1:4" x14ac:dyDescent="0.25">
      <c r="A18" s="9"/>
    </row>
    <row r="19" spans="1:4" x14ac:dyDescent="0.25">
      <c r="A19" s="9"/>
    </row>
    <row r="20" spans="1:4" x14ac:dyDescent="0.25">
      <c r="A20" s="9"/>
    </row>
    <row r="21" spans="1:4" x14ac:dyDescent="0.25">
      <c r="A21" s="9"/>
    </row>
    <row r="22" spans="1:4" x14ac:dyDescent="0.25">
      <c r="A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RawData</vt:lpstr>
      <vt:lpstr>Simulation</vt:lpstr>
      <vt:lpstr>NPVResults</vt:lpstr>
      <vt:lpstr>Final Table</vt:lpstr>
      <vt:lpstr>NPV5</vt:lpstr>
      <vt:lpstr>NPV10</vt:lpstr>
      <vt:lpstr>NPV15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Hada</dc:creator>
  <cp:lastModifiedBy>anshul cv</cp:lastModifiedBy>
  <dcterms:created xsi:type="dcterms:W3CDTF">2017-04-11T06:00:21Z</dcterms:created>
  <dcterms:modified xsi:type="dcterms:W3CDTF">2017-04-28T12:22:10Z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4d1f56b9-ada4-41fa-b928-e4fdbd8c41da</vt:lpwstr>
  </property>
</Properties>
</file>