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FF08B9EEFB83CC/ドキュメント/Desktop/"/>
    </mc:Choice>
  </mc:AlternateContent>
  <xr:revisionPtr revIDLastSave="0" documentId="8_{B07DF688-2E41-4E53-84CC-F7A029D99F8C}" xr6:coauthVersionLast="47" xr6:coauthVersionMax="47" xr10:uidLastSave="{00000000-0000-0000-0000-000000000000}"/>
  <bookViews>
    <workbookView xWindow="-108" yWindow="-108" windowWidth="23256" windowHeight="12456" activeTab="1" xr2:uid="{B3F49BEE-226E-4CED-8385-F3C4A2C2027A}"/>
  </bookViews>
  <sheets>
    <sheet name="Bank Loan Data" sheetId="1" r:id="rId1"/>
    <sheet name="Employee Data" sheetId="2" r:id="rId2"/>
    <sheet name="Salary Sheet" sheetId="3" r:id="rId3"/>
    <sheet name="Sheet2" sheetId="4" r:id="rId4"/>
    <sheet name="Sheet1" sheetId="5" r:id="rId5"/>
    <sheet name="Sheet3" sheetId="6" r:id="rId6"/>
  </sheets>
  <definedNames>
    <definedName name="_xlnm._FilterDatabase" localSheetId="0" hidden="1">'Bank Loan Data'!$A$1:$I$8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M2" i="4" s="1"/>
  <c r="O5" i="3"/>
  <c r="O6" i="3"/>
  <c r="O7" i="3"/>
  <c r="O8" i="3"/>
  <c r="O9" i="3"/>
  <c r="O10" i="3"/>
  <c r="O11" i="3"/>
  <c r="O12" i="3"/>
  <c r="O13" i="3"/>
  <c r="O14" i="3"/>
  <c r="O4" i="3"/>
  <c r="N5" i="3"/>
  <c r="N6" i="3"/>
  <c r="N7" i="3"/>
  <c r="N8" i="3"/>
  <c r="N9" i="3"/>
  <c r="N10" i="3"/>
  <c r="N11" i="3"/>
  <c r="N12" i="3"/>
  <c r="N13" i="3"/>
  <c r="N14" i="3"/>
  <c r="M5" i="3"/>
  <c r="M6" i="3"/>
  <c r="M7" i="3"/>
  <c r="M8" i="3"/>
  <c r="M9" i="3"/>
  <c r="M10" i="3"/>
  <c r="M11" i="3"/>
  <c r="M12" i="3"/>
  <c r="M13" i="3"/>
  <c r="M14" i="3"/>
  <c r="N4" i="3"/>
  <c r="M4" i="3"/>
  <c r="L5" i="3"/>
  <c r="L6" i="3"/>
  <c r="L7" i="3"/>
  <c r="L8" i="3"/>
  <c r="L9" i="3"/>
  <c r="L10" i="3"/>
  <c r="L11" i="3"/>
  <c r="L12" i="3"/>
  <c r="L13" i="3"/>
  <c r="L14" i="3"/>
  <c r="L4" i="3"/>
  <c r="K6" i="3"/>
  <c r="K7" i="3"/>
  <c r="K8" i="3"/>
  <c r="K9" i="3"/>
  <c r="K10" i="3"/>
  <c r="K11" i="3"/>
  <c r="K12" i="3"/>
  <c r="K13" i="3"/>
  <c r="K14" i="3"/>
  <c r="K5" i="3"/>
  <c r="K4" i="3"/>
  <c r="F5" i="3"/>
  <c r="F6" i="3"/>
  <c r="F7" i="3"/>
  <c r="F8" i="3"/>
  <c r="F9" i="3"/>
  <c r="F10" i="3"/>
  <c r="F11" i="3"/>
  <c r="F12" i="3"/>
  <c r="F13" i="3"/>
  <c r="F14" i="3"/>
  <c r="F4" i="3"/>
  <c r="I5" i="1"/>
  <c r="I6" i="1"/>
  <c r="I7" i="1"/>
  <c r="I8" i="1"/>
  <c r="H5" i="1"/>
  <c r="H6" i="1"/>
  <c r="H7" i="1"/>
  <c r="H8" i="1"/>
  <c r="G5" i="1"/>
  <c r="G6" i="1"/>
  <c r="G7" i="1"/>
  <c r="G8" i="1"/>
  <c r="G4" i="1"/>
  <c r="H4" i="1" s="1"/>
  <c r="I4" i="1" s="1"/>
  <c r="C3" i="4" l="1"/>
  <c r="D3" i="4" l="1"/>
  <c r="C4" i="4"/>
  <c r="E3" i="4" l="1"/>
  <c r="D4" i="4"/>
  <c r="F3" i="4" l="1"/>
  <c r="E4" i="4"/>
  <c r="G3" i="4" l="1"/>
  <c r="F4" i="4"/>
  <c r="H3" i="4" l="1"/>
  <c r="G4" i="4"/>
  <c r="I3" i="4" l="1"/>
  <c r="H4" i="4"/>
  <c r="J3" i="4" l="1"/>
  <c r="I4" i="4"/>
  <c r="K3" i="4" l="1"/>
  <c r="J4" i="4"/>
  <c r="L3" i="4" l="1"/>
  <c r="K4" i="4"/>
  <c r="M3" i="4" l="1"/>
  <c r="L4" i="4"/>
  <c r="N3" i="4" l="1"/>
  <c r="M4" i="4"/>
  <c r="O3" i="4" l="1"/>
  <c r="N4" i="4"/>
  <c r="P3" i="4" l="1"/>
  <c r="O4" i="4"/>
  <c r="Q3" i="4" l="1"/>
  <c r="P4" i="4"/>
  <c r="R3" i="4" l="1"/>
  <c r="Q4" i="4"/>
  <c r="S3" i="4" l="1"/>
  <c r="R4" i="4"/>
  <c r="T3" i="4" l="1"/>
  <c r="S4" i="4"/>
  <c r="U3" i="4" l="1"/>
  <c r="T4" i="4"/>
  <c r="V3" i="4" l="1"/>
  <c r="U4" i="4"/>
  <c r="W3" i="4" l="1"/>
  <c r="V4" i="4"/>
  <c r="X3" i="4" l="1"/>
  <c r="W4" i="4"/>
  <c r="Y3" i="4" l="1"/>
  <c r="X4" i="4"/>
  <c r="Z3" i="4" l="1"/>
  <c r="Y4" i="4"/>
  <c r="AA3" i="4" l="1"/>
  <c r="Z4" i="4"/>
  <c r="AB3" i="4" l="1"/>
  <c r="AA4" i="4"/>
  <c r="AC3" i="4" l="1"/>
  <c r="AB4" i="4"/>
  <c r="AD3" i="4" l="1"/>
  <c r="AC4" i="4"/>
  <c r="AE3" i="4" l="1"/>
  <c r="AD4" i="4"/>
  <c r="AF3" i="4" l="1"/>
  <c r="AE4" i="4"/>
  <c r="AG3" i="4" l="1"/>
  <c r="AG4" i="4" s="1"/>
  <c r="AF4" i="4"/>
</calcChain>
</file>

<file path=xl/sharedStrings.xml><?xml version="1.0" encoding="utf-8"?>
<sst xmlns="http://schemas.openxmlformats.org/spreadsheetml/2006/main" count="150" uniqueCount="102">
  <si>
    <t>S.No.</t>
  </si>
  <si>
    <t>Client Name</t>
  </si>
  <si>
    <t xml:space="preserve">Loan Type </t>
  </si>
  <si>
    <t>Loan Amt.</t>
  </si>
  <si>
    <t>EMI</t>
  </si>
  <si>
    <t>Total Amount</t>
  </si>
  <si>
    <t>Duration</t>
  </si>
  <si>
    <t>Interest</t>
  </si>
  <si>
    <t>Bank Loan Data</t>
  </si>
  <si>
    <t>Rajesh</t>
  </si>
  <si>
    <t>Mahesh</t>
  </si>
  <si>
    <t>Suresh</t>
  </si>
  <si>
    <t>Naresh</t>
  </si>
  <si>
    <t>Harsh</t>
  </si>
  <si>
    <t>Personl</t>
  </si>
  <si>
    <t>Car Loan</t>
  </si>
  <si>
    <t>Home</t>
  </si>
  <si>
    <t xml:space="preserve">R. of Interest </t>
  </si>
  <si>
    <t>EmployeeData</t>
  </si>
  <si>
    <t>Name</t>
  </si>
  <si>
    <t>Gender</t>
  </si>
  <si>
    <t>Age</t>
  </si>
  <si>
    <t>Date- of-Joining</t>
  </si>
  <si>
    <t>Basic Salary</t>
  </si>
  <si>
    <t>Address</t>
  </si>
  <si>
    <t>contact No.</t>
  </si>
  <si>
    <t>Designation</t>
  </si>
  <si>
    <t>Id No.</t>
  </si>
  <si>
    <t>Mohan</t>
  </si>
  <si>
    <t>Amit Kumar</t>
  </si>
  <si>
    <t>Male</t>
  </si>
  <si>
    <t>Manager</t>
  </si>
  <si>
    <t>Asst.Manager</t>
  </si>
  <si>
    <t>Supervisor</t>
  </si>
  <si>
    <t>Staff</t>
  </si>
  <si>
    <t>Sec-45 Noida</t>
  </si>
  <si>
    <t>Sec-46,Noida</t>
  </si>
  <si>
    <t>sec-26,Noida</t>
  </si>
  <si>
    <t>Kabir Kumar</t>
  </si>
  <si>
    <t>Sec-05,Noida</t>
  </si>
  <si>
    <t xml:space="preserve">Rakesh </t>
  </si>
  <si>
    <t>Sec-06,Noida</t>
  </si>
  <si>
    <t>Rohan</t>
  </si>
  <si>
    <t>Sec-02,Noida</t>
  </si>
  <si>
    <t>Sachin</t>
  </si>
  <si>
    <t>01-01-02025</t>
  </si>
  <si>
    <t>Sec-25,Naida</t>
  </si>
  <si>
    <t>sahil</t>
  </si>
  <si>
    <t>26-05-20018</t>
  </si>
  <si>
    <t>Sec-12,Noida</t>
  </si>
  <si>
    <t>Sameer</t>
  </si>
  <si>
    <t>Sec-14,Noida</t>
  </si>
  <si>
    <t>Mohit</t>
  </si>
  <si>
    <t>Sec-15,Noida</t>
  </si>
  <si>
    <t xml:space="preserve">Name </t>
  </si>
  <si>
    <t>Designatic</t>
  </si>
  <si>
    <t>Basic salary</t>
  </si>
  <si>
    <t xml:space="preserve">Attendanc </t>
  </si>
  <si>
    <t>Salary</t>
  </si>
  <si>
    <t>HRA</t>
  </si>
  <si>
    <t>D.A</t>
  </si>
  <si>
    <t>Convence</t>
  </si>
  <si>
    <t>Gross Salary</t>
  </si>
  <si>
    <t>Pf</t>
  </si>
  <si>
    <t>ESI</t>
  </si>
  <si>
    <t>In Hand Salary</t>
  </si>
  <si>
    <t>Employee Salary Sheet of September</t>
  </si>
  <si>
    <t>Nishant</t>
  </si>
  <si>
    <t>Brijesh</t>
  </si>
  <si>
    <t>Kapil</t>
  </si>
  <si>
    <t>Jai</t>
  </si>
  <si>
    <t>Punit</t>
  </si>
  <si>
    <t>Rahul</t>
  </si>
  <si>
    <t>Asst. Manager</t>
  </si>
  <si>
    <t>Over Time in Hrs.</t>
  </si>
  <si>
    <t>Over Time Salary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</si>
  <si>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</si>
  <si>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</si>
  <si>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</si>
  <si>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</si>
  <si>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</si>
  <si>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</si>
  <si>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</si>
  <si>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</si>
  <si>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</si>
  <si>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</si>
  <si>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</si>
  <si>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</si>
  <si>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</si>
  <si>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 No.</t>
  </si>
  <si>
    <t>To</t>
  </si>
  <si>
    <t>EM101</t>
  </si>
  <si>
    <t>EM102</t>
  </si>
  <si>
    <t>EM103</t>
  </si>
  <si>
    <t>EM104</t>
  </si>
  <si>
    <t>EM105</t>
  </si>
  <si>
    <t>EM106</t>
  </si>
  <si>
    <t>EM107</t>
  </si>
  <si>
    <t>EM108</t>
  </si>
  <si>
    <t>EM109</t>
  </si>
  <si>
    <t>pinit</t>
  </si>
  <si>
    <r>
      <rPr>
        <b/>
        <sz val="36"/>
        <color rgb="FFFFFF00"/>
        <rFont val="Calibri"/>
        <family val="2"/>
        <scheme val="minor"/>
      </rPr>
      <t>Attendance</t>
    </r>
    <r>
      <rPr>
        <b/>
        <sz val="36"/>
        <color theme="1"/>
        <rFont val="Calibri"/>
        <family val="2"/>
        <scheme val="minor"/>
      </rPr>
      <t xml:space="preserve"> Sheet Format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</si>
</sst>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#&quot;Hrs&quot;"/>
    <numFmt numFmtId="165" formatCode="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6" fontId="0" fillId="0" borderId="1" xfId="0" applyNumberFormat="1" applyBorder="1"/>
    <xf numFmtId="0" fontId="1" fillId="5" borderId="1" xfId="0" applyFont="1" applyFill="1" applyBorder="1"/>
    <xf numFmtId="14" fontId="0" fillId="0" borderId="1" xfId="0" applyNumberFormat="1" applyBorder="1"/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0" borderId="0" xfId="0" applyNumberFormat="1"/>
    <xf numFmtId="0" fontId="0" fillId="12" borderId="0" xfId="0" applyFill="1"/>
    <xf numFmtId="0" fontId="1" fillId="13" borderId="0" xfId="0" applyFont="1" applyFill="1"/>
    <xf numFmtId="0" fontId="6" fillId="11" borderId="0" xfId="0" applyFont="1" applyFill="1" applyAlignment="1">
      <alignment horizontal="center"/>
    </xf>
    <xf numFmtId="0" fontId="6" fillId="10" borderId="0" xfId="0" applyFont="1" applyFill="1"/>
    <xf numFmtId="165" fontId="1" fillId="14" borderId="1" xfId="0" applyNumberFormat="1" applyFont="1" applyFill="1" applyBorder="1"/>
    <xf numFmtId="0" fontId="1" fillId="15" borderId="1" xfId="0" applyFont="1" applyFill="1" applyBorder="1" applyAlignment="1">
      <alignment textRotation="90"/>
    </xf>
    <xf numFmtId="0" fontId="1" fillId="16" borderId="1" xfId="0" applyFont="1" applyFill="1" applyBorder="1"/>
    <xf numFmtId="0" fontId="10" fillId="18" borderId="2" xfId="0" applyFont="1" applyFill="1" applyBorder="1"/>
    <xf numFmtId="0" fontId="10" fillId="18" borderId="7" xfId="0" applyFont="1" applyFill="1" applyBorder="1"/>
    <xf numFmtId="0" fontId="10" fillId="18" borderId="3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7" fillId="10" borderId="0" xfId="0" applyNumberFormat="1" applyFont="1" applyFill="1" applyAlignment="1">
      <alignment horizontal="center"/>
    </xf>
    <xf numFmtId="0" fontId="1" fillId="14" borderId="2" xfId="0" applyFont="1" applyFill="1" applyBorder="1" applyAlignment="1">
      <alignment horizontal="center" textRotation="45"/>
    </xf>
    <xf numFmtId="0" fontId="1" fillId="14" borderId="3" xfId="0" applyFont="1" applyFill="1" applyBorder="1" applyAlignment="1">
      <alignment horizontal="center" textRotation="45"/>
    </xf>
    <xf numFmtId="0" fontId="6" fillId="17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195A-DDCD-4A4D-9AC9-A21F2C97475B}">
  <dimension ref="A1:I8"/>
  <sheetViews>
    <sheetView workbookViewId="0">
      <selection activeCell="G21" sqref="G21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9.77734375" bestFit="1" customWidth="1"/>
    <col min="4" max="4" width="9.33203125" bestFit="1" customWidth="1"/>
    <col min="5" max="5" width="13.88671875" bestFit="1" customWidth="1"/>
    <col min="6" max="6" width="8.109375" bestFit="1" customWidth="1"/>
    <col min="7" max="7" width="11.88671875" customWidth="1"/>
    <col min="8" max="8" width="12.109375" bestFit="1" customWidth="1"/>
    <col min="9" max="9" width="9.33203125" bestFit="1" customWidth="1"/>
  </cols>
  <sheetData>
    <row r="1" spans="1:9" x14ac:dyDescent="0.3">
      <c r="A1" s="27" t="s">
        <v>8</v>
      </c>
      <c r="B1" s="28"/>
      <c r="C1" s="28"/>
      <c r="D1" s="28"/>
      <c r="E1" s="28"/>
      <c r="F1" s="28"/>
      <c r="G1" s="28"/>
      <c r="H1" s="28"/>
      <c r="I1" s="28"/>
    </row>
    <row r="2" spans="1:9" x14ac:dyDescent="0.3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17</v>
      </c>
      <c r="F3" s="1" t="s">
        <v>6</v>
      </c>
      <c r="G3" s="1" t="s">
        <v>4</v>
      </c>
      <c r="H3" s="1" t="s">
        <v>5</v>
      </c>
      <c r="I3" s="1" t="s">
        <v>7</v>
      </c>
    </row>
    <row r="4" spans="1:9" x14ac:dyDescent="0.3">
      <c r="A4" s="2">
        <v>1</v>
      </c>
      <c r="B4" s="2" t="s">
        <v>9</v>
      </c>
      <c r="C4" s="2" t="s">
        <v>14</v>
      </c>
      <c r="D4" s="2">
        <v>100000</v>
      </c>
      <c r="E4" s="3">
        <v>0.11</v>
      </c>
      <c r="F4" s="2">
        <v>2</v>
      </c>
      <c r="G4" s="4">
        <f>-PMT(E4/12,F4*12,D4)</f>
        <v>4660.7838196525063</v>
      </c>
      <c r="H4" s="4">
        <f>G4*F4*12</f>
        <v>111858.81167166015</v>
      </c>
      <c r="I4" s="4">
        <f>H4-D4</f>
        <v>11858.811671660151</v>
      </c>
    </row>
    <row r="5" spans="1:9" x14ac:dyDescent="0.3">
      <c r="A5" s="2">
        <v>2</v>
      </c>
      <c r="B5" s="2" t="s">
        <v>10</v>
      </c>
      <c r="C5" s="2" t="s">
        <v>15</v>
      </c>
      <c r="D5" s="2">
        <v>400000</v>
      </c>
      <c r="E5" s="3">
        <v>0.13</v>
      </c>
      <c r="F5" s="2">
        <v>5</v>
      </c>
      <c r="G5" s="4">
        <f t="shared" ref="G5:G8" si="0">-PMT(E5/12,F5*12,D5)</f>
        <v>9101.229217689608</v>
      </c>
      <c r="H5" s="4">
        <f t="shared" ref="H5:H8" si="1">G5*F5*12</f>
        <v>546073.75306137651</v>
      </c>
      <c r="I5" s="4">
        <f t="shared" ref="I5:I8" si="2">H5-D5</f>
        <v>146073.75306137651</v>
      </c>
    </row>
    <row r="6" spans="1:9" x14ac:dyDescent="0.3">
      <c r="A6" s="2">
        <v>3</v>
      </c>
      <c r="B6" s="2" t="s">
        <v>11</v>
      </c>
      <c r="C6" s="2" t="s">
        <v>16</v>
      </c>
      <c r="D6" s="2">
        <v>500000</v>
      </c>
      <c r="E6" s="3">
        <v>0.09</v>
      </c>
      <c r="F6" s="2">
        <v>10</v>
      </c>
      <c r="G6" s="4">
        <f t="shared" si="0"/>
        <v>6333.7886875124741</v>
      </c>
      <c r="H6" s="4">
        <f t="shared" si="1"/>
        <v>760054.64250149694</v>
      </c>
      <c r="I6" s="4">
        <f t="shared" si="2"/>
        <v>260054.64250149694</v>
      </c>
    </row>
    <row r="7" spans="1:9" x14ac:dyDescent="0.3">
      <c r="A7" s="2">
        <v>4</v>
      </c>
      <c r="B7" s="2" t="s">
        <v>12</v>
      </c>
      <c r="C7" s="2" t="s">
        <v>14</v>
      </c>
      <c r="D7" s="2">
        <v>200000</v>
      </c>
      <c r="E7" s="3">
        <v>0.11</v>
      </c>
      <c r="F7" s="2">
        <v>1</v>
      </c>
      <c r="G7" s="4">
        <f t="shared" si="0"/>
        <v>17676.331704320808</v>
      </c>
      <c r="H7" s="4">
        <f t="shared" si="1"/>
        <v>212115.9804518497</v>
      </c>
      <c r="I7" s="4">
        <f t="shared" si="2"/>
        <v>12115.980451849697</v>
      </c>
    </row>
    <row r="8" spans="1:9" x14ac:dyDescent="0.3">
      <c r="A8" s="2">
        <v>5</v>
      </c>
      <c r="B8" s="2" t="s">
        <v>13</v>
      </c>
      <c r="C8" s="2" t="s">
        <v>16</v>
      </c>
      <c r="D8" s="2">
        <v>600000</v>
      </c>
      <c r="E8" s="3">
        <v>0.09</v>
      </c>
      <c r="F8" s="2">
        <v>6</v>
      </c>
      <c r="G8" s="4">
        <f t="shared" si="0"/>
        <v>10815.3223009631</v>
      </c>
      <c r="H8" s="4">
        <f t="shared" si="1"/>
        <v>778703.20566934324</v>
      </c>
      <c r="I8" s="4">
        <f t="shared" si="2"/>
        <v>178703.20566934324</v>
      </c>
    </row>
  </sheetData>
  <autoFilter ref="A1:I8" xr:uid="{B20D195A-DDCD-4A4D-9AC9-A21F2C97475B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1">
    <mergeCell ref="A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8109-5085-425F-A07E-56E024FAA652}">
  <dimension ref="A1:I14"/>
  <sheetViews>
    <sheetView tabSelected="1" workbookViewId="0">
      <selection activeCell="N12" sqref="N12"/>
    </sheetView>
  </sheetViews>
  <sheetFormatPr defaultRowHeight="14.4" x14ac:dyDescent="0.3"/>
  <cols>
    <col min="1" max="1" width="7" bestFit="1" customWidth="1"/>
    <col min="2" max="2" width="12" customWidth="1"/>
    <col min="3" max="3" width="7.109375" bestFit="1" customWidth="1"/>
    <col min="4" max="4" width="4.21875" bestFit="1" customWidth="1"/>
    <col min="5" max="5" width="14.44140625" bestFit="1" customWidth="1"/>
    <col min="6" max="6" width="12.109375" bestFit="1" customWidth="1"/>
    <col min="7" max="7" width="10.77734375" bestFit="1" customWidth="1"/>
    <col min="8" max="8" width="11.77734375" bestFit="1" customWidth="1"/>
    <col min="9" max="9" width="11" bestFit="1" customWidth="1"/>
  </cols>
  <sheetData>
    <row r="1" spans="1:9" x14ac:dyDescent="0.3">
      <c r="A1" s="29" t="s">
        <v>18</v>
      </c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9" x14ac:dyDescent="0.3">
      <c r="A3" s="5" t="s">
        <v>27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26</v>
      </c>
      <c r="G3" s="5" t="s">
        <v>23</v>
      </c>
      <c r="H3" s="5" t="s">
        <v>24</v>
      </c>
      <c r="I3" s="5" t="s">
        <v>25</v>
      </c>
    </row>
    <row r="4" spans="1:9" x14ac:dyDescent="0.3">
      <c r="A4" s="2">
        <v>10301</v>
      </c>
      <c r="B4" s="2" t="s">
        <v>9</v>
      </c>
      <c r="C4" s="2" t="s">
        <v>30</v>
      </c>
      <c r="D4" s="2">
        <v>26</v>
      </c>
      <c r="E4" s="6">
        <v>44341</v>
      </c>
      <c r="F4" s="2" t="s">
        <v>31</v>
      </c>
      <c r="G4" s="2">
        <v>45000</v>
      </c>
      <c r="H4" s="2" t="s">
        <v>35</v>
      </c>
      <c r="I4" s="2">
        <v>9610985600</v>
      </c>
    </row>
    <row r="5" spans="1:9" x14ac:dyDescent="0.3">
      <c r="A5" s="2">
        <v>10302</v>
      </c>
      <c r="B5" s="2" t="s">
        <v>28</v>
      </c>
      <c r="C5" s="2" t="s">
        <v>30</v>
      </c>
      <c r="D5" s="2">
        <v>46</v>
      </c>
      <c r="E5" s="6">
        <v>44341</v>
      </c>
      <c r="F5" s="2" t="s">
        <v>32</v>
      </c>
      <c r="G5" s="2">
        <v>40000</v>
      </c>
      <c r="H5" s="2" t="s">
        <v>36</v>
      </c>
      <c r="I5" s="2">
        <v>9845854510</v>
      </c>
    </row>
    <row r="6" spans="1:9" x14ac:dyDescent="0.3">
      <c r="A6" s="2">
        <v>10303</v>
      </c>
      <c r="B6" s="2" t="s">
        <v>29</v>
      </c>
      <c r="C6" s="2" t="s">
        <v>30</v>
      </c>
      <c r="D6" s="2">
        <v>28</v>
      </c>
      <c r="E6" s="6">
        <v>43324</v>
      </c>
      <c r="F6" s="2" t="s">
        <v>33</v>
      </c>
      <c r="G6" s="2">
        <v>25000</v>
      </c>
      <c r="H6" s="2" t="s">
        <v>37</v>
      </c>
      <c r="I6" s="2">
        <v>9645126598</v>
      </c>
    </row>
    <row r="7" spans="1:9" x14ac:dyDescent="0.3">
      <c r="A7" s="2">
        <v>10304</v>
      </c>
      <c r="B7" s="2" t="s">
        <v>38</v>
      </c>
      <c r="C7" s="2" t="s">
        <v>30</v>
      </c>
      <c r="D7" s="2">
        <v>28</v>
      </c>
      <c r="E7" s="6">
        <v>44420</v>
      </c>
      <c r="F7" s="2" t="s">
        <v>34</v>
      </c>
      <c r="G7" s="2">
        <v>15000</v>
      </c>
      <c r="H7" s="2" t="s">
        <v>39</v>
      </c>
      <c r="I7" s="2">
        <v>6987456954</v>
      </c>
    </row>
    <row r="8" spans="1:9" x14ac:dyDescent="0.3">
      <c r="A8" s="2">
        <v>10305</v>
      </c>
      <c r="B8" s="2" t="s">
        <v>40</v>
      </c>
      <c r="C8" s="2" t="s">
        <v>30</v>
      </c>
      <c r="D8" s="2">
        <v>32</v>
      </c>
      <c r="E8" s="6">
        <v>43327</v>
      </c>
      <c r="F8" s="2" t="s">
        <v>34</v>
      </c>
      <c r="G8" s="2">
        <v>15000</v>
      </c>
      <c r="H8" s="2" t="s">
        <v>41</v>
      </c>
      <c r="I8" s="2">
        <v>6965985465</v>
      </c>
    </row>
    <row r="9" spans="1:9" x14ac:dyDescent="0.3">
      <c r="A9" s="2">
        <v>10306</v>
      </c>
      <c r="B9" s="2" t="s">
        <v>42</v>
      </c>
      <c r="C9" s="2" t="s">
        <v>30</v>
      </c>
      <c r="D9" s="2">
        <v>30</v>
      </c>
      <c r="E9" s="6">
        <v>43526</v>
      </c>
      <c r="F9" s="2" t="s">
        <v>34</v>
      </c>
      <c r="G9" s="2">
        <v>15000</v>
      </c>
      <c r="H9" s="2" t="s">
        <v>43</v>
      </c>
      <c r="I9" s="2">
        <v>9610650000</v>
      </c>
    </row>
    <row r="10" spans="1:9" x14ac:dyDescent="0.3">
      <c r="A10" s="2">
        <v>10307</v>
      </c>
      <c r="B10" s="2" t="s">
        <v>44</v>
      </c>
      <c r="C10" s="2" t="s">
        <v>30</v>
      </c>
      <c r="D10" s="2">
        <v>25</v>
      </c>
      <c r="E10" s="6" t="s">
        <v>45</v>
      </c>
      <c r="F10" s="2" t="s">
        <v>34</v>
      </c>
      <c r="G10" s="2">
        <v>15000</v>
      </c>
      <c r="H10" s="2" t="s">
        <v>46</v>
      </c>
      <c r="I10" s="2">
        <v>7564345464</v>
      </c>
    </row>
    <row r="11" spans="1:9" x14ac:dyDescent="0.3">
      <c r="A11" s="2">
        <v>10308</v>
      </c>
      <c r="B11" s="2" t="s">
        <v>47</v>
      </c>
      <c r="C11" s="2" t="s">
        <v>30</v>
      </c>
      <c r="D11" s="2">
        <v>26</v>
      </c>
      <c r="E11" s="6" t="s">
        <v>48</v>
      </c>
      <c r="F11" s="2" t="s">
        <v>34</v>
      </c>
      <c r="G11" s="2">
        <v>15000</v>
      </c>
      <c r="H11" s="2" t="s">
        <v>49</v>
      </c>
      <c r="I11" s="2">
        <v>9645879654</v>
      </c>
    </row>
    <row r="12" spans="1:9" x14ac:dyDescent="0.3">
      <c r="A12" s="2">
        <v>10309</v>
      </c>
      <c r="B12" s="2" t="s">
        <v>50</v>
      </c>
      <c r="C12" s="2" t="s">
        <v>30</v>
      </c>
      <c r="D12" s="2">
        <v>25</v>
      </c>
      <c r="E12" s="6">
        <v>44724</v>
      </c>
      <c r="F12" s="2" t="s">
        <v>34</v>
      </c>
      <c r="G12" s="2">
        <v>15000</v>
      </c>
      <c r="H12" s="2" t="s">
        <v>51</v>
      </c>
      <c r="I12" s="2">
        <v>9612456598</v>
      </c>
    </row>
    <row r="13" spans="1:9" x14ac:dyDescent="0.3">
      <c r="A13" s="2">
        <v>103010</v>
      </c>
      <c r="B13" s="2" t="s">
        <v>52</v>
      </c>
      <c r="C13" s="2" t="s">
        <v>30</v>
      </c>
      <c r="D13" s="2">
        <v>26</v>
      </c>
      <c r="E13" s="6">
        <v>45272</v>
      </c>
      <c r="F13" s="2" t="s">
        <v>34</v>
      </c>
      <c r="G13" s="2">
        <v>15000</v>
      </c>
      <c r="H13" s="2" t="s">
        <v>41</v>
      </c>
      <c r="I13" s="2">
        <v>9610689500</v>
      </c>
    </row>
    <row r="14" spans="1:9" x14ac:dyDescent="0.3">
      <c r="A14" s="2">
        <v>103012</v>
      </c>
      <c r="B14" s="2" t="s">
        <v>10</v>
      </c>
      <c r="C14" s="2" t="s">
        <v>30</v>
      </c>
      <c r="D14" s="2">
        <v>28</v>
      </c>
      <c r="E14" s="6">
        <v>45072</v>
      </c>
      <c r="F14" s="2" t="s">
        <v>34</v>
      </c>
      <c r="G14" s="2">
        <v>15000</v>
      </c>
      <c r="H14" s="2" t="s">
        <v>53</v>
      </c>
      <c r="I14" s="2">
        <v>9645124566</v>
      </c>
    </row>
  </sheetData>
  <mergeCells count="1">
    <mergeCell ref="A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74B4-FAB2-440A-9544-DD420E50BAA3}">
  <dimension ref="A1:O14"/>
  <sheetViews>
    <sheetView workbookViewId="0">
      <selection activeCell="M18" sqref="M18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12.5546875" bestFit="1" customWidth="1"/>
    <col min="4" max="4" width="7" customWidth="1"/>
    <col min="5" max="5" width="9.77734375" bestFit="1" customWidth="1"/>
    <col min="6" max="6" width="9.5546875" customWidth="1"/>
    <col min="7" max="7" width="8.44140625" customWidth="1"/>
    <col min="8" max="8" width="8.21875" customWidth="1"/>
    <col min="9" max="9" width="9.5546875" customWidth="1"/>
    <col min="10" max="10" width="10.21875" customWidth="1"/>
    <col min="11" max="11" width="9.21875" customWidth="1"/>
    <col min="12" max="12" width="10.88671875" bestFit="1" customWidth="1"/>
    <col min="13" max="14" width="6.21875" customWidth="1"/>
    <col min="15" max="15" width="9.21875" customWidth="1"/>
  </cols>
  <sheetData>
    <row r="1" spans="1:15" x14ac:dyDescent="0.3">
      <c r="A1" s="29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43.2" x14ac:dyDescent="0.3">
      <c r="A3" s="7" t="s">
        <v>27</v>
      </c>
      <c r="B3" s="7" t="s">
        <v>54</v>
      </c>
      <c r="C3" s="7" t="s">
        <v>55</v>
      </c>
      <c r="D3" s="7" t="s">
        <v>56</v>
      </c>
      <c r="E3" s="7" t="s">
        <v>57</v>
      </c>
      <c r="F3" s="7" t="s">
        <v>58</v>
      </c>
      <c r="G3" s="7" t="s">
        <v>59</v>
      </c>
      <c r="H3" s="7" t="s">
        <v>60</v>
      </c>
      <c r="I3" s="7" t="s">
        <v>61</v>
      </c>
      <c r="J3" s="7" t="s">
        <v>74</v>
      </c>
      <c r="K3" s="7" t="s">
        <v>75</v>
      </c>
      <c r="L3" s="7" t="s">
        <v>62</v>
      </c>
      <c r="M3" s="7" t="s">
        <v>63</v>
      </c>
      <c r="N3" s="7" t="s">
        <v>64</v>
      </c>
      <c r="O3" s="7" t="s">
        <v>65</v>
      </c>
    </row>
    <row r="4" spans="1:15" x14ac:dyDescent="0.3">
      <c r="A4" s="8">
        <v>1001</v>
      </c>
      <c r="B4" s="9" t="s">
        <v>9</v>
      </c>
      <c r="C4" s="9" t="s">
        <v>31</v>
      </c>
      <c r="D4" s="9">
        <v>50000</v>
      </c>
      <c r="E4" s="8">
        <v>28</v>
      </c>
      <c r="F4" s="10">
        <f>D4/30*E4</f>
        <v>46666.666666666672</v>
      </c>
      <c r="G4" s="11">
        <v>8000</v>
      </c>
      <c r="H4" s="11">
        <v>3000</v>
      </c>
      <c r="I4" s="11">
        <v>6000</v>
      </c>
      <c r="J4" s="13">
        <v>60</v>
      </c>
      <c r="K4" s="14">
        <f>D4/30/8*J4</f>
        <v>12500</v>
      </c>
      <c r="L4" s="10">
        <f>F4+G4+H4+I4+K4</f>
        <v>76166.666666666672</v>
      </c>
      <c r="M4" s="15">
        <f>F4*12%</f>
        <v>5600</v>
      </c>
      <c r="N4" s="15">
        <f>F4*0.75%</f>
        <v>350</v>
      </c>
      <c r="O4" s="12">
        <f>L4-M4-N4</f>
        <v>70216.666666666672</v>
      </c>
    </row>
    <row r="5" spans="1:15" x14ac:dyDescent="0.3">
      <c r="A5" s="8">
        <v>1002</v>
      </c>
      <c r="B5" s="9" t="s">
        <v>10</v>
      </c>
      <c r="C5" s="9" t="s">
        <v>73</v>
      </c>
      <c r="D5" s="9">
        <v>30000</v>
      </c>
      <c r="E5" s="8">
        <v>29</v>
      </c>
      <c r="F5" s="10">
        <f t="shared" ref="F5:F14" si="0">D5/30*E5</f>
        <v>29000</v>
      </c>
      <c r="G5" s="11">
        <v>5000</v>
      </c>
      <c r="H5" s="11">
        <v>2000</v>
      </c>
      <c r="I5" s="11">
        <v>5000</v>
      </c>
      <c r="J5" s="13">
        <v>50</v>
      </c>
      <c r="K5" s="14">
        <f>D5/30/8*J5</f>
        <v>6250</v>
      </c>
      <c r="L5" s="10">
        <f t="shared" ref="L5:L14" si="1">F5+G5+H5+I5+K5</f>
        <v>47250</v>
      </c>
      <c r="M5" s="15">
        <f t="shared" ref="M5:M14" si="2">F5*12%</f>
        <v>3480</v>
      </c>
      <c r="N5" s="15">
        <f t="shared" ref="N5:N14" si="3">F5*0.75%</f>
        <v>217.5</v>
      </c>
      <c r="O5" s="12">
        <f t="shared" ref="O5:O14" si="4">L5-M5-N5</f>
        <v>43552.5</v>
      </c>
    </row>
    <row r="6" spans="1:15" x14ac:dyDescent="0.3">
      <c r="A6" s="8">
        <v>1003</v>
      </c>
      <c r="B6" s="9" t="s">
        <v>11</v>
      </c>
      <c r="C6" s="9" t="s">
        <v>33</v>
      </c>
      <c r="D6" s="9">
        <v>25000</v>
      </c>
      <c r="E6" s="8">
        <v>28</v>
      </c>
      <c r="F6" s="10">
        <f t="shared" si="0"/>
        <v>23333.333333333336</v>
      </c>
      <c r="G6" s="11">
        <v>4000</v>
      </c>
      <c r="H6" s="11">
        <v>1500</v>
      </c>
      <c r="I6" s="11">
        <v>4000</v>
      </c>
      <c r="J6" s="13">
        <v>45</v>
      </c>
      <c r="K6" s="14">
        <f t="shared" ref="K6:K14" si="5">D6/30/8*J6</f>
        <v>4687.5</v>
      </c>
      <c r="L6" s="10">
        <f t="shared" si="1"/>
        <v>37520.833333333336</v>
      </c>
      <c r="M6" s="15">
        <f t="shared" si="2"/>
        <v>2800</v>
      </c>
      <c r="N6" s="15">
        <f t="shared" si="3"/>
        <v>175</v>
      </c>
      <c r="O6" s="12">
        <f t="shared" si="4"/>
        <v>34545.833333333336</v>
      </c>
    </row>
    <row r="7" spans="1:15" x14ac:dyDescent="0.3">
      <c r="A7" s="8">
        <v>1004</v>
      </c>
      <c r="B7" s="9" t="s">
        <v>12</v>
      </c>
      <c r="C7" s="9" t="s">
        <v>34</v>
      </c>
      <c r="D7" s="9">
        <v>20000</v>
      </c>
      <c r="E7" s="8">
        <v>30</v>
      </c>
      <c r="F7" s="10">
        <f t="shared" si="0"/>
        <v>20000</v>
      </c>
      <c r="G7" s="11">
        <v>3000</v>
      </c>
      <c r="H7" s="11">
        <v>1000</v>
      </c>
      <c r="I7" s="11">
        <v>2000</v>
      </c>
      <c r="J7" s="13">
        <v>30</v>
      </c>
      <c r="K7" s="14">
        <f t="shared" si="5"/>
        <v>2500</v>
      </c>
      <c r="L7" s="10">
        <f t="shared" si="1"/>
        <v>28500</v>
      </c>
      <c r="M7" s="15">
        <f t="shared" si="2"/>
        <v>2400</v>
      </c>
      <c r="N7" s="15">
        <f t="shared" si="3"/>
        <v>150</v>
      </c>
      <c r="O7" s="12">
        <f t="shared" si="4"/>
        <v>25950</v>
      </c>
    </row>
    <row r="8" spans="1:15" x14ac:dyDescent="0.3">
      <c r="A8" s="8">
        <v>1005</v>
      </c>
      <c r="B8" s="9" t="s">
        <v>67</v>
      </c>
      <c r="C8" s="9" t="s">
        <v>34</v>
      </c>
      <c r="D8" s="9">
        <v>20000</v>
      </c>
      <c r="E8" s="8">
        <v>28</v>
      </c>
      <c r="F8" s="10">
        <f t="shared" si="0"/>
        <v>18666.666666666664</v>
      </c>
      <c r="G8" s="11">
        <v>3000</v>
      </c>
      <c r="H8" s="11">
        <v>1000</v>
      </c>
      <c r="I8" s="11">
        <v>2000</v>
      </c>
      <c r="J8" s="13">
        <v>60</v>
      </c>
      <c r="K8" s="14">
        <f t="shared" si="5"/>
        <v>5000</v>
      </c>
      <c r="L8" s="10">
        <f t="shared" si="1"/>
        <v>29666.666666666664</v>
      </c>
      <c r="M8" s="15">
        <f t="shared" si="2"/>
        <v>2239.9999999999995</v>
      </c>
      <c r="N8" s="15">
        <f t="shared" si="3"/>
        <v>139.99999999999997</v>
      </c>
      <c r="O8" s="12">
        <f t="shared" si="4"/>
        <v>27286.666666666664</v>
      </c>
    </row>
    <row r="9" spans="1:15" x14ac:dyDescent="0.3">
      <c r="A9" s="8">
        <v>1006</v>
      </c>
      <c r="B9" s="9" t="s">
        <v>68</v>
      </c>
      <c r="C9" s="9" t="s">
        <v>34</v>
      </c>
      <c r="D9" s="9">
        <v>20000</v>
      </c>
      <c r="E9" s="8">
        <v>25</v>
      </c>
      <c r="F9" s="10">
        <f t="shared" si="0"/>
        <v>16666.666666666664</v>
      </c>
      <c r="G9" s="11">
        <v>3000</v>
      </c>
      <c r="H9" s="11">
        <v>1000</v>
      </c>
      <c r="I9" s="11">
        <v>2000</v>
      </c>
      <c r="J9" s="13">
        <v>30</v>
      </c>
      <c r="K9" s="14">
        <f t="shared" si="5"/>
        <v>2500</v>
      </c>
      <c r="L9" s="10">
        <f t="shared" si="1"/>
        <v>25166.666666666664</v>
      </c>
      <c r="M9" s="15">
        <f t="shared" si="2"/>
        <v>1999.9999999999995</v>
      </c>
      <c r="N9" s="15">
        <f t="shared" si="3"/>
        <v>124.99999999999997</v>
      </c>
      <c r="O9" s="12">
        <f t="shared" si="4"/>
        <v>23041.666666666664</v>
      </c>
    </row>
    <row r="10" spans="1:15" x14ac:dyDescent="0.3">
      <c r="A10" s="8">
        <v>1007</v>
      </c>
      <c r="B10" s="9" t="s">
        <v>69</v>
      </c>
      <c r="C10" s="9" t="s">
        <v>34</v>
      </c>
      <c r="D10" s="9">
        <v>20000</v>
      </c>
      <c r="E10" s="8">
        <v>29</v>
      </c>
      <c r="F10" s="10">
        <f t="shared" si="0"/>
        <v>19333.333333333332</v>
      </c>
      <c r="G10" s="11">
        <v>3000</v>
      </c>
      <c r="H10" s="11">
        <v>1000</v>
      </c>
      <c r="I10" s="11">
        <v>2000</v>
      </c>
      <c r="J10" s="13">
        <v>25</v>
      </c>
      <c r="K10" s="14">
        <f t="shared" si="5"/>
        <v>2083.333333333333</v>
      </c>
      <c r="L10" s="10">
        <f t="shared" si="1"/>
        <v>27416.666666666664</v>
      </c>
      <c r="M10" s="15">
        <f t="shared" si="2"/>
        <v>2319.9999999999995</v>
      </c>
      <c r="N10" s="15">
        <f t="shared" si="3"/>
        <v>144.99999999999997</v>
      </c>
      <c r="O10" s="12">
        <f t="shared" si="4"/>
        <v>24951.666666666664</v>
      </c>
    </row>
    <row r="11" spans="1:15" x14ac:dyDescent="0.3">
      <c r="A11" s="8">
        <v>1008</v>
      </c>
      <c r="B11" s="9" t="s">
        <v>70</v>
      </c>
      <c r="C11" s="9" t="s">
        <v>34</v>
      </c>
      <c r="D11" s="9">
        <v>20000</v>
      </c>
      <c r="E11" s="8">
        <v>30</v>
      </c>
      <c r="F11" s="10">
        <f t="shared" si="0"/>
        <v>20000</v>
      </c>
      <c r="G11" s="11">
        <v>3000</v>
      </c>
      <c r="H11" s="11">
        <v>1000</v>
      </c>
      <c r="I11" s="11">
        <v>2000</v>
      </c>
      <c r="J11" s="13">
        <v>60</v>
      </c>
      <c r="K11" s="14">
        <f t="shared" si="5"/>
        <v>5000</v>
      </c>
      <c r="L11" s="10">
        <f t="shared" si="1"/>
        <v>31000</v>
      </c>
      <c r="M11" s="15">
        <f t="shared" si="2"/>
        <v>2400</v>
      </c>
      <c r="N11" s="15">
        <f t="shared" si="3"/>
        <v>150</v>
      </c>
      <c r="O11" s="12">
        <f t="shared" si="4"/>
        <v>28450</v>
      </c>
    </row>
    <row r="12" spans="1:15" x14ac:dyDescent="0.3">
      <c r="A12" s="8">
        <v>1009</v>
      </c>
      <c r="B12" s="9" t="s">
        <v>71</v>
      </c>
      <c r="C12" s="9" t="s">
        <v>34</v>
      </c>
      <c r="D12" s="9">
        <v>20000</v>
      </c>
      <c r="E12" s="8">
        <v>25</v>
      </c>
      <c r="F12" s="10">
        <f t="shared" si="0"/>
        <v>16666.666666666664</v>
      </c>
      <c r="G12" s="11">
        <v>3000</v>
      </c>
      <c r="H12" s="11">
        <v>1000</v>
      </c>
      <c r="I12" s="11">
        <v>2000</v>
      </c>
      <c r="J12" s="13">
        <v>45</v>
      </c>
      <c r="K12" s="14">
        <f t="shared" si="5"/>
        <v>3750</v>
      </c>
      <c r="L12" s="10">
        <f t="shared" si="1"/>
        <v>26416.666666666664</v>
      </c>
      <c r="M12" s="15">
        <f t="shared" si="2"/>
        <v>1999.9999999999995</v>
      </c>
      <c r="N12" s="15">
        <f t="shared" si="3"/>
        <v>124.99999999999997</v>
      </c>
      <c r="O12" s="12">
        <f t="shared" si="4"/>
        <v>24291.666666666664</v>
      </c>
    </row>
    <row r="13" spans="1:15" x14ac:dyDescent="0.3">
      <c r="A13" s="8">
        <v>1010</v>
      </c>
      <c r="B13" s="9" t="s">
        <v>13</v>
      </c>
      <c r="C13" s="9" t="s">
        <v>34</v>
      </c>
      <c r="D13" s="9">
        <v>20000</v>
      </c>
      <c r="E13" s="8">
        <v>26</v>
      </c>
      <c r="F13" s="10">
        <f t="shared" si="0"/>
        <v>17333.333333333332</v>
      </c>
      <c r="G13" s="11">
        <v>3000</v>
      </c>
      <c r="H13" s="11">
        <v>1000</v>
      </c>
      <c r="I13" s="11">
        <v>2000</v>
      </c>
      <c r="J13" s="13">
        <v>30</v>
      </c>
      <c r="K13" s="14">
        <f t="shared" si="5"/>
        <v>2500</v>
      </c>
      <c r="L13" s="10">
        <f t="shared" si="1"/>
        <v>25833.333333333332</v>
      </c>
      <c r="M13" s="15">
        <f t="shared" si="2"/>
        <v>2080</v>
      </c>
      <c r="N13" s="15">
        <f t="shared" si="3"/>
        <v>130</v>
      </c>
      <c r="O13" s="12">
        <f t="shared" si="4"/>
        <v>23623.333333333332</v>
      </c>
    </row>
    <row r="14" spans="1:15" x14ac:dyDescent="0.3">
      <c r="A14" s="8">
        <v>1011</v>
      </c>
      <c r="B14" s="9" t="s">
        <v>72</v>
      </c>
      <c r="C14" s="9" t="s">
        <v>34</v>
      </c>
      <c r="D14" s="9">
        <v>20000</v>
      </c>
      <c r="E14" s="8">
        <v>30</v>
      </c>
      <c r="F14" s="10">
        <f t="shared" si="0"/>
        <v>20000</v>
      </c>
      <c r="G14" s="11">
        <v>3000</v>
      </c>
      <c r="H14" s="11">
        <v>1000</v>
      </c>
      <c r="I14" s="11">
        <v>2000</v>
      </c>
      <c r="J14" s="13">
        <v>35</v>
      </c>
      <c r="K14" s="14">
        <f t="shared" si="5"/>
        <v>2916.6666666666665</v>
      </c>
      <c r="L14" s="10">
        <f t="shared" si="1"/>
        <v>28916.666666666668</v>
      </c>
      <c r="M14" s="15">
        <f t="shared" si="2"/>
        <v>2400</v>
      </c>
      <c r="N14" s="15">
        <f t="shared" si="3"/>
        <v>150</v>
      </c>
      <c r="O14" s="12">
        <f t="shared" si="4"/>
        <v>26366.666666666668</v>
      </c>
    </row>
  </sheetData>
  <mergeCells count="1">
    <mergeCell ref="A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982E-26F5-4365-AA6A-73BCF2E4F5CC}">
  <dimension ref="A1:BI13"/>
  <sheetViews>
    <sheetView workbookViewId="0">
      <selection activeCell="B2" sqref="B2"/>
    </sheetView>
  </sheetViews>
  <sheetFormatPr defaultRowHeight="14.4" x14ac:dyDescent="0.3"/>
  <cols>
    <col min="3" max="3" width="3" bestFit="1" customWidth="1"/>
    <col min="4" max="4" width="3.5546875" bestFit="1" customWidth="1"/>
    <col min="5" max="5" width="3" bestFit="1" customWidth="1"/>
    <col min="6" max="6" width="3.5546875" bestFit="1" customWidth="1"/>
    <col min="7" max="7" width="3" bestFit="1" customWidth="1"/>
    <col min="8" max="8" width="3.5546875" style="17" bestFit="1" customWidth="1"/>
    <col min="9" max="12" width="3" bestFit="1" customWidth="1"/>
    <col min="13" max="13" width="3.5546875" bestFit="1" customWidth="1"/>
    <col min="14" max="33" width="3" bestFit="1" customWidth="1"/>
  </cols>
  <sheetData>
    <row r="1" spans="1:61" ht="57" customHeight="1" x14ac:dyDescent="0.85">
      <c r="A1" s="35" t="s">
        <v>101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7"/>
    </row>
    <row r="2" spans="1:61" x14ac:dyDescent="0.3">
      <c r="A2" s="20" t="s">
        <v>76</v>
      </c>
      <c r="B2" s="19" t="s">
        <v>78</v>
      </c>
      <c r="H2" s="31">
        <f>DATEVALUE("1"&amp;B2&amp;"2025")</f>
        <v>45689</v>
      </c>
      <c r="I2" s="31"/>
      <c r="J2" s="31"/>
      <c r="K2" s="31"/>
      <c r="L2" s="18" t="s">
        <v>90</v>
      </c>
      <c r="M2" s="31">
        <f>EOMONTH(H2,0)</f>
        <v>45716</v>
      </c>
      <c r="N2" s="31"/>
      <c r="O2" s="31"/>
      <c r="P2" s="31"/>
      <c r="AE2" s="34">
        <v>2025</v>
      </c>
      <c r="AF2" s="34"/>
      <c r="AG2" s="34"/>
    </row>
    <row r="3" spans="1:61" x14ac:dyDescent="0.3">
      <c r="A3" s="32" t="s">
        <v>89</v>
      </c>
      <c r="B3" s="32" t="s">
        <v>19</v>
      </c>
      <c r="C3" s="21">
        <f>H2</f>
        <v>45689</v>
      </c>
      <c r="D3" s="21">
        <f t="shared" ref="D3:AG3" si="0">IF(C3&lt;$M$2,C3+1,"")</f>
        <v>45690</v>
      </c>
      <c r="E3" s="21">
        <f t="shared" si="0"/>
        <v>45691</v>
      </c>
      <c r="F3" s="21">
        <f t="shared" si="0"/>
        <v>45692</v>
      </c>
      <c r="G3" s="21">
        <f t="shared" si="0"/>
        <v>45693</v>
      </c>
      <c r="H3" s="21">
        <f t="shared" si="0"/>
        <v>45694</v>
      </c>
      <c r="I3" s="21">
        <f t="shared" si="0"/>
        <v>45695</v>
      </c>
      <c r="J3" s="21">
        <f t="shared" si="0"/>
        <v>45696</v>
      </c>
      <c r="K3" s="21">
        <f t="shared" si="0"/>
        <v>45697</v>
      </c>
      <c r="L3" s="21">
        <f t="shared" si="0"/>
        <v>45698</v>
      </c>
      <c r="M3" s="21">
        <f t="shared" si="0"/>
        <v>45699</v>
      </c>
      <c r="N3" s="21">
        <f t="shared" si="0"/>
        <v>45700</v>
      </c>
      <c r="O3" s="21">
        <f t="shared" si="0"/>
        <v>45701</v>
      </c>
      <c r="P3" s="21">
        <f t="shared" si="0"/>
        <v>45702</v>
      </c>
      <c r="Q3" s="21">
        <f t="shared" si="0"/>
        <v>45703</v>
      </c>
      <c r="R3" s="21">
        <f t="shared" si="0"/>
        <v>45704</v>
      </c>
      <c r="S3" s="21">
        <f t="shared" si="0"/>
        <v>45705</v>
      </c>
      <c r="T3" s="21">
        <f t="shared" si="0"/>
        <v>45706</v>
      </c>
      <c r="U3" s="21">
        <f t="shared" si="0"/>
        <v>45707</v>
      </c>
      <c r="V3" s="21">
        <f t="shared" si="0"/>
        <v>45708</v>
      </c>
      <c r="W3" s="21">
        <f t="shared" si="0"/>
        <v>45709</v>
      </c>
      <c r="X3" s="21">
        <f t="shared" si="0"/>
        <v>45710</v>
      </c>
      <c r="Y3" s="21">
        <f t="shared" si="0"/>
        <v>45711</v>
      </c>
      <c r="Z3" s="21">
        <f t="shared" si="0"/>
        <v>45712</v>
      </c>
      <c r="AA3" s="21">
        <f t="shared" si="0"/>
        <v>45713</v>
      </c>
      <c r="AB3" s="21">
        <f t="shared" si="0"/>
        <v>45714</v>
      </c>
      <c r="AC3" s="21">
        <f t="shared" si="0"/>
        <v>45715</v>
      </c>
      <c r="AD3" s="21">
        <f t="shared" si="0"/>
        <v>45716</v>
      </c>
      <c r="AE3" s="21" t="str">
        <f t="shared" si="0"/>
        <v/>
      </c>
      <c r="AF3" s="21" t="str">
        <f t="shared" si="0"/>
        <v/>
      </c>
      <c r="AG3" s="21" t="str">
        <f t="shared" si="0"/>
        <v/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27" x14ac:dyDescent="0.3">
      <c r="A4" s="33"/>
      <c r="B4" s="33"/>
      <c r="C4" s="22" t="str">
        <f>TEXT(C3,"ddd")</f>
        <v>Sat</v>
      </c>
      <c r="D4" s="22" t="str">
        <f t="shared" ref="D4:AG4" si="1">TEXT(D3,"ddd")</f>
        <v>Sun</v>
      </c>
      <c r="E4" s="22" t="str">
        <f t="shared" si="1"/>
        <v>Mon</v>
      </c>
      <c r="F4" s="22" t="str">
        <f t="shared" si="1"/>
        <v>Tue</v>
      </c>
      <c r="G4" s="22" t="str">
        <f t="shared" si="1"/>
        <v>Wed</v>
      </c>
      <c r="H4" s="22" t="str">
        <f t="shared" si="1"/>
        <v>Thu</v>
      </c>
      <c r="I4" s="22" t="str">
        <f t="shared" si="1"/>
        <v>Fri</v>
      </c>
      <c r="J4" s="22" t="str">
        <f t="shared" si="1"/>
        <v>Sat</v>
      </c>
      <c r="K4" s="22" t="str">
        <f t="shared" si="1"/>
        <v>Sun</v>
      </c>
      <c r="L4" s="22" t="str">
        <f t="shared" si="1"/>
        <v>Mon</v>
      </c>
      <c r="M4" s="22" t="str">
        <f t="shared" si="1"/>
        <v>Tue</v>
      </c>
      <c r="N4" s="22" t="str">
        <f t="shared" si="1"/>
        <v>Wed</v>
      </c>
      <c r="O4" s="22" t="str">
        <f t="shared" si="1"/>
        <v>Thu</v>
      </c>
      <c r="P4" s="22" t="str">
        <f t="shared" si="1"/>
        <v>Fri</v>
      </c>
      <c r="Q4" s="22" t="str">
        <f t="shared" si="1"/>
        <v>Sat</v>
      </c>
      <c r="R4" s="22" t="str">
        <f t="shared" si="1"/>
        <v>Sun</v>
      </c>
      <c r="S4" s="22" t="str">
        <f t="shared" si="1"/>
        <v>Mon</v>
      </c>
      <c r="T4" s="22" t="str">
        <f t="shared" si="1"/>
        <v>Tue</v>
      </c>
      <c r="U4" s="22" t="str">
        <f t="shared" si="1"/>
        <v>Wed</v>
      </c>
      <c r="V4" s="22" t="str">
        <f t="shared" si="1"/>
        <v>Thu</v>
      </c>
      <c r="W4" s="22" t="str">
        <f t="shared" si="1"/>
        <v>Fri</v>
      </c>
      <c r="X4" s="22" t="str">
        <f t="shared" si="1"/>
        <v>Sat</v>
      </c>
      <c r="Y4" s="22" t="str">
        <f t="shared" si="1"/>
        <v>Sun</v>
      </c>
      <c r="Z4" s="22" t="str">
        <f t="shared" si="1"/>
        <v>Mon</v>
      </c>
      <c r="AA4" s="22" t="str">
        <f t="shared" si="1"/>
        <v>Tue</v>
      </c>
      <c r="AB4" s="22" t="str">
        <f t="shared" si="1"/>
        <v>Wed</v>
      </c>
      <c r="AC4" s="22" t="str">
        <f t="shared" si="1"/>
        <v>Thu</v>
      </c>
      <c r="AD4" s="22" t="str">
        <f t="shared" si="1"/>
        <v>Fri</v>
      </c>
      <c r="AE4" s="22" t="str">
        <f t="shared" si="1"/>
        <v/>
      </c>
      <c r="AF4" s="22" t="str">
        <f t="shared" si="1"/>
        <v/>
      </c>
      <c r="AG4" s="22" t="str">
        <f t="shared" si="1"/>
        <v/>
      </c>
    </row>
    <row r="5" spans="1:61" x14ac:dyDescent="0.3">
      <c r="A5" s="23" t="s">
        <v>91</v>
      </c>
      <c r="B5" s="5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61" x14ac:dyDescent="0.3">
      <c r="A6" s="23" t="s">
        <v>92</v>
      </c>
      <c r="B6" s="5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61" x14ac:dyDescent="0.3">
      <c r="A7" s="23" t="s">
        <v>93</v>
      </c>
      <c r="B7" s="5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61" x14ac:dyDescent="0.3">
      <c r="A8" s="23" t="s">
        <v>94</v>
      </c>
      <c r="B8" s="5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61" x14ac:dyDescent="0.3">
      <c r="A9" s="23" t="s">
        <v>95</v>
      </c>
      <c r="B9" s="5" t="s">
        <v>67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61" x14ac:dyDescent="0.3">
      <c r="A10" s="23" t="s">
        <v>96</v>
      </c>
      <c r="B10" s="5" t="s">
        <v>72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61" x14ac:dyDescent="0.3">
      <c r="A11" s="23" t="s">
        <v>97</v>
      </c>
      <c r="B11" s="5" t="s">
        <v>69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61" x14ac:dyDescent="0.3">
      <c r="A12" s="23" t="s">
        <v>98</v>
      </c>
      <c r="B12" s="5" t="s">
        <v>70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61" x14ac:dyDescent="0.3">
      <c r="A13" s="23" t="s">
        <v>99</v>
      </c>
      <c r="B13" s="5" t="s">
        <v>100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</sheetData>
  <mergeCells count="6">
    <mergeCell ref="A1:AG1"/>
    <mergeCell ref="H2:K2"/>
    <mergeCell ref="M2:P2"/>
    <mergeCell ref="A3:A4"/>
    <mergeCell ref="B3:B4"/>
    <mergeCell ref="AE2:AG2"/>
  </mergeCells>
  <phoneticPr fontId="5" type="noConversion"/>
  <conditionalFormatting sqref="C5:AG13">
    <cfRule type="expression" dxfId="0" priority="1">
      <formula>C$4="Sun"</formula>
    </cfRule>
  </conditionalFormatting>
  <dataValidations count="1">
    <dataValidation type="custom" allowBlank="1" showInputMessage="1" showErrorMessage="1" errorTitle="Invalid" error="Sunday cell is not editable" sqref="C5:AG13" xr:uid="{5A6038D7-C222-4D50-BE75-764888351006}">
      <formula1>C$4&lt;&gt;"Sun"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B82025-DF2C-408A-8B5C-EC3754FBE43D}">
          <x14:formula1>
            <xm:f>Sheet1!$A$1:$A$12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21C5-AA68-47B2-975E-7BD44265C703}">
  <dimension ref="A1:A12"/>
  <sheetViews>
    <sheetView workbookViewId="0">
      <selection activeCell="D16" sqref="D16"/>
    </sheetView>
  </sheetViews>
  <sheetFormatPr defaultRowHeight="14.4" x14ac:dyDescent="0.3"/>
  <sheetData>
    <row r="1" spans="1:1" x14ac:dyDescent="0.3">
      <c r="A1" s="24" t="s">
        <v>77</v>
      </c>
    </row>
    <row r="2" spans="1:1" x14ac:dyDescent="0.3">
      <c r="A2" s="25" t="s">
        <v>78</v>
      </c>
    </row>
    <row r="3" spans="1:1" x14ac:dyDescent="0.3">
      <c r="A3" s="25" t="s">
        <v>79</v>
      </c>
    </row>
    <row r="4" spans="1:1" x14ac:dyDescent="0.3">
      <c r="A4" s="25" t="s">
        <v>80</v>
      </c>
    </row>
    <row r="5" spans="1:1" x14ac:dyDescent="0.3">
      <c r="A5" s="25" t="s">
        <v>81</v>
      </c>
    </row>
    <row r="6" spans="1:1" x14ac:dyDescent="0.3">
      <c r="A6" s="25" t="s">
        <v>82</v>
      </c>
    </row>
    <row r="7" spans="1:1" x14ac:dyDescent="0.3">
      <c r="A7" s="25" t="s">
        <v>83</v>
      </c>
    </row>
    <row r="8" spans="1:1" x14ac:dyDescent="0.3">
      <c r="A8" s="25" t="s">
        <v>84</v>
      </c>
    </row>
    <row r="9" spans="1:1" x14ac:dyDescent="0.3">
      <c r="A9" s="25" t="s">
        <v>85</v>
      </c>
    </row>
    <row r="10" spans="1:1" x14ac:dyDescent="0.3">
      <c r="A10" s="25" t="s">
        <v>86</v>
      </c>
    </row>
    <row r="11" spans="1:1" x14ac:dyDescent="0.3">
      <c r="A11" s="25" t="s">
        <v>87</v>
      </c>
    </row>
    <row r="12" spans="1:1" x14ac:dyDescent="0.3">
      <c r="A12" s="26" t="s">
        <v>88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E3B5-D87F-48D4-8AAB-C92BB0CD1B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 Loan Data</vt:lpstr>
      <vt:lpstr>Employee Data</vt:lpstr>
      <vt:lpstr>Salary Sheet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meena</dc:creator>
  <cp:lastModifiedBy>mahesh meena</cp:lastModifiedBy>
  <dcterms:created xsi:type="dcterms:W3CDTF">2025-01-30T10:23:43Z</dcterms:created>
  <dcterms:modified xsi:type="dcterms:W3CDTF">2025-02-03T09:49:29Z</dcterms:modified>
</cp:coreProperties>
</file>