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/>
  <xr:revisionPtr revIDLastSave="0" documentId="13_ncr:1_{0AFA85C4-4883-4B7D-BC86-BE6130EF1E5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Analysis" sheetId="1" r:id="rId1"/>
    <sheet name="Ordering" sheetId="3" r:id="rId2"/>
  </sheets>
  <definedNames>
    <definedName name="solver_adj" localSheetId="0" hidden="1">Analysis!$C$9:$Z$9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Analysis!$C$24:$Z$24</definedName>
    <definedName name="solver_lhs2" localSheetId="0" hidden="1">Analysis!$C$9:$Z$9</definedName>
    <definedName name="solver_lhs3" localSheetId="0" hidden="1">Analysis!$C$9:$Z$9</definedName>
    <definedName name="solver_lhs4" localSheetId="0" hidden="1">Analysis!$C$9:$Z$9</definedName>
    <definedName name="solver_lhs5" localSheetId="0" hidden="1">Analysis!$C$24:$Z$24</definedName>
    <definedName name="solver_lhs6" localSheetId="0" hidden="1">Analysis!#REF!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Analysis!$AA$24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2</definedName>
    <definedName name="solver_rel6" localSheetId="0" hidden="1">3</definedName>
    <definedName name="solver_rhs1" localSheetId="0" hidden="1">Analysis!$C$30:$Z$30</definedName>
    <definedName name="solver_rhs2" localSheetId="0" hidden="1">Analysis!$C$12:$Z$12</definedName>
    <definedName name="solver_rhs3" localSheetId="0" hidden="1">Analysis!$C$14:$Z$14</definedName>
    <definedName name="solver_rhs4" localSheetId="0" hidden="1">0</definedName>
    <definedName name="solver_rhs5" localSheetId="0" hidden="1">Analysis!$C$30:$Z$30</definedName>
    <definedName name="solver_rhs6" localSheetId="0" hidden="1">Analysis!$C$14:$Z$14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3" l="1"/>
  <c r="E22" i="3"/>
  <c r="C22" i="3"/>
  <c r="C21" i="3"/>
  <c r="D18" i="1" l="1"/>
  <c r="D17" i="3"/>
  <c r="D9" i="3" s="1"/>
  <c r="E17" i="3"/>
  <c r="E9" i="3" s="1"/>
  <c r="F17" i="3"/>
  <c r="F22" i="3" s="1"/>
  <c r="G17" i="3"/>
  <c r="G21" i="3" s="1"/>
  <c r="H17" i="3"/>
  <c r="H9" i="3" s="1"/>
  <c r="I17" i="3"/>
  <c r="I21" i="3" s="1"/>
  <c r="J17" i="3"/>
  <c r="J22" i="3" s="1"/>
  <c r="K17" i="3"/>
  <c r="K22" i="3" s="1"/>
  <c r="L17" i="3"/>
  <c r="L9" i="3" s="1"/>
  <c r="M17" i="3"/>
  <c r="M9" i="3" s="1"/>
  <c r="N17" i="3"/>
  <c r="N22" i="3" s="1"/>
  <c r="O17" i="3"/>
  <c r="O21" i="3" s="1"/>
  <c r="P17" i="3"/>
  <c r="P9" i="3" s="1"/>
  <c r="Q17" i="3"/>
  <c r="Q22" i="3" s="1"/>
  <c r="R17" i="3"/>
  <c r="R22" i="3" s="1"/>
  <c r="S17" i="3"/>
  <c r="S22" i="3" s="1"/>
  <c r="T17" i="3"/>
  <c r="T9" i="3" s="1"/>
  <c r="U17" i="3"/>
  <c r="U9" i="3" s="1"/>
  <c r="V17" i="3"/>
  <c r="V22" i="3" s="1"/>
  <c r="W17" i="3"/>
  <c r="W21" i="3" s="1"/>
  <c r="X17" i="3"/>
  <c r="X9" i="3" s="1"/>
  <c r="Y17" i="3"/>
  <c r="Y9" i="3" s="1"/>
  <c r="Z17" i="3"/>
  <c r="Z22" i="3" s="1"/>
  <c r="C17" i="3"/>
  <c r="X22" i="3"/>
  <c r="T22" i="3"/>
  <c r="P22" i="3"/>
  <c r="L22" i="3"/>
  <c r="H22" i="3"/>
  <c r="Y21" i="3"/>
  <c r="X21" i="3"/>
  <c r="T21" i="3"/>
  <c r="P21" i="3"/>
  <c r="M21" i="3"/>
  <c r="L21" i="3"/>
  <c r="H21" i="3"/>
  <c r="B9" i="3"/>
  <c r="U21" i="3" l="1"/>
  <c r="S9" i="3"/>
  <c r="G9" i="3"/>
  <c r="C9" i="3"/>
  <c r="R9" i="3"/>
  <c r="J9" i="3"/>
  <c r="Q9" i="3"/>
  <c r="I9" i="3"/>
  <c r="W9" i="3"/>
  <c r="O9" i="3"/>
  <c r="K9" i="3"/>
  <c r="V9" i="3"/>
  <c r="N9" i="3"/>
  <c r="F9" i="3"/>
  <c r="D21" i="3"/>
  <c r="D22" i="3"/>
  <c r="W22" i="3"/>
  <c r="W23" i="3" s="1"/>
  <c r="C23" i="3"/>
  <c r="X23" i="3"/>
  <c r="G22" i="3"/>
  <c r="G23" i="3" s="1"/>
  <c r="P23" i="3"/>
  <c r="O22" i="3"/>
  <c r="O23" i="3" s="1"/>
  <c r="H23" i="3"/>
  <c r="K21" i="3"/>
  <c r="K23" i="3" s="1"/>
  <c r="S21" i="3"/>
  <c r="S23" i="3" s="1"/>
  <c r="L23" i="3"/>
  <c r="T23" i="3"/>
  <c r="E21" i="3"/>
  <c r="Q21" i="3"/>
  <c r="Q23" i="3" s="1"/>
  <c r="F21" i="3"/>
  <c r="F23" i="3" s="1"/>
  <c r="J21" i="3"/>
  <c r="J23" i="3" s="1"/>
  <c r="R21" i="3"/>
  <c r="R23" i="3" s="1"/>
  <c r="V21" i="3"/>
  <c r="V23" i="3" s="1"/>
  <c r="Z21" i="3"/>
  <c r="Z23" i="3" s="1"/>
  <c r="I22" i="3"/>
  <c r="I23" i="3" s="1"/>
  <c r="M22" i="3"/>
  <c r="M23" i="3" s="1"/>
  <c r="U22" i="3"/>
  <c r="U23" i="3" s="1"/>
  <c r="Y22" i="3"/>
  <c r="Y23" i="3" s="1"/>
  <c r="N21" i="3"/>
  <c r="N23" i="3" s="1"/>
  <c r="C18" i="1"/>
  <c r="D23" i="3" l="1"/>
  <c r="AA21" i="3"/>
  <c r="AA23" i="3"/>
  <c r="AA22" i="3"/>
  <c r="AB21" i="3"/>
  <c r="AB22" i="3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7" i="1" l="1"/>
  <c r="C22" i="1" l="1"/>
  <c r="C28" i="1"/>
  <c r="C29" i="1"/>
  <c r="D28" i="1" l="1"/>
  <c r="D29" i="1"/>
  <c r="C23" i="1"/>
  <c r="D17" i="1"/>
  <c r="E28" i="1" l="1"/>
  <c r="E29" i="1"/>
  <c r="C30" i="1"/>
  <c r="C24" i="1"/>
  <c r="D23" i="1"/>
  <c r="D22" i="1"/>
  <c r="F28" i="1" l="1"/>
  <c r="F29" i="1"/>
  <c r="D30" i="1"/>
  <c r="E17" i="1"/>
  <c r="E22" i="1" s="1"/>
  <c r="D24" i="1"/>
  <c r="G29" i="1" l="1"/>
  <c r="G28" i="1"/>
  <c r="F17" i="1"/>
  <c r="F23" i="1" s="1"/>
  <c r="E23" i="1"/>
  <c r="E24" i="1" s="1"/>
  <c r="H28" i="1" l="1"/>
  <c r="H29" i="1"/>
  <c r="F22" i="1"/>
  <c r="F24" i="1" s="1"/>
  <c r="G17" i="1"/>
  <c r="E30" i="1"/>
  <c r="I29" i="1" l="1"/>
  <c r="I28" i="1"/>
  <c r="G22" i="1"/>
  <c r="F30" i="1"/>
  <c r="G30" i="1"/>
  <c r="G23" i="1"/>
  <c r="H17" i="1"/>
  <c r="J29" i="1" l="1"/>
  <c r="J28" i="1"/>
  <c r="G24" i="1"/>
  <c r="H23" i="1"/>
  <c r="H30" i="1"/>
  <c r="H22" i="1"/>
  <c r="K29" i="1" l="1"/>
  <c r="K28" i="1"/>
  <c r="H24" i="1"/>
  <c r="I17" i="1"/>
  <c r="L29" i="1" l="1"/>
  <c r="L28" i="1"/>
  <c r="I23" i="1"/>
  <c r="I22" i="1"/>
  <c r="I30" i="1"/>
  <c r="M28" i="1" l="1"/>
  <c r="M29" i="1"/>
  <c r="I24" i="1"/>
  <c r="J17" i="1"/>
  <c r="N29" i="1" l="1"/>
  <c r="N28" i="1"/>
  <c r="J23" i="1"/>
  <c r="J30" i="1"/>
  <c r="J22" i="1"/>
  <c r="K17" i="1"/>
  <c r="O29" i="1" l="1"/>
  <c r="O28" i="1"/>
  <c r="J24" i="1"/>
  <c r="K30" i="1"/>
  <c r="K23" i="1"/>
  <c r="K22" i="1"/>
  <c r="P29" i="1" l="1"/>
  <c r="P28" i="1"/>
  <c r="K24" i="1"/>
  <c r="L17" i="1"/>
  <c r="Q29" i="1" l="1"/>
  <c r="Q28" i="1"/>
  <c r="L30" i="1"/>
  <c r="L23" i="1"/>
  <c r="L22" i="1"/>
  <c r="R28" i="1" l="1"/>
  <c r="R29" i="1"/>
  <c r="L24" i="1"/>
  <c r="M17" i="1"/>
  <c r="S28" i="1" l="1"/>
  <c r="S29" i="1"/>
  <c r="M22" i="1"/>
  <c r="M23" i="1"/>
  <c r="T28" i="1" l="1"/>
  <c r="T29" i="1"/>
  <c r="M30" i="1"/>
  <c r="M24" i="1"/>
  <c r="N17" i="1"/>
  <c r="U28" i="1" l="1"/>
  <c r="U29" i="1"/>
  <c r="N23" i="1"/>
  <c r="O17" i="1"/>
  <c r="N22" i="1"/>
  <c r="V28" i="1" l="1"/>
  <c r="V29" i="1"/>
  <c r="N30" i="1"/>
  <c r="N24" i="1"/>
  <c r="O22" i="1"/>
  <c r="O23" i="1"/>
  <c r="W29" i="1" l="1"/>
  <c r="W28" i="1"/>
  <c r="O24" i="1"/>
  <c r="O30" i="1"/>
  <c r="P17" i="1"/>
  <c r="X29" i="1" l="1"/>
  <c r="X28" i="1"/>
  <c r="P22" i="1"/>
  <c r="P23" i="1"/>
  <c r="Y28" i="1" l="1"/>
  <c r="Y29" i="1"/>
  <c r="P24" i="1"/>
  <c r="P30" i="1"/>
  <c r="Q17" i="1"/>
  <c r="Z28" i="1" l="1"/>
  <c r="Z29" i="1"/>
  <c r="Q22" i="1"/>
  <c r="Q23" i="1"/>
  <c r="Q24" i="1" l="1"/>
  <c r="Q30" i="1"/>
  <c r="R17" i="1"/>
  <c r="R22" i="1" l="1"/>
  <c r="R23" i="1"/>
  <c r="R24" i="1" l="1"/>
  <c r="R30" i="1"/>
  <c r="S17" i="1"/>
  <c r="S23" i="1" l="1"/>
  <c r="S22" i="1"/>
  <c r="S30" i="1" l="1"/>
  <c r="S24" i="1"/>
  <c r="T17" i="1"/>
  <c r="T23" i="1" l="1"/>
  <c r="T22" i="1"/>
  <c r="T24" i="1" l="1"/>
  <c r="T30" i="1"/>
  <c r="U17" i="1"/>
  <c r="U23" i="1" l="1"/>
  <c r="U22" i="1"/>
  <c r="U30" i="1" l="1"/>
  <c r="V17" i="1"/>
  <c r="U24" i="1"/>
  <c r="V23" i="1" l="1"/>
  <c r="V22" i="1"/>
  <c r="V24" i="1" l="1"/>
  <c r="V30" i="1"/>
  <c r="W17" i="1"/>
  <c r="W22" i="1" l="1"/>
  <c r="W23" i="1"/>
  <c r="W30" i="1" l="1"/>
  <c r="W24" i="1"/>
  <c r="X17" i="1"/>
  <c r="X23" i="1" l="1"/>
  <c r="X22" i="1"/>
  <c r="X30" i="1" l="1"/>
  <c r="Y17" i="1"/>
  <c r="X24" i="1"/>
  <c r="Y23" i="1" l="1"/>
  <c r="Y22" i="1"/>
  <c r="Z17" i="1" l="1"/>
  <c r="Y24" i="1"/>
  <c r="Y30" i="1"/>
  <c r="Z23" i="1" l="1"/>
  <c r="Z22" i="1"/>
  <c r="Z30" i="1" l="1"/>
  <c r="AA30" i="1" s="1"/>
  <c r="AB29" i="1"/>
  <c r="AA29" i="1"/>
  <c r="AB28" i="1"/>
  <c r="AA28" i="1"/>
  <c r="AA22" i="1"/>
  <c r="AB22" i="1"/>
  <c r="Z24" i="1"/>
  <c r="AA24" i="1" s="1"/>
  <c r="AA23" i="1"/>
  <c r="AB23" i="1"/>
</calcChain>
</file>

<file path=xl/sharedStrings.xml><?xml version="1.0" encoding="utf-8"?>
<sst xmlns="http://schemas.openxmlformats.org/spreadsheetml/2006/main" count="47" uniqueCount="25">
  <si>
    <t>Input data</t>
  </si>
  <si>
    <t>Holding cost</t>
  </si>
  <si>
    <t>Month</t>
  </si>
  <si>
    <t>Total</t>
  </si>
  <si>
    <t>Back Order Cost</t>
  </si>
  <si>
    <t>Back Order cost</t>
  </si>
  <si>
    <t>Totals</t>
  </si>
  <si>
    <t>fORged by Amazon Web Services and cORe</t>
  </si>
  <si>
    <t>Averages</t>
  </si>
  <si>
    <t>Upper Limit</t>
  </si>
  <si>
    <t>Point Estimate</t>
  </si>
  <si>
    <t>Lower Limit</t>
  </si>
  <si>
    <t>Summary of costs (Upper Limit)</t>
  </si>
  <si>
    <t>Summary of costs (Lower Limit)</t>
  </si>
  <si>
    <t>Ending inventory (Upper Limit)</t>
  </si>
  <si>
    <t>Ending inventory (Lower Limit)</t>
  </si>
  <si>
    <t>On hand after ordered quantity and inventory</t>
  </si>
  <si>
    <t>Months</t>
  </si>
  <si>
    <t>Initial inventory Jan-06</t>
  </si>
  <si>
    <t>Demand Forecast</t>
  </si>
  <si>
    <t>Inventory</t>
  </si>
  <si>
    <t>Ordering Quantity</t>
  </si>
  <si>
    <t>Summary of costs</t>
  </si>
  <si>
    <t>Ending inventory</t>
  </si>
  <si>
    <t>Tentative Sales/Demand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</si>
</sst>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/yy;@"/>
  </numFmts>
  <fonts count="5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quotePrefix="1" applyFont="1" applyFill="1" applyAlignment="1">
      <alignment horizontal="left"/>
    </xf>
    <xf numFmtId="0" fontId="3" fillId="0" borderId="0" xfId="1" applyFont="1" applyFill="1"/>
    <xf numFmtId="0" fontId="3" fillId="0" borderId="0" xfId="1" applyFont="1" applyFill="1" applyAlignment="1">
      <alignment horizontal="center" vertical="center"/>
    </xf>
    <xf numFmtId="1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1" applyFont="1" applyFill="1" applyAlignment="1">
      <alignment horizontal="left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0" borderId="0" xfId="0" applyNumberFormat="1"/>
    <xf numFmtId="0" fontId="3" fillId="0" borderId="0" xfId="1" applyFont="1" applyFill="1" applyAlignment="1">
      <alignment horizontal="left" wrapText="1"/>
    </xf>
    <xf numFmtId="0" fontId="2" fillId="0" borderId="0" xfId="1" applyFont="1" applyFill="1" applyAlignment="1">
      <alignment horizontal="center" vertical="center"/>
    </xf>
    <xf numFmtId="164" fontId="2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2" fillId="0" borderId="0" xfId="1" applyFont="1" applyFill="1" applyAlignment="1">
      <alignment horizontal="left" vertical="center"/>
    </xf>
    <xf numFmtId="17" fontId="2" fillId="0" borderId="0" xfId="1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left" vertical="center"/>
    </xf>
    <xf numFmtId="2" fontId="3" fillId="0" borderId="0" xfId="1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</cellXfs>
  <cellStyles count="2">
    <cellStyle name="Normal" xfId="0" builtinId="0"/>
    <cellStyle name="Normal 2" xfId="1" xr:uid="{7891153B-8363-4726-8E88-A36B132F29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2"/>
  <sheetViews>
    <sheetView tabSelected="1" workbookViewId="0">
      <pane xSplit="1" topLeftCell="B1" activePane="topRight" state="frozen"/>
      <selection activeCell="A7" sqref="A7"/>
      <selection pane="topRight" activeCell="E6" sqref="E6"/>
    </sheetView>
  </sheetViews>
  <sheetFormatPr defaultRowHeight="15" x14ac:dyDescent="0.25"/>
  <cols>
    <col min="1" max="1" width="30.5703125" customWidth="1"/>
    <col min="2" max="2" width="13.28515625" style="6" customWidth="1"/>
    <col min="3" max="3" width="11.7109375" style="6" bestFit="1" customWidth="1"/>
    <col min="4" max="4" width="12.7109375" style="6" bestFit="1" customWidth="1"/>
    <col min="5" max="6" width="11.7109375" style="6" bestFit="1" customWidth="1"/>
    <col min="7" max="8" width="12.7109375" style="6" bestFit="1" customWidth="1"/>
    <col min="9" max="9" width="11.7109375" style="6" bestFit="1" customWidth="1"/>
    <col min="10" max="16" width="12.7109375" style="6" bestFit="1" customWidth="1"/>
    <col min="17" max="17" width="12.5703125" style="6" bestFit="1" customWidth="1"/>
    <col min="18" max="25" width="13.7109375" style="6" bestFit="1" customWidth="1"/>
    <col min="26" max="26" width="14.7109375" style="6" bestFit="1" customWidth="1"/>
  </cols>
  <sheetData>
    <row r="1" spans="1:27" x14ac:dyDescent="0.25">
      <c r="A1" s="1" t="s">
        <v>7</v>
      </c>
      <c r="B1" s="3"/>
    </row>
    <row r="2" spans="1:27" x14ac:dyDescent="0.25">
      <c r="A2" s="2"/>
      <c r="B2" s="3"/>
    </row>
    <row r="3" spans="1:27" x14ac:dyDescent="0.25">
      <c r="A3" s="1" t="s">
        <v>0</v>
      </c>
      <c r="B3" s="3"/>
    </row>
    <row r="4" spans="1:27" x14ac:dyDescent="0.25">
      <c r="A4" s="2" t="s">
        <v>18</v>
      </c>
      <c r="B4" s="3">
        <v>73</v>
      </c>
    </row>
    <row r="5" spans="1:27" x14ac:dyDescent="0.25">
      <c r="A5" s="2" t="s">
        <v>1</v>
      </c>
      <c r="B5" s="6">
        <v>1</v>
      </c>
      <c r="C5" s="6">
        <v>2</v>
      </c>
    </row>
    <row r="6" spans="1:27" x14ac:dyDescent="0.25">
      <c r="A6" s="2" t="s">
        <v>5</v>
      </c>
      <c r="B6" s="6">
        <v>3</v>
      </c>
    </row>
    <row r="8" spans="1:27" s="15" customFormat="1" x14ac:dyDescent="0.25">
      <c r="A8" s="16" t="s">
        <v>17</v>
      </c>
      <c r="B8" s="17">
        <v>38687</v>
      </c>
      <c r="C8" s="13">
        <v>38718</v>
      </c>
      <c r="D8" s="13">
        <v>38749</v>
      </c>
      <c r="E8" s="13">
        <v>38777</v>
      </c>
      <c r="F8" s="13">
        <v>38808</v>
      </c>
      <c r="G8" s="13">
        <v>38838</v>
      </c>
      <c r="H8" s="13">
        <v>38869</v>
      </c>
      <c r="I8" s="13">
        <v>38899</v>
      </c>
      <c r="J8" s="13">
        <v>38930</v>
      </c>
      <c r="K8" s="13">
        <v>38961</v>
      </c>
      <c r="L8" s="13">
        <v>38991</v>
      </c>
      <c r="M8" s="13">
        <v>39022</v>
      </c>
      <c r="N8" s="13">
        <v>39052</v>
      </c>
      <c r="O8" s="13">
        <v>39083</v>
      </c>
      <c r="P8" s="13">
        <v>39114</v>
      </c>
      <c r="Q8" s="13">
        <v>39142</v>
      </c>
      <c r="R8" s="13">
        <v>39173</v>
      </c>
      <c r="S8" s="13">
        <v>39203</v>
      </c>
      <c r="T8" s="13">
        <v>39234</v>
      </c>
      <c r="U8" s="13">
        <v>39264</v>
      </c>
      <c r="V8" s="13">
        <v>39295</v>
      </c>
      <c r="W8" s="13">
        <v>39326</v>
      </c>
      <c r="X8" s="13">
        <v>39356</v>
      </c>
      <c r="Y8" s="13">
        <v>39387</v>
      </c>
      <c r="Z8" s="13">
        <v>39417</v>
      </c>
      <c r="AA8" s="14"/>
    </row>
    <row r="9" spans="1:27" ht="30" x14ac:dyDescent="0.25">
      <c r="A9" s="11" t="s">
        <v>16</v>
      </c>
      <c r="B9" s="3"/>
      <c r="C9" s="8">
        <v>103.60142231909482</v>
      </c>
      <c r="D9" s="8">
        <v>103.11903467963774</v>
      </c>
      <c r="E9" s="8">
        <v>110.41159606359368</v>
      </c>
      <c r="F9" s="8">
        <v>96.360813747056994</v>
      </c>
      <c r="G9" s="8">
        <v>102.07544651955186</v>
      </c>
      <c r="H9" s="8">
        <v>115.1766203438802</v>
      </c>
      <c r="I9" s="8">
        <v>108.75538253635426</v>
      </c>
      <c r="J9" s="8">
        <v>87.177889919094554</v>
      </c>
      <c r="K9" s="8">
        <v>115.05310645650677</v>
      </c>
      <c r="L9" s="8">
        <v>112.81574459969937</v>
      </c>
      <c r="M9" s="8">
        <v>109.73070185068394</v>
      </c>
      <c r="N9" s="8">
        <v>117.50278778811553</v>
      </c>
      <c r="O9" s="8">
        <v>108.65073514553195</v>
      </c>
      <c r="P9" s="8">
        <v>108.12493837103662</v>
      </c>
      <c r="Q9" s="8">
        <v>113.4986185042013</v>
      </c>
      <c r="R9" s="8">
        <v>99.350084008336509</v>
      </c>
      <c r="S9" s="8">
        <v>106.58901381230361</v>
      </c>
      <c r="T9" s="8">
        <v>119.88581546639713</v>
      </c>
      <c r="U9" s="8">
        <v>113.54580603081749</v>
      </c>
      <c r="V9" s="8">
        <v>90.002284044411439</v>
      </c>
      <c r="W9" s="8">
        <v>119.61757657969279</v>
      </c>
      <c r="X9" s="8">
        <v>118.50845189402489</v>
      </c>
      <c r="Y9" s="8">
        <v>114.13003361086639</v>
      </c>
      <c r="Z9" s="8">
        <v>122.071738591447</v>
      </c>
      <c r="AA9" s="6"/>
    </row>
    <row r="10" spans="1:27" x14ac:dyDescent="0.25">
      <c r="A10" s="5"/>
      <c r="B10" s="5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6"/>
    </row>
    <row r="11" spans="1:27" x14ac:dyDescent="0.25">
      <c r="A11" s="7" t="s">
        <v>19</v>
      </c>
      <c r="B11" s="5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6"/>
    </row>
    <row r="12" spans="1:27" x14ac:dyDescent="0.25">
      <c r="A12" s="5" t="s">
        <v>9</v>
      </c>
      <c r="B12" s="5"/>
      <c r="C12" s="8">
        <v>106.80549890131169</v>
      </c>
      <c r="D12" s="8">
        <v>106.4028036917117</v>
      </c>
      <c r="E12" s="8">
        <v>114.43369773484559</v>
      </c>
      <c r="F12" s="8">
        <v>100.38529952612279</v>
      </c>
      <c r="G12" s="8">
        <v>106.062460227968</v>
      </c>
      <c r="H12" s="8">
        <v>119.3115990142107</v>
      </c>
      <c r="I12" s="8">
        <v>112.9378720694572</v>
      </c>
      <c r="J12" s="8">
        <v>91.347134121771205</v>
      </c>
      <c r="K12" s="8">
        <v>118.9576319234249</v>
      </c>
      <c r="L12" s="8">
        <v>117.0642378042369</v>
      </c>
      <c r="M12" s="8">
        <v>114.03931864629151</v>
      </c>
      <c r="N12" s="8">
        <v>121.8480102326712</v>
      </c>
      <c r="O12" s="8">
        <v>112.7925046600334</v>
      </c>
      <c r="P12" s="8">
        <v>112.6469511179133</v>
      </c>
      <c r="Q12" s="8">
        <v>118.573249148659</v>
      </c>
      <c r="R12" s="8">
        <v>104.5931806766814</v>
      </c>
      <c r="S12" s="8">
        <v>111.73914975624101</v>
      </c>
      <c r="T12" s="8">
        <v>125.3890805786037</v>
      </c>
      <c r="U12" s="8">
        <v>118.92949152615731</v>
      </c>
      <c r="V12" s="8">
        <v>95.218956454842896</v>
      </c>
      <c r="W12" s="8">
        <v>125.3354068858347</v>
      </c>
      <c r="X12" s="8">
        <v>124.8706121191137</v>
      </c>
      <c r="Y12" s="8">
        <v>120.18760725326131</v>
      </c>
      <c r="Z12" s="8">
        <v>128.93199299112061</v>
      </c>
      <c r="AA12" s="6"/>
    </row>
    <row r="13" spans="1:27" x14ac:dyDescent="0.25">
      <c r="A13" s="2" t="s">
        <v>10</v>
      </c>
      <c r="B13" s="2"/>
      <c r="C13" s="8">
        <v>100.25675321013991</v>
      </c>
      <c r="D13" s="8">
        <v>99.995731900119935</v>
      </c>
      <c r="E13" s="8">
        <v>106.35085577359141</v>
      </c>
      <c r="F13" s="8">
        <v>92.106535972883208</v>
      </c>
      <c r="G13" s="8">
        <v>98.34463805549133</v>
      </c>
      <c r="H13" s="8">
        <v>111.2659129182253</v>
      </c>
      <c r="I13" s="8">
        <v>104.74146446356229</v>
      </c>
      <c r="J13" s="8">
        <v>82.979812641106903</v>
      </c>
      <c r="K13" s="8">
        <v>111.1352936152081</v>
      </c>
      <c r="L13" s="8">
        <v>108.8491809742256</v>
      </c>
      <c r="M13" s="8">
        <v>105.7445049266753</v>
      </c>
      <c r="N13" s="8">
        <v>113.2588495495461</v>
      </c>
      <c r="O13" s="8">
        <v>104.6274920689863</v>
      </c>
      <c r="P13" s="8">
        <v>104.00441793857409</v>
      </c>
      <c r="Q13" s="8">
        <v>108.5005113091968</v>
      </c>
      <c r="R13" s="8">
        <v>94.352114784964442</v>
      </c>
      <c r="S13" s="8">
        <v>101.5714049256639</v>
      </c>
      <c r="T13" s="8">
        <v>114.86234593182751</v>
      </c>
      <c r="U13" s="8">
        <v>108.5885808249314</v>
      </c>
      <c r="V13" s="8">
        <v>85.069090778660339</v>
      </c>
      <c r="W13" s="8">
        <v>114.25702888365269</v>
      </c>
      <c r="X13" s="8">
        <v>112.51387248258359</v>
      </c>
      <c r="Y13" s="8">
        <v>108.3145968402178</v>
      </c>
      <c r="Z13" s="8">
        <v>115.7886611839742</v>
      </c>
      <c r="AA13" s="6"/>
    </row>
    <row r="14" spans="1:27" x14ac:dyDescent="0.25">
      <c r="A14" s="5" t="s">
        <v>11</v>
      </c>
      <c r="B14"/>
      <c r="C14" s="8">
        <v>93.98919257244421</v>
      </c>
      <c r="D14" s="8">
        <v>93.267727643415824</v>
      </c>
      <c r="E14" s="8">
        <v>98.345291049837925</v>
      </c>
      <c r="F14" s="8">
        <v>84.287354518945762</v>
      </c>
      <c r="G14" s="8">
        <v>90.114405394303475</v>
      </c>
      <c r="H14" s="8">
        <v>102.7716843328887</v>
      </c>
      <c r="I14" s="8">
        <v>96.207911516634141</v>
      </c>
      <c r="J14" s="8">
        <v>74.670157311064585</v>
      </c>
      <c r="K14" s="8">
        <v>103.33953005575241</v>
      </c>
      <c r="L14" s="8">
        <v>100.0702649860868</v>
      </c>
      <c r="M14" s="8">
        <v>96.804851463861226</v>
      </c>
      <c r="N14" s="8">
        <v>104.46712045444851</v>
      </c>
      <c r="O14" s="8">
        <v>96.225426602027625</v>
      </c>
      <c r="P14" s="8">
        <v>94.558902069226335</v>
      </c>
      <c r="Q14" s="8">
        <v>98.274726570828193</v>
      </c>
      <c r="R14" s="8">
        <v>83.620794003301825</v>
      </c>
      <c r="S14" s="8">
        <v>91.13860598049142</v>
      </c>
      <c r="T14" s="8">
        <v>103.3760246803178</v>
      </c>
      <c r="U14" s="8">
        <v>97.394749544798032</v>
      </c>
      <c r="V14" s="8">
        <v>74.352269410729747</v>
      </c>
      <c r="W14" s="8">
        <v>102.4640901453067</v>
      </c>
      <c r="X14" s="8">
        <v>99.421971218758387</v>
      </c>
      <c r="Y14" s="8">
        <v>95.957316544498553</v>
      </c>
      <c r="Z14" s="8">
        <v>101.49097539242619</v>
      </c>
      <c r="AA14" s="6"/>
    </row>
    <row r="15" spans="1:27" x14ac:dyDescent="0.25">
      <c r="B1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6"/>
    </row>
    <row r="16" spans="1:27" x14ac:dyDescent="0.25">
      <c r="A16" s="15" t="s">
        <v>20</v>
      </c>
      <c r="B1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6"/>
    </row>
    <row r="17" spans="1:28" x14ac:dyDescent="0.25">
      <c r="A17" s="2" t="s">
        <v>14</v>
      </c>
      <c r="B17" s="2"/>
      <c r="C17" s="8">
        <f t="shared" ref="C17:Z17" si="0">+C9-C12</f>
        <v>-3.2040765822168709</v>
      </c>
      <c r="D17" s="8">
        <f t="shared" si="0"/>
        <v>-3.2837690120739609</v>
      </c>
      <c r="E17" s="8">
        <f t="shared" si="0"/>
        <v>-4.0221016712519173</v>
      </c>
      <c r="F17" s="8">
        <f t="shared" si="0"/>
        <v>-4.0244857790657989</v>
      </c>
      <c r="G17" s="8">
        <f t="shared" si="0"/>
        <v>-3.9870137084161428</v>
      </c>
      <c r="H17" s="8">
        <f t="shared" si="0"/>
        <v>-4.1349786703304972</v>
      </c>
      <c r="I17" s="8">
        <f t="shared" si="0"/>
        <v>-4.1824895331029381</v>
      </c>
      <c r="J17" s="8">
        <f t="shared" si="0"/>
        <v>-4.1692442026766514</v>
      </c>
      <c r="K17" s="8">
        <f t="shared" si="0"/>
        <v>-3.9045254669181304</v>
      </c>
      <c r="L17" s="8">
        <f t="shared" si="0"/>
        <v>-4.2484932045375245</v>
      </c>
      <c r="M17" s="8">
        <f t="shared" si="0"/>
        <v>-4.3086167956075627</v>
      </c>
      <c r="N17" s="8">
        <f t="shared" si="0"/>
        <v>-4.3452224445556737</v>
      </c>
      <c r="O17" s="8">
        <f t="shared" si="0"/>
        <v>-4.1417695145014477</v>
      </c>
      <c r="P17" s="8">
        <f t="shared" si="0"/>
        <v>-4.5220127468766833</v>
      </c>
      <c r="Q17" s="8">
        <f t="shared" si="0"/>
        <v>-5.0746306444576987</v>
      </c>
      <c r="R17" s="8">
        <f t="shared" si="0"/>
        <v>-5.2430966683448901</v>
      </c>
      <c r="S17" s="8">
        <f t="shared" si="0"/>
        <v>-5.1501359439373999</v>
      </c>
      <c r="T17" s="8">
        <f t="shared" si="0"/>
        <v>-5.503265112206563</v>
      </c>
      <c r="U17" s="8">
        <f t="shared" si="0"/>
        <v>-5.3836854953398188</v>
      </c>
      <c r="V17" s="8">
        <f t="shared" si="0"/>
        <v>-5.2166724104314568</v>
      </c>
      <c r="W17" s="8">
        <f t="shared" si="0"/>
        <v>-5.7178303061419058</v>
      </c>
      <c r="X17" s="8">
        <f t="shared" si="0"/>
        <v>-6.3621602250888145</v>
      </c>
      <c r="Y17" s="8">
        <f t="shared" si="0"/>
        <v>-6.0575736423949138</v>
      </c>
      <c r="Z17" s="8">
        <f t="shared" si="0"/>
        <v>-6.8602543996736074</v>
      </c>
      <c r="AA17" s="6"/>
    </row>
    <row r="18" spans="1:28" x14ac:dyDescent="0.25">
      <c r="A18" s="2" t="s">
        <v>15</v>
      </c>
      <c r="B18" s="2"/>
      <c r="C18" s="8">
        <f>+C9-C14</f>
        <v>9.6122297466506126</v>
      </c>
      <c r="D18" s="8">
        <f>+D9-D14</f>
        <v>9.8513070362219111</v>
      </c>
      <c r="E18" s="8">
        <f t="shared" ref="E18:Z18" si="1">+E9-E14</f>
        <v>12.066305013755752</v>
      </c>
      <c r="F18" s="8">
        <f t="shared" si="1"/>
        <v>12.073459228111233</v>
      </c>
      <c r="G18" s="8">
        <f t="shared" si="1"/>
        <v>11.961041125248386</v>
      </c>
      <c r="H18" s="8">
        <f t="shared" si="1"/>
        <v>12.404936010991506</v>
      </c>
      <c r="I18" s="8">
        <f t="shared" si="1"/>
        <v>12.54747101972012</v>
      </c>
      <c r="J18" s="8">
        <f t="shared" si="1"/>
        <v>12.507732608029968</v>
      </c>
      <c r="K18" s="8">
        <f t="shared" si="1"/>
        <v>11.713576400754363</v>
      </c>
      <c r="L18" s="8">
        <f t="shared" si="1"/>
        <v>12.745479613612574</v>
      </c>
      <c r="M18" s="8">
        <f t="shared" si="1"/>
        <v>12.925850386822717</v>
      </c>
      <c r="N18" s="8">
        <f t="shared" si="1"/>
        <v>13.035667333667021</v>
      </c>
      <c r="O18" s="8">
        <f t="shared" si="1"/>
        <v>12.425308543504329</v>
      </c>
      <c r="P18" s="8">
        <f t="shared" si="1"/>
        <v>13.566036301810286</v>
      </c>
      <c r="Q18" s="8">
        <f t="shared" si="1"/>
        <v>15.22389193337311</v>
      </c>
      <c r="R18" s="8">
        <f t="shared" si="1"/>
        <v>15.729290005034684</v>
      </c>
      <c r="S18" s="8">
        <f t="shared" si="1"/>
        <v>15.450407831812186</v>
      </c>
      <c r="T18" s="8">
        <f t="shared" si="1"/>
        <v>16.509790786079336</v>
      </c>
      <c r="U18" s="8">
        <f t="shared" si="1"/>
        <v>16.151056486019456</v>
      </c>
      <c r="V18" s="8">
        <f t="shared" si="1"/>
        <v>15.650014633681693</v>
      </c>
      <c r="W18" s="8">
        <f t="shared" si="1"/>
        <v>17.153486434386096</v>
      </c>
      <c r="X18" s="8">
        <f t="shared" si="1"/>
        <v>19.0864806752665</v>
      </c>
      <c r="Y18" s="8">
        <f t="shared" si="1"/>
        <v>18.172717066367838</v>
      </c>
      <c r="Z18" s="8">
        <f t="shared" si="1"/>
        <v>20.580763199020808</v>
      </c>
      <c r="AA18" s="6"/>
    </row>
    <row r="19" spans="1:28" x14ac:dyDescent="0.25">
      <c r="B19"/>
      <c r="AA19" s="6"/>
    </row>
    <row r="20" spans="1:28" x14ac:dyDescent="0.25">
      <c r="A20" s="7" t="s">
        <v>12</v>
      </c>
      <c r="B20" s="7"/>
      <c r="AA20" s="6"/>
    </row>
    <row r="21" spans="1:28" x14ac:dyDescent="0.25">
      <c r="A21" s="2" t="s">
        <v>2</v>
      </c>
      <c r="B21" s="2"/>
      <c r="C21" s="4">
        <v>1</v>
      </c>
      <c r="D21" s="4">
        <v>2</v>
      </c>
      <c r="E21" s="4">
        <v>3</v>
      </c>
      <c r="F21" s="4">
        <v>4</v>
      </c>
      <c r="G21" s="4">
        <v>5</v>
      </c>
      <c r="H21" s="4">
        <v>6</v>
      </c>
      <c r="I21" s="4">
        <v>7</v>
      </c>
      <c r="J21" s="4">
        <v>8</v>
      </c>
      <c r="K21" s="4">
        <v>9</v>
      </c>
      <c r="L21" s="4">
        <v>10</v>
      </c>
      <c r="M21" s="4">
        <v>11</v>
      </c>
      <c r="N21" s="4">
        <v>12</v>
      </c>
      <c r="O21" s="4">
        <v>13</v>
      </c>
      <c r="P21" s="4">
        <v>14</v>
      </c>
      <c r="Q21" s="4">
        <v>15</v>
      </c>
      <c r="R21" s="4">
        <v>16</v>
      </c>
      <c r="S21" s="4">
        <v>17</v>
      </c>
      <c r="T21" s="4">
        <v>18</v>
      </c>
      <c r="U21" s="4">
        <v>19</v>
      </c>
      <c r="V21" s="4">
        <v>20</v>
      </c>
      <c r="W21" s="4">
        <v>21</v>
      </c>
      <c r="X21" s="4">
        <v>22</v>
      </c>
      <c r="Y21" s="4">
        <v>23</v>
      </c>
      <c r="Z21" s="4">
        <v>24</v>
      </c>
      <c r="AA21" s="6" t="s">
        <v>6</v>
      </c>
      <c r="AB21" t="s">
        <v>8</v>
      </c>
    </row>
    <row r="22" spans="1:28" x14ac:dyDescent="0.25">
      <c r="A22" s="2" t="s">
        <v>1</v>
      </c>
      <c r="B22" s="2"/>
      <c r="C22" s="8">
        <f>+IF(C17&lt;=0,0,IF(C17&lt;=90,$B$5*C17,$C$5*C17))</f>
        <v>0</v>
      </c>
      <c r="D22" s="8">
        <f>+IF(D17&lt;=0,0,IF(D17&lt;=90,$B$5*D17,$C$5*D17))</f>
        <v>0</v>
      </c>
      <c r="E22" s="8">
        <f t="shared" ref="E22:Z22" si="2">+IF(E17&lt;=0,0,IF(E17&lt;=90,$B$5*E17,$C$5*E17))</f>
        <v>0</v>
      </c>
      <c r="F22" s="8">
        <f t="shared" si="2"/>
        <v>0</v>
      </c>
      <c r="G22" s="8">
        <f t="shared" si="2"/>
        <v>0</v>
      </c>
      <c r="H22" s="8">
        <f t="shared" si="2"/>
        <v>0</v>
      </c>
      <c r="I22" s="8">
        <f t="shared" si="2"/>
        <v>0</v>
      </c>
      <c r="J22" s="8">
        <f t="shared" si="2"/>
        <v>0</v>
      </c>
      <c r="K22" s="8">
        <f t="shared" si="2"/>
        <v>0</v>
      </c>
      <c r="L22" s="8">
        <f t="shared" si="2"/>
        <v>0</v>
      </c>
      <c r="M22" s="8">
        <f t="shared" si="2"/>
        <v>0</v>
      </c>
      <c r="N22" s="8">
        <f t="shared" si="2"/>
        <v>0</v>
      </c>
      <c r="O22" s="8">
        <f t="shared" si="2"/>
        <v>0</v>
      </c>
      <c r="P22" s="8">
        <f t="shared" si="2"/>
        <v>0</v>
      </c>
      <c r="Q22" s="8">
        <f t="shared" si="2"/>
        <v>0</v>
      </c>
      <c r="R22" s="8">
        <f t="shared" si="2"/>
        <v>0</v>
      </c>
      <c r="S22" s="8">
        <f t="shared" si="2"/>
        <v>0</v>
      </c>
      <c r="T22" s="8">
        <f t="shared" si="2"/>
        <v>0</v>
      </c>
      <c r="U22" s="8">
        <f t="shared" si="2"/>
        <v>0</v>
      </c>
      <c r="V22" s="8">
        <f t="shared" si="2"/>
        <v>0</v>
      </c>
      <c r="W22" s="8">
        <f t="shared" si="2"/>
        <v>0</v>
      </c>
      <c r="X22" s="8">
        <f t="shared" si="2"/>
        <v>0</v>
      </c>
      <c r="Y22" s="8">
        <f t="shared" si="2"/>
        <v>0</v>
      </c>
      <c r="Z22" s="8">
        <f t="shared" si="2"/>
        <v>0</v>
      </c>
      <c r="AA22" s="8">
        <f>+SUM(C22:Z22)</f>
        <v>0</v>
      </c>
      <c r="AB22" s="8">
        <f>+AVERAGE(C22:Z22)</f>
        <v>0</v>
      </c>
    </row>
    <row r="23" spans="1:28" x14ac:dyDescent="0.25">
      <c r="A23" s="2" t="s">
        <v>4</v>
      </c>
      <c r="B23" s="2"/>
      <c r="C23" s="8">
        <f>+IF(C17&gt;=0,0,ABS(C17*$B$6))</f>
        <v>9.6122297466506126</v>
      </c>
      <c r="D23" s="8">
        <f t="shared" ref="D23:Z23" si="3">+IF(D17&gt;=0,0,ABS(D17*$B$6))</f>
        <v>9.8513070362218826</v>
      </c>
      <c r="E23" s="8">
        <f t="shared" si="3"/>
        <v>12.066305013755752</v>
      </c>
      <c r="F23" s="8">
        <f t="shared" si="3"/>
        <v>12.073457337197397</v>
      </c>
      <c r="G23" s="8">
        <f t="shared" si="3"/>
        <v>11.961041125248428</v>
      </c>
      <c r="H23" s="8">
        <f t="shared" si="3"/>
        <v>12.404936010991491</v>
      </c>
      <c r="I23" s="8">
        <f t="shared" si="3"/>
        <v>12.547468599308814</v>
      </c>
      <c r="J23" s="8">
        <f t="shared" si="3"/>
        <v>12.507732608029954</v>
      </c>
      <c r="K23" s="8">
        <f t="shared" si="3"/>
        <v>11.713576400754391</v>
      </c>
      <c r="L23" s="8">
        <f t="shared" si="3"/>
        <v>12.745479613612574</v>
      </c>
      <c r="M23" s="8">
        <f t="shared" si="3"/>
        <v>12.925850386822688</v>
      </c>
      <c r="N23" s="8">
        <f t="shared" si="3"/>
        <v>13.035667333667021</v>
      </c>
      <c r="O23" s="8">
        <f t="shared" si="3"/>
        <v>12.425308543504343</v>
      </c>
      <c r="P23" s="8">
        <f t="shared" si="3"/>
        <v>13.56603824063005</v>
      </c>
      <c r="Q23" s="8">
        <f t="shared" si="3"/>
        <v>15.223891933373096</v>
      </c>
      <c r="R23" s="8">
        <f t="shared" si="3"/>
        <v>15.72929000503467</v>
      </c>
      <c r="S23" s="8">
        <f t="shared" si="3"/>
        <v>15.4504078318122</v>
      </c>
      <c r="T23" s="8">
        <f t="shared" si="3"/>
        <v>16.509795336619689</v>
      </c>
      <c r="U23" s="8">
        <f t="shared" si="3"/>
        <v>16.151056486019456</v>
      </c>
      <c r="V23" s="8">
        <f t="shared" si="3"/>
        <v>15.65001723129437</v>
      </c>
      <c r="W23" s="8">
        <f t="shared" si="3"/>
        <v>17.153490918425717</v>
      </c>
      <c r="X23" s="8">
        <f t="shared" si="3"/>
        <v>19.086480675266444</v>
      </c>
      <c r="Y23" s="8">
        <f t="shared" si="3"/>
        <v>18.172720927184741</v>
      </c>
      <c r="Z23" s="8">
        <f t="shared" si="3"/>
        <v>20.580763199020822</v>
      </c>
      <c r="AA23" s="8">
        <f t="shared" ref="AA23:AA24" si="4">+SUM(C23:Z23)</f>
        <v>339.14431254044655</v>
      </c>
      <c r="AB23" s="8">
        <f>+AVERAGE(C23:Z23)</f>
        <v>14.131013022518607</v>
      </c>
    </row>
    <row r="24" spans="1:28" x14ac:dyDescent="0.25">
      <c r="A24" s="2" t="s">
        <v>3</v>
      </c>
      <c r="B24" s="2"/>
      <c r="C24" s="8">
        <f>+C23+C22</f>
        <v>9.6122297466506126</v>
      </c>
      <c r="D24" s="8">
        <f t="shared" ref="D24:Z24" si="5">+D23+D22</f>
        <v>9.8513070362218826</v>
      </c>
      <c r="E24" s="8">
        <f t="shared" si="5"/>
        <v>12.066305013755752</v>
      </c>
      <c r="F24" s="8">
        <f t="shared" si="5"/>
        <v>12.073457337197397</v>
      </c>
      <c r="G24" s="8">
        <f t="shared" si="5"/>
        <v>11.961041125248428</v>
      </c>
      <c r="H24" s="8">
        <f t="shared" si="5"/>
        <v>12.404936010991491</v>
      </c>
      <c r="I24" s="8">
        <f t="shared" si="5"/>
        <v>12.547468599308814</v>
      </c>
      <c r="J24" s="8">
        <f t="shared" si="5"/>
        <v>12.507732608029954</v>
      </c>
      <c r="K24" s="8">
        <f t="shared" si="5"/>
        <v>11.713576400754391</v>
      </c>
      <c r="L24" s="8">
        <f t="shared" si="5"/>
        <v>12.745479613612574</v>
      </c>
      <c r="M24" s="8">
        <f t="shared" si="5"/>
        <v>12.925850386822688</v>
      </c>
      <c r="N24" s="8">
        <f t="shared" si="5"/>
        <v>13.035667333667021</v>
      </c>
      <c r="O24" s="8">
        <f t="shared" si="5"/>
        <v>12.425308543504343</v>
      </c>
      <c r="P24" s="8">
        <f t="shared" si="5"/>
        <v>13.56603824063005</v>
      </c>
      <c r="Q24" s="8">
        <f t="shared" si="5"/>
        <v>15.223891933373096</v>
      </c>
      <c r="R24" s="8">
        <f t="shared" si="5"/>
        <v>15.72929000503467</v>
      </c>
      <c r="S24" s="8">
        <f t="shared" si="5"/>
        <v>15.4504078318122</v>
      </c>
      <c r="T24" s="8">
        <f t="shared" si="5"/>
        <v>16.509795336619689</v>
      </c>
      <c r="U24" s="8">
        <f t="shared" si="5"/>
        <v>16.151056486019456</v>
      </c>
      <c r="V24" s="8">
        <f t="shared" si="5"/>
        <v>15.65001723129437</v>
      </c>
      <c r="W24" s="8">
        <f t="shared" si="5"/>
        <v>17.153490918425717</v>
      </c>
      <c r="X24" s="8">
        <f t="shared" si="5"/>
        <v>19.086480675266444</v>
      </c>
      <c r="Y24" s="8">
        <f t="shared" si="5"/>
        <v>18.172720927184741</v>
      </c>
      <c r="Z24" s="8">
        <f t="shared" si="5"/>
        <v>20.580763199020822</v>
      </c>
      <c r="AA24" s="9">
        <f t="shared" si="4"/>
        <v>339.14431254044655</v>
      </c>
    </row>
    <row r="25" spans="1:28" x14ac:dyDescent="0.25">
      <c r="B25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8" x14ac:dyDescent="0.25">
      <c r="A26" s="7" t="s">
        <v>13</v>
      </c>
      <c r="B26" s="7"/>
      <c r="AA26" s="6"/>
    </row>
    <row r="27" spans="1:28" x14ac:dyDescent="0.25">
      <c r="A27" s="2" t="s">
        <v>2</v>
      </c>
      <c r="B27" s="2"/>
      <c r="C27" s="4">
        <v>1</v>
      </c>
      <c r="D27" s="4">
        <v>2</v>
      </c>
      <c r="E27" s="4">
        <v>3</v>
      </c>
      <c r="F27" s="4">
        <v>4</v>
      </c>
      <c r="G27" s="4">
        <v>5</v>
      </c>
      <c r="H27" s="4">
        <v>6</v>
      </c>
      <c r="I27" s="4">
        <v>7</v>
      </c>
      <c r="J27" s="4">
        <v>8</v>
      </c>
      <c r="K27" s="4">
        <v>9</v>
      </c>
      <c r="L27" s="4">
        <v>10</v>
      </c>
      <c r="M27" s="4">
        <v>11</v>
      </c>
      <c r="N27" s="4">
        <v>12</v>
      </c>
      <c r="O27" s="4">
        <v>13</v>
      </c>
      <c r="P27" s="4">
        <v>14</v>
      </c>
      <c r="Q27" s="4">
        <v>15</v>
      </c>
      <c r="R27" s="4">
        <v>16</v>
      </c>
      <c r="S27" s="4">
        <v>17</v>
      </c>
      <c r="T27" s="4">
        <v>18</v>
      </c>
      <c r="U27" s="4">
        <v>19</v>
      </c>
      <c r="V27" s="4">
        <v>20</v>
      </c>
      <c r="W27" s="4">
        <v>21</v>
      </c>
      <c r="X27" s="4">
        <v>22</v>
      </c>
      <c r="Y27" s="4">
        <v>23</v>
      </c>
      <c r="Z27" s="4">
        <v>24</v>
      </c>
      <c r="AA27" s="6" t="s">
        <v>6</v>
      </c>
      <c r="AB27" t="s">
        <v>8</v>
      </c>
    </row>
    <row r="28" spans="1:28" x14ac:dyDescent="0.25">
      <c r="A28" s="2" t="s">
        <v>1</v>
      </c>
      <c r="B28" s="2"/>
      <c r="C28" s="8">
        <f>+IF(C18&lt;=0,0,IF(C18&lt;=90,$B$5*C18,$C$5*C18))</f>
        <v>9.6122297466506126</v>
      </c>
      <c r="D28" s="8">
        <f t="shared" ref="D28:Z28" si="6">+IF(D18&lt;=0,0,IF(D18&lt;=90,$B$5*D18,$C$5*D18))</f>
        <v>9.8513070362219111</v>
      </c>
      <c r="E28" s="8">
        <f t="shared" si="6"/>
        <v>12.066305013755752</v>
      </c>
      <c r="F28" s="8">
        <f t="shared" si="6"/>
        <v>12.073459228111233</v>
      </c>
      <c r="G28" s="8">
        <f t="shared" si="6"/>
        <v>11.961041125248386</v>
      </c>
      <c r="H28" s="8">
        <f t="shared" si="6"/>
        <v>12.404936010991506</v>
      </c>
      <c r="I28" s="8">
        <f t="shared" si="6"/>
        <v>12.54747101972012</v>
      </c>
      <c r="J28" s="8">
        <f t="shared" si="6"/>
        <v>12.507732608029968</v>
      </c>
      <c r="K28" s="8">
        <f t="shared" si="6"/>
        <v>11.713576400754363</v>
      </c>
      <c r="L28" s="8">
        <f t="shared" si="6"/>
        <v>12.745479613612574</v>
      </c>
      <c r="M28" s="8">
        <f t="shared" si="6"/>
        <v>12.925850386822717</v>
      </c>
      <c r="N28" s="8">
        <f t="shared" si="6"/>
        <v>13.035667333667021</v>
      </c>
      <c r="O28" s="8">
        <f t="shared" si="6"/>
        <v>12.425308543504329</v>
      </c>
      <c r="P28" s="8">
        <f t="shared" si="6"/>
        <v>13.566036301810286</v>
      </c>
      <c r="Q28" s="8">
        <f t="shared" si="6"/>
        <v>15.22389193337311</v>
      </c>
      <c r="R28" s="8">
        <f t="shared" si="6"/>
        <v>15.729290005034684</v>
      </c>
      <c r="S28" s="8">
        <f t="shared" si="6"/>
        <v>15.450407831812186</v>
      </c>
      <c r="T28" s="8">
        <f t="shared" si="6"/>
        <v>16.509790786079336</v>
      </c>
      <c r="U28" s="8">
        <f t="shared" si="6"/>
        <v>16.151056486019456</v>
      </c>
      <c r="V28" s="8">
        <f t="shared" si="6"/>
        <v>15.650014633681693</v>
      </c>
      <c r="W28" s="8">
        <f t="shared" si="6"/>
        <v>17.153486434386096</v>
      </c>
      <c r="X28" s="8">
        <f t="shared" si="6"/>
        <v>19.0864806752665</v>
      </c>
      <c r="Y28" s="8">
        <f t="shared" si="6"/>
        <v>18.172717066367838</v>
      </c>
      <c r="Z28" s="8">
        <f t="shared" si="6"/>
        <v>20.580763199020808</v>
      </c>
      <c r="AA28" s="8">
        <f>+SUM(C28:Z28)</f>
        <v>339.14429941994246</v>
      </c>
      <c r="AB28" s="8">
        <f>+AVERAGE(C28:Z28)</f>
        <v>14.131012475830936</v>
      </c>
    </row>
    <row r="29" spans="1:28" x14ac:dyDescent="0.25">
      <c r="A29" s="2" t="s">
        <v>4</v>
      </c>
      <c r="B29" s="2"/>
      <c r="C29" s="8">
        <f>+IF(C18&gt;=0,0,ABS(C18*$B$6))</f>
        <v>0</v>
      </c>
      <c r="D29" s="8">
        <f t="shared" ref="D29:Z29" si="7">+IF(D18&gt;=0,0,ABS(D18*$B$6))</f>
        <v>0</v>
      </c>
      <c r="E29" s="8">
        <f t="shared" si="7"/>
        <v>0</v>
      </c>
      <c r="F29" s="8">
        <f t="shared" si="7"/>
        <v>0</v>
      </c>
      <c r="G29" s="8">
        <f t="shared" si="7"/>
        <v>0</v>
      </c>
      <c r="H29" s="8">
        <f t="shared" si="7"/>
        <v>0</v>
      </c>
      <c r="I29" s="8">
        <f t="shared" si="7"/>
        <v>0</v>
      </c>
      <c r="J29" s="8">
        <f t="shared" si="7"/>
        <v>0</v>
      </c>
      <c r="K29" s="8">
        <f t="shared" si="7"/>
        <v>0</v>
      </c>
      <c r="L29" s="8">
        <f t="shared" si="7"/>
        <v>0</v>
      </c>
      <c r="M29" s="8">
        <f t="shared" si="7"/>
        <v>0</v>
      </c>
      <c r="N29" s="8">
        <f t="shared" si="7"/>
        <v>0</v>
      </c>
      <c r="O29" s="8">
        <f t="shared" si="7"/>
        <v>0</v>
      </c>
      <c r="P29" s="8">
        <f t="shared" si="7"/>
        <v>0</v>
      </c>
      <c r="Q29" s="8">
        <f t="shared" si="7"/>
        <v>0</v>
      </c>
      <c r="R29" s="8">
        <f t="shared" si="7"/>
        <v>0</v>
      </c>
      <c r="S29" s="8">
        <f t="shared" si="7"/>
        <v>0</v>
      </c>
      <c r="T29" s="8">
        <f t="shared" si="7"/>
        <v>0</v>
      </c>
      <c r="U29" s="8">
        <f t="shared" si="7"/>
        <v>0</v>
      </c>
      <c r="V29" s="8">
        <f t="shared" si="7"/>
        <v>0</v>
      </c>
      <c r="W29" s="8">
        <f t="shared" si="7"/>
        <v>0</v>
      </c>
      <c r="X29" s="8">
        <f t="shared" si="7"/>
        <v>0</v>
      </c>
      <c r="Y29" s="8">
        <f t="shared" si="7"/>
        <v>0</v>
      </c>
      <c r="Z29" s="8">
        <f t="shared" si="7"/>
        <v>0</v>
      </c>
      <c r="AA29" s="8">
        <f t="shared" ref="AA29:AA30" si="8">+SUM(C29:Z29)</f>
        <v>0</v>
      </c>
      <c r="AB29" s="8">
        <f>+AVERAGE(C29:Z29)</f>
        <v>0</v>
      </c>
    </row>
    <row r="30" spans="1:28" x14ac:dyDescent="0.25">
      <c r="A30" s="2" t="s">
        <v>3</v>
      </c>
      <c r="B30" s="2"/>
      <c r="C30" s="8">
        <f>+C29+C28</f>
        <v>9.6122297466506126</v>
      </c>
      <c r="D30" s="8">
        <f t="shared" ref="D30:Z30" si="9">+D29+D28</f>
        <v>9.8513070362219111</v>
      </c>
      <c r="E30" s="8">
        <f t="shared" si="9"/>
        <v>12.066305013755752</v>
      </c>
      <c r="F30" s="8">
        <f t="shared" si="9"/>
        <v>12.073459228111233</v>
      </c>
      <c r="G30" s="8">
        <f t="shared" si="9"/>
        <v>11.961041125248386</v>
      </c>
      <c r="H30" s="8">
        <f t="shared" si="9"/>
        <v>12.404936010991506</v>
      </c>
      <c r="I30" s="8">
        <f t="shared" si="9"/>
        <v>12.54747101972012</v>
      </c>
      <c r="J30" s="8">
        <f t="shared" si="9"/>
        <v>12.507732608029968</v>
      </c>
      <c r="K30" s="8">
        <f t="shared" si="9"/>
        <v>11.713576400754363</v>
      </c>
      <c r="L30" s="8">
        <f t="shared" si="9"/>
        <v>12.745479613612574</v>
      </c>
      <c r="M30" s="8">
        <f t="shared" si="9"/>
        <v>12.925850386822717</v>
      </c>
      <c r="N30" s="8">
        <f t="shared" si="9"/>
        <v>13.035667333667021</v>
      </c>
      <c r="O30" s="8">
        <f t="shared" si="9"/>
        <v>12.425308543504329</v>
      </c>
      <c r="P30" s="8">
        <f t="shared" si="9"/>
        <v>13.566036301810286</v>
      </c>
      <c r="Q30" s="8">
        <f t="shared" si="9"/>
        <v>15.22389193337311</v>
      </c>
      <c r="R30" s="8">
        <f t="shared" si="9"/>
        <v>15.729290005034684</v>
      </c>
      <c r="S30" s="8">
        <f t="shared" si="9"/>
        <v>15.450407831812186</v>
      </c>
      <c r="T30" s="8">
        <f t="shared" si="9"/>
        <v>16.509790786079336</v>
      </c>
      <c r="U30" s="8">
        <f t="shared" si="9"/>
        <v>16.151056486019456</v>
      </c>
      <c r="V30" s="8">
        <f t="shared" si="9"/>
        <v>15.650014633681693</v>
      </c>
      <c r="W30" s="8">
        <f t="shared" si="9"/>
        <v>17.153486434386096</v>
      </c>
      <c r="X30" s="8">
        <f t="shared" si="9"/>
        <v>19.0864806752665</v>
      </c>
      <c r="Y30" s="8">
        <f t="shared" si="9"/>
        <v>18.172717066367838</v>
      </c>
      <c r="Z30" s="8">
        <f t="shared" si="9"/>
        <v>20.580763199020808</v>
      </c>
      <c r="AA30" s="9">
        <f t="shared" si="8"/>
        <v>339.14429941994246</v>
      </c>
    </row>
    <row r="32" spans="1:28" x14ac:dyDescent="0.25">
      <c r="AA3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68DCA-9DF0-4787-A343-135D77025134}">
  <dimension ref="A1:AB23"/>
  <sheetViews>
    <sheetView topLeftCell="A6" workbookViewId="0">
      <selection activeCell="H16" sqref="H16"/>
    </sheetView>
  </sheetViews>
  <sheetFormatPr defaultRowHeight="15" x14ac:dyDescent="0.25"/>
  <cols>
    <col min="1" max="1" width="30.5703125" customWidth="1"/>
    <col min="2" max="2" width="13.28515625" style="6" customWidth="1"/>
    <col min="3" max="3" width="11.7109375" style="6" bestFit="1" customWidth="1"/>
    <col min="4" max="4" width="12.7109375" style="6" bestFit="1" customWidth="1"/>
    <col min="5" max="6" width="11.7109375" style="6" bestFit="1" customWidth="1"/>
    <col min="7" max="8" width="12.7109375" style="6" bestFit="1" customWidth="1"/>
    <col min="9" max="9" width="11.7109375" style="6" bestFit="1" customWidth="1"/>
    <col min="10" max="16" width="12.7109375" style="6" bestFit="1" customWidth="1"/>
    <col min="17" max="17" width="12.5703125" style="6" bestFit="1" customWidth="1"/>
    <col min="18" max="25" width="13.7109375" style="6" bestFit="1" customWidth="1"/>
    <col min="26" max="26" width="14.7109375" style="6" bestFit="1" customWidth="1"/>
  </cols>
  <sheetData>
    <row r="1" spans="1:27" x14ac:dyDescent="0.25">
      <c r="A1" s="1" t="s">
        <v>7</v>
      </c>
      <c r="B1" s="3"/>
    </row>
    <row r="2" spans="1:27" x14ac:dyDescent="0.25">
      <c r="A2" s="2"/>
      <c r="B2" s="3"/>
    </row>
    <row r="3" spans="1:27" x14ac:dyDescent="0.25">
      <c r="A3" s="1" t="s">
        <v>0</v>
      </c>
      <c r="B3" s="3"/>
    </row>
    <row r="4" spans="1:27" x14ac:dyDescent="0.25">
      <c r="A4" s="2" t="s">
        <v>18</v>
      </c>
      <c r="B4" s="3">
        <v>73</v>
      </c>
    </row>
    <row r="5" spans="1:27" x14ac:dyDescent="0.25">
      <c r="A5" s="2" t="s">
        <v>1</v>
      </c>
      <c r="B5" s="6">
        <v>1</v>
      </c>
      <c r="C5" s="6">
        <v>2</v>
      </c>
    </row>
    <row r="6" spans="1:27" x14ac:dyDescent="0.25">
      <c r="A6" s="2" t="s">
        <v>5</v>
      </c>
      <c r="B6" s="6">
        <v>3</v>
      </c>
    </row>
    <row r="8" spans="1:27" s="15" customFormat="1" x14ac:dyDescent="0.25">
      <c r="A8" s="16" t="s">
        <v>17</v>
      </c>
      <c r="B8" s="17">
        <v>38687</v>
      </c>
      <c r="C8" s="13">
        <v>38718</v>
      </c>
      <c r="D8" s="13">
        <v>38749</v>
      </c>
      <c r="E8" s="13">
        <v>38777</v>
      </c>
      <c r="F8" s="13">
        <v>38808</v>
      </c>
      <c r="G8" s="13">
        <v>38838</v>
      </c>
      <c r="H8" s="13">
        <v>38869</v>
      </c>
      <c r="I8" s="13">
        <v>38899</v>
      </c>
      <c r="J8" s="13">
        <v>38930</v>
      </c>
      <c r="K8" s="13">
        <v>38961</v>
      </c>
      <c r="L8" s="13">
        <v>38991</v>
      </c>
      <c r="M8" s="13">
        <v>39022</v>
      </c>
      <c r="N8" s="13">
        <v>39052</v>
      </c>
      <c r="O8" s="13">
        <v>39083</v>
      </c>
      <c r="P8" s="13">
        <v>39114</v>
      </c>
      <c r="Q8" s="13">
        <v>39142</v>
      </c>
      <c r="R8" s="13">
        <v>39173</v>
      </c>
      <c r="S8" s="13">
        <v>39203</v>
      </c>
      <c r="T8" s="13">
        <v>39234</v>
      </c>
      <c r="U8" s="13">
        <v>39264</v>
      </c>
      <c r="V8" s="13">
        <v>39295</v>
      </c>
      <c r="W8" s="13">
        <v>39326</v>
      </c>
      <c r="X8" s="13">
        <v>39356</v>
      </c>
      <c r="Y8" s="13">
        <v>39387</v>
      </c>
      <c r="Z8" s="13">
        <v>39417</v>
      </c>
      <c r="AA8" s="14"/>
    </row>
    <row r="9" spans="1:27" s="21" customFormat="1" x14ac:dyDescent="0.25">
      <c r="A9" s="18" t="s">
        <v>21</v>
      </c>
      <c r="B9" s="19">
        <f>+C11-B4</f>
        <v>30.601422319094823</v>
      </c>
      <c r="C9" s="19">
        <f>+D11+IF(C17&gt;0,C17,0)</f>
        <v>103.11903467963774</v>
      </c>
      <c r="D9" s="19">
        <f>+E11+IF(D17&gt;0,D17,0)</f>
        <v>110.41159606359368</v>
      </c>
      <c r="E9" s="19">
        <f t="shared" ref="E9:Y9" si="0">+F11+IF(E17&gt;0,E17,0)</f>
        <v>96.360813747056994</v>
      </c>
      <c r="F9" s="19">
        <f t="shared" si="0"/>
        <v>102.07544651955186</v>
      </c>
      <c r="G9" s="19">
        <f t="shared" si="0"/>
        <v>115.1766203438802</v>
      </c>
      <c r="H9" s="19">
        <f t="shared" si="0"/>
        <v>108.75538253635426</v>
      </c>
      <c r="I9" s="19">
        <f t="shared" si="0"/>
        <v>87.177889919094554</v>
      </c>
      <c r="J9" s="19">
        <f t="shared" si="0"/>
        <v>115.05310645650677</v>
      </c>
      <c r="K9" s="19">
        <f t="shared" si="0"/>
        <v>112.81574459969937</v>
      </c>
      <c r="L9" s="19">
        <f t="shared" si="0"/>
        <v>109.73070185068394</v>
      </c>
      <c r="M9" s="19">
        <f t="shared" si="0"/>
        <v>117.50278778811553</v>
      </c>
      <c r="N9" s="19">
        <f t="shared" si="0"/>
        <v>108.65073514553195</v>
      </c>
      <c r="O9" s="19">
        <f t="shared" si="0"/>
        <v>108.12493837103662</v>
      </c>
      <c r="P9" s="19">
        <f t="shared" si="0"/>
        <v>113.4986185042013</v>
      </c>
      <c r="Q9" s="19">
        <f t="shared" si="0"/>
        <v>99.350084008336509</v>
      </c>
      <c r="R9" s="19">
        <f t="shared" si="0"/>
        <v>106.58901381230361</v>
      </c>
      <c r="S9" s="19">
        <f t="shared" si="0"/>
        <v>119.88581546639713</v>
      </c>
      <c r="T9" s="19">
        <f t="shared" si="0"/>
        <v>113.54580603081749</v>
      </c>
      <c r="U9" s="19">
        <f t="shared" si="0"/>
        <v>90.002284044411439</v>
      </c>
      <c r="V9" s="19">
        <f t="shared" si="0"/>
        <v>119.61757657969279</v>
      </c>
      <c r="W9" s="19">
        <f t="shared" si="0"/>
        <v>118.50845189402489</v>
      </c>
      <c r="X9" s="19">
        <f t="shared" si="0"/>
        <v>114.13003361086639</v>
      </c>
      <c r="Y9" s="19">
        <f t="shared" si="0"/>
        <v>122.071738591447</v>
      </c>
      <c r="Z9" s="19"/>
      <c r="AA9" s="20"/>
    </row>
    <row r="10" spans="1:27" s="15" customFormat="1" x14ac:dyDescent="0.25">
      <c r="A10" s="16"/>
      <c r="B10" s="12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/>
    </row>
    <row r="11" spans="1:27" ht="30" x14ac:dyDescent="0.25">
      <c r="A11" s="11" t="s">
        <v>16</v>
      </c>
      <c r="B11" s="3"/>
      <c r="C11" s="8">
        <v>103.60142231909482</v>
      </c>
      <c r="D11" s="8">
        <v>103.11903467963774</v>
      </c>
      <c r="E11" s="8">
        <v>110.41159606359368</v>
      </c>
      <c r="F11" s="8">
        <v>96.360813747056994</v>
      </c>
      <c r="G11" s="8">
        <v>102.07544651955186</v>
      </c>
      <c r="H11" s="8">
        <v>115.1766203438802</v>
      </c>
      <c r="I11" s="8">
        <v>108.75538253635426</v>
      </c>
      <c r="J11" s="8">
        <v>87.177889919094554</v>
      </c>
      <c r="K11" s="8">
        <v>115.05310645650677</v>
      </c>
      <c r="L11" s="8">
        <v>112.81574459969937</v>
      </c>
      <c r="M11" s="8">
        <v>109.73070185068394</v>
      </c>
      <c r="N11" s="8">
        <v>117.50278778811553</v>
      </c>
      <c r="O11" s="8">
        <v>108.65073514553195</v>
      </c>
      <c r="P11" s="8">
        <v>108.12493837103662</v>
      </c>
      <c r="Q11" s="8">
        <v>113.4986185042013</v>
      </c>
      <c r="R11" s="8">
        <v>99.350084008336509</v>
      </c>
      <c r="S11" s="8">
        <v>106.58901381230361</v>
      </c>
      <c r="T11" s="8">
        <v>119.88581546639713</v>
      </c>
      <c r="U11" s="8">
        <v>113.54580603081749</v>
      </c>
      <c r="V11" s="8">
        <v>90.002284044411439</v>
      </c>
      <c r="W11" s="8">
        <v>119.61757657969279</v>
      </c>
      <c r="X11" s="8">
        <v>118.50845189402489</v>
      </c>
      <c r="Y11" s="8">
        <v>114.13003361086639</v>
      </c>
      <c r="Z11" s="8">
        <v>122.071738591447</v>
      </c>
      <c r="AA11" s="6"/>
    </row>
    <row r="12" spans="1:27" x14ac:dyDescent="0.25">
      <c r="A12" s="5"/>
      <c r="B12" s="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6"/>
    </row>
    <row r="13" spans="1:27" x14ac:dyDescent="0.25">
      <c r="A13" s="7" t="s">
        <v>19</v>
      </c>
      <c r="B13" s="5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6"/>
    </row>
    <row r="14" spans="1:27" x14ac:dyDescent="0.25">
      <c r="A14" s="2" t="s">
        <v>24</v>
      </c>
      <c r="B14" s="2"/>
      <c r="C14" s="8">
        <v>103.60142231909482</v>
      </c>
      <c r="D14" s="8">
        <v>103.11903467963774</v>
      </c>
      <c r="E14" s="8">
        <v>110.41159606359368</v>
      </c>
      <c r="F14" s="8">
        <v>96.360813747056994</v>
      </c>
      <c r="G14" s="8">
        <v>102.07544651955186</v>
      </c>
      <c r="H14" s="8">
        <v>115.1766203438802</v>
      </c>
      <c r="I14" s="8">
        <v>108.75538253635426</v>
      </c>
      <c r="J14" s="8">
        <v>87.177889919094554</v>
      </c>
      <c r="K14" s="8">
        <v>115.05310645650677</v>
      </c>
      <c r="L14" s="8">
        <v>112.81574459969937</v>
      </c>
      <c r="M14" s="8">
        <v>109.73070185068394</v>
      </c>
      <c r="N14" s="8">
        <v>117.50278778811553</v>
      </c>
      <c r="O14" s="8">
        <v>108.65073514553195</v>
      </c>
      <c r="P14" s="8">
        <v>108.12493837103662</v>
      </c>
      <c r="Q14" s="8">
        <v>113.4986185042013</v>
      </c>
      <c r="R14" s="8">
        <v>99.350084008336509</v>
      </c>
      <c r="S14" s="8">
        <v>106.58901381230361</v>
      </c>
      <c r="T14" s="8">
        <v>119.88581546639713</v>
      </c>
      <c r="U14" s="8">
        <v>113.54580603081749</v>
      </c>
      <c r="V14" s="8">
        <v>90.002284044411439</v>
      </c>
      <c r="W14" s="8">
        <v>119.61757657969279</v>
      </c>
      <c r="X14" s="8">
        <v>118.50845189402489</v>
      </c>
      <c r="Y14" s="8">
        <v>114.13003361086639</v>
      </c>
      <c r="Z14" s="8">
        <v>122.071738591447</v>
      </c>
      <c r="AA14" s="6"/>
    </row>
    <row r="15" spans="1:27" x14ac:dyDescent="0.25">
      <c r="B15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6"/>
    </row>
    <row r="16" spans="1:27" x14ac:dyDescent="0.25">
      <c r="A16" s="15" t="s">
        <v>20</v>
      </c>
      <c r="B1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6"/>
    </row>
    <row r="17" spans="1:28" x14ac:dyDescent="0.25">
      <c r="A17" s="2" t="s">
        <v>23</v>
      </c>
      <c r="B17" s="2"/>
      <c r="C17" s="8">
        <f t="shared" ref="C17:Z17" si="1">+C11-C14</f>
        <v>0</v>
      </c>
      <c r="D17" s="8">
        <f t="shared" si="1"/>
        <v>0</v>
      </c>
      <c r="E17" s="8">
        <f t="shared" si="1"/>
        <v>0</v>
      </c>
      <c r="F17" s="8">
        <f t="shared" si="1"/>
        <v>0</v>
      </c>
      <c r="G17" s="8">
        <f t="shared" si="1"/>
        <v>0</v>
      </c>
      <c r="H17" s="8">
        <f t="shared" si="1"/>
        <v>0</v>
      </c>
      <c r="I17" s="8">
        <f t="shared" si="1"/>
        <v>0</v>
      </c>
      <c r="J17" s="8">
        <f t="shared" si="1"/>
        <v>0</v>
      </c>
      <c r="K17" s="8">
        <f t="shared" si="1"/>
        <v>0</v>
      </c>
      <c r="L17" s="8">
        <f t="shared" si="1"/>
        <v>0</v>
      </c>
      <c r="M17" s="8">
        <f t="shared" si="1"/>
        <v>0</v>
      </c>
      <c r="N17" s="8">
        <f t="shared" si="1"/>
        <v>0</v>
      </c>
      <c r="O17" s="8">
        <f t="shared" si="1"/>
        <v>0</v>
      </c>
      <c r="P17" s="8">
        <f t="shared" si="1"/>
        <v>0</v>
      </c>
      <c r="Q17" s="8">
        <f t="shared" si="1"/>
        <v>0</v>
      </c>
      <c r="R17" s="8">
        <f t="shared" si="1"/>
        <v>0</v>
      </c>
      <c r="S17" s="8">
        <f t="shared" si="1"/>
        <v>0</v>
      </c>
      <c r="T17" s="8">
        <f t="shared" si="1"/>
        <v>0</v>
      </c>
      <c r="U17" s="8">
        <f t="shared" si="1"/>
        <v>0</v>
      </c>
      <c r="V17" s="8">
        <f t="shared" si="1"/>
        <v>0</v>
      </c>
      <c r="W17" s="8">
        <f t="shared" si="1"/>
        <v>0</v>
      </c>
      <c r="X17" s="8">
        <f t="shared" si="1"/>
        <v>0</v>
      </c>
      <c r="Y17" s="8">
        <f t="shared" si="1"/>
        <v>0</v>
      </c>
      <c r="Z17" s="8">
        <f t="shared" si="1"/>
        <v>0</v>
      </c>
      <c r="AA17" s="6"/>
    </row>
    <row r="18" spans="1:28" x14ac:dyDescent="0.25">
      <c r="B18"/>
      <c r="AA18" s="6"/>
    </row>
    <row r="19" spans="1:28" x14ac:dyDescent="0.25">
      <c r="A19" s="7" t="s">
        <v>22</v>
      </c>
      <c r="B19" s="7"/>
      <c r="AA19" s="6"/>
    </row>
    <row r="20" spans="1:28" x14ac:dyDescent="0.25">
      <c r="A20" s="2" t="s">
        <v>2</v>
      </c>
      <c r="B20" s="2"/>
      <c r="C20" s="4">
        <v>1</v>
      </c>
      <c r="D20" s="4">
        <v>2</v>
      </c>
      <c r="E20" s="4">
        <v>3</v>
      </c>
      <c r="F20" s="4">
        <v>4</v>
      </c>
      <c r="G20" s="4">
        <v>5</v>
      </c>
      <c r="H20" s="4">
        <v>6</v>
      </c>
      <c r="I20" s="4">
        <v>7</v>
      </c>
      <c r="J20" s="4">
        <v>8</v>
      </c>
      <c r="K20" s="4">
        <v>9</v>
      </c>
      <c r="L20" s="4">
        <v>10</v>
      </c>
      <c r="M20" s="4">
        <v>11</v>
      </c>
      <c r="N20" s="4">
        <v>12</v>
      </c>
      <c r="O20" s="4">
        <v>13</v>
      </c>
      <c r="P20" s="4">
        <v>14</v>
      </c>
      <c r="Q20" s="4">
        <v>15</v>
      </c>
      <c r="R20" s="4">
        <v>16</v>
      </c>
      <c r="S20" s="4">
        <v>17</v>
      </c>
      <c r="T20" s="4">
        <v>18</v>
      </c>
      <c r="U20" s="4">
        <v>19</v>
      </c>
      <c r="V20" s="4">
        <v>20</v>
      </c>
      <c r="W20" s="4">
        <v>21</v>
      </c>
      <c r="X20" s="4">
        <v>22</v>
      </c>
      <c r="Y20" s="4">
        <v>23</v>
      </c>
      <c r="Z20" s="4">
        <v>24</v>
      </c>
      <c r="AA20" s="6" t="s">
        <v>6</v>
      </c>
      <c r="AB20" t="s">
        <v>8</v>
      </c>
    </row>
    <row r="21" spans="1:28" x14ac:dyDescent="0.25">
      <c r="A21" s="2" t="s">
        <v>1</v>
      </c>
      <c r="B21" s="2"/>
      <c r="C21" s="8">
        <f>+IF(C17&lt;=0,0,IF(C17&lt;=90,$B$5*C17,$C$5*C17))</f>
        <v>0</v>
      </c>
      <c r="D21" s="8">
        <f t="shared" ref="C21:Z21" si="2">+IF(D17&lt;=0,0,IF(D17&lt;=90,$B$5*D17,$C$5*D17))</f>
        <v>0</v>
      </c>
      <c r="E21" s="8">
        <f t="shared" si="2"/>
        <v>0</v>
      </c>
      <c r="F21" s="8">
        <f t="shared" si="2"/>
        <v>0</v>
      </c>
      <c r="G21" s="8">
        <f t="shared" si="2"/>
        <v>0</v>
      </c>
      <c r="H21" s="8">
        <f t="shared" si="2"/>
        <v>0</v>
      </c>
      <c r="I21" s="8">
        <f t="shared" si="2"/>
        <v>0</v>
      </c>
      <c r="J21" s="8">
        <f t="shared" si="2"/>
        <v>0</v>
      </c>
      <c r="K21" s="8">
        <f t="shared" si="2"/>
        <v>0</v>
      </c>
      <c r="L21" s="8">
        <f t="shared" si="2"/>
        <v>0</v>
      </c>
      <c r="M21" s="8">
        <f t="shared" si="2"/>
        <v>0</v>
      </c>
      <c r="N21" s="8">
        <f t="shared" si="2"/>
        <v>0</v>
      </c>
      <c r="O21" s="8">
        <f t="shared" si="2"/>
        <v>0</v>
      </c>
      <c r="P21" s="8">
        <f t="shared" si="2"/>
        <v>0</v>
      </c>
      <c r="Q21" s="8">
        <f t="shared" si="2"/>
        <v>0</v>
      </c>
      <c r="R21" s="8">
        <f t="shared" si="2"/>
        <v>0</v>
      </c>
      <c r="S21" s="8">
        <f t="shared" si="2"/>
        <v>0</v>
      </c>
      <c r="T21" s="8">
        <f t="shared" si="2"/>
        <v>0</v>
      </c>
      <c r="U21" s="8">
        <f t="shared" si="2"/>
        <v>0</v>
      </c>
      <c r="V21" s="8">
        <f t="shared" si="2"/>
        <v>0</v>
      </c>
      <c r="W21" s="8">
        <f t="shared" si="2"/>
        <v>0</v>
      </c>
      <c r="X21" s="8">
        <f t="shared" si="2"/>
        <v>0</v>
      </c>
      <c r="Y21" s="8">
        <f t="shared" si="2"/>
        <v>0</v>
      </c>
      <c r="Z21" s="8">
        <f t="shared" si="2"/>
        <v>0</v>
      </c>
      <c r="AA21" s="8">
        <f>+SUM(C21:Z21)</f>
        <v>0</v>
      </c>
      <c r="AB21" s="8">
        <f>+AVERAGE(C21:Z21)</f>
        <v>0</v>
      </c>
    </row>
    <row r="22" spans="1:28" x14ac:dyDescent="0.25">
      <c r="A22" s="2" t="s">
        <v>4</v>
      </c>
      <c r="B22" s="2"/>
      <c r="C22" s="8">
        <f>+IF(C17&gt;=0,0,ABS(C17*$B$6))</f>
        <v>0</v>
      </c>
      <c r="D22" s="8">
        <f t="shared" ref="C22:Z22" si="3">+IF(D17&gt;=0,0,ABS(D17*$B$6))</f>
        <v>0</v>
      </c>
      <c r="E22" s="8">
        <f>+IF(E17&gt;=0,0,ABS(E17*$B$6))</f>
        <v>0</v>
      </c>
      <c r="F22" s="8">
        <f t="shared" si="3"/>
        <v>0</v>
      </c>
      <c r="G22" s="8">
        <f t="shared" si="3"/>
        <v>0</v>
      </c>
      <c r="H22" s="8">
        <f t="shared" si="3"/>
        <v>0</v>
      </c>
      <c r="I22" s="8">
        <f t="shared" si="3"/>
        <v>0</v>
      </c>
      <c r="J22" s="8">
        <f t="shared" si="3"/>
        <v>0</v>
      </c>
      <c r="K22" s="8">
        <f t="shared" si="3"/>
        <v>0</v>
      </c>
      <c r="L22" s="8">
        <f t="shared" si="3"/>
        <v>0</v>
      </c>
      <c r="M22" s="8">
        <f t="shared" si="3"/>
        <v>0</v>
      </c>
      <c r="N22" s="8">
        <f t="shared" si="3"/>
        <v>0</v>
      </c>
      <c r="O22" s="8">
        <f t="shared" si="3"/>
        <v>0</v>
      </c>
      <c r="P22" s="8">
        <f t="shared" si="3"/>
        <v>0</v>
      </c>
      <c r="Q22" s="8">
        <f t="shared" si="3"/>
        <v>0</v>
      </c>
      <c r="R22" s="8">
        <f t="shared" si="3"/>
        <v>0</v>
      </c>
      <c r="S22" s="8">
        <f t="shared" si="3"/>
        <v>0</v>
      </c>
      <c r="T22" s="8">
        <f t="shared" si="3"/>
        <v>0</v>
      </c>
      <c r="U22" s="8">
        <f t="shared" si="3"/>
        <v>0</v>
      </c>
      <c r="V22" s="8">
        <f t="shared" si="3"/>
        <v>0</v>
      </c>
      <c r="W22" s="8">
        <f t="shared" si="3"/>
        <v>0</v>
      </c>
      <c r="X22" s="8">
        <f t="shared" si="3"/>
        <v>0</v>
      </c>
      <c r="Y22" s="8">
        <f t="shared" si="3"/>
        <v>0</v>
      </c>
      <c r="Z22" s="8">
        <f t="shared" si="3"/>
        <v>0</v>
      </c>
      <c r="AA22" s="8">
        <f t="shared" ref="AA22:AA23" si="4">+SUM(C22:Z22)</f>
        <v>0</v>
      </c>
      <c r="AB22" s="8">
        <f>+AVERAGE(C22:Z22)</f>
        <v>0</v>
      </c>
    </row>
    <row r="23" spans="1:28" x14ac:dyDescent="0.25">
      <c r="A23" s="2" t="s">
        <v>3</v>
      </c>
      <c r="B23" s="2"/>
      <c r="C23" s="8">
        <f>+C22+C21</f>
        <v>0</v>
      </c>
      <c r="D23" s="8">
        <f t="shared" ref="D23:Z23" si="5">+D22+D21</f>
        <v>0</v>
      </c>
      <c r="E23" s="8">
        <f>+E22+E21</f>
        <v>0</v>
      </c>
      <c r="F23" s="8">
        <f t="shared" si="5"/>
        <v>0</v>
      </c>
      <c r="G23" s="8">
        <f t="shared" si="5"/>
        <v>0</v>
      </c>
      <c r="H23" s="8">
        <f t="shared" si="5"/>
        <v>0</v>
      </c>
      <c r="I23" s="8">
        <f t="shared" si="5"/>
        <v>0</v>
      </c>
      <c r="J23" s="8">
        <f t="shared" si="5"/>
        <v>0</v>
      </c>
      <c r="K23" s="8">
        <f t="shared" si="5"/>
        <v>0</v>
      </c>
      <c r="L23" s="8">
        <f t="shared" si="5"/>
        <v>0</v>
      </c>
      <c r="M23" s="8">
        <f t="shared" si="5"/>
        <v>0</v>
      </c>
      <c r="N23" s="8">
        <f t="shared" si="5"/>
        <v>0</v>
      </c>
      <c r="O23" s="8">
        <f t="shared" si="5"/>
        <v>0</v>
      </c>
      <c r="P23" s="8">
        <f t="shared" si="5"/>
        <v>0</v>
      </c>
      <c r="Q23" s="8">
        <f t="shared" si="5"/>
        <v>0</v>
      </c>
      <c r="R23" s="8">
        <f t="shared" si="5"/>
        <v>0</v>
      </c>
      <c r="S23" s="8">
        <f t="shared" si="5"/>
        <v>0</v>
      </c>
      <c r="T23" s="8">
        <f t="shared" si="5"/>
        <v>0</v>
      </c>
      <c r="U23" s="8">
        <f t="shared" si="5"/>
        <v>0</v>
      </c>
      <c r="V23" s="8">
        <f t="shared" si="5"/>
        <v>0</v>
      </c>
      <c r="W23" s="8">
        <f t="shared" si="5"/>
        <v>0</v>
      </c>
      <c r="X23" s="8">
        <f t="shared" si="5"/>
        <v>0</v>
      </c>
      <c r="Y23" s="8">
        <f t="shared" si="5"/>
        <v>0</v>
      </c>
      <c r="Z23" s="8">
        <f t="shared" si="5"/>
        <v>0</v>
      </c>
      <c r="AA23" s="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Ordering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2019-10-13T01:25:50Z</dcterms:modified>
</cp:coreProperties>
</file>