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colter.mahlum\Downloads\"/>
    </mc:Choice>
  </mc:AlternateContent>
  <xr:revisionPtr revIDLastSave="0" documentId="13_ncr:1_{EE0C92FC-5BF4-425C-80A9-15F3219E3696}" xr6:coauthVersionLast="47" xr6:coauthVersionMax="47" xr10:uidLastSave="{00000000-0000-0000-0000-000000000000}"/>
  <bookViews>
    <workbookView xWindow="59970" yWindow="-12285" windowWidth="21600" windowHeight="11055" xr2:uid="{5BF8711A-4881-40DD-939A-68D20FB9B667}"/>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53" i="1" l="1"/>
  <c r="F153" i="1"/>
  <c r="Y152" i="1"/>
  <c r="F152" i="1"/>
  <c r="Y151" i="1"/>
  <c r="F151" i="1"/>
  <c r="Y150" i="1"/>
  <c r="F150" i="1"/>
  <c r="F149" i="1"/>
  <c r="F148" i="1"/>
  <c r="F147" i="1"/>
  <c r="F146" i="1"/>
  <c r="F145" i="1"/>
  <c r="F144" i="1"/>
  <c r="F143" i="1"/>
  <c r="Y142" i="1"/>
  <c r="F142" i="1"/>
  <c r="Y141" i="1"/>
  <c r="F141" i="1"/>
  <c r="Y140" i="1"/>
  <c r="F140" i="1"/>
  <c r="Y139" i="1"/>
  <c r="F139" i="1"/>
  <c r="Y138" i="1"/>
  <c r="F138" i="1"/>
  <c r="Y137" i="1"/>
  <c r="F137" i="1"/>
  <c r="Y136" i="1"/>
  <c r="F136" i="1"/>
  <c r="Y135" i="1"/>
  <c r="F135" i="1"/>
  <c r="Y134" i="1"/>
  <c r="F134" i="1"/>
  <c r="Y133" i="1"/>
  <c r="F133" i="1"/>
  <c r="Y132" i="1"/>
  <c r="F132" i="1"/>
  <c r="Y131" i="1"/>
  <c r="F131" i="1"/>
  <c r="Y130" i="1"/>
  <c r="F130" i="1"/>
  <c r="Y129" i="1"/>
  <c r="F129" i="1"/>
  <c r="Y128" i="1"/>
  <c r="F128" i="1"/>
  <c r="Y127" i="1"/>
  <c r="F127" i="1"/>
  <c r="Y126" i="1"/>
  <c r="F126" i="1"/>
  <c r="Y125" i="1"/>
  <c r="F125" i="1"/>
  <c r="Y124" i="1"/>
  <c r="F124" i="1"/>
  <c r="Y123" i="1"/>
  <c r="F123" i="1"/>
  <c r="Y122" i="1"/>
  <c r="F122" i="1"/>
  <c r="Y121" i="1"/>
  <c r="F121" i="1"/>
  <c r="Y120" i="1"/>
  <c r="F120" i="1"/>
  <c r="Y119" i="1"/>
  <c r="F119" i="1"/>
  <c r="Y118" i="1"/>
  <c r="F118" i="1"/>
  <c r="Y114" i="1"/>
  <c r="F114" i="1"/>
  <c r="Y113" i="1"/>
  <c r="F113" i="1"/>
  <c r="Y112" i="1"/>
  <c r="F112" i="1"/>
  <c r="Y111" i="1"/>
  <c r="F111" i="1"/>
  <c r="Y110" i="1"/>
  <c r="F110" i="1"/>
  <c r="Y109" i="1"/>
  <c r="F109" i="1"/>
  <c r="Y108" i="1"/>
  <c r="F108" i="1"/>
  <c r="Y107" i="1"/>
  <c r="F107" i="1"/>
  <c r="Y106" i="1"/>
  <c r="F106" i="1"/>
  <c r="Y105" i="1"/>
  <c r="F105" i="1"/>
  <c r="Y104" i="1"/>
  <c r="F104" i="1"/>
  <c r="Y103" i="1"/>
  <c r="F103" i="1"/>
  <c r="Y102" i="1"/>
  <c r="F102" i="1"/>
  <c r="Y101" i="1"/>
  <c r="F101" i="1"/>
  <c r="Y100" i="1"/>
  <c r="F100" i="1"/>
  <c r="Y99" i="1"/>
  <c r="F99" i="1"/>
  <c r="Y98" i="1"/>
  <c r="F98" i="1"/>
  <c r="Y97" i="1"/>
  <c r="F97" i="1"/>
  <c r="Y96" i="1"/>
  <c r="F96" i="1"/>
  <c r="Y95" i="1"/>
  <c r="F95" i="1"/>
  <c r="Y94" i="1"/>
  <c r="F94" i="1"/>
  <c r="Y93" i="1"/>
  <c r="F93" i="1"/>
  <c r="Y92" i="1"/>
  <c r="F92" i="1"/>
  <c r="Y91" i="1"/>
  <c r="F91" i="1"/>
  <c r="Y90" i="1"/>
  <c r="F90" i="1"/>
  <c r="Y89" i="1"/>
  <c r="F89" i="1"/>
  <c r="Y88" i="1"/>
  <c r="F88" i="1"/>
  <c r="Y87" i="1"/>
  <c r="F87" i="1"/>
  <c r="Y86" i="1"/>
  <c r="F86" i="1"/>
  <c r="Y85" i="1"/>
  <c r="F85" i="1"/>
  <c r="Y84" i="1"/>
  <c r="F84" i="1"/>
  <c r="Y83" i="1"/>
  <c r="F83" i="1"/>
  <c r="Y82" i="1"/>
  <c r="F82" i="1"/>
  <c r="Y81" i="1"/>
  <c r="F81" i="1"/>
  <c r="Y80" i="1"/>
  <c r="F80" i="1"/>
  <c r="Y79" i="1"/>
  <c r="F79" i="1"/>
  <c r="Y78" i="1"/>
  <c r="F78" i="1"/>
  <c r="Y77" i="1"/>
  <c r="F77" i="1"/>
  <c r="Y76" i="1"/>
  <c r="F76" i="1"/>
  <c r="Y75" i="1"/>
  <c r="F75" i="1"/>
  <c r="Y74" i="1"/>
  <c r="F74" i="1"/>
  <c r="Y73" i="1"/>
  <c r="F73" i="1"/>
  <c r="Y72" i="1"/>
  <c r="F72" i="1"/>
  <c r="Y71" i="1"/>
  <c r="F71" i="1"/>
  <c r="Y70" i="1"/>
  <c r="F70" i="1"/>
  <c r="Y69" i="1"/>
  <c r="F69" i="1"/>
  <c r="Y68" i="1"/>
  <c r="F68" i="1"/>
  <c r="Y67" i="1"/>
  <c r="F67" i="1"/>
  <c r="Y66" i="1"/>
  <c r="F66" i="1"/>
  <c r="Y65" i="1"/>
  <c r="F65" i="1"/>
  <c r="Y64" i="1"/>
  <c r="F64" i="1"/>
  <c r="Y63" i="1"/>
  <c r="F63" i="1"/>
  <c r="Y62" i="1"/>
  <c r="F62" i="1"/>
  <c r="Y61" i="1"/>
  <c r="F61" i="1"/>
  <c r="Y60" i="1"/>
  <c r="F60" i="1"/>
  <c r="Y59" i="1"/>
  <c r="F59" i="1"/>
  <c r="Y58" i="1"/>
  <c r="F58" i="1"/>
  <c r="Y57" i="1"/>
  <c r="F57" i="1"/>
  <c r="Y56" i="1"/>
  <c r="F56" i="1"/>
  <c r="Y55" i="1"/>
  <c r="F55" i="1"/>
  <c r="Y54" i="1"/>
  <c r="F54" i="1"/>
  <c r="Y53" i="1"/>
  <c r="F53" i="1"/>
  <c r="Y52" i="1"/>
  <c r="F52" i="1"/>
  <c r="Y51" i="1"/>
  <c r="F51" i="1"/>
  <c r="Y50" i="1"/>
  <c r="F50" i="1"/>
  <c r="Y49" i="1"/>
  <c r="F49" i="1"/>
  <c r="Y48" i="1"/>
  <c r="F48" i="1"/>
  <c r="Y47" i="1"/>
  <c r="F47" i="1"/>
  <c r="Y46" i="1"/>
  <c r="F46" i="1"/>
  <c r="Y45" i="1"/>
  <c r="F45" i="1"/>
  <c r="Y44" i="1"/>
  <c r="F44" i="1"/>
  <c r="Y43" i="1"/>
  <c r="F43" i="1"/>
  <c r="Y42" i="1"/>
  <c r="F42" i="1"/>
  <c r="Y41" i="1"/>
  <c r="F41" i="1"/>
  <c r="Y40" i="1"/>
  <c r="F40" i="1"/>
  <c r="Y39" i="1"/>
  <c r="F39" i="1"/>
  <c r="Y38" i="1"/>
  <c r="F38" i="1"/>
  <c r="Y37" i="1"/>
  <c r="F37" i="1"/>
  <c r="Y36" i="1"/>
  <c r="F36" i="1"/>
  <c r="Y35" i="1"/>
  <c r="F35" i="1"/>
  <c r="Y34" i="1"/>
  <c r="F34" i="1"/>
  <c r="Y33" i="1"/>
  <c r="F33" i="1"/>
  <c r="Y32" i="1"/>
  <c r="F32" i="1"/>
  <c r="Y31" i="1"/>
  <c r="F31" i="1"/>
  <c r="Y30" i="1"/>
  <c r="F30" i="1"/>
  <c r="Y29" i="1"/>
  <c r="F29" i="1"/>
  <c r="Y28" i="1"/>
  <c r="F28" i="1"/>
  <c r="Y27" i="1"/>
  <c r="F27" i="1"/>
  <c r="Y26" i="1"/>
  <c r="F26" i="1"/>
  <c r="Y25" i="1"/>
  <c r="F25" i="1"/>
  <c r="Y24" i="1"/>
  <c r="F24" i="1"/>
  <c r="Y23" i="1"/>
  <c r="F23" i="1"/>
  <c r="Y22" i="1"/>
  <c r="F22" i="1"/>
  <c r="Y21" i="1"/>
  <c r="F21" i="1"/>
  <c r="Y20" i="1"/>
  <c r="F20" i="1"/>
  <c r="Y19" i="1"/>
  <c r="F19" i="1"/>
  <c r="Y18" i="1"/>
  <c r="F18" i="1"/>
  <c r="Y17" i="1"/>
  <c r="F17" i="1"/>
  <c r="Y16" i="1"/>
  <c r="F16" i="1"/>
  <c r="Y15" i="1"/>
  <c r="F15" i="1"/>
  <c r="Y14" i="1"/>
  <c r="F14" i="1"/>
  <c r="Y13" i="1"/>
  <c r="F13" i="1"/>
  <c r="Y12" i="1"/>
  <c r="F12" i="1"/>
  <c r="Y11" i="1"/>
  <c r="F11" i="1"/>
  <c r="Y10" i="1"/>
  <c r="F10" i="1"/>
  <c r="Y9" i="1"/>
  <c r="F9" i="1"/>
  <c r="Y8" i="1"/>
  <c r="F8" i="1"/>
  <c r="Y7" i="1"/>
  <c r="F7" i="1"/>
  <c r="Y6" i="1"/>
  <c r="F6" i="1"/>
  <c r="Y5" i="1"/>
  <c r="F5" i="1"/>
  <c r="Y4" i="1"/>
  <c r="F4" i="1"/>
  <c r="Y3" i="1"/>
  <c r="F3" i="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tc={10C47002-4DF5-4DEC-989E-24114A4108EB}</author>
    <author>tc={FB7B06B6-53AE-41DA-BCA5-E136ADF20AFB}</author>
    <author>tc={4012E2B3-E430-4234-9398-345ECA6F30C9}</author>
    <author>tc={9FF55755-B2D7-4604-892F-A4A0DBA28E99}</author>
    <author>tc={EFCA5C34-BB27-44E5-8434-63125311920A}</author>
    <author>tc={A81EB11F-F2F8-4C51-A608-26E24CFE1906}</author>
    <author>tc={99FF4D4F-FC8E-41CD-9F2B-0D7EF67E1D1D}</author>
    <author>tc={B5AE2B2E-5AF8-4C0C-AF8B-DF7AAFCBAF96}</author>
    <author>tc={20533A73-54EB-4849-B37B-81B327D527F2}</author>
    <author>tc={5E21817E-D321-4C44-9D70-FB13FF65C49D}</author>
  </authors>
  <commentList>
    <comment ref="C14" authorId="0" shapeId="0" xr:uid="{10C47002-4DF5-4DEC-989E-24114A4108EB}">
      <text>
        <t>[Threaded comment]
Your version of Excel allows you to read this threaded comment; however, any edits to it will get removed if the file is opened in a newer version of Excel. Learn more: https://go.microsoft.com/fwlink/?linkid=870924
Comment:
    Neverdown</t>
      </text>
    </comment>
    <comment ref="U19" authorId="1" shapeId="0" xr:uid="{FB7B06B6-53AE-41DA-BCA5-E136ADF20AFB}">
      <text>
        <t>[Threaded comment]
Your version of Excel allows you to read this threaded comment; however, any edits to it will get removed if the file is opened in a newer version of Excel. Learn more: https://go.microsoft.com/fwlink/?linkid=870924
Comment:
    Fab ETIC 2/6</t>
      </text>
    </comment>
    <comment ref="C22" authorId="2" shapeId="0" xr:uid="{4012E2B3-E430-4234-9398-345ECA6F30C9}">
      <text>
        <t>[Threaded comment]
Your version of Excel allows you to read this threaded comment; however, any edits to it will get removed if the file is opened in a newer version of Excel. Learn more: https://go.microsoft.com/fwlink/?linkid=870924
Comment:
    Neverdown</t>
      </text>
    </comment>
    <comment ref="C24" authorId="3" shapeId="0" xr:uid="{9FF55755-B2D7-4604-892F-A4A0DBA28E99}">
      <text>
        <t>[Threaded comment]
Your version of Excel allows you to read this threaded comment; however, any edits to it will get removed if the file is opened in a newer version of Excel. Learn more: https://go.microsoft.com/fwlink/?linkid=870924
Comment:
    Neverdown</t>
      </text>
    </comment>
    <comment ref="C27" authorId="4" shapeId="0" xr:uid="{EFCA5C34-BB27-44E5-8434-63125311920A}">
      <text>
        <t>[Threaded comment]
Your version of Excel allows you to read this threaded comment; however, any edits to it will get removed if the file is opened in a newer version of Excel. Learn more: https://go.microsoft.com/fwlink/?linkid=870924
Comment:
    Neverdown</t>
      </text>
    </comment>
    <comment ref="C46" authorId="5" shapeId="0" xr:uid="{A81EB11F-F2F8-4C51-A608-26E24CFE1906}">
      <text>
        <t>[Threaded comment]
Your version of Excel allows you to read this threaded comment; however, any edits to it will get removed if the file is opened in a newer version of Excel. Learn more: https://go.microsoft.com/fwlink/?linkid=870924
Comment:
    Neverdown</t>
      </text>
    </comment>
    <comment ref="C48" authorId="6" shapeId="0" xr:uid="{99FF4D4F-FC8E-41CD-9F2B-0D7EF67E1D1D}">
      <text>
        <t>[Threaded comment]
Your version of Excel allows you to read this threaded comment; however, any edits to it will get removed if the file is opened in a newer version of Excel. Learn more: https://go.microsoft.com/fwlink/?linkid=870924
Comment:
    Neverdown</t>
      </text>
    </comment>
    <comment ref="C49" authorId="7" shapeId="0" xr:uid="{B5AE2B2E-5AF8-4C0C-AF8B-DF7AAFCBAF96}">
      <text>
        <t>[Threaded comment]
Your version of Excel allows you to read this threaded comment; however, any edits to it will get removed if the file is opened in a newer version of Excel. Learn more: https://go.microsoft.com/fwlink/?linkid=870924
Comment:
    Neverdown</t>
      </text>
    </comment>
    <comment ref="C61" authorId="8" shapeId="0" xr:uid="{20533A73-54EB-4849-B37B-81B327D527F2}">
      <text>
        <t>[Threaded comment]
Your version of Excel allows you to read this threaded comment; however, any edits to it will get removed if the file is opened in a newer version of Excel. Learn more: https://go.microsoft.com/fwlink/?linkid=870924
Comment:
    Neverdown</t>
      </text>
    </comment>
    <comment ref="C87" authorId="9" shapeId="0" xr:uid="{5E21817E-D321-4C44-9D70-FB13FF65C49D}">
      <text>
        <t>[Threaded comment]
Your version of Excel allows you to read this threaded comment; however, any edits to it will get removed if the file is opened in a newer version of Excel. Learn more: https://go.microsoft.com/fwlink/?linkid=870924
Comment:
    Neverdown</t>
      </text>
    </comment>
  </commentList>
</comments>
</file>

<file path=xl/sharedStrings.xml><?xml version="1.0" encoding="utf-8"?>
<sst xmlns="http://schemas.openxmlformats.org/spreadsheetml/2006/main" count="1660" uniqueCount="477">
  <si>
    <t>Location</t>
  </si>
  <si>
    <t>Team</t>
  </si>
  <si>
    <t>Project</t>
  </si>
  <si>
    <t>Project Status</t>
  </si>
  <si>
    <t>PM</t>
  </si>
  <si>
    <t>Proj #</t>
  </si>
  <si>
    <t xml:space="preserve">Contract Date </t>
  </si>
  <si>
    <t>DPAS Rating</t>
  </si>
  <si>
    <t>Chassis ETA</t>
  </si>
  <si>
    <t>Stretch / Shorten / Gears</t>
  </si>
  <si>
    <t>Payment Milestones</t>
  </si>
  <si>
    <t>LLTs Ordered</t>
  </si>
  <si>
    <t>ME Assigned</t>
  </si>
  <si>
    <t>ME Design / Orders %</t>
  </si>
  <si>
    <t>EE Assigned</t>
  </si>
  <si>
    <t>EE Design / Orders %</t>
  </si>
  <si>
    <t>ITE Assigned</t>
  </si>
  <si>
    <t>IT Design / Orders %</t>
  </si>
  <si>
    <t>NTC Design / Orders %</t>
  </si>
  <si>
    <t>Fabrication Start</t>
  </si>
  <si>
    <t xml:space="preserve"> Assembly Start</t>
  </si>
  <si>
    <t>Wrap</t>
  </si>
  <si>
    <t>NTC Testing</t>
  </si>
  <si>
    <t>QC START</t>
  </si>
  <si>
    <t>QC DAYS</t>
  </si>
  <si>
    <t>EXECUTIVE REVIEW</t>
  </si>
  <si>
    <t xml:space="preserve">Ship </t>
  </si>
  <si>
    <t>Delivery</t>
  </si>
  <si>
    <t>Comments</t>
  </si>
  <si>
    <t>Field</t>
  </si>
  <si>
    <t>FSW</t>
  </si>
  <si>
    <t>800607_DC_WaterandSewer_Nycoil Replacment</t>
  </si>
  <si>
    <t>MINOR ISSUE</t>
  </si>
  <si>
    <t>Nycoil parts shipping by 4/30 for field install. ISSUE: Parts needed from Supply Chain</t>
  </si>
  <si>
    <t>Libby</t>
  </si>
  <si>
    <t>804884_TX_TexasA&amp;M-CC_Sprinter</t>
  </si>
  <si>
    <t>Matt</t>
  </si>
  <si>
    <t>Arrived</t>
  </si>
  <si>
    <t>N/A</t>
  </si>
  <si>
    <t>Delivery - 5/9/25</t>
  </si>
  <si>
    <t>Done</t>
  </si>
  <si>
    <t>Jason Evans</t>
  </si>
  <si>
    <t>Roger F</t>
  </si>
  <si>
    <t>Cody R</t>
  </si>
  <si>
    <t>in work</t>
  </si>
  <si>
    <t>TBD</t>
  </si>
  <si>
    <r>
      <rPr>
        <sz val="11"/>
        <color rgb="FF000000"/>
        <rFont val="Aptos Narrow"/>
        <scheme val="minor"/>
      </rPr>
      <t xml:space="preserve">ME CAD Complete. </t>
    </r>
    <r>
      <rPr>
        <b/>
        <sz val="11"/>
        <color rgb="FF000000"/>
        <rFont val="Aptos Narrow"/>
        <scheme val="minor"/>
      </rPr>
      <t>ISSUE: NTC Still working to complete</t>
    </r>
  </si>
  <si>
    <t>804813_MD_VA_MVCs_Sprinter_05</t>
  </si>
  <si>
    <t>Marie</t>
  </si>
  <si>
    <t>Delivery - 4/24/25</t>
  </si>
  <si>
    <t>Nick H</t>
  </si>
  <si>
    <t>5/8/25 @ ?</t>
  </si>
  <si>
    <r>
      <rPr>
        <sz val="11"/>
        <color rgb="FF000000"/>
        <rFont val="Aptos Narrow"/>
        <scheme val="minor"/>
      </rPr>
      <t xml:space="preserve">Deliver to: Watertown, NY </t>
    </r>
    <r>
      <rPr>
        <b/>
        <sz val="11"/>
        <color rgb="FF000000"/>
        <rFont val="Aptos Narrow"/>
        <scheme val="minor"/>
      </rPr>
      <t>ISSUE: Electrical concerns (ADA, Level Pump)</t>
    </r>
  </si>
  <si>
    <t>CFalls</t>
  </si>
  <si>
    <t>NH / MF</t>
  </si>
  <si>
    <t>804507_NM_Lockheed_RK53As0</t>
  </si>
  <si>
    <t>GOOD</t>
  </si>
  <si>
    <t>Jason</t>
  </si>
  <si>
    <t>Delivery - 5/5/25</t>
  </si>
  <si>
    <t>Jack Dioszeghy</t>
  </si>
  <si>
    <t>Martin J</t>
  </si>
  <si>
    <t>5/8/25 @ 1400</t>
  </si>
  <si>
    <t>handrail rework in progress - with ENG</t>
  </si>
  <si>
    <t>JC / BH</t>
  </si>
  <si>
    <t>804666_OK_OKC-PD_IC32As0</t>
  </si>
  <si>
    <t>Shey</t>
  </si>
  <si>
    <t>Chance Morine</t>
  </si>
  <si>
    <t>Nick S</t>
  </si>
  <si>
    <t>DM / AL</t>
  </si>
  <si>
    <t>804653_AL_ADS_USACE_IC34As4_03</t>
  </si>
  <si>
    <t>DOC9</t>
  </si>
  <si>
    <t>Delivery -5/19/25</t>
  </si>
  <si>
    <t>Bryce Puchta</t>
  </si>
  <si>
    <t>ECCV 8 - deliver to Nashville - pending approval of USACE.</t>
  </si>
  <si>
    <t>804815_MD_VA_MVCs_Sprinter_07</t>
  </si>
  <si>
    <t>5/15/25 @ 0945</t>
  </si>
  <si>
    <t>Deliver to: Dallas, TX // Need van at wrap on morning of 13 May</t>
  </si>
  <si>
    <t>804731_NC_Iredell County_IC34As4</t>
  </si>
  <si>
    <t>2/15/2025 -1</t>
  </si>
  <si>
    <t>Frame rail Fix</t>
  </si>
  <si>
    <t>Delivery - 5/2/25</t>
  </si>
  <si>
    <t>Austin K</t>
  </si>
  <si>
    <t>Scott B</t>
  </si>
  <si>
    <t>Decals</t>
  </si>
  <si>
    <t xml:space="preserve"> Ceramic coating required after graphics.  ME CAD complete. </t>
  </si>
  <si>
    <t>804916_TX_LegalAidOfNorthwestTexas_IC18 Upfit</t>
  </si>
  <si>
    <r>
      <rPr>
        <strike/>
        <sz val="11"/>
        <color rgb="FF000000"/>
        <rFont val="Aptos Narrow"/>
        <scheme val="minor"/>
      </rPr>
      <t xml:space="preserve">5/7/2025
</t>
    </r>
    <r>
      <rPr>
        <sz val="11"/>
        <color rgb="FF000000"/>
        <rFont val="Aptos Narrow"/>
        <scheme val="minor"/>
      </rPr>
      <t>PoP 1 - 5/31/25</t>
    </r>
  </si>
  <si>
    <t xml:space="preserve">
Delivery -5/30/25</t>
  </si>
  <si>
    <t>Austin G</t>
  </si>
  <si>
    <t>5/20/25 @ 9:30am</t>
  </si>
  <si>
    <t xml:space="preserve">ME CAD Complete.
Need formal PoP exstension. Client is aware of the delay due to getting in for wrap </t>
  </si>
  <si>
    <t>804814_MD_VA_MVCs_Sprinter_06</t>
  </si>
  <si>
    <t>5/21/25 @ 0830</t>
  </si>
  <si>
    <t>Deliver to: Chicago Heights, IL</t>
  </si>
  <si>
    <t>RS / NM</t>
  </si>
  <si>
    <t>804287_VA_ADS_WSMR_RK53As4</t>
  </si>
  <si>
    <t>Delivery - 5/29/25</t>
  </si>
  <si>
    <t>Jordan Boyenga</t>
  </si>
  <si>
    <t>Alex R</t>
  </si>
  <si>
    <t>UPDATE: Shore Power Change/Floor seam - delayed NTC.</t>
  </si>
  <si>
    <t>804816_MD_VA_MVCs_Sprinter_08</t>
  </si>
  <si>
    <t>5/21/25 @ 0945</t>
  </si>
  <si>
    <t>Deliver to: Santa Cruz, CA</t>
  </si>
  <si>
    <t>804907_DC_EPA_WinnebagoNavion_MAM Upfit</t>
  </si>
  <si>
    <t>Delivery - 5/30/25</t>
  </si>
  <si>
    <t>Marcus Tokmak</t>
  </si>
  <si>
    <t>Mag Decals</t>
  </si>
  <si>
    <t>EPA/ GSA inspection and drive away 28-29 May. ME CAD Complete
Working on compiling all material before commiting to dates. Hoping to keep it in April</t>
  </si>
  <si>
    <t>804654_AL_ADS_USACE_IC34As4_04</t>
  </si>
  <si>
    <t>MAJOR ISSUE</t>
  </si>
  <si>
    <t>Delivery - 6/2/25</t>
  </si>
  <si>
    <r>
      <rPr>
        <sz val="11"/>
        <color rgb="FF000000"/>
        <rFont val="Calibri"/>
      </rPr>
      <t xml:space="preserve"> ECCV 07 - deliver to Vicksburg. </t>
    </r>
    <r>
      <rPr>
        <b/>
        <sz val="11"/>
        <color rgb="FF000000"/>
        <rFont val="Calibri"/>
      </rPr>
      <t>ISSUE: E-Chain bracket Needed for Production to Continue ~ 4 weeks</t>
    </r>
  </si>
  <si>
    <t>RH / CO</t>
  </si>
  <si>
    <t>804503_MD_DEVCOM_TCVMAX_01</t>
  </si>
  <si>
    <t>Delivery - 6/6/25</t>
  </si>
  <si>
    <t>Will Busching</t>
  </si>
  <si>
    <t>Calvin C</t>
  </si>
  <si>
    <r>
      <t xml:space="preserve"> </t>
    </r>
    <r>
      <rPr>
        <b/>
        <sz val="11"/>
        <color rgb="FF000000"/>
        <rFont val="Aptos Narrow"/>
        <family val="2"/>
        <scheme val="minor"/>
      </rPr>
      <t xml:space="preserve">ISSUE: ENG, subsequently parts, pushing production timelines. </t>
    </r>
  </si>
  <si>
    <t>805268_MT_LewisClarkPublicHealth_Retrofit</t>
  </si>
  <si>
    <t>7/30/25 - 1</t>
  </si>
  <si>
    <t>NA</t>
  </si>
  <si>
    <r>
      <rPr>
        <sz val="11"/>
        <color rgb="FF000000"/>
        <rFont val="Aptos Narrow"/>
        <scheme val="minor"/>
      </rPr>
      <t xml:space="preserve">Sprinter Van. Needs space. Bldg 5. April 1st. </t>
    </r>
    <r>
      <rPr>
        <b/>
        <sz val="11"/>
        <color rgb="FF000000"/>
        <rFont val="Aptos Narrow"/>
        <scheme val="minor"/>
      </rPr>
      <t>ISSUE: Large Electrical Upfit?</t>
    </r>
  </si>
  <si>
    <t>804484_TX_TMobile_SatCOLT_02</t>
  </si>
  <si>
    <t>Shean</t>
  </si>
  <si>
    <t>Delivery -6/3/25</t>
  </si>
  <si>
    <t>Trevor Jobst</t>
  </si>
  <si>
    <t>5/28/25 @?</t>
  </si>
  <si>
    <t>AVL ESD mid-May</t>
  </si>
  <si>
    <t>JN / NM</t>
  </si>
  <si>
    <t>804018_TN_TennDeptOfHealth_D24As2_01</t>
  </si>
  <si>
    <t>ME CAD Complete. FAB material issues</t>
  </si>
  <si>
    <t>805343_TN_TennDeptOfHealth_D24As2_02</t>
  </si>
  <si>
    <t>ME CAD Complete. Awt material ETA 2/7/25. Fab completion ETIC 2/6/25</t>
  </si>
  <si>
    <t>804928_IA_IowaDAS_IC32As2</t>
  </si>
  <si>
    <t>Delivery - 7/4/25</t>
  </si>
  <si>
    <t>Ryan Van Marel</t>
  </si>
  <si>
    <t>Andrew B</t>
  </si>
  <si>
    <t>Werner S</t>
  </si>
  <si>
    <t>6/5/25 @ ?</t>
  </si>
  <si>
    <r>
      <rPr>
        <sz val="11"/>
        <color rgb="FF000000"/>
        <rFont val="Aptos Narrow"/>
        <scheme val="minor"/>
      </rPr>
      <t xml:space="preserve">Customer visit 10-11 June Contract date not flexible; ME CAD Complete. </t>
    </r>
    <r>
      <rPr>
        <b/>
        <sz val="11"/>
        <color rgb="FF000000"/>
        <rFont val="Aptos Narrow"/>
        <scheme val="minor"/>
      </rPr>
      <t>ISSUE: IT concern/Dinete</t>
    </r>
  </si>
  <si>
    <t>805206_CA_Edwards AFB_CST-TOW_02</t>
  </si>
  <si>
    <t>Shelden</t>
  </si>
  <si>
    <t>Superstructure - 3/24/25
Delivery - 6/20/25</t>
  </si>
  <si>
    <t>Sean McGee</t>
  </si>
  <si>
    <t>Finn S</t>
  </si>
  <si>
    <t>ME CAD complete</t>
  </si>
  <si>
    <t>800582_NY_NiagaraCountySheriff (IT Refresh)</t>
  </si>
  <si>
    <t>804545_CA_Edwards AFB_CST-TOW_01</t>
  </si>
  <si>
    <t>Delivery - 6/20/25</t>
  </si>
  <si>
    <t>ME wind fairings released</t>
  </si>
  <si>
    <t>804862_MD_FEMA_MCOV_20</t>
  </si>
  <si>
    <t>Electrical Rough-in - 5/2/25
Delivery - 6/20/25</t>
  </si>
  <si>
    <t>John Phillips</t>
  </si>
  <si>
    <t>ME CAD Released, Executed 12/20</t>
  </si>
  <si>
    <t>806503_PA_KRATOS_PTSuspension_EU1</t>
  </si>
  <si>
    <t>Brian</t>
  </si>
  <si>
    <t>Assembly - 6/5/25
Testing - 6/6/25
Delivery - 6/23/25</t>
  </si>
  <si>
    <r>
      <rPr>
        <sz val="11"/>
        <color rgb="FF000000"/>
        <rFont val="Aptos Narrow"/>
        <scheme val="minor"/>
      </rPr>
      <t xml:space="preserve">Milestones need to move to coincide with Monthly billing.  </t>
    </r>
    <r>
      <rPr>
        <b/>
        <sz val="11"/>
        <color rgb="FF000000"/>
        <rFont val="Aptos Narrow"/>
        <scheme val="minor"/>
      </rPr>
      <t>Paint issues are putting Assembly start at risk.</t>
    </r>
  </si>
  <si>
    <t>804542_AL_GaN_MOSAIC_FSS</t>
  </si>
  <si>
    <t>Brad</t>
  </si>
  <si>
    <t>DOA2</t>
  </si>
  <si>
    <t>Delivery - 6/24/25</t>
  </si>
  <si>
    <t>Jeff Gaddy</t>
  </si>
  <si>
    <t>In work</t>
  </si>
  <si>
    <t>4/21-25 FAT</t>
  </si>
  <si>
    <t>805214_MD_FEMA_MCOV_21</t>
  </si>
  <si>
    <t>Superstructure - 4/21/25
Electrical Rough-in - 5/9/25
Delivery - 6/27/25</t>
  </si>
  <si>
    <t>805344_TN_TennDeptOfHealth_D24As2_03</t>
  </si>
  <si>
    <t>Delivery - 6/27/25</t>
  </si>
  <si>
    <t xml:space="preserve">in work </t>
  </si>
  <si>
    <t>805345_TN_TennDeptOfHealth_D24As2_04</t>
  </si>
  <si>
    <t>ME CAD Complete</t>
  </si>
  <si>
    <t>804655_AL_ADS_USACE_IC34As4_05</t>
  </si>
  <si>
    <t>ISSUE: slideout fix timeline will dictate schedule.</t>
  </si>
  <si>
    <t>804621_NM_DVS_IC22As0</t>
  </si>
  <si>
    <t>AWD</t>
  </si>
  <si>
    <t>Delivery - 5/16/25</t>
  </si>
  <si>
    <t>Link G</t>
  </si>
  <si>
    <t xml:space="preserve">4/21/25: EZ Track upfit  in IN. ERTB early May. </t>
  </si>
  <si>
    <t>804817_MD_VA_MVCs_IC33 Winnebago_01</t>
  </si>
  <si>
    <t>3/25/25 - 1</t>
  </si>
  <si>
    <t>Delivery - 5/19/22</t>
  </si>
  <si>
    <r>
      <rPr>
        <sz val="11"/>
        <color rgb="FF000000"/>
        <rFont val="Aptos Narrow"/>
        <scheme val="minor"/>
      </rPr>
      <t xml:space="preserve">  ME CAD complete; VSAT swap, Telematics cw, Starlink install 5/5/25 </t>
    </r>
    <r>
      <rPr>
        <b/>
        <sz val="11"/>
        <color rgb="FF000000"/>
        <rFont val="Aptos Narrow"/>
        <scheme val="minor"/>
      </rPr>
      <t>ISSUE: FRP Not bought/issued for this build</t>
    </r>
  </si>
  <si>
    <t>804819_MD_VA_MVCs_IC33 Winnebago_03</t>
  </si>
  <si>
    <t>Delivery - 5/19/23</t>
  </si>
  <si>
    <r>
      <rPr>
        <sz val="11"/>
        <color rgb="FF000000"/>
        <rFont val="Aptos Narrow"/>
        <scheme val="minor"/>
      </rPr>
      <t xml:space="preserve">ME CAD complete; VSAT swap, Telematics cw, Starlink install 5/5/25 </t>
    </r>
    <r>
      <rPr>
        <b/>
        <sz val="11"/>
        <color rgb="FF000000"/>
        <rFont val="Aptos Narrow"/>
        <scheme val="minor"/>
      </rPr>
      <t>ISSUE: FRP Not bought/issued for this build</t>
    </r>
  </si>
  <si>
    <t>804818_MD_VA_MVCs_IC33 Winnebago_02</t>
  </si>
  <si>
    <t>Delivery - 5/19/24</t>
  </si>
  <si>
    <t>ME CAD complete; VSAT swap, Telematics cw, Starlink install 5/5/25</t>
  </si>
  <si>
    <t>804821_MD_VA_MVCs_IC33 Winnebago_05</t>
  </si>
  <si>
    <t>Delivery - 5/19/25</t>
  </si>
  <si>
    <t>804820_MD_VA_MVCs_IC33 Winnebago_04</t>
  </si>
  <si>
    <t>804822_MD_VA_MVCs_IC33 Winnebago_06</t>
  </si>
  <si>
    <t>5/8/25 - Wraphive</t>
  </si>
  <si>
    <t>805040_CO_SierraNevadaCorp_Sprinter</t>
  </si>
  <si>
    <t>Delivery - 7/10/25</t>
  </si>
  <si>
    <t xml:space="preserve"> In Work</t>
  </si>
  <si>
    <t>May move left - need NTC date</t>
  </si>
  <si>
    <t>804450_GA_GTRI Project A_CST-TOW</t>
  </si>
  <si>
    <t>Delivery - 7/7/25</t>
  </si>
  <si>
    <r>
      <rPr>
        <sz val="11"/>
        <color rgb="FF000000"/>
        <rFont val="Aptos Narrow"/>
        <scheme val="minor"/>
      </rPr>
      <t xml:space="preserve">ME Fully CAD Released. Parts availability will hold up assembly start. </t>
    </r>
    <r>
      <rPr>
        <b/>
        <sz val="11"/>
        <color rgb="FF000000"/>
        <rFont val="Aptos Narrow"/>
        <scheme val="minor"/>
      </rPr>
      <t>ISSUE: Have we not started assembly on this yet? Will be as risk for shipment if we dont start ASAP.  PARTS NEED ORDERED.</t>
    </r>
  </si>
  <si>
    <t>805304_TX_Rohde&amp;Schwarz_SOV</t>
  </si>
  <si>
    <t>Mar 2025</t>
  </si>
  <si>
    <t>lift?</t>
  </si>
  <si>
    <t>Delivery - 7/11/25</t>
  </si>
  <si>
    <t>Cody R/Werner S</t>
  </si>
  <si>
    <r>
      <t xml:space="preserve">Full ME CAD released. Shigo to assess schedule. </t>
    </r>
    <r>
      <rPr>
        <b/>
        <sz val="11"/>
        <color rgb="FF000000"/>
        <rFont val="Aptos Narrow"/>
        <family val="2"/>
        <scheme val="minor"/>
      </rPr>
      <t>ISSUE: Parts needed for successful milestone completion. If we order parts ASAP, we have a chance to ship on time. Needs to test new Power Supply, may need addt ~ 1-week push.</t>
    </r>
  </si>
  <si>
    <t>805319_TX_Rohde&amp;Schwarz_SOV</t>
  </si>
  <si>
    <t xml:space="preserve">Chris Peek </t>
  </si>
  <si>
    <t>gears/brakes?</t>
  </si>
  <si>
    <t>CDR - 3/28/25
Delivery - 8/29/25</t>
  </si>
  <si>
    <t>Alex Herbst</t>
  </si>
  <si>
    <r>
      <rPr>
        <sz val="11"/>
        <color rgb="FF000000"/>
        <rFont val="Calibri"/>
      </rPr>
      <t xml:space="preserve">ME full CAD released. </t>
    </r>
    <r>
      <rPr>
        <b/>
        <sz val="11"/>
        <color rgb="FF000000"/>
        <rFont val="Calibri"/>
      </rPr>
      <t xml:space="preserve">ISSUE: Even if FAB starts on time, this gives Assembly ~2 weeks to complete. We will NOT ship this on time, best case scenario. </t>
    </r>
  </si>
  <si>
    <t>803913_AL_GAN-REDSTONE_ECTM_01</t>
  </si>
  <si>
    <t>806504_PA_KRATOS_PTSuspension_EU2</t>
  </si>
  <si>
    <t>DX</t>
  </si>
  <si>
    <t>Assembly - 6/6/25
Testing - 6/20/25
Delivery -8/11/25</t>
  </si>
  <si>
    <t xml:space="preserve">  Kratos indicated verbally on 3-19-25 that expectation for EU-2 delivery would be November 2025 instead of August.  May impact Testing and Delivery milestones. </t>
  </si>
  <si>
    <t>805184_TX_Rohde&amp;Schwarz_SOV</t>
  </si>
  <si>
    <t>CDR - 3/28/25
Delivery -8/29/25</t>
  </si>
  <si>
    <r>
      <rPr>
        <sz val="11"/>
        <color rgb="FF000000"/>
        <rFont val="Aptos Narrow"/>
        <scheme val="minor"/>
      </rPr>
      <t xml:space="preserve">Full CAD comp 4/25/25 </t>
    </r>
    <r>
      <rPr>
        <b/>
        <sz val="11"/>
        <color rgb="FF000000"/>
        <rFont val="Aptos Narrow"/>
        <scheme val="minor"/>
      </rPr>
      <t>ISSUE: FAB must start on time, if not before to gain some weeks of assembly back, currently sitting at only 4-5 weeks production time at best case scenario. This is at risk for not leaving on time.</t>
    </r>
  </si>
  <si>
    <t>805207_CA_Edwards AFB_CST-TOW_03</t>
  </si>
  <si>
    <t>Superstructure - 6/2/25
Delivery - 8/22/25</t>
  </si>
  <si>
    <t>Full ME CAD released</t>
  </si>
  <si>
    <t>805203_MD_FEMA_MCOV_22</t>
  </si>
  <si>
    <t>Superstructure -  6/16/25
Electrical Rough-in - 7/4/25
Delivery - 8/22/25</t>
  </si>
  <si>
    <t>804540_AL_GaN_MOSAIC_TM_01</t>
  </si>
  <si>
    <t>Delivery - 8/29/25</t>
  </si>
  <si>
    <t>804541_AL_GaN_MOSAIC_TM_02</t>
  </si>
  <si>
    <t>805201_FL_FlorindaForestService_RK53As4_01</t>
  </si>
  <si>
    <t>July 2025</t>
  </si>
  <si>
    <t xml:space="preserve">Monthly  </t>
  </si>
  <si>
    <t>Partial Wrap</t>
  </si>
  <si>
    <t>ME Full CAD Release 5/30/25 (Excuted X 4/25 &amp; DWg commit X 5/2)</t>
  </si>
  <si>
    <t>804772_WA_VA_IC45 Prevost</t>
  </si>
  <si>
    <t>12/31/2025 -1</t>
  </si>
  <si>
    <t>Delivery - 9/5/25</t>
  </si>
  <si>
    <t>Full Wrap</t>
  </si>
  <si>
    <t>All esctions executed 5/1/25, ME Full CAD Release 5/16/25</t>
  </si>
  <si>
    <t>805673_CA_JT4_IC14As0 KSU_07</t>
  </si>
  <si>
    <t>Ashley</t>
  </si>
  <si>
    <t>Gears</t>
  </si>
  <si>
    <t>Chaffin Ross</t>
  </si>
  <si>
    <t>4/30/25: REPLACED FTS 1 WITH KSU 7. Colter to Confirm BID Hours.</t>
  </si>
  <si>
    <t>804874_NM_RobertsTruck_BernalilloCo_IC26As0_03</t>
  </si>
  <si>
    <t>Delivery - 9/12/25</t>
  </si>
  <si>
    <t>ME Full CAD Release 5/9/25. (X CAD &amp; executed 4/11)</t>
  </si>
  <si>
    <t>805049_UT_Hill AFB_TCVMax TCV-UT1</t>
  </si>
  <si>
    <t>Monthly Progress - 
Delivery - 9/19/25</t>
  </si>
  <si>
    <t>Savannah Drey</t>
  </si>
  <si>
    <t>ME CAD Fully Released.</t>
  </si>
  <si>
    <t>804347_DC_FEMA_MLOU_RK42As3_01</t>
  </si>
  <si>
    <t>Component Inspection - 8/8/25
Acceptance - 9/26/25</t>
  </si>
  <si>
    <t>9/1-2/25</t>
  </si>
  <si>
    <t>ME Full CAD complete Awt axles ETA mid-May</t>
  </si>
  <si>
    <t>805297_FL_FloridaForestService_RK53As4_02</t>
  </si>
  <si>
    <t>ME Full CAD Release 5/30/25 (Excute &amp; Release X 4/25)</t>
  </si>
  <si>
    <t>805674_CA_JT4_IC14As0 LV_01</t>
  </si>
  <si>
    <t>4/30/25: REPLACED FTS 2 WITH LV 1. Colter to Confirm BID Hours.</t>
  </si>
  <si>
    <t>804656_AL_ADS_USACE_IC34As4_06</t>
  </si>
  <si>
    <t>Superstructure - 4/11/25
Electrical Rough-in - 5/9/25
Delivery - 9/26/25</t>
  </si>
  <si>
    <t xml:space="preserve">current schedule informs early Aug ship. </t>
  </si>
  <si>
    <t>804893_CA_DLA_ResponderR32As4</t>
  </si>
  <si>
    <t>Delivery - 9/26/25</t>
  </si>
  <si>
    <t>ME Full CAD Release 5/16/25, LL dropped, 4/21 fab start risk due to FEA analysis</t>
  </si>
  <si>
    <t>805306_MD_FEMA_MCOV_23</t>
  </si>
  <si>
    <t>Superstructure - 8/11/25
Electrical - 8/29/25
Delivery - 10/17/25</t>
  </si>
  <si>
    <t>804273_TX_Lockheed_MUSTANG_01</t>
  </si>
  <si>
    <t>Chris Peek / Ashley</t>
  </si>
  <si>
    <t>DXA7</t>
  </si>
  <si>
    <t>Elec Rough-in - 6/13/25
Mast Installed - 7/31/25
Final EMI test - 9/26/25</t>
  </si>
  <si>
    <t xml:space="preserve"> full ME CAD Commit 5/16/25 (X executed &amp; released 3/3, ACE executed ). EMI doors ETA early May</t>
  </si>
  <si>
    <t>805253_UT_Hill AFB_IC14As0 FTS-UT2</t>
  </si>
  <si>
    <t>Monthly  
Delivery - 8/8/25</t>
  </si>
  <si>
    <t>Theo Kourkoutis</t>
  </si>
  <si>
    <t>At Risk!  Excessive client data racks will overload F550 chassis quoted</t>
  </si>
  <si>
    <t>805198_AL_AEMA_IC26As2</t>
  </si>
  <si>
    <t>Ordered, ETA?</t>
  </si>
  <si>
    <t xml:space="preserve">Delivery - </t>
  </si>
  <si>
    <t>ME CAD fully released</t>
  </si>
  <si>
    <t>805336_DC_FEMA_MLOU_RK42As3_02</t>
  </si>
  <si>
    <t>Component Inspection - 9/5/25
Acceptance -10/31/25</t>
  </si>
  <si>
    <t>9/20-21/25</t>
  </si>
  <si>
    <t>ME Full CAD Complete</t>
  </si>
  <si>
    <t>805347_AL_RedstoneTestCenter_ISO20_ECP Lift Container_01</t>
  </si>
  <si>
    <t>Sam</t>
  </si>
  <si>
    <t>MPP
Manufacturing Kick Off - 3/3/25
Superstructure - 4/11/25</t>
  </si>
  <si>
    <t>805348_AL_RedstoneTestCenter_ISO20_ECP Lift Container_02</t>
  </si>
  <si>
    <t>See 805347</t>
  </si>
  <si>
    <t>805349_AL_RedstoneTestCenter_ISO20_ECP Lift Container_03</t>
  </si>
  <si>
    <t>805132_CA_JT4_IC14As0 KSU_01</t>
  </si>
  <si>
    <t>Gears Done</t>
  </si>
  <si>
    <t>ME CAD Complete. HVAC ETA 20--24 weeks, end of August.</t>
  </si>
  <si>
    <t>805120_CA_SanDiegoCounty_IC26As1</t>
  </si>
  <si>
    <t>working</t>
  </si>
  <si>
    <t>PDR - 5/13/25
CDR - 6/2/25
Delivery - 11/7/25</t>
  </si>
  <si>
    <t>Luke Zamoyski</t>
  </si>
  <si>
    <t>Parker R</t>
  </si>
  <si>
    <t>Full CAD release commit 7/7/25</t>
  </si>
  <si>
    <t>805287_CA_JT4_IC14As0 KSU_02</t>
  </si>
  <si>
    <t>arrived</t>
  </si>
  <si>
    <t xml:space="preserve">Gears </t>
  </si>
  <si>
    <t>805288_CA_JT4_IC14As0 KSU_03</t>
  </si>
  <si>
    <t>804886_OK_CherokeeNation_IC34As4</t>
  </si>
  <si>
    <t>Superstructure -5/30/25
Delivery - 11/21/25</t>
  </si>
  <si>
    <t>Shea M</t>
  </si>
  <si>
    <t>Scott B/Nick H</t>
  </si>
  <si>
    <t>Freightliner Chassis. client approved Eaton Trans , ME CAD Released</t>
  </si>
  <si>
    <t>805326_DC_CBP_OPR IOD_IC16As0</t>
  </si>
  <si>
    <t>Full CAD Release commit 8/7/25</t>
  </si>
  <si>
    <t>805197_AL_NorthropGrumman_TCVMAX</t>
  </si>
  <si>
    <t>Rick</t>
  </si>
  <si>
    <t xml:space="preserve">Monthly - 
Delivery - 11/28/25 </t>
  </si>
  <si>
    <t>Full CAD release 7/14/25</t>
  </si>
  <si>
    <t>804264_SC_DSIT_IC18As0</t>
  </si>
  <si>
    <t>CAD Package - 
Superstructure - 9/15/25
Delivery - 11/28/25</t>
  </si>
  <si>
    <t>Brandon Bickel</t>
  </si>
  <si>
    <t>Full CAD release 8/25/24</t>
  </si>
  <si>
    <t>805355_ID_MoPOC_Van_19</t>
  </si>
  <si>
    <t>David H</t>
  </si>
  <si>
    <t>805289_CA_JT4_IC14As0 KSU_04</t>
  </si>
  <si>
    <t>ME Full CAD Releasd</t>
  </si>
  <si>
    <t>804881_NM_BlueHalo AFRL_IC16As0</t>
  </si>
  <si>
    <t>CDR - 5/9/25
Delivery - 12/3/25</t>
  </si>
  <si>
    <t xml:space="preserve"> Awaiting ME input. Full ME CAD Release commit 6/15/25</t>
  </si>
  <si>
    <t>805577_ID_VA_MoPOC_Van_20</t>
  </si>
  <si>
    <t>n/a</t>
  </si>
  <si>
    <t>805290_CA_JT4_IC14As0 KSU_05</t>
  </si>
  <si>
    <t>805307_MD_FEMA_MCOV_24</t>
  </si>
  <si>
    <t>Superstructure - 10/6/25
Electrical - 10/24/25
Delivery -12/12/25</t>
  </si>
  <si>
    <t>805067_TX_RioGrandeValley 911_IC34As4</t>
  </si>
  <si>
    <t>Aug 2025</t>
  </si>
  <si>
    <t>Monthly - 
PDR - 5/7/25
Delivery - 12/12/25</t>
  </si>
  <si>
    <t>ME Full CAD release commit 7/4/25</t>
  </si>
  <si>
    <t>805157_DC_Senate SAA_IC22As0_01</t>
  </si>
  <si>
    <t>CDR - 6/30/25
Superstructure-10/20/25
Delivery - 12/12/25</t>
  </si>
  <si>
    <t>ME CAD Fully released Commit 7/21/25</t>
  </si>
  <si>
    <t>805291_CA_JT4_IC14As0 KSU_06</t>
  </si>
  <si>
    <t>804613_CA_SanDiego ICAC_IC20As0</t>
  </si>
  <si>
    <t>Superstructure - 10/10/25
Delivery - 12/19/25</t>
  </si>
  <si>
    <t>Full CAD release 9/15/25</t>
  </si>
  <si>
    <t>805143_GA_GTRI_Tacoma_01</t>
  </si>
  <si>
    <t>ASAP</t>
  </si>
  <si>
    <t>803267_CA_VandenbergAFB_IC24As0_Custom01</t>
  </si>
  <si>
    <t>7/31/2025 - 3</t>
  </si>
  <si>
    <t>Delivery - 12/31/25</t>
  </si>
  <si>
    <t>ME working microwave antenna/mast solution.</t>
  </si>
  <si>
    <t>804684_CA_Vandenberg Space Force Base_D16</t>
  </si>
  <si>
    <t>ME CAD Complete. Need lift and lay repainted by vendor</t>
  </si>
  <si>
    <t>805440_FL_EglinAFB_CST-DRV_01</t>
  </si>
  <si>
    <t>ME CAD Fully released commit 10/15/25</t>
  </si>
  <si>
    <t>805581_FL_EglinAFB_CST-DRV_02</t>
  </si>
  <si>
    <t>805476_DC_Senate SAA_IC22As0_02</t>
  </si>
  <si>
    <t>CDR - 
Superstructure-9/29/25
Delivery - 12/31/25</t>
  </si>
  <si>
    <t>805337_DC_FEMA_MLOU_RK42As3_03</t>
  </si>
  <si>
    <t>Component Inspection - 11/7/25
Acceptance - 1/6/26</t>
  </si>
  <si>
    <t>12/1-12/25</t>
  </si>
  <si>
    <t>805568_GA_GTRI_Tacoma_02</t>
  </si>
  <si>
    <t>805308_MD_FEMA_MCOV_25</t>
  </si>
  <si>
    <t>Superstructure - 11/3/25
Electrical - 11/21/25
Delivery - 1/9/26</t>
  </si>
  <si>
    <t>805477_DC_Senate SAA_IC22As0_03</t>
  </si>
  <si>
    <t>CDR - 
Superstructure-
Delivery -</t>
  </si>
  <si>
    <t>805351_AL_Shoals V.A._IC28As4_02</t>
  </si>
  <si>
    <t>Full CAD release commit 6/20/25</t>
  </si>
  <si>
    <t>805472_MT_Custer County_D24</t>
  </si>
  <si>
    <t xml:space="preserve">PDR - 4/30/25
CDR - 9/17/25
Delivery - </t>
  </si>
  <si>
    <t>Full ME CAD Commit 10/30/25</t>
  </si>
  <si>
    <t>805582_FL_EglinAFB_CST-DRV_03</t>
  </si>
  <si>
    <t>805567_FL_EglinAFB_CST-DRV_04</t>
  </si>
  <si>
    <t>805331_CA_Teledyne_C20</t>
  </si>
  <si>
    <t xml:space="preserve">CDR - July 31
Superstructure - 
 FAT - </t>
  </si>
  <si>
    <t>QC includes significant testing requirements with customer on site</t>
  </si>
  <si>
    <t>805338_DC_FEMA_MLOU_RK42As3_04</t>
  </si>
  <si>
    <t>Component Inspection - 12/5/25
Acceptance -2/6/25</t>
  </si>
  <si>
    <t>1/14-1/26</t>
  </si>
  <si>
    <t>805309_MD_FEMA_MCOV_26</t>
  </si>
  <si>
    <t>arrived 
w/issue</t>
  </si>
  <si>
    <t>Superstructure - 
Electrical - 
Delivery -</t>
  </si>
  <si>
    <t/>
  </si>
  <si>
    <t>805153_AL_Huntsville V.A._IC28As4_01</t>
  </si>
  <si>
    <t>Full CAD release 8/25/25</t>
  </si>
  <si>
    <t>805296_MD_TribalCo_ICE_IC26As3</t>
  </si>
  <si>
    <t>June 2025</t>
  </si>
  <si>
    <t>PDR - 4/30/25
Delivery - 3/30/26</t>
  </si>
  <si>
    <t>William J</t>
  </si>
  <si>
    <t>Need SPEC red lines and updated sales drawing, Verbal approval for FEB contract date. We must ship as planned in Feb 2026 to manage international shipping time and delivery schedule. ME CAD Complete commit 7/30/25</t>
  </si>
  <si>
    <t>804487_AL_RedstoneTestCenter_RATH_R32As4</t>
  </si>
  <si>
    <t xml:space="preserve">Sam </t>
  </si>
  <si>
    <t>Full CAD Release 9/7/25</t>
  </si>
  <si>
    <t>805359_NC_Wake County EM_IC32As4</t>
  </si>
  <si>
    <t>quoting</t>
  </si>
  <si>
    <t>PDR - 5/1/25
CDR - 
Delivery - 2/27/26</t>
  </si>
  <si>
    <t>ME Full CAD commit 8/15/25</t>
  </si>
  <si>
    <t>805228_FL_96th Cybersecurity TS-64th TS_RK53As0</t>
  </si>
  <si>
    <t>Jack</t>
  </si>
  <si>
    <t>Design Acceptance - 10/11/1015
Delivery - 3/6/2026</t>
  </si>
  <si>
    <t>10/3/25 ME CAD Commit</t>
  </si>
  <si>
    <t>805310_MD_FEMA_MCOV_27</t>
  </si>
  <si>
    <t>804391_CA_SDPD_IC22As0</t>
  </si>
  <si>
    <t>805328_OH_Paralax Advanced Research_TCVMax</t>
  </si>
  <si>
    <t xml:space="preserve">PDR - 
CDR - 
Dleivery - </t>
  </si>
  <si>
    <t>804505_ID_IdahoStatePolice_R32As3_01</t>
  </si>
  <si>
    <t>Arrived - need flatbed install</t>
  </si>
  <si>
    <t>Delivery - 3/13/26</t>
  </si>
  <si>
    <t>Does client have option to pay early if we deliver in 2025?, ME full CAD release commit 8/30/25</t>
  </si>
  <si>
    <t>805186_AL_AuburnPublicSafety_IC28As2</t>
  </si>
  <si>
    <t>PDR - 9/4/25
CDR - 10/23/25
Delivery 3/27-26</t>
  </si>
  <si>
    <t>ME full CAD release commit 11/30/25</t>
  </si>
  <si>
    <t>805339_DC_FEMA_MLOU_RK42As3_05</t>
  </si>
  <si>
    <t>Component Inspection - 2/2/26
Acceptance - 4/10/26</t>
  </si>
  <si>
    <t>3/5-3/6/26</t>
  </si>
  <si>
    <t>805314_TX_Dynetics_IC14As0</t>
  </si>
  <si>
    <t>PDR -
CDR -
Delivery -</t>
  </si>
  <si>
    <t>805279_CA_JT4_IC14As0 FTS_01</t>
  </si>
  <si>
    <t>NEED NEW</t>
  </si>
  <si>
    <t>NEED NEW (KSU TAKING)</t>
  </si>
  <si>
    <r>
      <rPr>
        <sz val="11"/>
        <color rgb="FF000000"/>
        <rFont val="Aptos Narrow"/>
        <scheme val="minor"/>
      </rPr>
      <t xml:space="preserve">Risk: Eng on hold due to client deciding on floor layout mods. </t>
    </r>
    <r>
      <rPr>
        <b/>
        <sz val="11"/>
        <color rgb="FF000000"/>
        <rFont val="Aptos Narrow"/>
        <scheme val="minor"/>
      </rPr>
      <t>UPDATE: Moved to back of line per KSU/LV Additions</t>
    </r>
  </si>
  <si>
    <t>805357_CA_JT4_IC14As0 FTS_02</t>
  </si>
  <si>
    <t>NEED NEW (LV TAKING)</t>
  </si>
  <si>
    <t>805292_CA_JT4_IC14As0 FTS_03</t>
  </si>
  <si>
    <t>NO SHIP DATE</t>
  </si>
  <si>
    <t>805128_ID_IdahoStatePolice_R32As3_02</t>
  </si>
  <si>
    <t>Delivery - 4/30/26</t>
  </si>
  <si>
    <t>ME full CAD release 10/6/25</t>
  </si>
  <si>
    <t>804924_OK_LawtonFD_IC34As4</t>
  </si>
  <si>
    <t>Already Paid in Full</t>
  </si>
  <si>
    <t>Ethan S</t>
  </si>
  <si>
    <t>805267_FL_VAMC_IC34As0_01</t>
  </si>
  <si>
    <t>805617_FL_VAMC_IC34As0_02</t>
  </si>
  <si>
    <t>805340_DC_FEMA_MLOU_RK42As3_06</t>
  </si>
  <si>
    <t>Component Inspection - 3/9/26
Acceptance - 5/15/26</t>
  </si>
  <si>
    <t>4/13-4/14/26</t>
  </si>
  <si>
    <t>803944_AL_RTC_ACDC Trailer</t>
  </si>
  <si>
    <t>Mike P</t>
  </si>
  <si>
    <t>805387_OK_Verizon_Upfit</t>
  </si>
  <si>
    <t>Paid in Full</t>
  </si>
  <si>
    <t>Logos</t>
  </si>
  <si>
    <t>Bumper damaged needing redone</t>
  </si>
  <si>
    <t xml:space="preserve">803932_SC_DSIT_TCT-HD </t>
  </si>
  <si>
    <t>CDR - 3/21/25
Completion - 7/21/25 
Delivery - 7/25/25</t>
  </si>
  <si>
    <t>Tongue rework full CAD release commit 5/2/25. Need to undstand work content.</t>
  </si>
  <si>
    <t>805109_MT_NomadGCS_Conex_TM03PROTO</t>
  </si>
  <si>
    <t>paused</t>
  </si>
  <si>
    <t>803533_NY_DHSES RAMER_TCT-C_01_Frame Repair</t>
  </si>
  <si>
    <t>804614_NY_DHSES RAMER_TCT-C_02_Frame Repair</t>
  </si>
  <si>
    <t>803955_FL_ColeEngineeringServices_D16_01</t>
  </si>
  <si>
    <t>IF?</t>
  </si>
  <si>
    <t>Need these kitted and shipped by May 10th</t>
  </si>
  <si>
    <t>803956_FL_ColeEngineeringServices_D16_02</t>
  </si>
  <si>
    <t>804192_FL_ColeEngineeringServices_D16_03</t>
  </si>
  <si>
    <t>804193_FL_ColeEngineeringServices_D16_04</t>
  </si>
  <si>
    <t>804194_FL_ColeEngineeringServices_D16_05</t>
  </si>
  <si>
    <t>804195_FL_ColeEngineeringServices_D16_06</t>
  </si>
  <si>
    <t>802582-01_MT_RedLodgeFireDepartment_TCV Upfit</t>
  </si>
  <si>
    <t>ISSUE: Electrical concerns.</t>
  </si>
  <si>
    <t>803569_NY_DHSES_ROW2_ Parts Kit</t>
  </si>
  <si>
    <t>SHIPPED</t>
  </si>
  <si>
    <t>803570_NY_DHSES_ROW3_Parts Kit</t>
  </si>
  <si>
    <t>803571_NY_DHSES_ROW4_Parts Kit</t>
  </si>
  <si>
    <t>803572_NY_DHSES_ROW5_Parts Kit</t>
  </si>
  <si>
    <t>803574_NY_DHSES_ROW7_Parts Kit</t>
  </si>
  <si>
    <t>803575_NY_DHSES_ROW8_Parts Kit</t>
  </si>
  <si>
    <t>805271_MT_Nomad_ManPortableKit_Prototype</t>
  </si>
  <si>
    <t>Brett B</t>
  </si>
  <si>
    <t xml:space="preserve">Field </t>
  </si>
  <si>
    <t>804844_NY_BinghamtonPD_IT Refresh</t>
  </si>
  <si>
    <t>802960_GA_Zodiac_D16ANT02</t>
  </si>
  <si>
    <t>803507_GA_ZDS_D16ANT_1</t>
  </si>
  <si>
    <t>803544_GA_ZDS_D16ANT_2</t>
  </si>
  <si>
    <t>803545_GA_ZDS_D16ANT_3</t>
  </si>
  <si>
    <t>803546_GA_ZDS_D16ANT_4</t>
  </si>
  <si>
    <t>804205_NV_LVMPD_IC14As0</t>
  </si>
  <si>
    <t>One final part from FAB to ship assembly to truck.</t>
  </si>
  <si>
    <t>805528_OK_VerizonMERIT_F350_01</t>
  </si>
  <si>
    <t>805648_OK_VerizonMERIT_F350_02</t>
  </si>
  <si>
    <t>805529_OK_VerizonMERIT_F550</t>
  </si>
  <si>
    <t>805626_AL_TCS Antenna System Purchase_EMSA 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</si>
</sst>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d/yyyy\ h:mm\ AM/PM"/>
  </numFmts>
  <fonts count="19">
    <font>
      <sz val="11"/>
      <color theme="1"/>
      <name val="Aptos Narrow"/>
      <family val="2"/>
      <scheme val="minor"/>
    </font>
    <font>
      <sz val="11"/>
      <color theme="1"/>
      <name val="Aptos Narrow"/>
      <family val="2"/>
      <scheme val="minor"/>
    </font>
    <font>
      <b/>
      <sz val="11"/>
      <color theme="1"/>
      <name val="Aptos Narrow"/>
      <family val="2"/>
      <scheme val="minor"/>
    </font>
    <font>
      <sz val="11"/>
      <name val="Aptos Narrow"/>
      <family val="2"/>
      <scheme val="minor"/>
    </font>
    <font>
      <sz val="11"/>
      <color rgb="FF000000"/>
      <name val="Aptos Narrow"/>
      <family val="2"/>
      <scheme val="minor"/>
    </font>
    <font>
      <sz val="11"/>
      <color rgb="FF000000"/>
      <name val="Aptos Narrow"/>
      <scheme val="minor"/>
    </font>
    <font>
      <b/>
      <sz val="11"/>
      <color rgb="FF000000"/>
      <name val="Aptos Narrow"/>
      <scheme val="minor"/>
    </font>
    <font>
      <strike/>
      <sz val="11"/>
      <color rgb="FF000000"/>
      <name val="Aptos Narrow"/>
      <scheme val="minor"/>
    </font>
    <font>
      <sz val="11"/>
      <color rgb="FF000000"/>
      <name val="Calibri"/>
      <family val="2"/>
    </font>
    <font>
      <sz val="11"/>
      <color rgb="FF000000"/>
      <name val="Calibri"/>
    </font>
    <font>
      <b/>
      <sz val="11"/>
      <color rgb="FF000000"/>
      <name val="Calibri"/>
    </font>
    <font>
      <b/>
      <sz val="11"/>
      <color rgb="FF000000"/>
      <name val="Aptos Narrow"/>
      <family val="2"/>
      <scheme val="minor"/>
    </font>
    <font>
      <sz val="11"/>
      <color rgb="FF000000"/>
      <name val="Symbol"/>
      <family val="1"/>
      <charset val="2"/>
    </font>
    <font>
      <b/>
      <sz val="11"/>
      <color rgb="FFFF0000"/>
      <name val="Aptos Narrow"/>
      <family val="2"/>
      <scheme val="minor"/>
    </font>
    <font>
      <sz val="11"/>
      <color theme="1"/>
      <name val="Aptos"/>
      <family val="2"/>
    </font>
    <font>
      <sz val="11"/>
      <color theme="1"/>
      <name val="Aptos"/>
    </font>
    <font>
      <sz val="11"/>
      <name val="Aptos Narrow"/>
      <family val="2"/>
    </font>
    <font>
      <sz val="11"/>
      <name val="Aptos Narrow"/>
    </font>
    <font>
      <sz val="9"/>
      <color indexed="81"/>
      <name val="Tahoma"/>
      <charset val="1"/>
    </font>
  </fonts>
  <fills count="8">
    <fill>
      <patternFill patternType="none"/>
    </fill>
    <fill>
      <patternFill patternType="gray125"/>
    </fill>
    <fill>
      <patternFill patternType="solid">
        <fgColor theme="0" tint="-0.14999847407452621"/>
        <bgColor theme="0" tint="-0.14999847407452621"/>
      </patternFill>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00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102">
    <xf numFmtId="0" fontId="0" fillId="0" borderId="0" xfId="0"/>
    <xf numFmtId="0" fontId="0" fillId="2" borderId="1" xfId="0" applyFill="1" applyBorder="1" applyAlignment="1">
      <alignment horizontal="center" vertical="center"/>
    </xf>
    <xf numFmtId="0" fontId="0" fillId="2" borderId="1" xfId="0" applyFill="1" applyBorder="1" applyAlignment="1">
      <alignment vertical="center"/>
    </xf>
    <xf numFmtId="0" fontId="0" fillId="2" borderId="2" xfId="0" applyFill="1" applyBorder="1" applyAlignment="1">
      <alignment horizontal="center" vertical="center" wrapText="1"/>
    </xf>
    <xf numFmtId="14" fontId="0" fillId="2" borderId="3" xfId="0" applyNumberFormat="1" applyFill="1" applyBorder="1" applyAlignment="1">
      <alignment horizontal="center" vertical="center"/>
    </xf>
    <xf numFmtId="0" fontId="0" fillId="2" borderId="3" xfId="0" applyFill="1" applyBorder="1" applyAlignment="1">
      <alignment horizontal="center" vertical="center"/>
    </xf>
    <xf numFmtId="49" fontId="0" fillId="2" borderId="3" xfId="0" applyNumberFormat="1" applyFill="1" applyBorder="1" applyAlignment="1">
      <alignment horizontal="center" vertical="center"/>
    </xf>
    <xf numFmtId="9" fontId="0" fillId="2" borderId="3" xfId="1" applyFont="1" applyFill="1" applyBorder="1" applyAlignment="1">
      <alignment horizontal="center" vertical="center" wrapText="1"/>
    </xf>
    <xf numFmtId="9" fontId="0" fillId="2" borderId="3" xfId="0" applyNumberFormat="1" applyFill="1" applyBorder="1" applyAlignment="1">
      <alignment horizontal="center" vertical="center"/>
    </xf>
    <xf numFmtId="9" fontId="0" fillId="2" borderId="3" xfId="0" applyNumberFormat="1" applyFill="1" applyBorder="1" applyAlignment="1">
      <alignment horizontal="center" vertical="center" wrapText="1"/>
    </xf>
    <xf numFmtId="0" fontId="0" fillId="2" borderId="3" xfId="0" applyFill="1" applyBorder="1" applyAlignment="1">
      <alignment horizontal="center" vertical="center" wrapText="1"/>
    </xf>
    <xf numFmtId="1" fontId="2" fillId="2" borderId="3" xfId="0" applyNumberFormat="1" applyFont="1" applyFill="1" applyBorder="1" applyAlignment="1">
      <alignment horizontal="center" vertical="center"/>
    </xf>
    <xf numFmtId="164" fontId="0" fillId="2" borderId="3" xfId="0" applyNumberFormat="1" applyFill="1" applyBorder="1" applyAlignment="1">
      <alignment horizontal="center" vertical="center"/>
    </xf>
    <xf numFmtId="14" fontId="0" fillId="3" borderId="3" xfId="0" applyNumberFormat="1" applyFill="1" applyBorder="1" applyAlignment="1">
      <alignment horizontal="center" vertical="center"/>
    </xf>
    <xf numFmtId="0" fontId="0" fillId="3" borderId="4"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2" xfId="0" applyBorder="1" applyAlignment="1">
      <alignment horizontal="center" vertical="center" wrapText="1"/>
    </xf>
    <xf numFmtId="14" fontId="0" fillId="0" borderId="3" xfId="0" applyNumberFormat="1" applyBorder="1" applyAlignment="1">
      <alignment horizontal="center" vertical="center"/>
    </xf>
    <xf numFmtId="49" fontId="0" fillId="0" borderId="3" xfId="0" applyNumberForma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vertical="center" wrapText="1"/>
    </xf>
    <xf numFmtId="9" fontId="0" fillId="0" borderId="3" xfId="1" applyFont="1" applyBorder="1" applyAlignment="1">
      <alignment horizontal="center" vertical="center" wrapText="1"/>
    </xf>
    <xf numFmtId="9" fontId="0" fillId="0" borderId="3" xfId="0" applyNumberFormat="1" applyBorder="1" applyAlignment="1">
      <alignment horizontal="center" vertical="center"/>
    </xf>
    <xf numFmtId="9" fontId="0" fillId="0" borderId="3" xfId="0" applyNumberFormat="1" applyBorder="1" applyAlignment="1">
      <alignment horizontal="center" vertical="center" wrapText="1"/>
    </xf>
    <xf numFmtId="14" fontId="3" fillId="0" borderId="3" xfId="0" applyNumberFormat="1" applyFont="1" applyBorder="1" applyAlignment="1">
      <alignment horizontal="center" vertical="center"/>
    </xf>
    <xf numFmtId="14" fontId="0" fillId="0" borderId="3" xfId="0" applyNumberFormat="1" applyBorder="1" applyAlignment="1">
      <alignment horizontal="center" vertical="center" wrapText="1"/>
    </xf>
    <xf numFmtId="14" fontId="0" fillId="4" borderId="3" xfId="0" applyNumberFormat="1" applyFill="1" applyBorder="1" applyAlignment="1">
      <alignment horizontal="center" vertical="center"/>
    </xf>
    <xf numFmtId="1" fontId="2" fillId="0" borderId="3" xfId="0" applyNumberFormat="1" applyFont="1" applyBorder="1" applyAlignment="1">
      <alignment horizontal="center" vertical="center"/>
    </xf>
    <xf numFmtId="164" fontId="0" fillId="0" borderId="3" xfId="0" applyNumberFormat="1" applyBorder="1" applyAlignment="1">
      <alignment horizontal="center" vertical="center"/>
    </xf>
    <xf numFmtId="0" fontId="4" fillId="3" borderId="4" xfId="0" applyFont="1" applyFill="1" applyBorder="1" applyAlignment="1">
      <alignment horizontal="center" vertical="center" wrapText="1"/>
    </xf>
    <xf numFmtId="14" fontId="0" fillId="2" borderId="3" xfId="0" applyNumberFormat="1" applyFill="1" applyBorder="1" applyAlignment="1">
      <alignment horizontal="center" vertical="center" wrapText="1"/>
    </xf>
    <xf numFmtId="164" fontId="0" fillId="4" borderId="3" xfId="0" applyNumberFormat="1" applyFill="1" applyBorder="1" applyAlignment="1">
      <alignment horizontal="center" vertical="center"/>
    </xf>
    <xf numFmtId="164" fontId="4" fillId="5" borderId="3" xfId="0" applyNumberFormat="1" applyFont="1" applyFill="1" applyBorder="1" applyAlignment="1">
      <alignment horizontal="center" vertical="center"/>
    </xf>
    <xf numFmtId="14" fontId="0" fillId="5" borderId="3" xfId="0" applyNumberFormat="1" applyFill="1" applyBorder="1" applyAlignment="1">
      <alignment horizontal="center" vertical="center"/>
    </xf>
    <xf numFmtId="14" fontId="0" fillId="5" borderId="5" xfId="0" applyNumberFormat="1" applyFill="1" applyBorder="1" applyAlignment="1">
      <alignment horizontal="center" vertical="center"/>
    </xf>
    <xf numFmtId="0" fontId="0" fillId="0" borderId="4" xfId="0" applyBorder="1" applyAlignment="1">
      <alignment horizontal="center" vertical="center" wrapText="1"/>
    </xf>
    <xf numFmtId="14" fontId="0" fillId="2" borderId="5" xfId="0" applyNumberFormat="1" applyFill="1" applyBorder="1" applyAlignment="1">
      <alignment horizontal="center" vertical="center"/>
    </xf>
    <xf numFmtId="0" fontId="0" fillId="2" borderId="4" xfId="0" applyFill="1" applyBorder="1" applyAlignment="1">
      <alignment horizontal="center" vertical="center" wrapText="1"/>
    </xf>
    <xf numFmtId="0" fontId="3" fillId="0" borderId="3" xfId="0" applyFont="1" applyBorder="1" applyAlignment="1">
      <alignment horizontal="center" vertical="center"/>
    </xf>
    <xf numFmtId="14" fontId="4" fillId="2" borderId="3" xfId="0" applyNumberFormat="1" applyFont="1" applyFill="1" applyBorder="1" applyAlignment="1">
      <alignment horizontal="center" vertical="center" wrapText="1"/>
    </xf>
    <xf numFmtId="0" fontId="0" fillId="2" borderId="1" xfId="0" applyFill="1" applyBorder="1" applyAlignment="1">
      <alignment horizontal="left" vertical="center"/>
    </xf>
    <xf numFmtId="0" fontId="0" fillId="6" borderId="1" xfId="0" applyFill="1" applyBorder="1" applyAlignment="1">
      <alignment vertical="center"/>
    </xf>
    <xf numFmtId="0" fontId="0" fillId="6" borderId="1" xfId="0" applyFill="1" applyBorder="1" applyAlignment="1">
      <alignment horizontal="center" vertical="center"/>
    </xf>
    <xf numFmtId="14" fontId="0" fillId="7" borderId="3" xfId="0" applyNumberFormat="1" applyFill="1" applyBorder="1" applyAlignment="1">
      <alignment horizontal="center" vertical="center"/>
    </xf>
    <xf numFmtId="0" fontId="8" fillId="7" borderId="4" xfId="0" applyFont="1" applyFill="1" applyBorder="1" applyAlignment="1">
      <alignment horizontal="center" vertical="center" wrapText="1"/>
    </xf>
    <xf numFmtId="0" fontId="0" fillId="2" borderId="6" xfId="0" applyFill="1" applyBorder="1" applyAlignment="1">
      <alignment vertical="center"/>
    </xf>
    <xf numFmtId="0" fontId="4" fillId="7" borderId="4" xfId="0" applyFont="1" applyFill="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14" fontId="0" fillId="3" borderId="5" xfId="0" applyNumberFormat="1" applyFill="1" applyBorder="1" applyAlignment="1">
      <alignment horizontal="center" vertical="center"/>
    </xf>
    <xf numFmtId="0" fontId="4" fillId="2" borderId="9" xfId="0" applyFont="1" applyFill="1" applyBorder="1" applyAlignment="1">
      <alignment horizontal="left" vertical="center"/>
    </xf>
    <xf numFmtId="0" fontId="4" fillId="2" borderId="1" xfId="0" applyFont="1" applyFill="1" applyBorder="1" applyAlignment="1">
      <alignment horizontal="center" vertical="center"/>
    </xf>
    <xf numFmtId="9" fontId="0" fillId="3" borderId="3" xfId="0" applyNumberFormat="1" applyFill="1" applyBorder="1" applyAlignment="1">
      <alignment horizontal="center" vertical="center" wrapText="1"/>
    </xf>
    <xf numFmtId="14" fontId="0" fillId="3" borderId="3" xfId="0" applyNumberFormat="1" applyFill="1" applyBorder="1" applyAlignment="1">
      <alignment horizontal="center" vertical="center" wrapText="1"/>
    </xf>
    <xf numFmtId="164" fontId="0" fillId="3" borderId="3" xfId="0" applyNumberFormat="1" applyFill="1" applyBorder="1" applyAlignment="1">
      <alignment horizontal="center" vertical="center"/>
    </xf>
    <xf numFmtId="14" fontId="0" fillId="0" borderId="5" xfId="0" applyNumberFormat="1" applyBorder="1" applyAlignment="1">
      <alignment horizontal="center" vertical="center"/>
    </xf>
    <xf numFmtId="49" fontId="0" fillId="4" borderId="3" xfId="0" applyNumberFormat="1" applyFill="1" applyBorder="1" applyAlignment="1">
      <alignment horizontal="center" vertical="center" wrapText="1"/>
    </xf>
    <xf numFmtId="164" fontId="0" fillId="0" borderId="10" xfId="0" applyNumberFormat="1" applyBorder="1" applyAlignment="1">
      <alignment horizontal="center" vertical="center"/>
    </xf>
    <xf numFmtId="0" fontId="11" fillId="3" borderId="4" xfId="0" applyFont="1" applyFill="1" applyBorder="1" applyAlignment="1">
      <alignment horizontal="center" vertical="center" wrapText="1"/>
    </xf>
    <xf numFmtId="0" fontId="8" fillId="2" borderId="4" xfId="0" applyFont="1" applyFill="1" applyBorder="1" applyAlignment="1">
      <alignment horizontal="center" vertical="center" wrapText="1"/>
    </xf>
    <xf numFmtId="49" fontId="0" fillId="0" borderId="3" xfId="0" applyNumberFormat="1" applyBorder="1" applyAlignment="1">
      <alignment horizontal="center" vertical="center" wrapText="1"/>
    </xf>
    <xf numFmtId="0" fontId="0" fillId="4" borderId="1" xfId="0" applyFill="1" applyBorder="1" applyAlignment="1">
      <alignment vertical="center"/>
    </xf>
    <xf numFmtId="49" fontId="0" fillId="3" borderId="3" xfId="0" applyNumberFormat="1" applyFill="1" applyBorder="1" applyAlignment="1">
      <alignment horizontal="center" vertical="center"/>
    </xf>
    <xf numFmtId="14" fontId="0" fillId="7" borderId="5" xfId="0" applyNumberFormat="1" applyFill="1" applyBorder="1" applyAlignment="1">
      <alignment horizontal="center" vertical="center"/>
    </xf>
    <xf numFmtId="0" fontId="12" fillId="4" borderId="1" xfId="0" applyFont="1" applyFill="1" applyBorder="1" applyAlignment="1">
      <alignment vertical="center"/>
    </xf>
    <xf numFmtId="0" fontId="4" fillId="0" borderId="1" xfId="0" applyFont="1" applyBorder="1" applyAlignment="1">
      <alignment horizontal="center" vertical="center"/>
    </xf>
    <xf numFmtId="14" fontId="3" fillId="2" borderId="3" xfId="0" applyNumberFormat="1" applyFont="1" applyFill="1" applyBorder="1" applyAlignment="1">
      <alignment horizontal="center" vertical="center"/>
    </xf>
    <xf numFmtId="14" fontId="0" fillId="2" borderId="4" xfId="0" applyNumberFormat="1" applyFill="1" applyBorder="1" applyAlignment="1">
      <alignment horizontal="center" vertical="center" wrapText="1"/>
    </xf>
    <xf numFmtId="14" fontId="0" fillId="0" borderId="4" xfId="0" applyNumberFormat="1" applyBorder="1" applyAlignment="1">
      <alignment horizontal="center" vertical="center" wrapText="1"/>
    </xf>
    <xf numFmtId="9" fontId="0" fillId="3" borderId="3" xfId="1" applyFont="1" applyFill="1" applyBorder="1" applyAlignment="1">
      <alignment horizontal="center" vertical="center" wrapText="1"/>
    </xf>
    <xf numFmtId="0" fontId="0" fillId="4" borderId="1" xfId="0" applyFill="1" applyBorder="1" applyAlignment="1">
      <alignment horizontal="left" vertical="center"/>
    </xf>
    <xf numFmtId="0" fontId="13" fillId="4" borderId="4"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14" fontId="0" fillId="0" borderId="3" xfId="0" applyNumberFormat="1" applyBorder="1" applyAlignment="1">
      <alignment horizontal="center"/>
    </xf>
    <xf numFmtId="14" fontId="0" fillId="2" borderId="3" xfId="0" applyNumberFormat="1" applyFill="1" applyBorder="1" applyAlignment="1">
      <alignment horizontal="center"/>
    </xf>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14" fillId="2" borderId="1" xfId="0" applyFont="1" applyFill="1" applyBorder="1"/>
    <xf numFmtId="0" fontId="15" fillId="2" borderId="1" xfId="0" applyFont="1" applyFill="1" applyBorder="1" applyAlignment="1">
      <alignment horizontal="center"/>
    </xf>
    <xf numFmtId="0" fontId="0" fillId="2" borderId="5" xfId="0" applyFill="1" applyBorder="1" applyAlignment="1">
      <alignment horizontal="center" vertical="center"/>
    </xf>
    <xf numFmtId="0" fontId="0" fillId="2" borderId="1" xfId="0" applyFill="1" applyBorder="1" applyAlignment="1">
      <alignment horizontal="left"/>
    </xf>
    <xf numFmtId="0" fontId="0" fillId="2" borderId="1" xfId="0" applyFill="1" applyBorder="1" applyAlignment="1">
      <alignment horizontal="center"/>
    </xf>
    <xf numFmtId="0" fontId="0" fillId="0" borderId="5" xfId="0" applyBorder="1" applyAlignment="1">
      <alignment horizontal="center" vertical="center"/>
    </xf>
    <xf numFmtId="0" fontId="0" fillId="2" borderId="1" xfId="0" applyFill="1" applyBorder="1"/>
    <xf numFmtId="0" fontId="0" fillId="6" borderId="1" xfId="0" applyFill="1" applyBorder="1" applyAlignment="1">
      <alignment horizontal="left" vertical="center"/>
    </xf>
    <xf numFmtId="14" fontId="0" fillId="0" borderId="11" xfId="0" applyNumberFormat="1" applyBorder="1" applyAlignment="1">
      <alignment horizontal="center" vertical="center"/>
    </xf>
    <xf numFmtId="164" fontId="0" fillId="0" borderId="0" xfId="0" applyNumberFormat="1" applyAlignment="1">
      <alignment horizontal="center" vertical="center"/>
    </xf>
    <xf numFmtId="14" fontId="0" fillId="2" borderId="11" xfId="0" applyNumberFormat="1" applyFill="1" applyBorder="1" applyAlignment="1">
      <alignment horizontal="center" vertical="center"/>
    </xf>
    <xf numFmtId="164" fontId="0" fillId="2" borderId="10" xfId="0" applyNumberFormat="1" applyFill="1" applyBorder="1" applyAlignment="1">
      <alignment horizontal="center" vertical="center"/>
    </xf>
    <xf numFmtId="0" fontId="0" fillId="0" borderId="1" xfId="0" applyBorder="1" applyAlignment="1">
      <alignment horizontal="left"/>
    </xf>
    <xf numFmtId="0" fontId="0" fillId="0" borderId="1" xfId="0" applyBorder="1" applyAlignment="1">
      <alignment horizontal="center"/>
    </xf>
    <xf numFmtId="49" fontId="0" fillId="2" borderId="3" xfId="0" applyNumberFormat="1" applyFill="1" applyBorder="1" applyAlignment="1">
      <alignment horizontal="center" vertical="center" wrapText="1"/>
    </xf>
    <xf numFmtId="0" fontId="0" fillId="2" borderId="4" xfId="0" quotePrefix="1" applyFill="1" applyBorder="1" applyAlignment="1">
      <alignment horizontal="center" vertical="center" wrapText="1"/>
    </xf>
    <xf numFmtId="0" fontId="16" fillId="0" borderId="1" xfId="0" applyFont="1" applyBorder="1"/>
    <xf numFmtId="0" fontId="17" fillId="0" borderId="1" xfId="0" applyFont="1" applyBorder="1" applyAlignment="1">
      <alignment horizontal="center"/>
    </xf>
    <xf numFmtId="14" fontId="0" fillId="4" borderId="5" xfId="0" applyNumberFormat="1" applyFill="1" applyBorder="1" applyAlignment="1">
      <alignment horizontal="center" vertical="center"/>
    </xf>
    <xf numFmtId="0" fontId="4" fillId="4" borderId="4" xfId="0" applyFont="1" applyFill="1" applyBorder="1" applyAlignment="1">
      <alignment horizontal="center" vertical="center" wrapText="1"/>
    </xf>
    <xf numFmtId="0" fontId="0" fillId="4" borderId="5" xfId="0" applyFill="1" applyBorder="1" applyAlignment="1">
      <alignment horizontal="center" vertical="center"/>
    </xf>
    <xf numFmtId="0" fontId="0" fillId="0" borderId="1" xfId="0" applyBorder="1" applyAlignment="1">
      <alignment horizontal="left" vertical="center" wrapText="1"/>
    </xf>
    <xf numFmtId="0" fontId="2" fillId="3" borderId="4" xfId="0" applyFont="1" applyFill="1" applyBorder="1" applyAlignment="1">
      <alignment horizontal="center" vertical="center" wrapText="1"/>
    </xf>
  </cellXfs>
  <cellStyles count="2">
    <cellStyle name="Normal" xfId="0" builtinId="0"/>
    <cellStyle name="Percent" xfId="1" builtinId="5"/>
  </cellStyles>
  <dxfs count="16">
    <dxf>
      <font>
        <b/>
        <i val="0"/>
        <color rgb="FFFF0000"/>
      </font>
      <fill>
        <patternFill patternType="none">
          <fgColor auto="1"/>
          <bgColor auto="1"/>
        </patternFill>
      </fill>
    </dxf>
    <dxf>
      <fill>
        <gradientFill type="path" left="0.5" right="0.5" top="0.5" bottom="0.5">
          <stop position="0">
            <color theme="0"/>
          </stop>
          <stop position="1">
            <color rgb="FFFFFF00"/>
          </stop>
        </gradientFill>
      </fill>
    </dxf>
    <dxf>
      <font>
        <color auto="1"/>
      </font>
      <fill>
        <patternFill>
          <bgColor theme="7" tint="0.59996337778862885"/>
        </patternFill>
      </fill>
    </dxf>
    <dxf>
      <font>
        <color auto="1"/>
      </font>
      <fill>
        <patternFill>
          <bgColor theme="7" tint="0.59996337778862885"/>
        </patternFill>
      </fill>
    </dxf>
    <dxf>
      <font>
        <color auto="1"/>
      </font>
      <fill>
        <patternFill>
          <bgColor theme="7" tint="0.59996337778862885"/>
        </patternFill>
      </fill>
    </dxf>
    <dxf>
      <font>
        <color auto="1"/>
      </font>
      <fill>
        <patternFill>
          <bgColor theme="7" tint="0.59996337778862885"/>
        </patternFill>
      </fill>
    </dxf>
    <dxf>
      <font>
        <color auto="1"/>
      </font>
      <fill>
        <patternFill>
          <bgColor theme="7" tint="0.59996337778862885"/>
        </patternFill>
      </fill>
    </dxf>
    <dxf>
      <font>
        <color auto="1"/>
      </font>
      <fill>
        <patternFill>
          <bgColor theme="7" tint="0.59996337778862885"/>
        </patternFill>
      </fill>
    </dxf>
    <dxf>
      <font>
        <color auto="1"/>
      </font>
      <fill>
        <patternFill>
          <bgColor theme="7" tint="0.59996337778862885"/>
        </patternFill>
      </fill>
    </dxf>
    <dxf>
      <font>
        <color auto="1"/>
      </font>
      <fill>
        <patternFill>
          <bgColor theme="7"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patternType="solid">
          <bgColor rgb="FFFFC00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olter.mahlum\Downloads\Tier%20III%20Project%20Status.xlsx" TargetMode="External"/><Relationship Id="rId1" Type="http://schemas.openxmlformats.org/officeDocument/2006/relationships/externalLinkPath" Target="Tier%20III%20Project%20Stat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ject Status"/>
      <sheetName val="Delivered"/>
      <sheetName val="MDE"/>
      <sheetName val="Archive 3.10.25 Project Status"/>
    </sheetNames>
    <sheetDataSet>
      <sheetData sheetId="0"/>
      <sheetData sheetId="1"/>
      <sheetData sheetId="2"/>
      <sheetData sheetId="3"/>
    </sheetDataSet>
  </externalBook>
</externalLink>
</file>

<file path=xl/persons/person.xml><?xml version="1.0" encoding="utf-8"?>
<personList xmlns="http://schemas.microsoft.com/office/spreadsheetml/2018/threadedcomments" xmlns:x="http://schemas.openxmlformats.org/spreadsheetml/2006/main">
  <person displayName="nomadgcs\amber.cox" id="{44807887-E55F-4976-B08C-C00F67647683}" userId="nomadgcs\amber.cox" providerId="None"/>
  <person displayName="Amber Cox" id="{73027BBD-510C-491C-9F36-ACA90B3B7FC3}" userId="S::amber.cox@nomadgcs.com::c95cb5f9-a63f-46d4-bc15-09eb1c2764a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14" dT="2024-12-19T17:57:13.29" personId="{44807887-E55F-4976-B08C-C00F67647683}" id="{10C47002-4DF5-4DEC-989E-24114A4108EB}">
    <text>Neverdown</text>
  </threadedComment>
  <threadedComment ref="U19" dT="2025-01-22T17:02:41.05" personId="{44807887-E55F-4976-B08C-C00F67647683}" id="{FB7B06B6-53AE-41DA-BCA5-E136ADF20AFB}">
    <text>Fab ETIC 2/6</text>
  </threadedComment>
  <threadedComment ref="C22" dT="2024-12-19T15:10:48.48" personId="{44807887-E55F-4976-B08C-C00F67647683}" id="{4012E2B3-E430-4234-9398-345ECA6F30C9}">
    <text>Neverdown</text>
  </threadedComment>
  <threadedComment ref="C24" dT="2025-04-22T20:12:11.52" personId="{73027BBD-510C-491C-9F36-ACA90B3B7FC3}" id="{9FF55755-B2D7-4604-892F-A4A0DBA28E99}">
    <text>Neverdown</text>
  </threadedComment>
  <threadedComment ref="C27" dT="2024-12-18T21:06:04.42" personId="{44807887-E55F-4976-B08C-C00F67647683}" id="{EFCA5C34-BB27-44E5-8434-63125311920A}">
    <text>Neverdown</text>
  </threadedComment>
  <threadedComment ref="C46" dT="2024-12-19T15:10:38.24" personId="{44807887-E55F-4976-B08C-C00F67647683}" id="{A81EB11F-F2F8-4C51-A608-26E24CFE1906}">
    <text>Neverdown</text>
  </threadedComment>
  <threadedComment ref="C48" dT="2024-12-18T21:06:11.70" personId="{44807887-E55F-4976-B08C-C00F67647683}" id="{99FF4D4F-FC8E-41CD-9F2B-0D7EF67E1D1D}">
    <text>Neverdown</text>
  </threadedComment>
  <threadedComment ref="C49" dT="2024-12-19T17:57:23.98" personId="{44807887-E55F-4976-B08C-C00F67647683}" id="{B5AE2B2E-5AF8-4C0C-AF8B-DF7AAFCBAF96}">
    <text>Neverdown</text>
  </threadedComment>
  <threadedComment ref="C61" dT="2024-12-18T21:07:35.16" personId="{44807887-E55F-4976-B08C-C00F67647683}" id="{20533A73-54EB-4849-B37B-81B327D527F2}">
    <text>Neverdown</text>
  </threadedComment>
  <threadedComment ref="C87" dT="2024-12-18T21:08:37.00" personId="{44807887-E55F-4976-B08C-C00F67647683}" id="{5E21817E-D321-4C44-9D70-FB13FF65C49D}">
    <text>Neverdown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2F735-7DA4-4952-9267-D69AD452B894}">
  <dimension ref="A1:AC153"/>
  <sheetViews>
    <sheetView tabSelected="1" workbookViewId="0">
      <selection activeCell="F2" sqref="F2"/>
    </sheetView>
  </sheetViews>
  <sheetFormatPr defaultRowHeight="14.25"/>
  <sheetData>
    <row r="1" spans="1:2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ht="171">
      <c r="A2" s="1" t="s">
        <v>29</v>
      </c>
      <c r="B2" s="1" t="s">
        <v>30</v>
      </c>
      <c r="C2" s="2" t="s">
        <v>31</v>
      </c>
      <c r="D2" s="1" t="s">
        <v>32</v>
      </c>
      <c r="E2" s="1"/>
      <c r="F2" s="3" t="str">
        <f t="shared" ref="F2:F65" si="0">IF(AND(MID(C2,7,1)="-",ISNUMBER(VALUE(MID(C2,8,1))),ISNUMBER(VALUE(MID(C2,9,1)))),LEFT(C2,9),IF(AND(MID(C2,7,1)="-",ISNUMBER(VALUE(MID(C2,8,1)))),LEFT(C2,8),LEFT(C2,6)))</f>
        <v>800607</v>
      </c>
      <c r="G2" s="4"/>
      <c r="H2" s="5"/>
      <c r="I2" s="6"/>
      <c r="J2" s="6"/>
      <c r="K2" s="6"/>
      <c r="L2" s="5"/>
      <c r="M2" s="5"/>
      <c r="N2" s="7"/>
      <c r="O2" s="8"/>
      <c r="P2" s="9"/>
      <c r="Q2" s="8"/>
      <c r="R2" s="9"/>
      <c r="S2" s="8"/>
      <c r="T2" s="8"/>
      <c r="U2" s="5"/>
      <c r="V2" s="10"/>
      <c r="W2" s="5"/>
      <c r="X2" s="5"/>
      <c r="Y2" s="11"/>
      <c r="Z2" s="12"/>
      <c r="AA2" s="13">
        <v>45777</v>
      </c>
      <c r="AB2" s="13">
        <v>45789</v>
      </c>
      <c r="AC2" s="14" t="s">
        <v>33</v>
      </c>
    </row>
    <row r="3" spans="1:29" ht="85.5">
      <c r="A3" s="15" t="s">
        <v>34</v>
      </c>
      <c r="B3" s="15"/>
      <c r="C3" s="16" t="s">
        <v>35</v>
      </c>
      <c r="D3" s="15" t="s">
        <v>32</v>
      </c>
      <c r="E3" s="15" t="s">
        <v>36</v>
      </c>
      <c r="F3" s="17" t="str">
        <f t="shared" si="0"/>
        <v>804884</v>
      </c>
      <c r="G3" s="18">
        <v>45764</v>
      </c>
      <c r="H3" s="18"/>
      <c r="I3" s="19" t="s">
        <v>37</v>
      </c>
      <c r="J3" s="20" t="s">
        <v>38</v>
      </c>
      <c r="K3" s="21" t="s">
        <v>39</v>
      </c>
      <c r="L3" s="20" t="s">
        <v>40</v>
      </c>
      <c r="M3" s="20" t="s">
        <v>41</v>
      </c>
      <c r="N3" s="22">
        <v>1</v>
      </c>
      <c r="O3" s="23" t="s">
        <v>42</v>
      </c>
      <c r="P3" s="24">
        <v>1</v>
      </c>
      <c r="Q3" s="23" t="s">
        <v>43</v>
      </c>
      <c r="R3" s="24">
        <v>1</v>
      </c>
      <c r="S3" s="23">
        <v>0</v>
      </c>
      <c r="T3" s="20" t="s">
        <v>38</v>
      </c>
      <c r="U3" s="25" t="s">
        <v>44</v>
      </c>
      <c r="V3" s="26" t="s">
        <v>40</v>
      </c>
      <c r="W3" s="13">
        <v>45778</v>
      </c>
      <c r="X3" s="27">
        <v>45782</v>
      </c>
      <c r="Y3" s="28">
        <f>IFERROR(
    IF(Z3="DONE",
        "QC DONE",
        IF(OR(AA3="TBD", ISBLANK(AA3)),
            "NO SHIP DATE",
            IF(AND(ISNUMBER(DATEVALUE(TEXT(Z3,"MM/DD/YY"))), ISNUMBER([1]!Table22[[#This Row],[QC START]])),
                NETWORKDAYS([1]!Table22[[#This Row],[QC START]], DATEVALUE(TEXT(Z3,"MM/DD/YY")), [1]Delivered!$Z$3:$Z$8),
                IF(AND(ISNUMBER(DATEVALUE(TEXT(AA3,"MM/DD/YY"))), ISNUMBER([1]!Table22[[#This Row],[QC START]])),
                    NETWORKDAYS([1]!Table22[[#This Row],[QC START]], DATEVALUE(TEXT(AA3,"MM/DD/YY")), [1]Delivered!$Z$3:$Z$8),
                    "IN QC"
                )
            )-1
        )
    ),
"IN QC"
)</f>
        <v>4</v>
      </c>
      <c r="Z3" s="29" t="s">
        <v>45</v>
      </c>
      <c r="AA3" s="13">
        <v>45786</v>
      </c>
      <c r="AB3" s="13">
        <v>45790</v>
      </c>
      <c r="AC3" s="30" t="s">
        <v>46</v>
      </c>
    </row>
    <row r="4" spans="1:29" ht="128.25">
      <c r="A4" s="1" t="s">
        <v>34</v>
      </c>
      <c r="B4" s="1"/>
      <c r="C4" s="2" t="s">
        <v>47</v>
      </c>
      <c r="D4" s="1" t="s">
        <v>32</v>
      </c>
      <c r="E4" s="1" t="s">
        <v>48</v>
      </c>
      <c r="F4" s="3" t="str">
        <f t="shared" si="0"/>
        <v>804813</v>
      </c>
      <c r="G4" s="4">
        <v>45741</v>
      </c>
      <c r="H4" s="4"/>
      <c r="I4" s="6" t="s">
        <v>37</v>
      </c>
      <c r="J4" s="5" t="s">
        <v>38</v>
      </c>
      <c r="K4" s="10" t="s">
        <v>49</v>
      </c>
      <c r="L4" s="5" t="s">
        <v>40</v>
      </c>
      <c r="M4" s="5" t="s">
        <v>41</v>
      </c>
      <c r="N4" s="7">
        <v>1</v>
      </c>
      <c r="O4" s="8" t="s">
        <v>42</v>
      </c>
      <c r="P4" s="9">
        <v>1</v>
      </c>
      <c r="Q4" s="8" t="s">
        <v>50</v>
      </c>
      <c r="R4" s="9">
        <v>1</v>
      </c>
      <c r="S4" s="8">
        <v>1</v>
      </c>
      <c r="T4" s="5" t="s">
        <v>38</v>
      </c>
      <c r="U4" s="4" t="s">
        <v>44</v>
      </c>
      <c r="V4" s="31" t="s">
        <v>40</v>
      </c>
      <c r="W4" s="5" t="s">
        <v>38</v>
      </c>
      <c r="X4" s="13">
        <v>45782</v>
      </c>
      <c r="Y4" s="11">
        <f>IFERROR(
    IF(Z4="DONE",
        "QC DONE",
        IF(OR(AA4="TBD", ISBLANK(AA4)),
            "NO SHIP DATE",
            IF(AND(ISNUMBER(DATEVALUE(TEXT(Z4,"MM/DD/YY"))), ISNUMBER([1]!Table22[[#This Row],[QC START]])),
                NETWORKDAYS([1]!Table22[[#This Row],[QC START]], DATEVALUE(TEXT(Z4,"MM/DD/YY")), [1]Delivered!$Z$3:$Z$8),
                IF(AND(ISNUMBER(DATEVALUE(TEXT(AA4,"MM/DD/YY"))), ISNUMBER([1]!Table22[[#This Row],[QC START]])),
                    NETWORKDAYS([1]!Table22[[#This Row],[QC START]], DATEVALUE(TEXT(AA4,"MM/DD/YY")), [1]Delivered!$Z$3:$Z$8),
                    "IN QC"
                )
            )-1
        )
    ),
"IN QC"
)</f>
        <v>4</v>
      </c>
      <c r="Z4" s="32" t="s">
        <v>51</v>
      </c>
      <c r="AA4" s="13">
        <v>45786</v>
      </c>
      <c r="AB4" s="13">
        <v>45791</v>
      </c>
      <c r="AC4" s="30" t="s">
        <v>52</v>
      </c>
    </row>
    <row r="5" spans="1:29" ht="57">
      <c r="A5" s="15" t="s">
        <v>53</v>
      </c>
      <c r="B5" s="15" t="s">
        <v>54</v>
      </c>
      <c r="C5" s="16" t="s">
        <v>55</v>
      </c>
      <c r="D5" s="15" t="s">
        <v>56</v>
      </c>
      <c r="E5" s="15" t="s">
        <v>57</v>
      </c>
      <c r="F5" s="17" t="str">
        <f t="shared" si="0"/>
        <v>804507</v>
      </c>
      <c r="G5" s="18">
        <v>45737</v>
      </c>
      <c r="H5" s="18"/>
      <c r="I5" s="19" t="s">
        <v>38</v>
      </c>
      <c r="J5" s="20" t="s">
        <v>38</v>
      </c>
      <c r="K5" s="21" t="s">
        <v>58</v>
      </c>
      <c r="L5" s="20" t="s">
        <v>40</v>
      </c>
      <c r="M5" s="20" t="s">
        <v>59</v>
      </c>
      <c r="N5" s="22">
        <v>1</v>
      </c>
      <c r="O5" s="23" t="s">
        <v>60</v>
      </c>
      <c r="P5" s="24">
        <v>0.99</v>
      </c>
      <c r="Q5" s="23"/>
      <c r="R5" s="24">
        <v>0.95</v>
      </c>
      <c r="S5" s="23">
        <v>1</v>
      </c>
      <c r="T5" s="18" t="s">
        <v>40</v>
      </c>
      <c r="U5" s="18" t="s">
        <v>44</v>
      </c>
      <c r="V5" s="21" t="s">
        <v>40</v>
      </c>
      <c r="W5" s="18" t="s">
        <v>44</v>
      </c>
      <c r="X5" s="18" t="s">
        <v>44</v>
      </c>
      <c r="Y5" s="28" t="str">
        <f>IFERROR(
    IF(Z5="DONE",
        "QC DONE",
        IF(OR(AA5="TBD", ISBLANK(AA5)),
            "NO SHIP DATE",
            IF(AND(ISNUMBER(DATEVALUE(TEXT(Z5,"MM/DD/YY"))), ISNUMBER([1]!Table22[[#This Row],[QC START]])),
                NETWORKDAYS([1]!Table22[[#This Row],[QC START]], DATEVALUE(TEXT(Z5,"MM/DD/YY")), [1]Delivered!$Z$3:$Z$8),
                IF(AND(ISNUMBER(DATEVALUE(TEXT(AA5,"MM/DD/YY"))), ISNUMBER([1]!Table22[[#This Row],[QC START]])),
                    NETWORKDAYS([1]!Table22[[#This Row],[QC START]], DATEVALUE(TEXT(AA5,"MM/DD/YY")), [1]Delivered!$Z$3:$Z$8),
                    "IN QC"
                )
            )-1
        )
    ),
"IN QC"
)</f>
        <v>IN QC</v>
      </c>
      <c r="Z5" s="33" t="s">
        <v>61</v>
      </c>
      <c r="AA5" s="34">
        <v>45789</v>
      </c>
      <c r="AB5" s="35">
        <v>45792</v>
      </c>
      <c r="AC5" s="36" t="s">
        <v>62</v>
      </c>
    </row>
    <row r="6" spans="1:29">
      <c r="A6" s="1" t="s">
        <v>53</v>
      </c>
      <c r="B6" s="1" t="s">
        <v>63</v>
      </c>
      <c r="C6" s="2" t="s">
        <v>64</v>
      </c>
      <c r="D6" s="1" t="s">
        <v>56</v>
      </c>
      <c r="E6" s="1" t="s">
        <v>65</v>
      </c>
      <c r="F6" s="3" t="str">
        <f t="shared" si="0"/>
        <v>804666</v>
      </c>
      <c r="G6" s="4">
        <v>45694</v>
      </c>
      <c r="H6" s="4"/>
      <c r="I6" s="6" t="s">
        <v>37</v>
      </c>
      <c r="J6" s="5" t="s">
        <v>38</v>
      </c>
      <c r="K6" s="5" t="s">
        <v>39</v>
      </c>
      <c r="L6" s="5" t="s">
        <v>40</v>
      </c>
      <c r="M6" s="5" t="s">
        <v>66</v>
      </c>
      <c r="N6" s="7">
        <v>1</v>
      </c>
      <c r="O6" s="8" t="s">
        <v>67</v>
      </c>
      <c r="P6" s="9">
        <v>1</v>
      </c>
      <c r="Q6" s="8" t="s">
        <v>43</v>
      </c>
      <c r="R6" s="9">
        <v>1</v>
      </c>
      <c r="S6" s="8">
        <v>1</v>
      </c>
      <c r="T6" s="4" t="s">
        <v>40</v>
      </c>
      <c r="U6" s="4" t="s">
        <v>44</v>
      </c>
      <c r="V6" s="10"/>
      <c r="W6" s="4">
        <v>45771</v>
      </c>
      <c r="X6" s="4">
        <v>45782</v>
      </c>
      <c r="Y6" s="11">
        <f>IFERROR(
    IF(Z6="DONE",
        "QC DONE",
        IF(OR(AA6="TBD", ISBLANK(AA6)),
            "NO SHIP DATE",
            IF(AND(ISNUMBER(DATEVALUE(TEXT(Z6,"MM/DD/YY"))), ISNUMBER([1]!Table22[[#This Row],[QC START]])),
                NETWORKDAYS([1]!Table22[[#This Row],[QC START]], DATEVALUE(TEXT(Z6,"MM/DD/YY")), [1]Delivered!$Z$3:$Z$8),
                IF(AND(ISNUMBER(DATEVALUE(TEXT(AA6,"MM/DD/YY"))), ISNUMBER([1]!Table22[[#This Row],[QC START]])),
                    NETWORKDAYS([1]!Table22[[#This Row],[QC START]], DATEVALUE(TEXT(AA6,"MM/DD/YY")), [1]Delivered!$Z$3:$Z$8),
                    "IN QC"
                )
            )-1
        )
    ),
"IN QC"
)</f>
        <v>5</v>
      </c>
      <c r="Z6" s="12"/>
      <c r="AA6" s="4">
        <v>45789</v>
      </c>
      <c r="AB6" s="37">
        <v>45793</v>
      </c>
      <c r="AC6" s="38"/>
    </row>
    <row r="7" spans="1:29" ht="85.5">
      <c r="A7" s="15" t="s">
        <v>53</v>
      </c>
      <c r="B7" s="15" t="s">
        <v>68</v>
      </c>
      <c r="C7" s="16" t="s">
        <v>69</v>
      </c>
      <c r="D7" s="15" t="s">
        <v>56</v>
      </c>
      <c r="E7" s="15" t="s">
        <v>57</v>
      </c>
      <c r="F7" s="17" t="str">
        <f t="shared" si="0"/>
        <v>804653</v>
      </c>
      <c r="G7" s="18">
        <v>45674</v>
      </c>
      <c r="H7" s="18" t="s">
        <v>70</v>
      </c>
      <c r="I7" s="19" t="s">
        <v>37</v>
      </c>
      <c r="J7" s="20" t="s">
        <v>38</v>
      </c>
      <c r="K7" s="21" t="s">
        <v>71</v>
      </c>
      <c r="L7" s="20" t="s">
        <v>40</v>
      </c>
      <c r="M7" s="20" t="s">
        <v>72</v>
      </c>
      <c r="N7" s="22">
        <v>1</v>
      </c>
      <c r="O7" s="23" t="s">
        <v>60</v>
      </c>
      <c r="P7" s="24">
        <v>1</v>
      </c>
      <c r="Q7" s="23"/>
      <c r="R7" s="24">
        <v>1</v>
      </c>
      <c r="S7" s="23">
        <v>1</v>
      </c>
      <c r="T7" s="18" t="s">
        <v>40</v>
      </c>
      <c r="U7" s="18" t="s">
        <v>44</v>
      </c>
      <c r="V7" s="26" t="s">
        <v>44</v>
      </c>
      <c r="W7" s="18" t="s">
        <v>44</v>
      </c>
      <c r="X7" s="34">
        <v>45782</v>
      </c>
      <c r="Y7" s="28">
        <f>IFERROR(
    IF(Z7="DONE",
        "QC DONE",
        IF(OR(AA7="TBD", ISBLANK(AA7)),
            "NO SHIP DATE",
            IF(AND(ISNUMBER(DATEVALUE(TEXT(Z7,"MM/DD/YY"))), ISNUMBER([1]!Table22[[#This Row],[QC START]])),
                NETWORKDAYS([1]!Table22[[#This Row],[QC START]], DATEVALUE(TEXT(Z7,"MM/DD/YY")), [1]Delivered!$Z$3:$Z$8),
                IF(AND(ISNUMBER(DATEVALUE(TEXT(AA7,"MM/DD/YY"))), ISNUMBER([1]!Table22[[#This Row],[QC START]])),
                    NETWORKDAYS([1]!Table22[[#This Row],[QC START]], DATEVALUE(TEXT(AA7,"MM/DD/YY")), [1]Delivered!$Z$3:$Z$8),
                    "IN QC"
                )
            )-1
        )
    ),
"IN QC"
)</f>
        <v>8</v>
      </c>
      <c r="Z7" s="29"/>
      <c r="AA7" s="34">
        <v>45792</v>
      </c>
      <c r="AB7" s="34">
        <v>45796</v>
      </c>
      <c r="AC7" s="36" t="s">
        <v>73</v>
      </c>
    </row>
    <row r="8" spans="1:29" ht="99.75">
      <c r="A8" s="1" t="s">
        <v>34</v>
      </c>
      <c r="B8" s="1"/>
      <c r="C8" s="2" t="s">
        <v>74</v>
      </c>
      <c r="D8" s="1" t="s">
        <v>56</v>
      </c>
      <c r="E8" s="1" t="s">
        <v>48</v>
      </c>
      <c r="F8" s="3" t="str">
        <f t="shared" si="0"/>
        <v>804815</v>
      </c>
      <c r="G8" s="4">
        <v>45741</v>
      </c>
      <c r="H8" s="4"/>
      <c r="I8" s="6" t="s">
        <v>37</v>
      </c>
      <c r="J8" s="5" t="s">
        <v>38</v>
      </c>
      <c r="K8" s="10" t="s">
        <v>49</v>
      </c>
      <c r="L8" s="5" t="s">
        <v>40</v>
      </c>
      <c r="M8" s="5" t="s">
        <v>41</v>
      </c>
      <c r="N8" s="7">
        <v>1</v>
      </c>
      <c r="O8" s="8" t="s">
        <v>42</v>
      </c>
      <c r="P8" s="9">
        <v>1</v>
      </c>
      <c r="Q8" s="8" t="s">
        <v>50</v>
      </c>
      <c r="R8" s="9">
        <v>1</v>
      </c>
      <c r="S8" s="8">
        <v>1</v>
      </c>
      <c r="T8" s="5" t="s">
        <v>38</v>
      </c>
      <c r="U8" s="4" t="s">
        <v>44</v>
      </c>
      <c r="V8" s="31" t="s">
        <v>40</v>
      </c>
      <c r="W8" s="5" t="s">
        <v>38</v>
      </c>
      <c r="X8" s="4">
        <v>45784</v>
      </c>
      <c r="Y8" s="11">
        <f>IFERROR(
    IF(Z8="DONE",
        "QC DONE",
        IF(OR(AA8="TBD", ISBLANK(AA8)),
            "NO SHIP DATE",
            IF(AND(ISNUMBER(DATEVALUE(TEXT(Z8,"MM/DD/YY"))), ISNUMBER([1]!Table22[[#This Row],[QC START]])),
                NETWORKDAYS([1]!Table22[[#This Row],[QC START]], DATEVALUE(TEXT(Z8,"MM/DD/YY")), [1]Delivered!$Z$3:$Z$8),
                IF(AND(ISNUMBER(DATEVALUE(TEXT(AA8,"MM/DD/YY"))), ISNUMBER([1]!Table22[[#This Row],[QC START]])),
                    NETWORKDAYS([1]!Table22[[#This Row],[QC START]], DATEVALUE(TEXT(AA8,"MM/DD/YY")), [1]Delivered!$Z$3:$Z$8),
                    "IN QC"
                )
            )-1
        )
    ),
"IN QC"
)</f>
        <v>7</v>
      </c>
      <c r="Z8" s="32" t="s">
        <v>75</v>
      </c>
      <c r="AA8" s="4">
        <v>45793</v>
      </c>
      <c r="AB8" s="4">
        <v>45797</v>
      </c>
      <c r="AC8" s="38" t="s">
        <v>76</v>
      </c>
    </row>
    <row r="9" spans="1:29" ht="99.75">
      <c r="A9" s="15" t="s">
        <v>53</v>
      </c>
      <c r="B9" s="15" t="s">
        <v>63</v>
      </c>
      <c r="C9" s="16" t="s">
        <v>77</v>
      </c>
      <c r="D9" s="15" t="s">
        <v>56</v>
      </c>
      <c r="E9" s="15" t="s">
        <v>65</v>
      </c>
      <c r="F9" s="17" t="str">
        <f t="shared" si="0"/>
        <v>804731</v>
      </c>
      <c r="G9" s="18" t="s">
        <v>78</v>
      </c>
      <c r="H9" s="18"/>
      <c r="I9" s="19" t="s">
        <v>37</v>
      </c>
      <c r="J9" s="20" t="s">
        <v>79</v>
      </c>
      <c r="K9" s="20" t="s">
        <v>80</v>
      </c>
      <c r="L9" s="39" t="s">
        <v>40</v>
      </c>
      <c r="M9" s="20" t="s">
        <v>72</v>
      </c>
      <c r="N9" s="22">
        <v>1</v>
      </c>
      <c r="O9" s="23" t="s">
        <v>81</v>
      </c>
      <c r="P9" s="24">
        <v>1</v>
      </c>
      <c r="Q9" s="23" t="s">
        <v>82</v>
      </c>
      <c r="R9" s="24">
        <v>1</v>
      </c>
      <c r="S9" s="23">
        <v>0</v>
      </c>
      <c r="T9" s="18" t="s">
        <v>40</v>
      </c>
      <c r="U9" s="18" t="s">
        <v>44</v>
      </c>
      <c r="V9" s="21" t="s">
        <v>83</v>
      </c>
      <c r="W9" s="18">
        <v>45782</v>
      </c>
      <c r="X9" s="18">
        <v>45789</v>
      </c>
      <c r="Y9" s="28">
        <f>IFERROR(
    IF(Z9="DONE",
        "QC DONE",
        IF(OR(AA9="TBD", ISBLANK(AA9)),
            "NO SHIP DATE",
            IF(AND(ISNUMBER(DATEVALUE(TEXT(Z9,"MM/DD/YY"))), ISNUMBER([1]!Table22[[#This Row],[QC START]])),
                NETWORKDAYS([1]!Table22[[#This Row],[QC START]], DATEVALUE(TEXT(Z9,"MM/DD/YY")), [1]Delivered!$Z$3:$Z$8),
                IF(AND(ISNUMBER(DATEVALUE(TEXT(AA9,"MM/DD/YY"))), ISNUMBER([1]!Table22[[#This Row],[QC START]])),
                    NETWORKDAYS([1]!Table22[[#This Row],[QC START]], DATEVALUE(TEXT(AA9,"MM/DD/YY")), [1]Delivered!$Z$3:$Z$8),
                    "IN QC"
                )
            )-1
        )
    ),
"IN QC"
)</f>
        <v>5</v>
      </c>
      <c r="Z9" s="29"/>
      <c r="AA9" s="18">
        <v>45796</v>
      </c>
      <c r="AB9" s="18">
        <v>45800</v>
      </c>
      <c r="AC9" s="36" t="s">
        <v>84</v>
      </c>
    </row>
    <row r="10" spans="1:29" ht="171">
      <c r="A10" s="1" t="s">
        <v>34</v>
      </c>
      <c r="B10" s="1"/>
      <c r="C10" s="2" t="s">
        <v>85</v>
      </c>
      <c r="D10" s="1" t="s">
        <v>56</v>
      </c>
      <c r="E10" s="1" t="s">
        <v>36</v>
      </c>
      <c r="F10" s="3" t="str">
        <f t="shared" si="0"/>
        <v>804916</v>
      </c>
      <c r="G10" s="40" t="s">
        <v>86</v>
      </c>
      <c r="H10" s="4"/>
      <c r="I10" s="6" t="s">
        <v>37</v>
      </c>
      <c r="J10" s="5" t="s">
        <v>38</v>
      </c>
      <c r="K10" s="10" t="s">
        <v>87</v>
      </c>
      <c r="L10" s="5" t="s">
        <v>40</v>
      </c>
      <c r="M10" s="5" t="s">
        <v>41</v>
      </c>
      <c r="N10" s="7">
        <v>1</v>
      </c>
      <c r="O10" s="8" t="s">
        <v>88</v>
      </c>
      <c r="P10" s="9">
        <v>1</v>
      </c>
      <c r="Q10" s="8" t="s">
        <v>50</v>
      </c>
      <c r="R10" s="9">
        <v>1</v>
      </c>
      <c r="S10" s="8">
        <v>0</v>
      </c>
      <c r="T10" s="5" t="s">
        <v>38</v>
      </c>
      <c r="U10" s="4" t="s">
        <v>44</v>
      </c>
      <c r="V10" s="31">
        <v>45782</v>
      </c>
      <c r="W10" s="5" t="s">
        <v>38</v>
      </c>
      <c r="X10" s="4">
        <v>45789</v>
      </c>
      <c r="Y10" s="11">
        <f>IFERROR(
    IF(Z10="DONE",
        "QC DONE",
        IF(OR(AA10="TBD", ISBLANK(AA10)),
            "NO SHIP DATE",
            IF(AND(ISNUMBER(DATEVALUE(TEXT(Z10,"MM/DD/YY"))), ISNUMBER([1]!Table22[[#This Row],[QC START]])),
                NETWORKDAYS([1]!Table22[[#This Row],[QC START]], DATEVALUE(TEXT(Z10,"MM/DD/YY")), [1]Delivered!$Z$3:$Z$8),
                IF(AND(ISNUMBER(DATEVALUE(TEXT(AA10,"MM/DD/YY"))), ISNUMBER([1]!Table22[[#This Row],[QC START]])),
                    NETWORKDAYS([1]!Table22[[#This Row],[QC START]], DATEVALUE(TEXT(AA10,"MM/DD/YY")), [1]Delivered!$Z$3:$Z$8),
                    "IN QC"
                )
            )-1
        )
    ),
"IN QC"
)</f>
        <v>7</v>
      </c>
      <c r="Z10" s="12" t="s">
        <v>89</v>
      </c>
      <c r="AA10" s="4">
        <v>45798</v>
      </c>
      <c r="AB10" s="4">
        <v>45803</v>
      </c>
      <c r="AC10" s="38" t="s">
        <v>90</v>
      </c>
    </row>
    <row r="11" spans="1:29" ht="42.75">
      <c r="A11" s="15" t="s">
        <v>34</v>
      </c>
      <c r="B11" s="15"/>
      <c r="C11" s="16" t="s">
        <v>91</v>
      </c>
      <c r="D11" s="15" t="s">
        <v>56</v>
      </c>
      <c r="E11" s="15" t="s">
        <v>48</v>
      </c>
      <c r="F11" s="17" t="str">
        <f t="shared" si="0"/>
        <v>804814</v>
      </c>
      <c r="G11" s="18">
        <v>45741</v>
      </c>
      <c r="H11" s="18"/>
      <c r="I11" s="19" t="s">
        <v>37</v>
      </c>
      <c r="J11" s="20" t="s">
        <v>38</v>
      </c>
      <c r="K11" s="21" t="s">
        <v>49</v>
      </c>
      <c r="L11" s="20" t="s">
        <v>40</v>
      </c>
      <c r="M11" s="20" t="s">
        <v>41</v>
      </c>
      <c r="N11" s="22">
        <v>1</v>
      </c>
      <c r="O11" s="23" t="s">
        <v>42</v>
      </c>
      <c r="P11" s="24">
        <v>1</v>
      </c>
      <c r="Q11" s="23" t="s">
        <v>50</v>
      </c>
      <c r="R11" s="24">
        <v>1</v>
      </c>
      <c r="S11" s="23">
        <v>1</v>
      </c>
      <c r="T11" s="20" t="s">
        <v>38</v>
      </c>
      <c r="U11" s="18" t="s">
        <v>44</v>
      </c>
      <c r="V11" s="26" t="s">
        <v>44</v>
      </c>
      <c r="W11" s="20" t="s">
        <v>38</v>
      </c>
      <c r="X11" s="27">
        <v>45791</v>
      </c>
      <c r="Y11" s="28">
        <f>IFERROR(
    IF(Z11="DONE",
        "QC DONE",
        IF(OR(AA11="TBD", ISBLANK(AA11)),
            "NO SHIP DATE",
            IF(AND(ISNUMBER(DATEVALUE(TEXT(Z11,"MM/DD/YY"))), ISNUMBER([1]!Table22[[#This Row],[QC START]])),
                NETWORKDAYS([1]!Table22[[#This Row],[QC START]], DATEVALUE(TEXT(Z11,"MM/DD/YY")), [1]Delivered!$Z$3:$Z$8),
                IF(AND(ISNUMBER(DATEVALUE(TEXT(AA11,"MM/DD/YY"))), ISNUMBER([1]!Table22[[#This Row],[QC START]])),
                    NETWORKDAYS([1]!Table22[[#This Row],[QC START]], DATEVALUE(TEXT(AA11,"MM/DD/YY")), [1]Delivered!$Z$3:$Z$8),
                    "IN QC"
                )
            )-1
        )
    ),
"IN QC"
)</f>
        <v>8</v>
      </c>
      <c r="Z11" s="32" t="s">
        <v>92</v>
      </c>
      <c r="AA11" s="27">
        <v>45803</v>
      </c>
      <c r="AB11" s="27">
        <v>45807</v>
      </c>
      <c r="AC11" s="36" t="s">
        <v>93</v>
      </c>
    </row>
    <row r="12" spans="1:29" ht="99.75">
      <c r="A12" s="1" t="s">
        <v>53</v>
      </c>
      <c r="B12" s="1" t="s">
        <v>94</v>
      </c>
      <c r="C12" s="41" t="s">
        <v>95</v>
      </c>
      <c r="D12" s="1" t="s">
        <v>56</v>
      </c>
      <c r="E12" s="1" t="s">
        <v>57</v>
      </c>
      <c r="F12" s="3" t="str">
        <f t="shared" si="0"/>
        <v>804287</v>
      </c>
      <c r="G12" s="4">
        <v>45772</v>
      </c>
      <c r="H12" s="4"/>
      <c r="I12" s="6" t="s">
        <v>38</v>
      </c>
      <c r="J12" s="5" t="s">
        <v>38</v>
      </c>
      <c r="K12" s="10" t="s">
        <v>96</v>
      </c>
      <c r="L12" s="5" t="s">
        <v>40</v>
      </c>
      <c r="M12" s="5" t="s">
        <v>97</v>
      </c>
      <c r="N12" s="7">
        <v>1</v>
      </c>
      <c r="O12" s="8" t="s">
        <v>98</v>
      </c>
      <c r="P12" s="9">
        <v>1</v>
      </c>
      <c r="Q12" s="8"/>
      <c r="R12" s="9">
        <v>1</v>
      </c>
      <c r="S12" s="8">
        <v>1</v>
      </c>
      <c r="T12" s="4" t="s">
        <v>40</v>
      </c>
      <c r="U12" s="4" t="s">
        <v>44</v>
      </c>
      <c r="V12" s="10"/>
      <c r="W12" s="4" t="s">
        <v>44</v>
      </c>
      <c r="X12" s="4">
        <v>45783</v>
      </c>
      <c r="Y12" s="11">
        <f>IFERROR(
    IF(Z12="DONE",
        "QC DONE",
        IF(OR(AA12="TBD", ISBLANK(AA12)),
            "NO SHIP DATE",
            IF(AND(ISNUMBER(DATEVALUE(TEXT(Z12,"MM/DD/YY"))), ISNUMBER([1]!Table22[[#This Row],[QC START]])),
                NETWORKDAYS([1]!Table22[[#This Row],[QC START]], DATEVALUE(TEXT(Z12,"MM/DD/YY")), [1]Delivered!$Z$3:$Z$8),
                IF(AND(ISNUMBER(DATEVALUE(TEXT(AA12,"MM/DD/YY"))), ISNUMBER([1]!Table22[[#This Row],[QC START]])),
                    NETWORKDAYS([1]!Table22[[#This Row],[QC START]], DATEVALUE(TEXT(AA12,"MM/DD/YY")), [1]Delivered!$Z$3:$Z$8),
                    "IN QC"
                )
            )-1
        )
    ),
"IN QC"
)</f>
        <v>14</v>
      </c>
      <c r="Z12" s="12"/>
      <c r="AA12" s="4">
        <v>45803</v>
      </c>
      <c r="AB12" s="4">
        <v>45806</v>
      </c>
      <c r="AC12" s="38" t="s">
        <v>99</v>
      </c>
    </row>
    <row r="13" spans="1:29" ht="42.75">
      <c r="A13" s="15" t="s">
        <v>34</v>
      </c>
      <c r="B13" s="15"/>
      <c r="C13" s="16" t="s">
        <v>100</v>
      </c>
      <c r="D13" s="15" t="s">
        <v>56</v>
      </c>
      <c r="E13" s="15" t="s">
        <v>48</v>
      </c>
      <c r="F13" s="17" t="str">
        <f t="shared" si="0"/>
        <v>804816</v>
      </c>
      <c r="G13" s="18">
        <v>45741</v>
      </c>
      <c r="H13" s="18"/>
      <c r="I13" s="19" t="s">
        <v>37</v>
      </c>
      <c r="J13" s="20" t="s">
        <v>38</v>
      </c>
      <c r="K13" s="21" t="s">
        <v>49</v>
      </c>
      <c r="L13" s="20" t="s">
        <v>40</v>
      </c>
      <c r="M13" s="20" t="s">
        <v>41</v>
      </c>
      <c r="N13" s="22">
        <v>1</v>
      </c>
      <c r="O13" s="23" t="s">
        <v>42</v>
      </c>
      <c r="P13" s="24">
        <v>1</v>
      </c>
      <c r="Q13" s="23" t="s">
        <v>50</v>
      </c>
      <c r="R13" s="24">
        <v>1</v>
      </c>
      <c r="S13" s="23">
        <v>1</v>
      </c>
      <c r="T13" s="20" t="s">
        <v>38</v>
      </c>
      <c r="U13" s="18" t="s">
        <v>44</v>
      </c>
      <c r="V13" s="26" t="s">
        <v>44</v>
      </c>
      <c r="W13" s="20" t="s">
        <v>38</v>
      </c>
      <c r="X13" s="27">
        <v>45791</v>
      </c>
      <c r="Y13" s="28">
        <f>IFERROR(
    IF(Z13="DONE",
        "QC DONE",
        IF(OR(AA13="TBD", ISBLANK(AA13)),
            "NO SHIP DATE",
            IF(AND(ISNUMBER(DATEVALUE(TEXT(Z13,"MM/DD/YY"))), ISNUMBER([1]!Table22[[#This Row],[QC START]])),
                NETWORKDAYS([1]!Table22[[#This Row],[QC START]], DATEVALUE(TEXT(Z13,"MM/DD/YY")), [1]Delivered!$Z$3:$Z$8),
                IF(AND(ISNUMBER(DATEVALUE(TEXT(AA13,"MM/DD/YY"))), ISNUMBER([1]!Table22[[#This Row],[QC START]])),
                    NETWORKDAYS([1]!Table22[[#This Row],[QC START]], DATEVALUE(TEXT(AA13,"MM/DD/YY")), [1]Delivered!$Z$3:$Z$8),
                    "IN QC"
                )
            )-1
        )
    ),
"IN QC"
)</f>
        <v>8</v>
      </c>
      <c r="Z13" s="32" t="s">
        <v>101</v>
      </c>
      <c r="AA13" s="27">
        <v>45803</v>
      </c>
      <c r="AB13" s="27">
        <v>45807</v>
      </c>
      <c r="AC13" s="36" t="s">
        <v>102</v>
      </c>
    </row>
    <row r="14" spans="1:29" ht="256.5">
      <c r="A14" s="1" t="s">
        <v>34</v>
      </c>
      <c r="B14" s="1"/>
      <c r="C14" s="42" t="s">
        <v>103</v>
      </c>
      <c r="D14" s="43" t="s">
        <v>56</v>
      </c>
      <c r="E14" s="1" t="s">
        <v>48</v>
      </c>
      <c r="F14" s="3" t="str">
        <f t="shared" si="0"/>
        <v>804907</v>
      </c>
      <c r="G14" s="4">
        <v>45762</v>
      </c>
      <c r="H14" s="4"/>
      <c r="I14" s="6" t="s">
        <v>37</v>
      </c>
      <c r="J14" s="5" t="s">
        <v>38</v>
      </c>
      <c r="K14" s="5" t="s">
        <v>104</v>
      </c>
      <c r="L14" s="5" t="s">
        <v>40</v>
      </c>
      <c r="M14" s="5" t="s">
        <v>105</v>
      </c>
      <c r="N14" s="7">
        <v>1</v>
      </c>
      <c r="O14" s="8" t="s">
        <v>42</v>
      </c>
      <c r="P14" s="9">
        <v>1</v>
      </c>
      <c r="Q14" s="8"/>
      <c r="R14" s="9" t="s">
        <v>38</v>
      </c>
      <c r="S14" s="8">
        <v>0</v>
      </c>
      <c r="T14" s="5" t="s">
        <v>38</v>
      </c>
      <c r="U14" s="4" t="s">
        <v>44</v>
      </c>
      <c r="V14" s="10" t="s">
        <v>106</v>
      </c>
      <c r="W14" s="4" t="s">
        <v>38</v>
      </c>
      <c r="X14" s="27">
        <v>45796</v>
      </c>
      <c r="Y14" s="11">
        <f>IFERROR(
    IF(Z14="DONE",
        "QC DONE",
        IF(OR(AA14="TBD", ISBLANK(AA14)),
            "NO SHIP DATE",
            IF(AND(ISNUMBER(DATEVALUE(TEXT(Z14,"MM/DD/YY"))), ISNUMBER([1]!Table22[[#This Row],[QC START]])),
                NETWORKDAYS([1]!Table22[[#This Row],[QC START]], DATEVALUE(TEXT(Z14,"MM/DD/YY")), [1]Delivered!$Z$3:$Z$8),
                IF(AND(ISNUMBER(DATEVALUE(TEXT(AA14,"MM/DD/YY"))), ISNUMBER([1]!Table22[[#This Row],[QC START]])),
                    NETWORKDAYS([1]!Table22[[#This Row],[QC START]], DATEVALUE(TEXT(AA14,"MM/DD/YY")), [1]Delivered!$Z$3:$Z$8),
                    "IN QC"
                )
            )-1
        )
    ),
"IN QC"
)</f>
        <v>7</v>
      </c>
      <c r="Z14" s="12"/>
      <c r="AA14" s="27">
        <v>45805</v>
      </c>
      <c r="AB14" s="27">
        <v>45807</v>
      </c>
      <c r="AC14" s="38" t="s">
        <v>107</v>
      </c>
    </row>
    <row r="15" spans="1:29" ht="171">
      <c r="A15" s="15" t="s">
        <v>53</v>
      </c>
      <c r="B15" s="15" t="s">
        <v>68</v>
      </c>
      <c r="C15" s="16" t="s">
        <v>108</v>
      </c>
      <c r="D15" s="15" t="s">
        <v>109</v>
      </c>
      <c r="E15" s="15" t="s">
        <v>57</v>
      </c>
      <c r="F15" s="17" t="str">
        <f t="shared" si="0"/>
        <v>804654</v>
      </c>
      <c r="G15" s="18">
        <v>45674</v>
      </c>
      <c r="H15" s="18" t="s">
        <v>70</v>
      </c>
      <c r="I15" s="19" t="s">
        <v>37</v>
      </c>
      <c r="J15" s="20" t="s">
        <v>38</v>
      </c>
      <c r="K15" s="21" t="s">
        <v>110</v>
      </c>
      <c r="L15" s="20" t="s">
        <v>40</v>
      </c>
      <c r="M15" s="20" t="s">
        <v>72</v>
      </c>
      <c r="N15" s="22">
        <v>1</v>
      </c>
      <c r="O15" s="23" t="s">
        <v>60</v>
      </c>
      <c r="P15" s="24">
        <v>1</v>
      </c>
      <c r="Q15" s="23"/>
      <c r="R15" s="24">
        <v>1</v>
      </c>
      <c r="S15" s="23">
        <v>1</v>
      </c>
      <c r="T15" s="18" t="s">
        <v>40</v>
      </c>
      <c r="U15" s="18" t="s">
        <v>44</v>
      </c>
      <c r="V15" s="21" t="s">
        <v>83</v>
      </c>
      <c r="W15" s="44">
        <v>45792</v>
      </c>
      <c r="X15" s="44">
        <v>45796</v>
      </c>
      <c r="Y15" s="28">
        <f>IFERROR(
    IF(Z15="DONE",
        "QC DONE",
        IF(OR(AA15="TBD", ISBLANK(AA15)),
            "NO SHIP DATE",
            IF(AND(ISNUMBER(DATEVALUE(TEXT(Z15,"MM/DD/YY"))), ISNUMBER([1]!Table22[[#This Row],[QC START]])),
                NETWORKDAYS([1]!Table22[[#This Row],[QC START]], DATEVALUE(TEXT(Z15,"MM/DD/YY")), [1]Delivered!$Z$3:$Z$8),
                IF(AND(ISNUMBER(DATEVALUE(TEXT(AA15,"MM/DD/YY"))), ISNUMBER([1]!Table22[[#This Row],[QC START]])),
                    NETWORKDAYS([1]!Table22[[#This Row],[QC START]], DATEVALUE(TEXT(AA15,"MM/DD/YY")), [1]Delivered!$Z$3:$Z$8),
                    "IN QC"
                )
            )-1
        )
    ),
"IN QC"
)</f>
        <v>8</v>
      </c>
      <c r="Z15" s="29"/>
      <c r="AA15" s="44">
        <v>45806</v>
      </c>
      <c r="AB15" s="44">
        <v>45810</v>
      </c>
      <c r="AC15" s="45" t="s">
        <v>111</v>
      </c>
    </row>
    <row r="16" spans="1:29" ht="114">
      <c r="A16" s="1" t="s">
        <v>53</v>
      </c>
      <c r="B16" s="1" t="s">
        <v>112</v>
      </c>
      <c r="C16" s="46" t="s">
        <v>113</v>
      </c>
      <c r="D16" s="1" t="s">
        <v>109</v>
      </c>
      <c r="E16" s="1" t="s">
        <v>57</v>
      </c>
      <c r="F16" s="3" t="str">
        <f t="shared" si="0"/>
        <v>804503</v>
      </c>
      <c r="G16" s="4">
        <v>45764</v>
      </c>
      <c r="H16" s="4"/>
      <c r="I16" s="6" t="s">
        <v>37</v>
      </c>
      <c r="J16" s="5" t="s">
        <v>40</v>
      </c>
      <c r="K16" s="10" t="s">
        <v>114</v>
      </c>
      <c r="L16" s="5" t="s">
        <v>40</v>
      </c>
      <c r="M16" s="5" t="s">
        <v>115</v>
      </c>
      <c r="N16" s="7">
        <v>1</v>
      </c>
      <c r="O16" s="8" t="s">
        <v>116</v>
      </c>
      <c r="P16" s="9">
        <v>1</v>
      </c>
      <c r="Q16" s="8"/>
      <c r="R16" s="9">
        <v>1</v>
      </c>
      <c r="S16" s="8">
        <v>0</v>
      </c>
      <c r="T16" s="4" t="s">
        <v>40</v>
      </c>
      <c r="U16" s="4" t="s">
        <v>44</v>
      </c>
      <c r="V16" s="10" t="s">
        <v>38</v>
      </c>
      <c r="W16" s="44">
        <v>45789</v>
      </c>
      <c r="X16" s="44">
        <v>45796</v>
      </c>
      <c r="Y16" s="11">
        <f>IFERROR(
    IF(Z16="DONE",
        "QC DONE",
        IF(OR(AA16="TBD", ISBLANK(AA16)),
            "NO SHIP DATE",
            IF(AND(ISNUMBER(DATEVALUE(TEXT(Z16,"MM/DD/YY"))), ISNUMBER([1]!Table22[[#This Row],[QC START]])),
                NETWORKDAYS([1]!Table22[[#This Row],[QC START]], DATEVALUE(TEXT(Z16,"MM/DD/YY")), [1]Delivered!$Z$3:$Z$8),
                IF(AND(ISNUMBER(DATEVALUE(TEXT(AA16,"MM/DD/YY"))), ISNUMBER([1]!Table22[[#This Row],[QC START]])),
                    NETWORKDAYS([1]!Table22[[#This Row],[QC START]], DATEVALUE(TEXT(AA16,"MM/DD/YY")), [1]Delivered!$Z$3:$Z$8),
                    "IN QC"
                )
            )-1
        )
    ),
"IN QC"
)</f>
        <v>9</v>
      </c>
      <c r="Z16" s="12"/>
      <c r="AA16" s="44">
        <v>45807</v>
      </c>
      <c r="AB16" s="44">
        <v>45814</v>
      </c>
      <c r="AC16" s="47" t="s">
        <v>117</v>
      </c>
    </row>
    <row r="17" spans="1:29" ht="142.5">
      <c r="A17" s="15" t="s">
        <v>53</v>
      </c>
      <c r="B17" s="48" t="s">
        <v>30</v>
      </c>
      <c r="C17" s="16" t="s">
        <v>118</v>
      </c>
      <c r="D17" s="49" t="s">
        <v>32</v>
      </c>
      <c r="E17" s="15"/>
      <c r="F17" s="17" t="str">
        <f t="shared" si="0"/>
        <v>805268</v>
      </c>
      <c r="G17" s="18" t="s">
        <v>119</v>
      </c>
      <c r="H17" s="18"/>
      <c r="I17" s="19"/>
      <c r="J17" s="20"/>
      <c r="K17" s="20"/>
      <c r="L17" s="20"/>
      <c r="M17" s="20"/>
      <c r="N17" s="22"/>
      <c r="O17" s="23"/>
      <c r="P17" s="24"/>
      <c r="Q17" s="23"/>
      <c r="R17" s="24"/>
      <c r="S17" s="23"/>
      <c r="T17" s="20"/>
      <c r="U17" s="18"/>
      <c r="V17" s="21"/>
      <c r="W17" s="20" t="s">
        <v>120</v>
      </c>
      <c r="X17" s="13">
        <v>45772</v>
      </c>
      <c r="Y17" s="28">
        <f>IFERROR(
    IF(Z17="DONE",
        "QC DONE",
        IF(OR(AA17="TBD", ISBLANK(AA17)),
            "NO SHIP DATE",
            IF(AND(ISNUMBER(DATEVALUE(TEXT(Z17,"MM/DD/YY"))), ISNUMBER([1]!Table22[[#This Row],[QC START]])),
                NETWORKDAYS([1]!Table22[[#This Row],[QC START]], DATEVALUE(TEXT(Z17,"MM/DD/YY")), [1]Delivered!$Z$3:$Z$8),
                IF(AND(ISNUMBER(DATEVALUE(TEXT(AA17,"MM/DD/YY"))), ISNUMBER([1]!Table22[[#This Row],[QC START]])),
                    NETWORKDAYS([1]!Table22[[#This Row],[QC START]], DATEVALUE(TEXT(AA17,"MM/DD/YY")), [1]Delivered!$Z$3:$Z$8),
                    "IN QC"
                )
            )-1
        )
    ),
"IN QC"
)</f>
        <v>25</v>
      </c>
      <c r="Z17" s="29"/>
      <c r="AA17" s="13">
        <v>45807</v>
      </c>
      <c r="AB17" s="50">
        <v>45810</v>
      </c>
      <c r="AC17" s="30" t="s">
        <v>121</v>
      </c>
    </row>
    <row r="18" spans="1:29" ht="28.5">
      <c r="A18" s="1" t="s">
        <v>53</v>
      </c>
      <c r="B18" s="1" t="s">
        <v>112</v>
      </c>
      <c r="C18" s="51" t="s">
        <v>122</v>
      </c>
      <c r="D18" s="52" t="s">
        <v>56</v>
      </c>
      <c r="E18" s="1" t="s">
        <v>123</v>
      </c>
      <c r="F18" s="3" t="str">
        <f t="shared" si="0"/>
        <v>804484</v>
      </c>
      <c r="G18" s="4">
        <v>45335</v>
      </c>
      <c r="H18" s="4"/>
      <c r="I18" s="6" t="s">
        <v>37</v>
      </c>
      <c r="J18" s="5" t="s">
        <v>38</v>
      </c>
      <c r="K18" s="5" t="s">
        <v>124</v>
      </c>
      <c r="L18" s="5" t="s">
        <v>40</v>
      </c>
      <c r="M18" s="5" t="s">
        <v>125</v>
      </c>
      <c r="N18" s="7">
        <v>1</v>
      </c>
      <c r="O18" s="8" t="s">
        <v>67</v>
      </c>
      <c r="P18" s="9">
        <v>1</v>
      </c>
      <c r="Q18" s="8" t="s">
        <v>50</v>
      </c>
      <c r="R18" s="9">
        <v>1</v>
      </c>
      <c r="S18" s="8">
        <v>1</v>
      </c>
      <c r="T18" s="5" t="s">
        <v>40</v>
      </c>
      <c r="U18" s="4" t="s">
        <v>44</v>
      </c>
      <c r="V18" s="10" t="s">
        <v>38</v>
      </c>
      <c r="W18" s="4">
        <v>45800</v>
      </c>
      <c r="X18" s="4">
        <v>45803</v>
      </c>
      <c r="Y18" s="11">
        <f>IFERROR(
    IF(Z18="DONE",
        "QC DONE",
        IF(OR(AA18="TBD", ISBLANK(AA18)),
            "NO SHIP DATE",
            IF(AND(ISNUMBER(DATEVALUE(TEXT(Z18,"MM/DD/YY"))), ISNUMBER([1]!Table22[[#This Row],[QC START]])),
                NETWORKDAYS([1]!Table22[[#This Row],[QC START]], DATEVALUE(TEXT(Z18,"MM/DD/YY")), [1]Delivered!$Z$3:$Z$8),
                IF(AND(ISNUMBER(DATEVALUE(TEXT(AA18,"MM/DD/YY"))), ISNUMBER([1]!Table22[[#This Row],[QC START]])),
                    NETWORKDAYS([1]!Table22[[#This Row],[QC START]], DATEVALUE(TEXT(AA18,"MM/DD/YY")), [1]Delivered!$Z$3:$Z$8),
                    "IN QC"
                )
            )-1
        )
    ),
"IN QC"
)</f>
        <v>4</v>
      </c>
      <c r="Z18" s="12" t="s">
        <v>126</v>
      </c>
      <c r="AA18" s="4">
        <v>45807</v>
      </c>
      <c r="AB18" s="4">
        <v>45811</v>
      </c>
      <c r="AC18" s="38" t="s">
        <v>127</v>
      </c>
    </row>
    <row r="19" spans="1:29" ht="71.25">
      <c r="A19" s="15" t="s">
        <v>53</v>
      </c>
      <c r="B19" s="15" t="s">
        <v>128</v>
      </c>
      <c r="C19" s="16" t="s">
        <v>129</v>
      </c>
      <c r="D19" s="15" t="s">
        <v>56</v>
      </c>
      <c r="E19" s="15" t="s">
        <v>65</v>
      </c>
      <c r="F19" s="17" t="str">
        <f t="shared" si="0"/>
        <v>804018</v>
      </c>
      <c r="G19" s="18">
        <v>45838</v>
      </c>
      <c r="H19" s="18"/>
      <c r="I19" s="19" t="s">
        <v>38</v>
      </c>
      <c r="J19" s="20"/>
      <c r="K19" s="20" t="s">
        <v>114</v>
      </c>
      <c r="L19" s="20" t="s">
        <v>40</v>
      </c>
      <c r="M19" s="20" t="s">
        <v>66</v>
      </c>
      <c r="N19" s="22">
        <v>1</v>
      </c>
      <c r="O19" s="23" t="s">
        <v>116</v>
      </c>
      <c r="P19" s="24">
        <v>1</v>
      </c>
      <c r="Q19" s="23" t="s">
        <v>50</v>
      </c>
      <c r="R19" s="24">
        <v>1</v>
      </c>
      <c r="S19" s="23">
        <v>0</v>
      </c>
      <c r="T19" s="18" t="s">
        <v>40</v>
      </c>
      <c r="U19" s="18" t="s">
        <v>44</v>
      </c>
      <c r="V19" s="21" t="s">
        <v>83</v>
      </c>
      <c r="W19" s="18">
        <v>45796</v>
      </c>
      <c r="X19" s="18">
        <v>45803</v>
      </c>
      <c r="Y19" s="28">
        <f>IFERROR(
    IF(Z19="DONE",
        "QC DONE",
        IF(OR(AA19="TBD", ISBLANK(AA19)),
            "NO SHIP DATE",
            IF(AND(ISNUMBER(DATEVALUE(TEXT(Z19,"MM/DD/YY"))), ISNUMBER([1]!Table22[[#This Row],[QC START]])),
                NETWORKDAYS([1]!Table22[[#This Row],[QC START]], DATEVALUE(TEXT(Z19,"MM/DD/YY")), [1]Delivered!$Z$3:$Z$8),
                IF(AND(ISNUMBER(DATEVALUE(TEXT(AA19,"MM/DD/YY"))), ISNUMBER([1]!Table22[[#This Row],[QC START]])),
                    NETWORKDAYS([1]!Table22[[#This Row],[QC START]], DATEVALUE(TEXT(AA19,"MM/DD/YY")), [1]Delivered!$Z$3:$Z$8),
                    "IN QC"
                )
            )-1
        )
    ),
"IN QC"
)</f>
        <v>5</v>
      </c>
      <c r="Z19" s="29"/>
      <c r="AA19" s="18">
        <v>45810</v>
      </c>
      <c r="AB19" s="18">
        <v>45814</v>
      </c>
      <c r="AC19" s="36" t="s">
        <v>130</v>
      </c>
    </row>
    <row r="20" spans="1:29" ht="142.5">
      <c r="A20" s="1" t="s">
        <v>53</v>
      </c>
      <c r="B20" s="1" t="s">
        <v>128</v>
      </c>
      <c r="C20" s="2" t="s">
        <v>131</v>
      </c>
      <c r="D20" s="1" t="s">
        <v>56</v>
      </c>
      <c r="E20" s="1" t="s">
        <v>65</v>
      </c>
      <c r="F20" s="3" t="str">
        <f t="shared" si="0"/>
        <v>805343</v>
      </c>
      <c r="G20" s="4">
        <v>45838</v>
      </c>
      <c r="H20" s="4"/>
      <c r="I20" s="6" t="s">
        <v>38</v>
      </c>
      <c r="J20" s="5"/>
      <c r="K20" s="5" t="s">
        <v>114</v>
      </c>
      <c r="L20" s="5" t="s">
        <v>40</v>
      </c>
      <c r="M20" s="5" t="s">
        <v>72</v>
      </c>
      <c r="N20" s="7">
        <v>1</v>
      </c>
      <c r="O20" s="8" t="s">
        <v>116</v>
      </c>
      <c r="P20" s="9">
        <v>1</v>
      </c>
      <c r="Q20" s="8" t="s">
        <v>50</v>
      </c>
      <c r="R20" s="9">
        <v>1</v>
      </c>
      <c r="S20" s="8">
        <v>0</v>
      </c>
      <c r="T20" s="4" t="s">
        <v>40</v>
      </c>
      <c r="U20" s="4" t="s">
        <v>44</v>
      </c>
      <c r="V20" s="10" t="s">
        <v>83</v>
      </c>
      <c r="W20" s="4">
        <v>45796</v>
      </c>
      <c r="X20" s="4">
        <v>45803</v>
      </c>
      <c r="Y20" s="11">
        <f>IFERROR(
    IF(Z20="DONE",
        "QC DONE",
        IF(OR(AA20="TBD", ISBLANK(AA20)),
            "NO SHIP DATE",
            IF(AND(ISNUMBER(DATEVALUE(TEXT(Z20,"MM/DD/YY"))), ISNUMBER([1]!Table22[[#This Row],[QC START]])),
                NETWORKDAYS([1]!Table22[[#This Row],[QC START]], DATEVALUE(TEXT(Z20,"MM/DD/YY")), [1]Delivered!$Z$3:$Z$8),
                IF(AND(ISNUMBER(DATEVALUE(TEXT(AA20,"MM/DD/YY"))), ISNUMBER([1]!Table22[[#This Row],[QC START]])),
                    NETWORKDAYS([1]!Table22[[#This Row],[QC START]], DATEVALUE(TEXT(AA20,"MM/DD/YY")), [1]Delivered!$Z$3:$Z$8),
                    "IN QC"
                )
            )-1
        )
    ),
"IN QC"
)</f>
        <v>5</v>
      </c>
      <c r="Z20" s="12"/>
      <c r="AA20" s="4">
        <v>45810</v>
      </c>
      <c r="AB20" s="4">
        <v>45814</v>
      </c>
      <c r="AC20" s="38" t="s">
        <v>132</v>
      </c>
    </row>
    <row r="21" spans="1:29" ht="156.75">
      <c r="A21" s="15" t="s">
        <v>53</v>
      </c>
      <c r="B21" s="15" t="s">
        <v>54</v>
      </c>
      <c r="C21" s="16" t="s">
        <v>133</v>
      </c>
      <c r="D21" s="15" t="s">
        <v>32</v>
      </c>
      <c r="E21" s="15" t="s">
        <v>48</v>
      </c>
      <c r="F21" s="17" t="str">
        <f t="shared" si="0"/>
        <v>804928</v>
      </c>
      <c r="G21" s="18">
        <v>45839</v>
      </c>
      <c r="H21" s="18"/>
      <c r="I21" s="19" t="s">
        <v>37</v>
      </c>
      <c r="J21" s="20" t="s">
        <v>38</v>
      </c>
      <c r="K21" s="20" t="s">
        <v>134</v>
      </c>
      <c r="L21" s="20" t="s">
        <v>40</v>
      </c>
      <c r="M21" s="20" t="s">
        <v>135</v>
      </c>
      <c r="N21" s="22">
        <v>1</v>
      </c>
      <c r="O21" s="23" t="s">
        <v>136</v>
      </c>
      <c r="P21" s="24">
        <v>1</v>
      </c>
      <c r="Q21" s="23" t="s">
        <v>137</v>
      </c>
      <c r="R21" s="53">
        <v>0.82</v>
      </c>
      <c r="S21" s="23">
        <v>0</v>
      </c>
      <c r="T21" s="18" t="s">
        <v>40</v>
      </c>
      <c r="U21" s="18" t="s">
        <v>44</v>
      </c>
      <c r="V21" s="54">
        <v>45796</v>
      </c>
      <c r="W21" s="13">
        <v>45804</v>
      </c>
      <c r="X21" s="13">
        <v>45807</v>
      </c>
      <c r="Y21" s="28">
        <f>IFERROR(
    IF(Z21="DONE",
        "QC DONE",
        IF(OR(AA21="TBD", ISBLANK(AA21)),
            "NO SHIP DATE",
            IF(AND(ISNUMBER(DATEVALUE(TEXT(Z21,"MM/DD/YY"))), ISNUMBER([1]!Table22[[#This Row],[QC START]])),
                NETWORKDAYS([1]!Table22[[#This Row],[QC START]], DATEVALUE(TEXT(Z21,"MM/DD/YY")), [1]Delivered!$Z$3:$Z$8),
                IF(AND(ISNUMBER(DATEVALUE(TEXT(AA21,"MM/DD/YY"))), ISNUMBER([1]!Table22[[#This Row],[QC START]])),
                    NETWORKDAYS([1]!Table22[[#This Row],[QC START]], DATEVALUE(TEXT(AA21,"MM/DD/YY")), [1]Delivered!$Z$3:$Z$8),
                    "IN QC"
                )
            )-1
        )
    ),
"IN QC"
)</f>
        <v>9</v>
      </c>
      <c r="Z21" s="55" t="s">
        <v>138</v>
      </c>
      <c r="AA21" s="13">
        <v>45820</v>
      </c>
      <c r="AB21" s="13">
        <v>45824</v>
      </c>
      <c r="AC21" s="30" t="s">
        <v>139</v>
      </c>
    </row>
    <row r="22" spans="1:29" ht="71.25">
      <c r="A22" s="1" t="s">
        <v>53</v>
      </c>
      <c r="B22" s="1" t="s">
        <v>94</v>
      </c>
      <c r="C22" s="42" t="s">
        <v>140</v>
      </c>
      <c r="D22" s="43" t="s">
        <v>56</v>
      </c>
      <c r="E22" s="1" t="s">
        <v>141</v>
      </c>
      <c r="F22" s="3" t="str">
        <f t="shared" si="0"/>
        <v>805206</v>
      </c>
      <c r="G22" s="4">
        <v>45910</v>
      </c>
      <c r="H22" s="4" t="s">
        <v>70</v>
      </c>
      <c r="I22" s="6" t="s">
        <v>38</v>
      </c>
      <c r="J22" s="5"/>
      <c r="K22" s="10" t="s">
        <v>142</v>
      </c>
      <c r="L22" s="5" t="s">
        <v>40</v>
      </c>
      <c r="M22" s="5" t="s">
        <v>143</v>
      </c>
      <c r="N22" s="7">
        <v>1</v>
      </c>
      <c r="O22" s="8" t="s">
        <v>144</v>
      </c>
      <c r="P22" s="9">
        <v>1</v>
      </c>
      <c r="Q22" s="8" t="s">
        <v>43</v>
      </c>
      <c r="R22" s="9">
        <v>1</v>
      </c>
      <c r="S22" s="8">
        <v>0</v>
      </c>
      <c r="T22" s="4" t="s">
        <v>40</v>
      </c>
      <c r="U22" s="4" t="s">
        <v>44</v>
      </c>
      <c r="V22" s="10"/>
      <c r="W22" s="4">
        <v>45810</v>
      </c>
      <c r="X22" s="4">
        <v>45817</v>
      </c>
      <c r="Y22" s="11">
        <f>IFERROR(
    IF(Z22="DONE",
        "QC DONE",
        IF(OR(AA22="TBD", ISBLANK(AA22)),
            "NO SHIP DATE",
            IF(AND(ISNUMBER(DATEVALUE(TEXT(Z22,"MM/DD/YY"))), ISNUMBER([1]!Table22[[#This Row],[QC START]])),
                NETWORKDAYS([1]!Table22[[#This Row],[QC START]], DATEVALUE(TEXT(Z22,"MM/DD/YY")), [1]Delivered!$Z$3:$Z$8),
                IF(AND(ISNUMBER(DATEVALUE(TEXT(AA22,"MM/DD/YY"))), ISNUMBER([1]!Table22[[#This Row],[QC START]])),
                    NETWORKDAYS([1]!Table22[[#This Row],[QC START]], DATEVALUE(TEXT(AA22,"MM/DD/YY")), [1]Delivered!$Z$3:$Z$8),
                    "IN QC"
                )
            )-1
        )
    ),
"IN QC"
)</f>
        <v>5</v>
      </c>
      <c r="Z22" s="12"/>
      <c r="AA22" s="4">
        <v>45824</v>
      </c>
      <c r="AB22" s="4">
        <v>45828</v>
      </c>
      <c r="AC22" s="38" t="s">
        <v>145</v>
      </c>
    </row>
    <row r="23" spans="1:29">
      <c r="A23" s="15" t="s">
        <v>29</v>
      </c>
      <c r="B23" s="15" t="s">
        <v>30</v>
      </c>
      <c r="C23" s="16" t="s">
        <v>146</v>
      </c>
      <c r="D23" s="15" t="s">
        <v>56</v>
      </c>
      <c r="E23" s="15"/>
      <c r="F23" s="17" t="str">
        <f t="shared" si="0"/>
        <v>800582</v>
      </c>
      <c r="G23" s="13">
        <v>46014</v>
      </c>
      <c r="H23" s="18"/>
      <c r="I23" s="19"/>
      <c r="J23" s="20"/>
      <c r="K23" s="20"/>
      <c r="L23" s="20"/>
      <c r="M23" s="20"/>
      <c r="N23" s="22"/>
      <c r="O23" s="23"/>
      <c r="P23" s="24"/>
      <c r="Q23" s="23"/>
      <c r="R23" s="24"/>
      <c r="S23" s="23"/>
      <c r="T23" s="20"/>
      <c r="U23" s="18"/>
      <c r="V23" s="21"/>
      <c r="W23" s="18">
        <v>45810</v>
      </c>
      <c r="X23" s="18"/>
      <c r="Y23" s="28" t="str">
        <f>IFERROR(
    IF(Z23="DONE",
        "QC DONE",
        IF(OR(AA23="TBD", ISBLANK(AA23)),
            "NO SHIP DATE",
            IF(AND(ISNUMBER(DATEVALUE(TEXT(Z23,"MM/DD/YY"))), ISNUMBER([1]!Table22[[#This Row],[QC START]])),
                NETWORKDAYS([1]!Table22[[#This Row],[QC START]], DATEVALUE(TEXT(Z23,"MM/DD/YY")), [1]Delivered!$Z$3:$Z$8),
                IF(AND(ISNUMBER(DATEVALUE(TEXT(AA23,"MM/DD/YY"))), ISNUMBER([1]!Table22[[#This Row],[QC START]])),
                    NETWORKDAYS([1]!Table22[[#This Row],[QC START]], DATEVALUE(TEXT(AA23,"MM/DD/YY")), [1]Delivered!$Z$3:$Z$8),
                    "IN QC"
                )
            )-1
        )
    ),
"IN QC"
)</f>
        <v>IN QC</v>
      </c>
      <c r="Z23" s="29"/>
      <c r="AA23" s="18">
        <v>45824</v>
      </c>
      <c r="AB23" s="18">
        <v>45833</v>
      </c>
      <c r="AC23" s="36"/>
    </row>
    <row r="24" spans="1:29" ht="42.75">
      <c r="A24" s="1" t="s">
        <v>53</v>
      </c>
      <c r="B24" s="1" t="s">
        <v>112</v>
      </c>
      <c r="C24" s="42" t="s">
        <v>147</v>
      </c>
      <c r="D24" s="43" t="s">
        <v>56</v>
      </c>
      <c r="E24" s="1" t="s">
        <v>141</v>
      </c>
      <c r="F24" s="3" t="str">
        <f t="shared" si="0"/>
        <v>804545</v>
      </c>
      <c r="G24" s="4">
        <v>45910</v>
      </c>
      <c r="H24" s="4" t="s">
        <v>70</v>
      </c>
      <c r="I24" s="6" t="s">
        <v>38</v>
      </c>
      <c r="J24" s="5" t="s">
        <v>38</v>
      </c>
      <c r="K24" s="10" t="s">
        <v>148</v>
      </c>
      <c r="L24" s="5" t="s">
        <v>40</v>
      </c>
      <c r="M24" s="5" t="s">
        <v>143</v>
      </c>
      <c r="N24" s="7">
        <v>1</v>
      </c>
      <c r="O24" s="8" t="s">
        <v>144</v>
      </c>
      <c r="P24" s="9">
        <v>1</v>
      </c>
      <c r="Q24" s="8" t="s">
        <v>43</v>
      </c>
      <c r="R24" s="9">
        <v>1</v>
      </c>
      <c r="S24" s="8">
        <v>0</v>
      </c>
      <c r="T24" s="4" t="s">
        <v>40</v>
      </c>
      <c r="U24" s="4" t="s">
        <v>44</v>
      </c>
      <c r="V24" s="10"/>
      <c r="W24" s="4">
        <v>45810</v>
      </c>
      <c r="X24" s="4">
        <v>45817</v>
      </c>
      <c r="Y24" s="11">
        <f>IFERROR(
    IF(Z24="DONE",
        "QC DONE",
        IF(OR(AA24="TBD", ISBLANK(AA24)),
            "NO SHIP DATE",
            IF(AND(ISNUMBER(DATEVALUE(TEXT(Z24,"MM/DD/YY"))), ISNUMBER([1]!Table22[[#This Row],[QC START]])),
                NETWORKDAYS([1]!Table22[[#This Row],[QC START]], DATEVALUE(TEXT(Z24,"MM/DD/YY")), [1]Delivered!$Z$3:$Z$8),
                IF(AND(ISNUMBER(DATEVALUE(TEXT(AA24,"MM/DD/YY"))), ISNUMBER([1]!Table22[[#This Row],[QC START]])),
                    NETWORKDAYS([1]!Table22[[#This Row],[QC START]], DATEVALUE(TEXT(AA24,"MM/DD/YY")), [1]Delivered!$Z$3:$Z$8),
                    "IN QC"
                )
            )-1
        )
    ),
"IN QC"
)</f>
        <v>5</v>
      </c>
      <c r="Z24" s="12"/>
      <c r="AA24" s="4">
        <v>45824</v>
      </c>
      <c r="AB24" s="37">
        <v>45828</v>
      </c>
      <c r="AC24" s="38" t="s">
        <v>149</v>
      </c>
    </row>
    <row r="25" spans="1:29" ht="71.25">
      <c r="A25" s="15" t="s">
        <v>53</v>
      </c>
      <c r="B25" s="15" t="s">
        <v>63</v>
      </c>
      <c r="C25" s="16" t="s">
        <v>150</v>
      </c>
      <c r="D25" s="15" t="s">
        <v>56</v>
      </c>
      <c r="E25" s="15" t="s">
        <v>48</v>
      </c>
      <c r="F25" s="17" t="str">
        <f t="shared" si="0"/>
        <v>804862</v>
      </c>
      <c r="G25" s="18">
        <v>45857</v>
      </c>
      <c r="H25" s="18"/>
      <c r="I25" s="19" t="s">
        <v>37</v>
      </c>
      <c r="J25" s="20"/>
      <c r="K25" s="21" t="s">
        <v>151</v>
      </c>
      <c r="L25" s="20" t="s">
        <v>40</v>
      </c>
      <c r="M25" s="20" t="s">
        <v>152</v>
      </c>
      <c r="N25" s="22">
        <v>1</v>
      </c>
      <c r="O25" s="23" t="s">
        <v>60</v>
      </c>
      <c r="P25" s="24">
        <v>1</v>
      </c>
      <c r="Q25" s="23" t="s">
        <v>43</v>
      </c>
      <c r="R25" s="24">
        <v>1</v>
      </c>
      <c r="S25" s="23" t="s">
        <v>38</v>
      </c>
      <c r="T25" s="18" t="s">
        <v>40</v>
      </c>
      <c r="U25" s="18" t="s">
        <v>44</v>
      </c>
      <c r="V25" s="21" t="s">
        <v>83</v>
      </c>
      <c r="W25" s="20" t="s">
        <v>38</v>
      </c>
      <c r="X25" s="18">
        <v>45817</v>
      </c>
      <c r="Y25" s="28">
        <f>IFERROR(
    IF(Z25="DONE",
        "QC DONE",
        IF(OR(AA25="TBD", ISBLANK(AA25)),
            "NO SHIP DATE",
            IF(AND(ISNUMBER(DATEVALUE(TEXT(Z25,"MM/DD/YY"))), ISNUMBER([1]!Table22[[#This Row],[QC START]])),
                NETWORKDAYS([1]!Table22[[#This Row],[QC START]], DATEVALUE(TEXT(Z25,"MM/DD/YY")), [1]Delivered!$Z$3:$Z$8),
                IF(AND(ISNUMBER(DATEVALUE(TEXT(AA25,"MM/DD/YY"))), ISNUMBER([1]!Table22[[#This Row],[QC START]])),
                    NETWORKDAYS([1]!Table22[[#This Row],[QC START]], DATEVALUE(TEXT(AA25,"MM/DD/YY")), [1]Delivered!$Z$3:$Z$8),
                    "IN QC"
                )
            )-1
        )
    ),
"IN QC"
)</f>
        <v>5</v>
      </c>
      <c r="Z25" s="29"/>
      <c r="AA25" s="18">
        <v>45824</v>
      </c>
      <c r="AB25" s="56">
        <v>45828</v>
      </c>
      <c r="AC25" s="36" t="s">
        <v>153</v>
      </c>
    </row>
    <row r="26" spans="1:29" ht="185.25">
      <c r="A26" s="1" t="s">
        <v>34</v>
      </c>
      <c r="B26" s="1"/>
      <c r="C26" s="2" t="s">
        <v>154</v>
      </c>
      <c r="D26" s="1" t="s">
        <v>32</v>
      </c>
      <c r="E26" s="1" t="s">
        <v>155</v>
      </c>
      <c r="F26" s="3" t="str">
        <f t="shared" si="0"/>
        <v>806503</v>
      </c>
      <c r="G26" s="4">
        <v>44276</v>
      </c>
      <c r="H26" s="4"/>
      <c r="I26" s="6" t="s">
        <v>38</v>
      </c>
      <c r="J26" s="6" t="s">
        <v>38</v>
      </c>
      <c r="K26" s="57" t="s">
        <v>156</v>
      </c>
      <c r="L26" s="5" t="s">
        <v>40</v>
      </c>
      <c r="M26" s="5"/>
      <c r="N26" s="7"/>
      <c r="O26" s="8"/>
      <c r="P26" s="9"/>
      <c r="Q26" s="8"/>
      <c r="R26" s="9" t="s">
        <v>38</v>
      </c>
      <c r="S26" s="8" t="s">
        <v>38</v>
      </c>
      <c r="T26" s="4" t="s">
        <v>44</v>
      </c>
      <c r="U26" s="13">
        <v>45789</v>
      </c>
      <c r="V26" s="10" t="s">
        <v>38</v>
      </c>
      <c r="W26" s="5" t="s">
        <v>38</v>
      </c>
      <c r="X26" s="13">
        <v>45803</v>
      </c>
      <c r="Y26" s="11">
        <f>IFERROR(
    IF(Z26="DONE",
        "QC DONE",
        IF(OR(AA26="TBD", ISBLANK(AA26)),
            "NO SHIP DATE",
            IF(AND(ISNUMBER(DATEVALUE(TEXT(Z26,"MM/DD/YY"))), ISNUMBER([1]!Table22[[#This Row],[QC START]])),
                NETWORKDAYS([1]!Table22[[#This Row],[QC START]], DATEVALUE(TEXT(Z26,"MM/DD/YY")), [1]Delivered!$Z$3:$Z$8),
                IF(AND(ISNUMBER(DATEVALUE(TEXT(AA26,"MM/DD/YY"))), ISNUMBER([1]!Table22[[#This Row],[QC START]])),
                    NETWORKDAYS([1]!Table22[[#This Row],[QC START]], DATEVALUE(TEXT(AA26,"MM/DD/YY")), [1]Delivered!$Z$3:$Z$8),
                    "IN QC"
                )
            )-1
        )
    ),
"IN QC"
)</f>
        <v>15</v>
      </c>
      <c r="Z26" s="12"/>
      <c r="AA26" s="13">
        <v>45824</v>
      </c>
      <c r="AB26" s="50">
        <v>45831</v>
      </c>
      <c r="AC26" s="30" t="s">
        <v>157</v>
      </c>
    </row>
    <row r="27" spans="1:29" ht="28.5">
      <c r="A27" s="15" t="s">
        <v>34</v>
      </c>
      <c r="B27" s="15"/>
      <c r="C27" s="42" t="s">
        <v>158</v>
      </c>
      <c r="D27" s="43" t="s">
        <v>56</v>
      </c>
      <c r="E27" s="15" t="s">
        <v>159</v>
      </c>
      <c r="F27" s="17" t="str">
        <f t="shared" si="0"/>
        <v>804542</v>
      </c>
      <c r="G27" s="20"/>
      <c r="H27" s="20" t="s">
        <v>160</v>
      </c>
      <c r="I27" s="19" t="s">
        <v>38</v>
      </c>
      <c r="J27" s="19" t="s">
        <v>38</v>
      </c>
      <c r="K27" s="19" t="s">
        <v>161</v>
      </c>
      <c r="L27" s="20" t="s">
        <v>40</v>
      </c>
      <c r="M27" s="20" t="s">
        <v>162</v>
      </c>
      <c r="N27" s="22"/>
      <c r="O27" s="23" t="s">
        <v>42</v>
      </c>
      <c r="P27" s="24">
        <v>1</v>
      </c>
      <c r="Q27" s="23"/>
      <c r="R27" s="24"/>
      <c r="S27" s="23"/>
      <c r="T27" s="18" t="s">
        <v>40</v>
      </c>
      <c r="U27" s="18" t="s">
        <v>163</v>
      </c>
      <c r="V27" s="21" t="s">
        <v>38</v>
      </c>
      <c r="W27" s="18">
        <v>45769</v>
      </c>
      <c r="X27" s="18">
        <v>45804</v>
      </c>
      <c r="Y27" s="28">
        <f>IFERROR(
    IF(Z27="DONE",
        "QC DONE",
        IF(OR(AA27="TBD", ISBLANK(AA27)),
            "NO SHIP DATE",
            IF(AND(ISNUMBER(DATEVALUE(TEXT(Z27,"MM/DD/YY"))), ISNUMBER([1]!Table22[[#This Row],[QC START]])),
                NETWORKDAYS([1]!Table22[[#This Row],[QC START]], DATEVALUE(TEXT(Z27,"MM/DD/YY")), [1]Delivered!$Z$3:$Z$8),
                IF(AND(ISNUMBER(DATEVALUE(TEXT(AA27,"MM/DD/YY"))), ISNUMBER([1]!Table22[[#This Row],[QC START]])),
                    NETWORKDAYS([1]!Table22[[#This Row],[QC START]], DATEVALUE(TEXT(AA27,"MM/DD/YY")), [1]Delivered!$Z$3:$Z$8),
                    "IN QC"
                )
            )-1
        )
    ),
"IN QC"
)</f>
        <v>8</v>
      </c>
      <c r="Z27" s="18">
        <v>45814</v>
      </c>
      <c r="AA27" s="18">
        <v>45825</v>
      </c>
      <c r="AB27" s="56">
        <v>45832</v>
      </c>
      <c r="AC27" s="36" t="s">
        <v>164</v>
      </c>
    </row>
    <row r="28" spans="1:29" ht="114">
      <c r="A28" s="1" t="s">
        <v>53</v>
      </c>
      <c r="B28" s="1" t="s">
        <v>63</v>
      </c>
      <c r="C28" s="2" t="s">
        <v>165</v>
      </c>
      <c r="D28" s="1" t="s">
        <v>56</v>
      </c>
      <c r="E28" s="1" t="s">
        <v>48</v>
      </c>
      <c r="F28" s="3" t="str">
        <f t="shared" si="0"/>
        <v>805214</v>
      </c>
      <c r="G28" s="4">
        <v>45857</v>
      </c>
      <c r="H28" s="4"/>
      <c r="I28" s="6" t="s">
        <v>37</v>
      </c>
      <c r="J28" s="5"/>
      <c r="K28" s="10" t="s">
        <v>166</v>
      </c>
      <c r="L28" s="5" t="s">
        <v>40</v>
      </c>
      <c r="M28" s="5" t="s">
        <v>66</v>
      </c>
      <c r="N28" s="7">
        <v>1</v>
      </c>
      <c r="O28" s="8" t="s">
        <v>60</v>
      </c>
      <c r="P28" s="9">
        <v>1</v>
      </c>
      <c r="Q28" s="8" t="s">
        <v>43</v>
      </c>
      <c r="R28" s="9">
        <v>1</v>
      </c>
      <c r="S28" s="8" t="s">
        <v>38</v>
      </c>
      <c r="T28" s="4" t="s">
        <v>40</v>
      </c>
      <c r="U28" s="4" t="s">
        <v>44</v>
      </c>
      <c r="V28" s="10" t="s">
        <v>83</v>
      </c>
      <c r="W28" s="5" t="s">
        <v>38</v>
      </c>
      <c r="X28" s="4">
        <v>45824</v>
      </c>
      <c r="Y28" s="11">
        <f>IFERROR(
    IF(Z28="DONE",
        "QC DONE",
        IF(OR(AA28="TBD", ISBLANK(AA28)),
            "NO SHIP DATE",
            IF(AND(ISNUMBER(DATEVALUE(TEXT(Z28,"MM/DD/YY"))), ISNUMBER([1]!Table22[[#This Row],[QC START]])),
                NETWORKDAYS([1]!Table22[[#This Row],[QC START]], DATEVALUE(TEXT(Z28,"MM/DD/YY")), [1]Delivered!$Z$3:$Z$8),
                IF(AND(ISNUMBER(DATEVALUE(TEXT(AA28,"MM/DD/YY"))), ISNUMBER([1]!Table22[[#This Row],[QC START]])),
                    NETWORKDAYS([1]!Table22[[#This Row],[QC START]], DATEVALUE(TEXT(AA28,"MM/DD/YY")), [1]Delivered!$Z$3:$Z$8),
                    "IN QC"
                )
            )-1
        )
    ),
"IN QC"
)</f>
        <v>5</v>
      </c>
      <c r="Z28" s="12"/>
      <c r="AA28" s="4">
        <v>45831</v>
      </c>
      <c r="AB28" s="4">
        <v>45835</v>
      </c>
      <c r="AC28" s="38" t="s">
        <v>153</v>
      </c>
    </row>
    <row r="29" spans="1:29" ht="28.5">
      <c r="A29" s="15" t="s">
        <v>53</v>
      </c>
      <c r="B29" s="15" t="s">
        <v>128</v>
      </c>
      <c r="C29" s="16" t="s">
        <v>167</v>
      </c>
      <c r="D29" s="15" t="s">
        <v>56</v>
      </c>
      <c r="E29" s="15" t="s">
        <v>65</v>
      </c>
      <c r="F29" s="17" t="str">
        <f t="shared" si="0"/>
        <v>805344</v>
      </c>
      <c r="G29" s="18">
        <v>45838</v>
      </c>
      <c r="H29" s="18"/>
      <c r="I29" s="19" t="s">
        <v>38</v>
      </c>
      <c r="J29" s="20"/>
      <c r="K29" s="20" t="s">
        <v>168</v>
      </c>
      <c r="L29" s="20" t="s">
        <v>40</v>
      </c>
      <c r="M29" s="20" t="s">
        <v>72</v>
      </c>
      <c r="N29" s="22">
        <v>1</v>
      </c>
      <c r="O29" s="23" t="s">
        <v>116</v>
      </c>
      <c r="P29" s="24">
        <v>1</v>
      </c>
      <c r="Q29" s="23" t="s">
        <v>50</v>
      </c>
      <c r="R29" s="24">
        <v>1</v>
      </c>
      <c r="S29" s="23">
        <v>0</v>
      </c>
      <c r="T29" s="18" t="s">
        <v>40</v>
      </c>
      <c r="U29" s="18" t="s">
        <v>169</v>
      </c>
      <c r="V29" s="21" t="s">
        <v>83</v>
      </c>
      <c r="W29" s="18">
        <v>45817</v>
      </c>
      <c r="X29" s="18">
        <v>45824</v>
      </c>
      <c r="Y29" s="28">
        <f>IFERROR(
    IF(Z29="DONE",
        "QC DONE",
        IF(OR(AA29="TBD", ISBLANK(AA29)),
            "NO SHIP DATE",
            IF(AND(ISNUMBER(DATEVALUE(TEXT(Z29,"MM/DD/YY"))), ISNUMBER([1]!Table22[[#This Row],[QC START]])),
                NETWORKDAYS([1]!Table22[[#This Row],[QC START]], DATEVALUE(TEXT(Z29,"MM/DD/YY")), [1]Delivered!$Z$3:$Z$8),
                IF(AND(ISNUMBER(DATEVALUE(TEXT(AA29,"MM/DD/YY"))), ISNUMBER([1]!Table22[[#This Row],[QC START]])),
                    NETWORKDAYS([1]!Table22[[#This Row],[QC START]], DATEVALUE(TEXT(AA29,"MM/DD/YY")), [1]Delivered!$Z$3:$Z$8),
                    "IN QC"
                )
            )-1
        )
    ),
"IN QC"
)</f>
        <v>5</v>
      </c>
      <c r="Z29" s="29"/>
      <c r="AA29" s="18">
        <v>45831</v>
      </c>
      <c r="AB29" s="56">
        <v>45835</v>
      </c>
      <c r="AC29" s="36" t="s">
        <v>145</v>
      </c>
    </row>
    <row r="30" spans="1:29" ht="28.5">
      <c r="A30" s="1" t="s">
        <v>53</v>
      </c>
      <c r="B30" s="1" t="s">
        <v>128</v>
      </c>
      <c r="C30" s="2" t="s">
        <v>170</v>
      </c>
      <c r="D30" s="1" t="s">
        <v>56</v>
      </c>
      <c r="E30" s="1" t="s">
        <v>65</v>
      </c>
      <c r="F30" s="3" t="str">
        <f t="shared" si="0"/>
        <v>805345</v>
      </c>
      <c r="G30" s="4">
        <v>45838</v>
      </c>
      <c r="H30" s="4"/>
      <c r="I30" s="6" t="s">
        <v>38</v>
      </c>
      <c r="J30" s="5"/>
      <c r="K30" s="5" t="s">
        <v>168</v>
      </c>
      <c r="L30" s="5" t="s">
        <v>40</v>
      </c>
      <c r="M30" s="5" t="s">
        <v>72</v>
      </c>
      <c r="N30" s="7">
        <v>1</v>
      </c>
      <c r="O30" s="8" t="s">
        <v>116</v>
      </c>
      <c r="P30" s="9">
        <v>1</v>
      </c>
      <c r="Q30" s="8" t="s">
        <v>50</v>
      </c>
      <c r="R30" s="9">
        <v>1</v>
      </c>
      <c r="S30" s="8">
        <v>0</v>
      </c>
      <c r="T30" s="4" t="s">
        <v>40</v>
      </c>
      <c r="U30" s="4" t="s">
        <v>44</v>
      </c>
      <c r="V30" s="10" t="s">
        <v>83</v>
      </c>
      <c r="W30" s="4">
        <v>45817</v>
      </c>
      <c r="X30" s="4">
        <v>45824</v>
      </c>
      <c r="Y30" s="11">
        <f>IFERROR(
    IF(Z30="DONE",
        "QC DONE",
        IF(OR(AA30="TBD", ISBLANK(AA30)),
            "NO SHIP DATE",
            IF(AND(ISNUMBER(DATEVALUE(TEXT(Z30,"MM/DD/YY"))), ISNUMBER([1]!Table22[[#This Row],[QC START]])),
                NETWORKDAYS([1]!Table22[[#This Row],[QC START]], DATEVALUE(TEXT(Z30,"MM/DD/YY")), [1]Delivered!$Z$3:$Z$8),
                IF(AND(ISNUMBER(DATEVALUE(TEXT(AA30,"MM/DD/YY"))), ISNUMBER([1]!Table22[[#This Row],[QC START]])),
                    NETWORKDAYS([1]!Table22[[#This Row],[QC START]], DATEVALUE(TEXT(AA30,"MM/DD/YY")), [1]Delivered!$Z$3:$Z$8),
                    "IN QC"
                )
            )-1
        )
    ),
"IN QC"
)</f>
        <v>5</v>
      </c>
      <c r="Z30" s="12"/>
      <c r="AA30" s="4">
        <v>45831</v>
      </c>
      <c r="AB30" s="37">
        <v>45835</v>
      </c>
      <c r="AC30" s="38" t="s">
        <v>171</v>
      </c>
    </row>
    <row r="31" spans="1:29" ht="99.75">
      <c r="A31" s="15" t="s">
        <v>53</v>
      </c>
      <c r="B31" s="15" t="s">
        <v>68</v>
      </c>
      <c r="C31" s="16" t="s">
        <v>172</v>
      </c>
      <c r="D31" s="15" t="s">
        <v>32</v>
      </c>
      <c r="E31" s="15" t="s">
        <v>57</v>
      </c>
      <c r="F31" s="17" t="str">
        <f t="shared" si="0"/>
        <v>804655</v>
      </c>
      <c r="G31" s="18">
        <v>45674</v>
      </c>
      <c r="H31" s="18" t="s">
        <v>70</v>
      </c>
      <c r="I31" s="19" t="s">
        <v>37</v>
      </c>
      <c r="J31" s="20" t="s">
        <v>38</v>
      </c>
      <c r="K31" s="21" t="s">
        <v>168</v>
      </c>
      <c r="L31" s="20" t="s">
        <v>40</v>
      </c>
      <c r="M31" s="20" t="s">
        <v>72</v>
      </c>
      <c r="N31" s="22">
        <v>1</v>
      </c>
      <c r="O31" s="23" t="s">
        <v>60</v>
      </c>
      <c r="P31" s="24">
        <v>1</v>
      </c>
      <c r="Q31" s="23"/>
      <c r="R31" s="24">
        <v>1</v>
      </c>
      <c r="S31" s="23">
        <v>1</v>
      </c>
      <c r="T31" s="18" t="s">
        <v>40</v>
      </c>
      <c r="U31" s="18" t="s">
        <v>44</v>
      </c>
      <c r="V31" s="21" t="s">
        <v>83</v>
      </c>
      <c r="W31" s="13">
        <v>45817</v>
      </c>
      <c r="X31" s="13">
        <v>45824</v>
      </c>
      <c r="Y31" s="28">
        <f>IFERROR(
    IF(Z31="DONE",
        "QC DONE",
        IF(OR(AA31="TBD", ISBLANK(AA31)),
            "NO SHIP DATE",
            IF(AND(ISNUMBER(DATEVALUE(TEXT(Z31,"MM/DD/YY"))), ISNUMBER([1]!Table22[[#This Row],[QC START]])),
                NETWORKDAYS([1]!Table22[[#This Row],[QC START]], DATEVALUE(TEXT(Z31,"MM/DD/YY")), [1]Delivered!$Z$3:$Z$8),
                IF(AND(ISNUMBER(DATEVALUE(TEXT(AA31,"MM/DD/YY"))), ISNUMBER([1]!Table22[[#This Row],[QC START]])),
                    NETWORKDAYS([1]!Table22[[#This Row],[QC START]], DATEVALUE(TEXT(AA31,"MM/DD/YY")), [1]Delivered!$Z$3:$Z$8),
                    "IN QC"
                )
            )-1
        )
    ),
"IN QC"
)</f>
        <v>5</v>
      </c>
      <c r="Z31" s="58"/>
      <c r="AA31" s="13">
        <v>45831</v>
      </c>
      <c r="AB31" s="50">
        <v>45835</v>
      </c>
      <c r="AC31" s="59" t="s">
        <v>173</v>
      </c>
    </row>
    <row r="32" spans="1:29" ht="71.25">
      <c r="A32" s="1" t="s">
        <v>53</v>
      </c>
      <c r="B32" s="1" t="s">
        <v>94</v>
      </c>
      <c r="C32" s="2" t="s">
        <v>174</v>
      </c>
      <c r="D32" s="1" t="s">
        <v>56</v>
      </c>
      <c r="E32" s="1" t="s">
        <v>65</v>
      </c>
      <c r="F32" s="3" t="str">
        <f t="shared" si="0"/>
        <v>804621</v>
      </c>
      <c r="G32" s="4">
        <v>45838</v>
      </c>
      <c r="H32" s="4"/>
      <c r="I32" s="6" t="s">
        <v>37</v>
      </c>
      <c r="J32" s="5" t="s">
        <v>175</v>
      </c>
      <c r="K32" s="10" t="s">
        <v>176</v>
      </c>
      <c r="L32" s="5" t="s">
        <v>40</v>
      </c>
      <c r="M32" s="5" t="s">
        <v>66</v>
      </c>
      <c r="N32" s="7">
        <v>1</v>
      </c>
      <c r="O32" s="8" t="s">
        <v>88</v>
      </c>
      <c r="P32" s="9">
        <v>1</v>
      </c>
      <c r="Q32" s="8" t="s">
        <v>177</v>
      </c>
      <c r="R32" s="9">
        <v>0.95</v>
      </c>
      <c r="S32" s="8">
        <v>1</v>
      </c>
      <c r="T32" s="4" t="s">
        <v>40</v>
      </c>
      <c r="U32" s="4" t="s">
        <v>44</v>
      </c>
      <c r="V32" s="10" t="s">
        <v>21</v>
      </c>
      <c r="W32" s="4">
        <v>45768</v>
      </c>
      <c r="X32" s="4">
        <v>45789</v>
      </c>
      <c r="Y32" s="11">
        <f>IFERROR(
    IF(Z32="DONE",
        "QC DONE",
        IF(OR(AA32="TBD", ISBLANK(AA32)),
            "NO SHIP DATE",
            IF(AND(ISNUMBER(DATEVALUE(TEXT(Z32,"MM/DD/YY"))), ISNUMBER([1]!Table22[[#This Row],[QC START]])),
                NETWORKDAYS([1]!Table22[[#This Row],[QC START]], DATEVALUE(TEXT(Z32,"MM/DD/YY")), [1]Delivered!$Z$3:$Z$8),
                IF(AND(ISNUMBER(DATEVALUE(TEXT(AA32,"MM/DD/YY"))), ISNUMBER([1]!Table22[[#This Row],[QC START]])),
                    NETWORKDAYS([1]!Table22[[#This Row],[QC START]], DATEVALUE(TEXT(AA32,"MM/DD/YY")), [1]Delivered!$Z$3:$Z$8),
                    "IN QC"
                )
            )-1
        )
    ),
"IN QC"
)</f>
        <v>33</v>
      </c>
      <c r="Z32" s="12"/>
      <c r="AA32" s="4">
        <v>45834</v>
      </c>
      <c r="AB32" s="37">
        <v>45838</v>
      </c>
      <c r="AC32" s="60" t="s">
        <v>178</v>
      </c>
    </row>
    <row r="33" spans="1:29" ht="199.5">
      <c r="A33" s="15" t="s">
        <v>34</v>
      </c>
      <c r="B33" s="15"/>
      <c r="C33" s="16" t="s">
        <v>179</v>
      </c>
      <c r="D33" s="15" t="s">
        <v>32</v>
      </c>
      <c r="E33" s="15" t="s">
        <v>48</v>
      </c>
      <c r="F33" s="17" t="str">
        <f t="shared" si="0"/>
        <v>804817</v>
      </c>
      <c r="G33" s="18" t="s">
        <v>180</v>
      </c>
      <c r="H33" s="18"/>
      <c r="I33" s="19" t="s">
        <v>37</v>
      </c>
      <c r="J33" s="20" t="s">
        <v>38</v>
      </c>
      <c r="K33" s="20" t="s">
        <v>181</v>
      </c>
      <c r="L33" s="20" t="s">
        <v>40</v>
      </c>
      <c r="M33" s="20" t="s">
        <v>152</v>
      </c>
      <c r="N33" s="22">
        <v>1</v>
      </c>
      <c r="O33" s="23" t="s">
        <v>67</v>
      </c>
      <c r="P33" s="24">
        <v>1</v>
      </c>
      <c r="Q33" s="23" t="s">
        <v>50</v>
      </c>
      <c r="R33" s="24">
        <v>1</v>
      </c>
      <c r="S33" s="23">
        <v>1</v>
      </c>
      <c r="T33" s="20" t="s">
        <v>38</v>
      </c>
      <c r="U33" s="18" t="s">
        <v>169</v>
      </c>
      <c r="V33" s="26" t="s">
        <v>40</v>
      </c>
      <c r="W33" s="20" t="s">
        <v>38</v>
      </c>
      <c r="X33" s="13">
        <v>45817</v>
      </c>
      <c r="Y33" s="28">
        <f>IFERROR(
    IF(Z33="DONE",
        "QC DONE",
        IF(OR(AA33="TBD", ISBLANK(AA33)),
            "NO SHIP DATE",
            IF(AND(ISNUMBER(DATEVALUE(TEXT(Z33,"MM/DD/YY"))), ISNUMBER([1]!Table22[[#This Row],[QC START]])),
                NETWORKDAYS([1]!Table22[[#This Row],[QC START]], DATEVALUE(TEXT(Z33,"MM/DD/YY")), [1]Delivered!$Z$3:$Z$8),
                IF(AND(ISNUMBER(DATEVALUE(TEXT(AA33,"MM/DD/YY"))), ISNUMBER([1]!Table22[[#This Row],[QC START]])),
                    NETWORKDAYS([1]!Table22[[#This Row],[QC START]], DATEVALUE(TEXT(AA33,"MM/DD/YY")), [1]Delivered!$Z$3:$Z$8),
                    "IN QC"
                )
            )-1
        )
    ),
"IN QC"
)</f>
        <v>15</v>
      </c>
      <c r="Z33" s="29"/>
      <c r="AA33" s="13">
        <v>45838</v>
      </c>
      <c r="AB33" s="50">
        <v>45838</v>
      </c>
      <c r="AC33" s="30" t="s">
        <v>182</v>
      </c>
    </row>
    <row r="34" spans="1:29" ht="199.5">
      <c r="A34" s="1" t="s">
        <v>34</v>
      </c>
      <c r="B34" s="1"/>
      <c r="C34" s="2" t="s">
        <v>183</v>
      </c>
      <c r="D34" s="1" t="s">
        <v>32</v>
      </c>
      <c r="E34" s="1" t="s">
        <v>48</v>
      </c>
      <c r="F34" s="3" t="str">
        <f t="shared" si="0"/>
        <v>804819</v>
      </c>
      <c r="G34" s="4">
        <v>45741</v>
      </c>
      <c r="H34" s="4"/>
      <c r="I34" s="6" t="s">
        <v>37</v>
      </c>
      <c r="J34" s="5" t="s">
        <v>38</v>
      </c>
      <c r="K34" s="5" t="s">
        <v>184</v>
      </c>
      <c r="L34" s="5" t="s">
        <v>40</v>
      </c>
      <c r="M34" s="5" t="s">
        <v>152</v>
      </c>
      <c r="N34" s="7">
        <v>1</v>
      </c>
      <c r="O34" s="8" t="s">
        <v>67</v>
      </c>
      <c r="P34" s="9">
        <v>1</v>
      </c>
      <c r="Q34" s="8" t="s">
        <v>50</v>
      </c>
      <c r="R34" s="9">
        <v>1</v>
      </c>
      <c r="S34" s="8">
        <v>1</v>
      </c>
      <c r="T34" s="5" t="s">
        <v>38</v>
      </c>
      <c r="U34" s="4" t="s">
        <v>44</v>
      </c>
      <c r="V34" s="10" t="s">
        <v>40</v>
      </c>
      <c r="W34" s="5" t="s">
        <v>38</v>
      </c>
      <c r="X34" s="13">
        <v>45817</v>
      </c>
      <c r="Y34" s="11">
        <f>IFERROR(
    IF(Z34="DONE",
        "QC DONE",
        IF(OR(AA34="TBD", ISBLANK(AA34)),
            "NO SHIP DATE",
            IF(AND(ISNUMBER(DATEVALUE(TEXT(Z34,"MM/DD/YY"))), ISNUMBER([1]!Table22[[#This Row],[QC START]])),
                NETWORKDAYS([1]!Table22[[#This Row],[QC START]], DATEVALUE(TEXT(Z34,"MM/DD/YY")), [1]Delivered!$Z$3:$Z$8),
                IF(AND(ISNUMBER(DATEVALUE(TEXT(AA34,"MM/DD/YY"))), ISNUMBER([1]!Table22[[#This Row],[QC START]])),
                    NETWORKDAYS([1]!Table22[[#This Row],[QC START]], DATEVALUE(TEXT(AA34,"MM/DD/YY")), [1]Delivered!$Z$3:$Z$8),
                    "IN QC"
                )
            )-1
        )
    ),
"IN QC"
)</f>
        <v>15</v>
      </c>
      <c r="Z34" s="12"/>
      <c r="AA34" s="13">
        <v>45838</v>
      </c>
      <c r="AB34" s="50">
        <v>45838</v>
      </c>
      <c r="AC34" s="30" t="s">
        <v>185</v>
      </c>
    </row>
    <row r="35" spans="1:29" ht="128.25">
      <c r="A35" s="15" t="s">
        <v>34</v>
      </c>
      <c r="B35" s="15"/>
      <c r="C35" s="16" t="s">
        <v>186</v>
      </c>
      <c r="D35" s="15" t="s">
        <v>56</v>
      </c>
      <c r="E35" s="15" t="s">
        <v>48</v>
      </c>
      <c r="F35" s="17" t="str">
        <f t="shared" si="0"/>
        <v>804818</v>
      </c>
      <c r="G35" s="18">
        <v>45741</v>
      </c>
      <c r="H35" s="18"/>
      <c r="I35" s="19" t="s">
        <v>37</v>
      </c>
      <c r="J35" s="20" t="s">
        <v>38</v>
      </c>
      <c r="K35" s="20" t="s">
        <v>187</v>
      </c>
      <c r="L35" s="20" t="s">
        <v>40</v>
      </c>
      <c r="M35" s="20" t="s">
        <v>152</v>
      </c>
      <c r="N35" s="22">
        <v>1</v>
      </c>
      <c r="O35" s="23" t="s">
        <v>67</v>
      </c>
      <c r="P35" s="24">
        <v>1</v>
      </c>
      <c r="Q35" s="23" t="s">
        <v>50</v>
      </c>
      <c r="R35" s="24">
        <v>1</v>
      </c>
      <c r="S35" s="23">
        <v>1</v>
      </c>
      <c r="T35" s="20" t="s">
        <v>38</v>
      </c>
      <c r="U35" s="18" t="s">
        <v>44</v>
      </c>
      <c r="V35" s="26" t="s">
        <v>40</v>
      </c>
      <c r="W35" s="20" t="s">
        <v>38</v>
      </c>
      <c r="X35" s="18">
        <v>45824</v>
      </c>
      <c r="Y35" s="28">
        <f>IFERROR(
    IF(Z35="DONE",
        "QC DONE",
        IF(OR(AA35="TBD", ISBLANK(AA35)),
            "NO SHIP DATE",
            IF(AND(ISNUMBER(DATEVALUE(TEXT(Z35,"MM/DD/YY"))), ISNUMBER([1]!Table22[[#This Row],[QC START]])),
                NETWORKDAYS([1]!Table22[[#This Row],[QC START]], DATEVALUE(TEXT(Z35,"MM/DD/YY")), [1]Delivered!$Z$3:$Z$8),
                IF(AND(ISNUMBER(DATEVALUE(TEXT(AA35,"MM/DD/YY"))), ISNUMBER([1]!Table22[[#This Row],[QC START]])),
                    NETWORKDAYS([1]!Table22[[#This Row],[QC START]], DATEVALUE(TEXT(AA35,"MM/DD/YY")), [1]Delivered!$Z$3:$Z$8),
                    "IN QC"
                )
            )-1
        )
    ),
"IN QC"
)</f>
        <v>10</v>
      </c>
      <c r="Z35" s="29"/>
      <c r="AA35" s="18">
        <v>45838</v>
      </c>
      <c r="AB35" s="56">
        <v>45838</v>
      </c>
      <c r="AC35" s="36" t="s">
        <v>188</v>
      </c>
    </row>
    <row r="36" spans="1:29" ht="128.25">
      <c r="A36" s="1" t="s">
        <v>34</v>
      </c>
      <c r="B36" s="1"/>
      <c r="C36" s="2" t="s">
        <v>189</v>
      </c>
      <c r="D36" s="1" t="s">
        <v>56</v>
      </c>
      <c r="E36" s="1" t="s">
        <v>48</v>
      </c>
      <c r="F36" s="3" t="str">
        <f t="shared" si="0"/>
        <v>804821</v>
      </c>
      <c r="G36" s="4">
        <v>45741</v>
      </c>
      <c r="H36" s="4"/>
      <c r="I36" s="6" t="s">
        <v>37</v>
      </c>
      <c r="J36" s="5" t="s">
        <v>38</v>
      </c>
      <c r="K36" s="5" t="s">
        <v>190</v>
      </c>
      <c r="L36" s="5" t="s">
        <v>40</v>
      </c>
      <c r="M36" s="5" t="s">
        <v>152</v>
      </c>
      <c r="N36" s="7">
        <v>1</v>
      </c>
      <c r="O36" s="8" t="s">
        <v>67</v>
      </c>
      <c r="P36" s="9">
        <v>1</v>
      </c>
      <c r="Q36" s="8"/>
      <c r="R36" s="9">
        <v>1</v>
      </c>
      <c r="S36" s="8">
        <v>1</v>
      </c>
      <c r="T36" s="5" t="s">
        <v>38</v>
      </c>
      <c r="U36" s="4" t="s">
        <v>44</v>
      </c>
      <c r="V36" s="31" t="s">
        <v>44</v>
      </c>
      <c r="W36" s="5" t="s">
        <v>38</v>
      </c>
      <c r="X36" s="4">
        <v>45824</v>
      </c>
      <c r="Y36" s="11">
        <f>IFERROR(
    IF(Z36="DONE",
        "QC DONE",
        IF(OR(AA36="TBD", ISBLANK(AA36)),
            "NO SHIP DATE",
            IF(AND(ISNUMBER(DATEVALUE(TEXT(Z36,"MM/DD/YY"))), ISNUMBER([1]!Table22[[#This Row],[QC START]])),
                NETWORKDAYS([1]!Table22[[#This Row],[QC START]], DATEVALUE(TEXT(Z36,"MM/DD/YY")), [1]Delivered!$Z$3:$Z$8),
                IF(AND(ISNUMBER(DATEVALUE(TEXT(AA36,"MM/DD/YY"))), ISNUMBER([1]!Table22[[#This Row],[QC START]])),
                    NETWORKDAYS([1]!Table22[[#This Row],[QC START]], DATEVALUE(TEXT(AA36,"MM/DD/YY")), [1]Delivered!$Z$3:$Z$8),
                    "IN QC"
                )
            )-1
        )
    ),
"IN QC"
)</f>
        <v>10</v>
      </c>
      <c r="Z36" s="12"/>
      <c r="AA36" s="4">
        <v>45838</v>
      </c>
      <c r="AB36" s="37">
        <v>45838</v>
      </c>
      <c r="AC36" s="38" t="s">
        <v>188</v>
      </c>
    </row>
    <row r="37" spans="1:29" ht="128.25">
      <c r="A37" s="15" t="s">
        <v>34</v>
      </c>
      <c r="B37" s="15"/>
      <c r="C37" s="16" t="s">
        <v>191</v>
      </c>
      <c r="D37" s="15" t="s">
        <v>56</v>
      </c>
      <c r="E37" s="15" t="s">
        <v>48</v>
      </c>
      <c r="F37" s="17" t="str">
        <f t="shared" si="0"/>
        <v>804820</v>
      </c>
      <c r="G37" s="18">
        <v>45741</v>
      </c>
      <c r="H37" s="18"/>
      <c r="I37" s="19" t="s">
        <v>37</v>
      </c>
      <c r="J37" s="20" t="s">
        <v>38</v>
      </c>
      <c r="K37" s="20" t="s">
        <v>190</v>
      </c>
      <c r="L37" s="20" t="s">
        <v>40</v>
      </c>
      <c r="M37" s="20" t="s">
        <v>152</v>
      </c>
      <c r="N37" s="22">
        <v>1</v>
      </c>
      <c r="O37" s="23" t="s">
        <v>67</v>
      </c>
      <c r="P37" s="24">
        <v>1</v>
      </c>
      <c r="Q37" s="23"/>
      <c r="R37" s="24">
        <v>1</v>
      </c>
      <c r="S37" s="23">
        <v>1</v>
      </c>
      <c r="T37" s="20" t="s">
        <v>38</v>
      </c>
      <c r="U37" s="18" t="s">
        <v>44</v>
      </c>
      <c r="V37" s="26" t="s">
        <v>40</v>
      </c>
      <c r="W37" s="20" t="s">
        <v>38</v>
      </c>
      <c r="X37" s="18">
        <v>45831</v>
      </c>
      <c r="Y37" s="28">
        <f>IFERROR(
    IF(Z37="DONE",
        "QC DONE",
        IF(OR(AA37="TBD", ISBLANK(AA37)),
            "NO SHIP DATE",
            IF(AND(ISNUMBER(DATEVALUE(TEXT(Z37,"MM/DD/YY"))), ISNUMBER([1]!Table22[[#This Row],[QC START]])),
                NETWORKDAYS([1]!Table22[[#This Row],[QC START]], DATEVALUE(TEXT(Z37,"MM/DD/YY")), [1]Delivered!$Z$3:$Z$8),
                IF(AND(ISNUMBER(DATEVALUE(TEXT(AA37,"MM/DD/YY"))), ISNUMBER([1]!Table22[[#This Row],[QC START]])),
                    NETWORKDAYS([1]!Table22[[#This Row],[QC START]], DATEVALUE(TEXT(AA37,"MM/DD/YY")), [1]Delivered!$Z$3:$Z$8),
                    "IN QC"
                )
            )-1
        )
    ),
"IN QC"
)</f>
        <v>5</v>
      </c>
      <c r="Z37" s="29"/>
      <c r="AA37" s="18">
        <v>45838</v>
      </c>
      <c r="AB37" s="56">
        <v>45838</v>
      </c>
      <c r="AC37" s="36" t="s">
        <v>188</v>
      </c>
    </row>
    <row r="38" spans="1:29" ht="128.25">
      <c r="A38" s="1" t="s">
        <v>34</v>
      </c>
      <c r="B38" s="1"/>
      <c r="C38" s="2" t="s">
        <v>192</v>
      </c>
      <c r="D38" s="1" t="s">
        <v>56</v>
      </c>
      <c r="E38" s="1" t="s">
        <v>48</v>
      </c>
      <c r="F38" s="3" t="str">
        <f t="shared" si="0"/>
        <v>804822</v>
      </c>
      <c r="G38" s="4">
        <v>45741</v>
      </c>
      <c r="H38" s="4"/>
      <c r="I38" s="6" t="s">
        <v>37</v>
      </c>
      <c r="J38" s="5" t="s">
        <v>38</v>
      </c>
      <c r="K38" s="5" t="s">
        <v>190</v>
      </c>
      <c r="L38" s="5" t="s">
        <v>40</v>
      </c>
      <c r="M38" s="5" t="s">
        <v>152</v>
      </c>
      <c r="N38" s="7">
        <v>1</v>
      </c>
      <c r="O38" s="8" t="s">
        <v>67</v>
      </c>
      <c r="P38" s="9">
        <v>1</v>
      </c>
      <c r="Q38" s="8"/>
      <c r="R38" s="9">
        <v>1</v>
      </c>
      <c r="S38" s="8">
        <v>1</v>
      </c>
      <c r="T38" s="5" t="s">
        <v>38</v>
      </c>
      <c r="U38" s="4" t="s">
        <v>44</v>
      </c>
      <c r="V38" s="31" t="s">
        <v>193</v>
      </c>
      <c r="W38" s="5" t="s">
        <v>38</v>
      </c>
      <c r="X38" s="4">
        <v>45831</v>
      </c>
      <c r="Y38" s="11">
        <f>IFERROR(
    IF(Z38="DONE",
        "QC DONE",
        IF(OR(AA38="TBD", ISBLANK(AA38)),
            "NO SHIP DATE",
            IF(AND(ISNUMBER(DATEVALUE(TEXT(Z38,"MM/DD/YY"))), ISNUMBER([1]!Table22[[#This Row],[QC START]])),
                NETWORKDAYS([1]!Table22[[#This Row],[QC START]], DATEVALUE(TEXT(Z38,"MM/DD/YY")), [1]Delivered!$Z$3:$Z$8),
                IF(AND(ISNUMBER(DATEVALUE(TEXT(AA38,"MM/DD/YY"))), ISNUMBER([1]!Table22[[#This Row],[QC START]])),
                    NETWORKDAYS([1]!Table22[[#This Row],[QC START]], DATEVALUE(TEXT(AA38,"MM/DD/YY")), [1]Delivered!$Z$3:$Z$8),
                    "IN QC"
                )
            )-1
        )
    ),
"IN QC"
)</f>
        <v>5</v>
      </c>
      <c r="Z38" s="12"/>
      <c r="AA38" s="4">
        <v>45838</v>
      </c>
      <c r="AB38" s="37">
        <v>45838</v>
      </c>
      <c r="AC38" s="38" t="s">
        <v>188</v>
      </c>
    </row>
    <row r="39" spans="1:29" ht="42.75">
      <c r="A39" s="15" t="s">
        <v>34</v>
      </c>
      <c r="B39" s="15"/>
      <c r="C39" s="16" t="s">
        <v>194</v>
      </c>
      <c r="D39" s="15" t="s">
        <v>56</v>
      </c>
      <c r="E39" s="15" t="s">
        <v>36</v>
      </c>
      <c r="F39" s="17" t="str">
        <f t="shared" si="0"/>
        <v>805040</v>
      </c>
      <c r="G39" s="18">
        <v>45851</v>
      </c>
      <c r="H39" s="18"/>
      <c r="I39" s="61" t="s">
        <v>37</v>
      </c>
      <c r="J39" s="20" t="s">
        <v>38</v>
      </c>
      <c r="K39" s="21" t="s">
        <v>195</v>
      </c>
      <c r="L39" s="20" t="s">
        <v>40</v>
      </c>
      <c r="M39" s="20" t="s">
        <v>41</v>
      </c>
      <c r="N39" s="22">
        <v>1</v>
      </c>
      <c r="O39" s="23" t="s">
        <v>42</v>
      </c>
      <c r="P39" s="24">
        <v>1</v>
      </c>
      <c r="Q39" s="23" t="s">
        <v>43</v>
      </c>
      <c r="R39" s="24">
        <v>1</v>
      </c>
      <c r="S39" s="23">
        <v>0</v>
      </c>
      <c r="T39" s="18" t="s">
        <v>38</v>
      </c>
      <c r="U39" s="18" t="s">
        <v>196</v>
      </c>
      <c r="V39" s="21" t="s">
        <v>38</v>
      </c>
      <c r="W39" s="18" t="s">
        <v>38</v>
      </c>
      <c r="X39" s="18">
        <v>45821</v>
      </c>
      <c r="Y39" s="28">
        <f>IFERROR(
    IF(Z39="DONE",
        "QC DONE",
        IF(OR(AA39="TBD", ISBLANK(AA39)),
            "NO SHIP DATE",
            IF(AND(ISNUMBER(DATEVALUE(TEXT(Z39,"MM/DD/YY"))), ISNUMBER([1]!Table22[[#This Row],[QC START]])),
                NETWORKDAYS([1]!Table22[[#This Row],[QC START]], DATEVALUE(TEXT(Z39,"MM/DD/YY")), [1]Delivered!$Z$3:$Z$8),
                IF(AND(ISNUMBER(DATEVALUE(TEXT(AA39,"MM/DD/YY"))), ISNUMBER([1]!Table22[[#This Row],[QC START]])),
                    NETWORKDAYS([1]!Table22[[#This Row],[QC START]], DATEVALUE(TEXT(AA39,"MM/DD/YY")), [1]Delivered!$Z$3:$Z$8),
                    "IN QC"
                )
            )-1
        )
    ),
"IN QC"
)</f>
        <v>11</v>
      </c>
      <c r="Z39" s="29"/>
      <c r="AA39" s="18">
        <v>45838</v>
      </c>
      <c r="AB39" s="56">
        <v>45841</v>
      </c>
      <c r="AC39" s="36" t="s">
        <v>197</v>
      </c>
    </row>
    <row r="40" spans="1:29" ht="370.5">
      <c r="A40" s="1" t="s">
        <v>53</v>
      </c>
      <c r="B40" s="1" t="s">
        <v>94</v>
      </c>
      <c r="C40" s="2" t="s">
        <v>198</v>
      </c>
      <c r="D40" s="1" t="s">
        <v>32</v>
      </c>
      <c r="E40" s="1" t="s">
        <v>141</v>
      </c>
      <c r="F40" s="3" t="str">
        <f t="shared" si="0"/>
        <v>804450</v>
      </c>
      <c r="G40" s="4">
        <v>45846</v>
      </c>
      <c r="H40" s="4"/>
      <c r="I40" s="6" t="s">
        <v>38</v>
      </c>
      <c r="J40" s="5" t="s">
        <v>38</v>
      </c>
      <c r="K40" s="10" t="s">
        <v>199</v>
      </c>
      <c r="L40" s="5" t="s">
        <v>40</v>
      </c>
      <c r="M40" s="5" t="s">
        <v>143</v>
      </c>
      <c r="N40" s="7">
        <v>1</v>
      </c>
      <c r="O40" s="8" t="s">
        <v>67</v>
      </c>
      <c r="P40" s="9">
        <v>1</v>
      </c>
      <c r="Q40" s="8"/>
      <c r="R40" s="9">
        <v>1</v>
      </c>
      <c r="S40" s="8">
        <v>0</v>
      </c>
      <c r="T40" s="4" t="s">
        <v>40</v>
      </c>
      <c r="U40" s="13">
        <v>45775</v>
      </c>
      <c r="V40" s="10"/>
      <c r="W40" s="13">
        <v>45824</v>
      </c>
      <c r="X40" s="13">
        <v>45831</v>
      </c>
      <c r="Y40" s="11">
        <f>IFERROR(
    IF(Z40="DONE",
        "QC DONE",
        IF(OR(AA40="TBD", ISBLANK(AA40)),
            "NO SHIP DATE",
            IF(AND(ISNUMBER(DATEVALUE(TEXT(Z40,"MM/DD/YY"))), ISNUMBER([1]!Table22[[#This Row],[QC START]])),
                NETWORKDAYS([1]!Table22[[#This Row],[QC START]], DATEVALUE(TEXT(Z40,"MM/DD/YY")), [1]Delivered!$Z$3:$Z$8),
                IF(AND(ISNUMBER(DATEVALUE(TEXT(AA40,"MM/DD/YY"))), ISNUMBER([1]!Table22[[#This Row],[QC START]])),
                    NETWORKDAYS([1]!Table22[[#This Row],[QC START]], DATEVALUE(TEXT(AA40,"MM/DD/YY")), [1]Delivered!$Z$3:$Z$8),
                    "IN QC"
                )
            )-1
        )
    ),
"IN QC"
)</f>
        <v>7</v>
      </c>
      <c r="Z40" s="12"/>
      <c r="AA40" s="13">
        <v>45840</v>
      </c>
      <c r="AB40" s="50">
        <v>45845</v>
      </c>
      <c r="AC40" s="30" t="s">
        <v>200</v>
      </c>
    </row>
    <row r="41" spans="1:29" ht="409.5">
      <c r="A41" s="15" t="s">
        <v>53</v>
      </c>
      <c r="B41" s="15" t="s">
        <v>54</v>
      </c>
      <c r="C41" s="62" t="s">
        <v>201</v>
      </c>
      <c r="D41" s="15" t="s">
        <v>109</v>
      </c>
      <c r="E41" s="15" t="s">
        <v>65</v>
      </c>
      <c r="F41" s="17" t="str">
        <f t="shared" si="0"/>
        <v>805304</v>
      </c>
      <c r="G41" s="18">
        <v>45884</v>
      </c>
      <c r="H41" s="18" t="s">
        <v>70</v>
      </c>
      <c r="I41" s="63" t="s">
        <v>202</v>
      </c>
      <c r="J41" s="20" t="s">
        <v>203</v>
      </c>
      <c r="K41" s="21" t="s">
        <v>204</v>
      </c>
      <c r="L41" s="20"/>
      <c r="M41" s="20"/>
      <c r="N41" s="22">
        <v>1</v>
      </c>
      <c r="O41" s="23" t="s">
        <v>81</v>
      </c>
      <c r="P41" s="24">
        <v>1</v>
      </c>
      <c r="Q41" s="24" t="s">
        <v>205</v>
      </c>
      <c r="R41" s="53">
        <v>0.38</v>
      </c>
      <c r="S41" s="23">
        <v>0</v>
      </c>
      <c r="T41" s="25" t="s">
        <v>40</v>
      </c>
      <c r="U41" s="44" t="s">
        <v>169</v>
      </c>
      <c r="V41" s="21"/>
      <c r="W41" s="44">
        <v>45826</v>
      </c>
      <c r="X41" s="44">
        <v>45833</v>
      </c>
      <c r="Y41" s="28">
        <f>IFERROR(
    IF(Z41="DONE",
        "QC DONE",
        IF(OR(AA41="TBD", ISBLANK(AA41)),
            "NO SHIP DATE",
            IF(AND(ISNUMBER(DATEVALUE(TEXT(Z41,"MM/DD/YY"))), ISNUMBER([1]!Table22[[#This Row],[QC START]])),
                NETWORKDAYS([1]!Table22[[#This Row],[QC START]], DATEVALUE(TEXT(Z41,"MM/DD/YY")), [1]Delivered!$Z$3:$Z$8),
                IF(AND(ISNUMBER(DATEVALUE(TEXT(AA41,"MM/DD/YY"))), ISNUMBER([1]!Table22[[#This Row],[QC START]])),
                    NETWORKDAYS([1]!Table22[[#This Row],[QC START]], DATEVALUE(TEXT(AA41,"MM/DD/YY")), [1]Delivered!$Z$3:$Z$8),
                    "IN QC"
                )
            )-1
        )
    ),
"IN QC"
)</f>
        <v>8</v>
      </c>
      <c r="Z41" s="29"/>
      <c r="AA41" s="44">
        <v>45845</v>
      </c>
      <c r="AB41" s="64">
        <v>45849</v>
      </c>
      <c r="AC41" s="47" t="s">
        <v>206</v>
      </c>
    </row>
    <row r="42" spans="1:29" ht="256.5">
      <c r="A42" s="1" t="s">
        <v>53</v>
      </c>
      <c r="B42" s="1" t="s">
        <v>54</v>
      </c>
      <c r="C42" s="62" t="s">
        <v>207</v>
      </c>
      <c r="D42" s="1" t="s">
        <v>109</v>
      </c>
      <c r="E42" s="1" t="s">
        <v>208</v>
      </c>
      <c r="F42" s="3" t="str">
        <f t="shared" si="0"/>
        <v>805319</v>
      </c>
      <c r="G42" s="44">
        <v>45925</v>
      </c>
      <c r="H42" s="4" t="s">
        <v>70</v>
      </c>
      <c r="I42" s="6" t="s">
        <v>37</v>
      </c>
      <c r="J42" s="5" t="s">
        <v>209</v>
      </c>
      <c r="K42" s="10" t="s">
        <v>210</v>
      </c>
      <c r="L42" s="5"/>
      <c r="M42" s="5" t="s">
        <v>211</v>
      </c>
      <c r="N42" s="7">
        <v>1</v>
      </c>
      <c r="O42" s="8" t="s">
        <v>81</v>
      </c>
      <c r="P42" s="53">
        <v>0.75</v>
      </c>
      <c r="Q42" s="9" t="s">
        <v>205</v>
      </c>
      <c r="R42" s="53">
        <v>0</v>
      </c>
      <c r="S42" s="8">
        <v>0</v>
      </c>
      <c r="T42" s="4">
        <v>45782</v>
      </c>
      <c r="U42" s="44">
        <v>45824</v>
      </c>
      <c r="V42" s="10"/>
      <c r="W42" s="44">
        <v>45835</v>
      </c>
      <c r="X42" s="44">
        <v>45845</v>
      </c>
      <c r="Y42" s="11">
        <f>IFERROR(
    IF(Z42="DONE",
        "QC DONE",
        IF(OR(AA42="TBD", ISBLANK(AA42)),
            "NO SHIP DATE",
            IF(AND(ISNUMBER(DATEVALUE(TEXT(Z42,"MM/DD/YY"))), ISNUMBER([1]!Table22[[#This Row],[QC START]])),
                NETWORKDAYS([1]!Table22[[#This Row],[QC START]], DATEVALUE(TEXT(Z42,"MM/DD/YY")), [1]Delivered!$Z$3:$Z$8),
                IF(AND(ISNUMBER(DATEVALUE(TEXT(AA42,"MM/DD/YY"))), ISNUMBER([1]!Table22[[#This Row],[QC START]])),
                    NETWORKDAYS([1]!Table22[[#This Row],[QC START]], DATEVALUE(TEXT(AA42,"MM/DD/YY")), [1]Delivered!$Z$3:$Z$8),
                    "IN QC"
                )
            )-1
        )
    ),
"IN QC"
)</f>
        <v>5</v>
      </c>
      <c r="Z42" s="12"/>
      <c r="AA42" s="44">
        <v>45852</v>
      </c>
      <c r="AB42" s="64">
        <v>45856</v>
      </c>
      <c r="AC42" s="45" t="s">
        <v>212</v>
      </c>
    </row>
    <row r="43" spans="1:29">
      <c r="A43" s="15" t="s">
        <v>29</v>
      </c>
      <c r="B43" s="15" t="s">
        <v>30</v>
      </c>
      <c r="C43" s="16" t="s">
        <v>213</v>
      </c>
      <c r="D43" s="15"/>
      <c r="E43" s="15"/>
      <c r="F43" s="17" t="str">
        <f t="shared" si="0"/>
        <v>803913</v>
      </c>
      <c r="G43" s="18">
        <v>45779</v>
      </c>
      <c r="H43" s="18"/>
      <c r="I43" s="19"/>
      <c r="J43" s="19"/>
      <c r="K43" s="19"/>
      <c r="L43" s="20"/>
      <c r="M43" s="20"/>
      <c r="N43" s="22"/>
      <c r="O43" s="23"/>
      <c r="P43" s="24"/>
      <c r="Q43" s="23"/>
      <c r="R43" s="24"/>
      <c r="S43" s="23"/>
      <c r="T43" s="23"/>
      <c r="U43" s="18"/>
      <c r="V43" s="21"/>
      <c r="W43" s="18">
        <v>45848</v>
      </c>
      <c r="X43" s="20"/>
      <c r="Y43" s="28" t="str">
        <f>IFERROR(
    IF(Z43="DONE",
        "QC DONE",
        IF(OR(AA43="TBD", ISBLANK(AA43)),
            "NO SHIP DATE",
            IF(AND(ISNUMBER(DATEVALUE(TEXT(Z43,"MM/DD/YY"))), ISNUMBER([1]!Table22[[#This Row],[QC START]])),
                NETWORKDAYS([1]!Table22[[#This Row],[QC START]], DATEVALUE(TEXT(Z43,"MM/DD/YY")), [1]Delivered!$Z$3:$Z$8),
                IF(AND(ISNUMBER(DATEVALUE(TEXT(AA43,"MM/DD/YY"))), ISNUMBER([1]!Table22[[#This Row],[QC START]])),
                    NETWORKDAYS([1]!Table22[[#This Row],[QC START]], DATEVALUE(TEXT(AA43,"MM/DD/YY")), [1]Delivered!$Z$3:$Z$8),
                    "IN QC"
                )
            )-1
        )
    ),
"IN QC"
)</f>
        <v>IN QC</v>
      </c>
      <c r="Z43" s="29"/>
      <c r="AA43" s="18">
        <v>45861</v>
      </c>
      <c r="AB43" s="56">
        <v>45868</v>
      </c>
      <c r="AC43" s="36"/>
    </row>
    <row r="44" spans="1:29" ht="285">
      <c r="A44" s="1" t="s">
        <v>34</v>
      </c>
      <c r="B44" s="1"/>
      <c r="C44" s="2" t="s">
        <v>214</v>
      </c>
      <c r="D44" s="1" t="s">
        <v>56</v>
      </c>
      <c r="E44" s="1" t="s">
        <v>155</v>
      </c>
      <c r="F44" s="3" t="str">
        <f t="shared" si="0"/>
        <v>806504</v>
      </c>
      <c r="G44" s="4">
        <v>44276</v>
      </c>
      <c r="H44" s="4" t="s">
        <v>215</v>
      </c>
      <c r="I44" s="6" t="s">
        <v>38</v>
      </c>
      <c r="J44" s="6" t="s">
        <v>38</v>
      </c>
      <c r="K44" s="57" t="s">
        <v>216</v>
      </c>
      <c r="L44" s="5"/>
      <c r="M44" s="5"/>
      <c r="N44" s="7"/>
      <c r="O44" s="8"/>
      <c r="P44" s="9"/>
      <c r="Q44" s="8"/>
      <c r="R44" s="9" t="s">
        <v>38</v>
      </c>
      <c r="S44" s="8" t="s">
        <v>38</v>
      </c>
      <c r="T44" s="4" t="s">
        <v>44</v>
      </c>
      <c r="U44" s="27">
        <v>45803</v>
      </c>
      <c r="V44" s="10" t="s">
        <v>38</v>
      </c>
      <c r="W44" s="5" t="s">
        <v>38</v>
      </c>
      <c r="X44" s="4">
        <v>45824</v>
      </c>
      <c r="Y44" s="11">
        <f>IFERROR(
    IF(Z44="DONE",
        "QC DONE",
        IF(OR(AA44="TBD", ISBLANK(AA44)),
            "NO SHIP DATE",
            IF(AND(ISNUMBER(DATEVALUE(TEXT(Z44,"MM/DD/YY"))), ISNUMBER([1]!Table22[[#This Row],[QC START]])),
                NETWORKDAYS([1]!Table22[[#This Row],[QC START]], DATEVALUE(TEXT(Z44,"MM/DD/YY")), [1]Delivered!$Z$3:$Z$8),
                IF(AND(ISNUMBER(DATEVALUE(TEXT(AA44,"MM/DD/YY"))), ISNUMBER([1]!Table22[[#This Row],[QC START]])),
                    NETWORKDAYS([1]!Table22[[#This Row],[QC START]], DATEVALUE(TEXT(AA44,"MM/DD/YY")), [1]Delivered!$Z$3:$Z$8),
                    "IN QC"
                )
            )-1
        )
    ),
"IN QC"
)</f>
        <v>35</v>
      </c>
      <c r="Z44" s="12"/>
      <c r="AA44" s="4">
        <v>45873</v>
      </c>
      <c r="AB44" s="37">
        <v>45880</v>
      </c>
      <c r="AC44" s="38" t="s">
        <v>217</v>
      </c>
    </row>
    <row r="45" spans="1:29" ht="370.5">
      <c r="A45" s="15" t="s">
        <v>53</v>
      </c>
      <c r="B45" s="15" t="s">
        <v>54</v>
      </c>
      <c r="C45" s="65" t="s">
        <v>218</v>
      </c>
      <c r="D45" s="66" t="s">
        <v>109</v>
      </c>
      <c r="E45" s="15" t="s">
        <v>65</v>
      </c>
      <c r="F45" s="17" t="str">
        <f t="shared" si="0"/>
        <v>805184</v>
      </c>
      <c r="G45" s="44">
        <v>45925</v>
      </c>
      <c r="H45" s="18" t="s">
        <v>70</v>
      </c>
      <c r="I45" s="19" t="s">
        <v>37</v>
      </c>
      <c r="J45" s="20" t="s">
        <v>209</v>
      </c>
      <c r="K45" s="21" t="s">
        <v>219</v>
      </c>
      <c r="L45" s="20"/>
      <c r="M45" s="20" t="s">
        <v>211</v>
      </c>
      <c r="N45" s="22">
        <v>1</v>
      </c>
      <c r="O45" s="23" t="s">
        <v>81</v>
      </c>
      <c r="P45" s="53">
        <v>0.75</v>
      </c>
      <c r="Q45" s="24" t="s">
        <v>205</v>
      </c>
      <c r="R45" s="53">
        <v>0.38</v>
      </c>
      <c r="S45" s="23">
        <v>0</v>
      </c>
      <c r="T45" s="18">
        <v>45789</v>
      </c>
      <c r="U45" s="44">
        <v>45831</v>
      </c>
      <c r="V45" s="21"/>
      <c r="W45" s="64">
        <v>45866</v>
      </c>
      <c r="X45" s="64">
        <v>45873</v>
      </c>
      <c r="Y45" s="28">
        <f>IFERROR(
    IF(Z45="DONE",
        "QC DONE",
        IF(OR(AA45="TBD", ISBLANK(AA45)),
            "NO SHIP DATE",
            IF(AND(ISNUMBER(DATEVALUE(TEXT(Z45,"MM/DD/YY"))), ISNUMBER([1]!Table22[[#This Row],[QC START]])),
                NETWORKDAYS([1]!Table22[[#This Row],[QC START]], DATEVALUE(TEXT(Z45,"MM/DD/YY")), [1]Delivered!$Z$3:$Z$8),
                IF(AND(ISNUMBER(DATEVALUE(TEXT(AA45,"MM/DD/YY"))), ISNUMBER([1]!Table22[[#This Row],[QC START]])),
                    NETWORKDAYS([1]!Table22[[#This Row],[QC START]], DATEVALUE(TEXT(AA45,"MM/DD/YY")), [1]Delivered!$Z$3:$Z$8),
                    "IN QC"
                )
            )-1
        )
    ),
"IN QC"
)</f>
        <v>5</v>
      </c>
      <c r="Z45" s="29"/>
      <c r="AA45" s="44">
        <v>45880</v>
      </c>
      <c r="AB45" s="64">
        <v>45884</v>
      </c>
      <c r="AC45" s="47" t="s">
        <v>220</v>
      </c>
    </row>
    <row r="46" spans="1:29" ht="71.25">
      <c r="A46" s="1" t="s">
        <v>53</v>
      </c>
      <c r="B46" s="1" t="s">
        <v>94</v>
      </c>
      <c r="C46" s="42" t="s">
        <v>221</v>
      </c>
      <c r="D46" s="43" t="s">
        <v>56</v>
      </c>
      <c r="E46" s="1" t="s">
        <v>141</v>
      </c>
      <c r="F46" s="3" t="str">
        <f t="shared" si="0"/>
        <v>805207</v>
      </c>
      <c r="G46" s="4">
        <v>45910</v>
      </c>
      <c r="H46" s="4" t="s">
        <v>70</v>
      </c>
      <c r="I46" s="6" t="s">
        <v>38</v>
      </c>
      <c r="J46" s="5"/>
      <c r="K46" s="10" t="s">
        <v>222</v>
      </c>
      <c r="L46" s="5" t="s">
        <v>40</v>
      </c>
      <c r="M46" s="5" t="s">
        <v>143</v>
      </c>
      <c r="N46" s="7">
        <v>1</v>
      </c>
      <c r="O46" s="8" t="s">
        <v>144</v>
      </c>
      <c r="P46" s="9">
        <v>1</v>
      </c>
      <c r="Q46" s="8" t="s">
        <v>43</v>
      </c>
      <c r="R46" s="9">
        <v>1</v>
      </c>
      <c r="S46" s="8">
        <v>0</v>
      </c>
      <c r="T46" s="4" t="s">
        <v>44</v>
      </c>
      <c r="U46" s="4">
        <v>45810</v>
      </c>
      <c r="V46" s="10"/>
      <c r="W46" s="4">
        <v>45873</v>
      </c>
      <c r="X46" s="4">
        <v>45880</v>
      </c>
      <c r="Y46" s="11">
        <f>IFERROR(
    IF(Z46="DONE",
        "QC DONE",
        IF(OR(AA46="TBD", ISBLANK(AA46)),
            "NO SHIP DATE",
            IF(AND(ISNUMBER(DATEVALUE(TEXT(Z46,"MM/DD/YY"))), ISNUMBER([1]!Table22[[#This Row],[QC START]])),
                NETWORKDAYS([1]!Table22[[#This Row],[QC START]], DATEVALUE(TEXT(Z46,"MM/DD/YY")), [1]Delivered!$Z$3:$Z$8),
                IF(AND(ISNUMBER(DATEVALUE(TEXT(AA46,"MM/DD/YY"))), ISNUMBER([1]!Table22[[#This Row],[QC START]])),
                    NETWORKDAYS([1]!Table22[[#This Row],[QC START]], DATEVALUE(TEXT(AA46,"MM/DD/YY")), [1]Delivered!$Z$3:$Z$8),
                    "IN QC"
                )
            )-1
        )
    ),
"IN QC"
)</f>
        <v>5</v>
      </c>
      <c r="Z46" s="12"/>
      <c r="AA46" s="4">
        <v>45887</v>
      </c>
      <c r="AB46" s="37">
        <v>45891</v>
      </c>
      <c r="AC46" s="38" t="s">
        <v>223</v>
      </c>
    </row>
    <row r="47" spans="1:29" ht="114">
      <c r="A47" s="15" t="s">
        <v>53</v>
      </c>
      <c r="B47" s="15" t="s">
        <v>63</v>
      </c>
      <c r="C47" s="16" t="s">
        <v>224</v>
      </c>
      <c r="D47" s="15" t="s">
        <v>56</v>
      </c>
      <c r="E47" s="15" t="s">
        <v>48</v>
      </c>
      <c r="F47" s="17" t="str">
        <f t="shared" si="0"/>
        <v>805203</v>
      </c>
      <c r="G47" s="18">
        <v>45967</v>
      </c>
      <c r="H47" s="18"/>
      <c r="I47" s="19" t="s">
        <v>37</v>
      </c>
      <c r="J47" s="20"/>
      <c r="K47" s="21" t="s">
        <v>225</v>
      </c>
      <c r="L47" s="20" t="s">
        <v>40</v>
      </c>
      <c r="M47" s="20" t="s">
        <v>66</v>
      </c>
      <c r="N47" s="22">
        <v>1</v>
      </c>
      <c r="O47" s="23" t="s">
        <v>60</v>
      </c>
      <c r="P47" s="24">
        <v>1</v>
      </c>
      <c r="Q47" s="23" t="s">
        <v>43</v>
      </c>
      <c r="R47" s="24">
        <v>1</v>
      </c>
      <c r="S47" s="23" t="s">
        <v>38</v>
      </c>
      <c r="T47" s="18">
        <v>45782</v>
      </c>
      <c r="U47" s="18">
        <v>45824</v>
      </c>
      <c r="V47" s="21"/>
      <c r="W47" s="20" t="s">
        <v>38</v>
      </c>
      <c r="X47" s="18">
        <v>45880</v>
      </c>
      <c r="Y47" s="28">
        <f>IFERROR(
    IF(Z47="DONE",
        "QC DONE",
        IF(OR(AA47="TBD", ISBLANK(AA47)),
            "NO SHIP DATE",
            IF(AND(ISNUMBER(DATEVALUE(TEXT(Z47,"MM/DD/YY"))), ISNUMBER([1]!Table22[[#This Row],[QC START]])),
                NETWORKDAYS([1]!Table22[[#This Row],[QC START]], DATEVALUE(TEXT(Z47,"MM/DD/YY")), [1]Delivered!$Z$3:$Z$8),
                IF(AND(ISNUMBER(DATEVALUE(TEXT(AA47,"MM/DD/YY"))), ISNUMBER([1]!Table22[[#This Row],[QC START]])),
                    NETWORKDAYS([1]!Table22[[#This Row],[QC START]], DATEVALUE(TEXT(AA47,"MM/DD/YY")), [1]Delivered!$Z$3:$Z$8),
                    "IN QC"
                )
            )-1
        )
    ),
"IN QC"
)</f>
        <v>5</v>
      </c>
      <c r="Z47" s="29"/>
      <c r="AA47" s="18">
        <v>45887</v>
      </c>
      <c r="AB47" s="56">
        <v>45891</v>
      </c>
      <c r="AC47" s="36" t="s">
        <v>153</v>
      </c>
    </row>
    <row r="48" spans="1:29">
      <c r="A48" s="1" t="s">
        <v>34</v>
      </c>
      <c r="B48" s="1"/>
      <c r="C48" s="42" t="s">
        <v>226</v>
      </c>
      <c r="D48" s="43" t="s">
        <v>56</v>
      </c>
      <c r="E48" s="1" t="s">
        <v>159</v>
      </c>
      <c r="F48" s="3" t="str">
        <f t="shared" si="0"/>
        <v>804540</v>
      </c>
      <c r="G48" s="5"/>
      <c r="H48" s="5" t="s">
        <v>160</v>
      </c>
      <c r="I48" s="6" t="s">
        <v>38</v>
      </c>
      <c r="J48" s="6" t="s">
        <v>38</v>
      </c>
      <c r="K48" s="6" t="s">
        <v>227</v>
      </c>
      <c r="L48" s="5" t="s">
        <v>40</v>
      </c>
      <c r="M48" s="5" t="s">
        <v>162</v>
      </c>
      <c r="N48" s="7">
        <v>1</v>
      </c>
      <c r="O48" s="8" t="s">
        <v>42</v>
      </c>
      <c r="P48" s="9">
        <v>1</v>
      </c>
      <c r="Q48" s="8"/>
      <c r="R48" s="9">
        <v>1</v>
      </c>
      <c r="S48" s="8"/>
      <c r="T48" s="4" t="s">
        <v>40</v>
      </c>
      <c r="U48" s="4">
        <v>45804</v>
      </c>
      <c r="V48" s="10" t="s">
        <v>38</v>
      </c>
      <c r="W48" s="67">
        <v>45826</v>
      </c>
      <c r="X48" s="67">
        <v>45868</v>
      </c>
      <c r="Y48" s="11">
        <f>IFERROR(
    IF(Z48="DONE",
        "QC DONE",
        IF(OR(AA48="TBD", ISBLANK(AA48)),
            "NO SHIP DATE",
            IF(AND(ISNUMBER(DATEVALUE(TEXT(Z48,"MM/DD/YY"))), ISNUMBER([1]!Table22[[#This Row],[QC START]])),
                NETWORKDAYS([1]!Table22[[#This Row],[QC START]], DATEVALUE(TEXT(Z48,"MM/DD/YY")), [1]Delivered!$Z$3:$Z$8),
                IF(AND(ISNUMBER(DATEVALUE(TEXT(AA48,"MM/DD/YY"))), ISNUMBER([1]!Table22[[#This Row],[QC START]])),
                    NETWORKDAYS([1]!Table22[[#This Row],[QC START]], DATEVALUE(TEXT(AA48,"MM/DD/YY")), [1]Delivered!$Z$3:$Z$8),
                    "IN QC"
                )
            )-1
        )
    ),
"IN QC"
)</f>
        <v>8</v>
      </c>
      <c r="Z48" s="4">
        <v>45880</v>
      </c>
      <c r="AA48" s="4">
        <v>45891</v>
      </c>
      <c r="AB48" s="37">
        <v>45898</v>
      </c>
      <c r="AC48" s="68"/>
    </row>
    <row r="49" spans="1:29" ht="28.5">
      <c r="A49" s="15" t="s">
        <v>34</v>
      </c>
      <c r="B49" s="15"/>
      <c r="C49" s="42" t="s">
        <v>228</v>
      </c>
      <c r="D49" s="43" t="s">
        <v>56</v>
      </c>
      <c r="E49" s="15" t="s">
        <v>159</v>
      </c>
      <c r="F49" s="17" t="str">
        <f t="shared" si="0"/>
        <v>804541</v>
      </c>
      <c r="G49" s="20"/>
      <c r="H49" s="20" t="s">
        <v>160</v>
      </c>
      <c r="I49" s="19" t="s">
        <v>38</v>
      </c>
      <c r="J49" s="19" t="s">
        <v>38</v>
      </c>
      <c r="K49" s="61" t="s">
        <v>227</v>
      </c>
      <c r="L49" s="20" t="s">
        <v>40</v>
      </c>
      <c r="M49" s="20" t="s">
        <v>162</v>
      </c>
      <c r="N49" s="22"/>
      <c r="O49" s="23" t="s">
        <v>42</v>
      </c>
      <c r="P49" s="24">
        <v>1</v>
      </c>
      <c r="Q49" s="23" t="s">
        <v>43</v>
      </c>
      <c r="R49" s="24">
        <v>1</v>
      </c>
      <c r="S49" s="23" t="s">
        <v>44</v>
      </c>
      <c r="T49" s="18" t="s">
        <v>40</v>
      </c>
      <c r="U49" s="18">
        <v>45804</v>
      </c>
      <c r="V49" s="21" t="s">
        <v>38</v>
      </c>
      <c r="W49" s="25">
        <v>45826</v>
      </c>
      <c r="X49" s="25">
        <v>45868</v>
      </c>
      <c r="Y49" s="28">
        <f>IFERROR(
    IF(Z49="DONE",
        "QC DONE",
        IF(OR(AA49="TBD", ISBLANK(AA49)),
            "NO SHIP DATE",
            IF(AND(ISNUMBER(DATEVALUE(TEXT(Z49,"MM/DD/YY"))), ISNUMBER([1]!Table22[[#This Row],[QC START]])),
                NETWORKDAYS([1]!Table22[[#This Row],[QC START]], DATEVALUE(TEXT(Z49,"MM/DD/YY")), [1]Delivered!$Z$3:$Z$8),
                IF(AND(ISNUMBER(DATEVALUE(TEXT(AA49,"MM/DD/YY"))), ISNUMBER([1]!Table22[[#This Row],[QC START]])),
                    NETWORKDAYS([1]!Table22[[#This Row],[QC START]], DATEVALUE(TEXT(AA49,"MM/DD/YY")), [1]Delivered!$Z$3:$Z$8),
                    "IN QC"
                )
            )-1
        )
    ),
"IN QC"
)</f>
        <v>8</v>
      </c>
      <c r="Z49" s="18">
        <v>45880</v>
      </c>
      <c r="AA49" s="18">
        <v>45891</v>
      </c>
      <c r="AB49" s="56">
        <v>45898</v>
      </c>
      <c r="AC49" s="69"/>
    </row>
    <row r="50" spans="1:29" ht="128.25">
      <c r="A50" s="1" t="s">
        <v>34</v>
      </c>
      <c r="B50" s="1"/>
      <c r="C50" s="2" t="s">
        <v>229</v>
      </c>
      <c r="D50" s="1"/>
      <c r="E50" s="1" t="s">
        <v>36</v>
      </c>
      <c r="F50" s="3" t="str">
        <f t="shared" si="0"/>
        <v>805201</v>
      </c>
      <c r="G50" s="4">
        <v>45930</v>
      </c>
      <c r="H50" s="4"/>
      <c r="I50" s="6" t="s">
        <v>230</v>
      </c>
      <c r="J50" s="5"/>
      <c r="K50" s="5" t="s">
        <v>231</v>
      </c>
      <c r="L50" s="5" t="s">
        <v>44</v>
      </c>
      <c r="M50" s="5" t="s">
        <v>72</v>
      </c>
      <c r="N50" s="70">
        <v>0</v>
      </c>
      <c r="O50" s="8" t="s">
        <v>136</v>
      </c>
      <c r="P50" s="53">
        <v>0.7</v>
      </c>
      <c r="Q50" s="8"/>
      <c r="R50" s="53">
        <v>0</v>
      </c>
      <c r="S50" s="8">
        <v>0</v>
      </c>
      <c r="T50" s="4">
        <v>45789</v>
      </c>
      <c r="U50" s="4">
        <v>45838</v>
      </c>
      <c r="V50" s="10" t="s">
        <v>232</v>
      </c>
      <c r="W50" s="37">
        <v>45873</v>
      </c>
      <c r="X50" s="37">
        <v>45887</v>
      </c>
      <c r="Y50" s="11">
        <f>IFERROR(
    IF(Z50="DONE",
        "QC DONE",
        IF(OR(AA50="TBD", ISBLANK(AA50)),
            "NO SHIP DATE",
            IF(AND(ISNUMBER(DATEVALUE(TEXT(Z50,"MM/DD/YY"))), ISNUMBER([1]!Table22[[#This Row],[QC START]])),
                NETWORKDAYS([1]!Table22[[#This Row],[QC START]], DATEVALUE(TEXT(Z50,"MM/DD/YY")), [1]Delivered!$Z$3:$Z$8),
                IF(AND(ISNUMBER(DATEVALUE(TEXT(AA50,"MM/DD/YY"))), ISNUMBER([1]!Table22[[#This Row],[QC START]])),
                    NETWORKDAYS([1]!Table22[[#This Row],[QC START]], DATEVALUE(TEXT(AA50,"MM/DD/YY")), [1]Delivered!$Z$3:$Z$8),
                    "IN QC"
                )
            )-1
        )
    ),
"IN QC"
)</f>
        <v>10</v>
      </c>
      <c r="Z50" s="12"/>
      <c r="AA50" s="4">
        <v>45901</v>
      </c>
      <c r="AB50" s="37">
        <v>45905</v>
      </c>
      <c r="AC50" s="38" t="s">
        <v>233</v>
      </c>
    </row>
    <row r="51" spans="1:29" ht="114">
      <c r="A51" s="15" t="s">
        <v>34</v>
      </c>
      <c r="B51" s="15"/>
      <c r="C51" s="16" t="s">
        <v>234</v>
      </c>
      <c r="D51" s="15"/>
      <c r="E51" s="15" t="s">
        <v>36</v>
      </c>
      <c r="F51" s="17" t="str">
        <f t="shared" si="0"/>
        <v>804772</v>
      </c>
      <c r="G51" s="18" t="s">
        <v>235</v>
      </c>
      <c r="H51" s="18"/>
      <c r="I51" s="19" t="s">
        <v>37</v>
      </c>
      <c r="J51" s="20" t="s">
        <v>38</v>
      </c>
      <c r="K51" s="20" t="s">
        <v>236</v>
      </c>
      <c r="L51" s="20"/>
      <c r="M51" s="20" t="s">
        <v>41</v>
      </c>
      <c r="N51" s="70">
        <v>0.3</v>
      </c>
      <c r="O51" s="23" t="s">
        <v>136</v>
      </c>
      <c r="P51" s="53">
        <v>0</v>
      </c>
      <c r="Q51" s="23"/>
      <c r="R51" s="53">
        <v>0.38</v>
      </c>
      <c r="S51" s="23">
        <v>0</v>
      </c>
      <c r="T51" s="20" t="s">
        <v>38</v>
      </c>
      <c r="U51" s="18">
        <v>45824</v>
      </c>
      <c r="V51" s="21" t="s">
        <v>237</v>
      </c>
      <c r="W51" s="18">
        <v>45880</v>
      </c>
      <c r="X51" s="56">
        <v>45894</v>
      </c>
      <c r="Y51" s="28">
        <f>IFERROR(
    IF(Z51="DONE",
        "QC DONE",
        IF(OR(AA51="TBD", ISBLANK(AA51)),
            "NO SHIP DATE",
            IF(AND(ISNUMBER(DATEVALUE(TEXT(Z51,"MM/DD/YY"))), ISNUMBER([1]!Table22[[#This Row],[QC START]])),
                NETWORKDAYS([1]!Table22[[#This Row],[QC START]], DATEVALUE(TEXT(Z51,"MM/DD/YY")), [1]Delivered!$Z$3:$Z$8),
                IF(AND(ISNUMBER(DATEVALUE(TEXT(AA51,"MM/DD/YY"))), ISNUMBER([1]!Table22[[#This Row],[QC START]])),
                    NETWORKDAYS([1]!Table22[[#This Row],[QC START]], DATEVALUE(TEXT(AA51,"MM/DD/YY")), [1]Delivered!$Z$3:$Z$8),
                    "IN QC"
                )
            )-1
        )
    ),
"IN QC"
)</f>
        <v>5</v>
      </c>
      <c r="Z51" s="29"/>
      <c r="AA51" s="18">
        <v>45901</v>
      </c>
      <c r="AB51" s="56">
        <v>45905</v>
      </c>
      <c r="AC51" s="36" t="s">
        <v>238</v>
      </c>
    </row>
    <row r="52" spans="1:29" ht="128.25">
      <c r="A52" s="1" t="s">
        <v>34</v>
      </c>
      <c r="B52" s="1"/>
      <c r="C52" s="71" t="s">
        <v>239</v>
      </c>
      <c r="D52" s="1"/>
      <c r="E52" s="1" t="s">
        <v>240</v>
      </c>
      <c r="F52" s="3" t="str">
        <f t="shared" si="0"/>
        <v>805673</v>
      </c>
      <c r="G52" s="4">
        <v>46295</v>
      </c>
      <c r="H52" s="4" t="s">
        <v>70</v>
      </c>
      <c r="I52" s="6" t="s">
        <v>202</v>
      </c>
      <c r="J52" s="5" t="s">
        <v>241</v>
      </c>
      <c r="K52" s="5" t="s">
        <v>231</v>
      </c>
      <c r="L52" s="5"/>
      <c r="M52" s="5" t="s">
        <v>242</v>
      </c>
      <c r="N52" s="7">
        <v>1</v>
      </c>
      <c r="O52" s="8" t="s">
        <v>42</v>
      </c>
      <c r="P52" s="9">
        <v>1</v>
      </c>
      <c r="Q52" s="8" t="s">
        <v>43</v>
      </c>
      <c r="R52" s="9">
        <v>0.95</v>
      </c>
      <c r="S52" s="8">
        <v>0</v>
      </c>
      <c r="T52" s="4">
        <v>45824</v>
      </c>
      <c r="U52" s="4">
        <v>45831</v>
      </c>
      <c r="V52" s="10" t="s">
        <v>38</v>
      </c>
      <c r="W52" s="5" t="s">
        <v>38</v>
      </c>
      <c r="X52" s="4">
        <v>45901</v>
      </c>
      <c r="Y52" s="11">
        <f>IFERROR(
    IF(Z52="DONE",
        "QC DONE",
        IF(OR(AA52="TBD", ISBLANK(AA52)),
            "NO SHIP DATE",
            IF(AND(ISNUMBER(DATEVALUE(TEXT(Z52,"MM/DD/YY"))), ISNUMBER([1]!Table22[[#This Row],[QC START]])),
                NETWORKDAYS([1]!Table22[[#This Row],[QC START]], DATEVALUE(TEXT(Z52,"MM/DD/YY")), [1]Delivered!$Z$3:$Z$8),
                IF(AND(ISNUMBER(DATEVALUE(TEXT(AA52,"MM/DD/YY"))), ISNUMBER([1]!Table22[[#This Row],[QC START]])),
                    NETWORKDAYS([1]!Table22[[#This Row],[QC START]], DATEVALUE(TEXT(AA52,"MM/DD/YY")), [1]Delivered!$Z$3:$Z$8),
                    "IN QC"
                )
            )-1
        )
    ),
"IN QC"
)</f>
        <v>5</v>
      </c>
      <c r="Z52" s="12"/>
      <c r="AA52" s="4">
        <v>45908</v>
      </c>
      <c r="AB52" s="37">
        <v>45912</v>
      </c>
      <c r="AC52" s="72" t="s">
        <v>243</v>
      </c>
    </row>
    <row r="53" spans="1:29" ht="99.75">
      <c r="A53" s="15" t="s">
        <v>53</v>
      </c>
      <c r="B53" s="15" t="s">
        <v>68</v>
      </c>
      <c r="C53" s="73" t="s">
        <v>244</v>
      </c>
      <c r="D53" s="74" t="s">
        <v>32</v>
      </c>
      <c r="E53" s="15" t="s">
        <v>65</v>
      </c>
      <c r="F53" s="17" t="str">
        <f t="shared" si="0"/>
        <v>804874</v>
      </c>
      <c r="G53" s="18">
        <v>45909</v>
      </c>
      <c r="H53" s="18"/>
      <c r="I53" s="19" t="s">
        <v>37</v>
      </c>
      <c r="J53" s="20"/>
      <c r="K53" s="20" t="s">
        <v>245</v>
      </c>
      <c r="L53" s="20"/>
      <c r="M53" s="20" t="s">
        <v>242</v>
      </c>
      <c r="N53" s="70">
        <v>0</v>
      </c>
      <c r="O53" s="23" t="s">
        <v>116</v>
      </c>
      <c r="P53" s="53">
        <v>0</v>
      </c>
      <c r="Q53" s="23" t="s">
        <v>43</v>
      </c>
      <c r="R53" s="24">
        <v>0</v>
      </c>
      <c r="S53" s="23">
        <v>0</v>
      </c>
      <c r="T53" s="44">
        <v>45768</v>
      </c>
      <c r="U53" s="13">
        <v>45817</v>
      </c>
      <c r="V53" s="21"/>
      <c r="W53" s="13">
        <v>45894</v>
      </c>
      <c r="X53" s="13">
        <v>45901</v>
      </c>
      <c r="Y53" s="28">
        <f>IFERROR(
    IF(Z53="DONE",
        "QC DONE",
        IF(OR(AA53="TBD", ISBLANK(AA53)),
            "NO SHIP DATE",
            IF(AND(ISNUMBER(DATEVALUE(TEXT(Z53,"MM/DD/YY"))), ISNUMBER([1]!Table22[[#This Row],[QC START]])),
                NETWORKDAYS([1]!Table22[[#This Row],[QC START]], DATEVALUE(TEXT(Z53,"MM/DD/YY")), [1]Delivered!$Z$3:$Z$8),
                IF(AND(ISNUMBER(DATEVALUE(TEXT(AA53,"MM/DD/YY"))), ISNUMBER([1]!Table22[[#This Row],[QC START]])),
                    NETWORKDAYS([1]!Table22[[#This Row],[QC START]], DATEVALUE(TEXT(AA53,"MM/DD/YY")), [1]Delivered!$Z$3:$Z$8),
                    "IN QC"
                )
            )-1
        )
    ),
"IN QC"
)</f>
        <v>5</v>
      </c>
      <c r="Z53" s="29"/>
      <c r="AA53" s="13">
        <v>45908</v>
      </c>
      <c r="AB53" s="50">
        <v>45912</v>
      </c>
      <c r="AC53" s="36" t="s">
        <v>246</v>
      </c>
    </row>
    <row r="54" spans="1:29" ht="57">
      <c r="A54" s="1" t="s">
        <v>53</v>
      </c>
      <c r="B54" s="1" t="s">
        <v>112</v>
      </c>
      <c r="C54" s="2" t="s">
        <v>247</v>
      </c>
      <c r="D54" s="1" t="s">
        <v>56</v>
      </c>
      <c r="E54" s="1" t="s">
        <v>240</v>
      </c>
      <c r="F54" s="3" t="str">
        <f t="shared" si="0"/>
        <v>805049</v>
      </c>
      <c r="G54" s="4">
        <v>45884</v>
      </c>
      <c r="H54" s="4" t="s">
        <v>70</v>
      </c>
      <c r="I54" s="6" t="s">
        <v>37</v>
      </c>
      <c r="J54" s="5"/>
      <c r="K54" s="10" t="s">
        <v>248</v>
      </c>
      <c r="L54" s="5" t="s">
        <v>40</v>
      </c>
      <c r="M54" s="5" t="s">
        <v>249</v>
      </c>
      <c r="N54" s="7">
        <v>1</v>
      </c>
      <c r="O54" s="8" t="s">
        <v>98</v>
      </c>
      <c r="P54" s="9">
        <v>0.47</v>
      </c>
      <c r="Q54" s="8" t="s">
        <v>177</v>
      </c>
      <c r="R54" s="9">
        <v>0.05</v>
      </c>
      <c r="S54" s="8">
        <v>0</v>
      </c>
      <c r="T54" s="4" t="s">
        <v>40</v>
      </c>
      <c r="U54" s="4">
        <v>45809</v>
      </c>
      <c r="V54" s="10"/>
      <c r="W54" s="4">
        <v>45901</v>
      </c>
      <c r="X54" s="4">
        <v>45908</v>
      </c>
      <c r="Y54" s="11">
        <f>IFERROR(
    IF(Z54="DONE",
        "QC DONE",
        IF(OR(AA54="TBD", ISBLANK(AA54)),
            "NO SHIP DATE",
            IF(AND(ISNUMBER(DATEVALUE(TEXT(Z54,"MM/DD/YY"))), ISNUMBER([1]!Table22[[#This Row],[QC START]])),
                NETWORKDAYS([1]!Table22[[#This Row],[QC START]], DATEVALUE(TEXT(Z54,"MM/DD/YY")), [1]Delivered!$Z$3:$Z$8),
                IF(AND(ISNUMBER(DATEVALUE(TEXT(AA54,"MM/DD/YY"))), ISNUMBER([1]!Table22[[#This Row],[QC START]])),
                    NETWORKDAYS([1]!Table22[[#This Row],[QC START]], DATEVALUE(TEXT(AA54,"MM/DD/YY")), [1]Delivered!$Z$3:$Z$8),
                    "IN QC"
                )
            )-1
        )
    ),
"IN QC"
)</f>
        <v>5</v>
      </c>
      <c r="Z54" s="12"/>
      <c r="AA54" s="4">
        <v>45915</v>
      </c>
      <c r="AB54" s="37">
        <v>45919</v>
      </c>
      <c r="AC54" s="38" t="s">
        <v>250</v>
      </c>
    </row>
    <row r="55" spans="1:29" ht="99.75">
      <c r="A55" s="15" t="s">
        <v>53</v>
      </c>
      <c r="B55" s="15" t="s">
        <v>94</v>
      </c>
      <c r="C55" s="16" t="s">
        <v>251</v>
      </c>
      <c r="D55" s="15"/>
      <c r="E55" s="15" t="s">
        <v>48</v>
      </c>
      <c r="F55" s="17" t="str">
        <f t="shared" si="0"/>
        <v>804347</v>
      </c>
      <c r="G55" s="75">
        <v>45917</v>
      </c>
      <c r="H55" s="75"/>
      <c r="I55" s="19" t="s">
        <v>38</v>
      </c>
      <c r="J55" s="20"/>
      <c r="K55" s="21" t="s">
        <v>252</v>
      </c>
      <c r="L55" s="20" t="s">
        <v>40</v>
      </c>
      <c r="M55" s="20" t="s">
        <v>125</v>
      </c>
      <c r="N55" s="70">
        <v>0.25</v>
      </c>
      <c r="O55" s="23" t="s">
        <v>144</v>
      </c>
      <c r="P55" s="53">
        <v>0</v>
      </c>
      <c r="Q55" s="23" t="s">
        <v>177</v>
      </c>
      <c r="R55" s="24">
        <v>0</v>
      </c>
      <c r="S55" s="23">
        <v>0</v>
      </c>
      <c r="T55" s="44">
        <v>45754</v>
      </c>
      <c r="U55" s="13">
        <v>45810</v>
      </c>
      <c r="V55" s="21" t="s">
        <v>253</v>
      </c>
      <c r="W55" s="13">
        <v>45908</v>
      </c>
      <c r="X55" s="13">
        <v>45915</v>
      </c>
      <c r="Y55" s="28">
        <f>IFERROR(
    IF(Z55="DONE",
        "QC DONE",
        IF(OR(AA55="TBD", ISBLANK(AA55)),
            "NO SHIP DATE",
            IF(AND(ISNUMBER(DATEVALUE(TEXT(Z55,"MM/DD/YY"))), ISNUMBER([1]!Table22[[#This Row],[QC START]])),
                NETWORKDAYS([1]!Table22[[#This Row],[QC START]], DATEVALUE(TEXT(Z55,"MM/DD/YY")), [1]Delivered!$Z$3:$Z$8),
                IF(AND(ISNUMBER(DATEVALUE(TEXT(AA55,"MM/DD/YY"))), ISNUMBER([1]!Table22[[#This Row],[QC START]])),
                    NETWORKDAYS([1]!Table22[[#This Row],[QC START]], DATEVALUE(TEXT(AA55,"MM/DD/YY")), [1]Delivered!$Z$3:$Z$8),
                    "IN QC"
                )
            )-1
        )
    ),
"IN QC"
)</f>
        <v>5</v>
      </c>
      <c r="Z55" s="29"/>
      <c r="AA55" s="13">
        <v>45922</v>
      </c>
      <c r="AB55" s="50">
        <v>45926</v>
      </c>
      <c r="AC55" s="36" t="s">
        <v>254</v>
      </c>
    </row>
    <row r="56" spans="1:29" ht="99.75">
      <c r="A56" s="1" t="s">
        <v>34</v>
      </c>
      <c r="B56" s="1"/>
      <c r="C56" s="2" t="s">
        <v>255</v>
      </c>
      <c r="D56" s="1"/>
      <c r="E56" s="1" t="s">
        <v>36</v>
      </c>
      <c r="F56" s="3" t="str">
        <f t="shared" si="0"/>
        <v>805297</v>
      </c>
      <c r="G56" s="4">
        <v>45930</v>
      </c>
      <c r="H56" s="4"/>
      <c r="I56" s="6" t="s">
        <v>230</v>
      </c>
      <c r="J56" s="5"/>
      <c r="K56" s="5" t="s">
        <v>231</v>
      </c>
      <c r="L56" s="5" t="s">
        <v>44</v>
      </c>
      <c r="M56" s="5" t="s">
        <v>72</v>
      </c>
      <c r="N56" s="7">
        <v>0</v>
      </c>
      <c r="O56" s="8" t="s">
        <v>136</v>
      </c>
      <c r="P56" s="9">
        <v>0.35</v>
      </c>
      <c r="Q56" s="8"/>
      <c r="R56" s="9">
        <v>0</v>
      </c>
      <c r="S56" s="8">
        <v>0</v>
      </c>
      <c r="T56" s="4">
        <v>45803</v>
      </c>
      <c r="U56" s="4">
        <v>45829</v>
      </c>
      <c r="V56" s="10" t="s">
        <v>232</v>
      </c>
      <c r="W56" s="4">
        <v>45901</v>
      </c>
      <c r="X56" s="4">
        <v>45908</v>
      </c>
      <c r="Y56" s="11">
        <f>IFERROR(
    IF(Z56="DONE",
        "QC DONE",
        IF(OR(AA56="TBD", ISBLANK(AA56)),
            "NO SHIP DATE",
            IF(AND(ISNUMBER(DATEVALUE(TEXT(Z56,"MM/DD/YY"))), ISNUMBER([1]!Table22[[#This Row],[QC START]])),
                NETWORKDAYS([1]!Table22[[#This Row],[QC START]], DATEVALUE(TEXT(Z56,"MM/DD/YY")), [1]Delivered!$Z$3:$Z$8),
                IF(AND(ISNUMBER(DATEVALUE(TEXT(AA56,"MM/DD/YY"))), ISNUMBER([1]!Table22[[#This Row],[QC START]])),
                    NETWORKDAYS([1]!Table22[[#This Row],[QC START]], DATEVALUE(TEXT(AA56,"MM/DD/YY")), [1]Delivered!$Z$3:$Z$8),
                    "IN QC"
                )
            )-1
        )
    ),
"IN QC"
)</f>
        <v>10</v>
      </c>
      <c r="Z56" s="12"/>
      <c r="AA56" s="4">
        <v>45922</v>
      </c>
      <c r="AB56" s="37">
        <v>45926</v>
      </c>
      <c r="AC56" s="38" t="s">
        <v>256</v>
      </c>
    </row>
    <row r="57" spans="1:29" ht="128.25">
      <c r="A57" s="15" t="s">
        <v>34</v>
      </c>
      <c r="B57" s="15"/>
      <c r="C57" s="62" t="s">
        <v>257</v>
      </c>
      <c r="D57" s="15"/>
      <c r="E57" s="15" t="s">
        <v>240</v>
      </c>
      <c r="F57" s="17" t="str">
        <f t="shared" si="0"/>
        <v>805674</v>
      </c>
      <c r="G57" s="18">
        <v>46295</v>
      </c>
      <c r="H57" s="18" t="s">
        <v>70</v>
      </c>
      <c r="I57" s="19" t="s">
        <v>202</v>
      </c>
      <c r="J57" s="20"/>
      <c r="K57" s="20" t="s">
        <v>231</v>
      </c>
      <c r="L57" s="20"/>
      <c r="M57" s="20" t="s">
        <v>242</v>
      </c>
      <c r="N57" s="22">
        <v>0</v>
      </c>
      <c r="O57" s="23" t="s">
        <v>42</v>
      </c>
      <c r="P57" s="24">
        <v>0</v>
      </c>
      <c r="Q57" s="23" t="s">
        <v>43</v>
      </c>
      <c r="R57" s="24">
        <v>0</v>
      </c>
      <c r="S57" s="23">
        <v>0</v>
      </c>
      <c r="T57" s="18">
        <v>45838</v>
      </c>
      <c r="U57" s="18">
        <v>45845</v>
      </c>
      <c r="V57" s="21" t="s">
        <v>38</v>
      </c>
      <c r="W57" s="20" t="s">
        <v>38</v>
      </c>
      <c r="X57" s="18">
        <v>45915</v>
      </c>
      <c r="Y57" s="28">
        <f>IFERROR(
    IF(Z57="DONE",
        "QC DONE",
        IF(OR(AA57="TBD", ISBLANK(AA57)),
            "NO SHIP DATE",
            IF(AND(ISNUMBER(DATEVALUE(TEXT(Z57,"MM/DD/YY"))), ISNUMBER([1]!Table22[[#This Row],[QC START]])),
                NETWORKDAYS([1]!Table22[[#This Row],[QC START]], DATEVALUE(TEXT(Z57,"MM/DD/YY")), [1]Delivered!$Z$3:$Z$8),
                IF(AND(ISNUMBER(DATEVALUE(TEXT(AA57,"MM/DD/YY"))), ISNUMBER([1]!Table22[[#This Row],[QC START]])),
                    NETWORKDAYS([1]!Table22[[#This Row],[QC START]], DATEVALUE(TEXT(AA57,"MM/DD/YY")), [1]Delivered!$Z$3:$Z$8),
                    "IN QC"
                )
            )-1
        )
    ),
"IN QC"
)</f>
        <v>5</v>
      </c>
      <c r="Z57" s="29"/>
      <c r="AA57" s="18">
        <v>45922</v>
      </c>
      <c r="AB57" s="56">
        <v>45926</v>
      </c>
      <c r="AC57" s="72" t="s">
        <v>258</v>
      </c>
    </row>
    <row r="58" spans="1:29" ht="114">
      <c r="A58" s="1" t="s">
        <v>53</v>
      </c>
      <c r="B58" s="1" t="s">
        <v>68</v>
      </c>
      <c r="C58" s="2" t="s">
        <v>259</v>
      </c>
      <c r="D58" s="1" t="s">
        <v>32</v>
      </c>
      <c r="E58" s="1" t="s">
        <v>57</v>
      </c>
      <c r="F58" s="3" t="str">
        <f t="shared" si="0"/>
        <v>804656</v>
      </c>
      <c r="G58" s="4">
        <v>45674</v>
      </c>
      <c r="H58" s="4" t="s">
        <v>70</v>
      </c>
      <c r="I58" s="6" t="s">
        <v>37</v>
      </c>
      <c r="J58" s="5" t="s">
        <v>38</v>
      </c>
      <c r="K58" s="10" t="s">
        <v>260</v>
      </c>
      <c r="L58" s="5" t="s">
        <v>40</v>
      </c>
      <c r="M58" s="5" t="s">
        <v>72</v>
      </c>
      <c r="N58" s="7">
        <v>1</v>
      </c>
      <c r="O58" s="8" t="s">
        <v>60</v>
      </c>
      <c r="P58" s="9">
        <v>1</v>
      </c>
      <c r="Q58" s="8"/>
      <c r="R58" s="9">
        <v>1</v>
      </c>
      <c r="S58" s="8">
        <v>1</v>
      </c>
      <c r="T58" s="4" t="s">
        <v>40</v>
      </c>
      <c r="U58" s="44">
        <v>45768</v>
      </c>
      <c r="V58" s="10" t="s">
        <v>83</v>
      </c>
      <c r="W58" s="13">
        <v>45908</v>
      </c>
      <c r="X58" s="13">
        <v>45915</v>
      </c>
      <c r="Y58" s="11">
        <f>IFERROR(
    IF(Z58="DONE",
        "QC DONE",
        IF(OR(AA58="TBD", ISBLANK(AA58)),
            "NO SHIP DATE",
            IF(AND(ISNUMBER(DATEVALUE(TEXT(Z58,"MM/DD/YY"))), ISNUMBER([1]!Table22[[#This Row],[QC START]])),
                NETWORKDAYS([1]!Table22[[#This Row],[QC START]], DATEVALUE(TEXT(Z58,"MM/DD/YY")), [1]Delivered!$Z$3:$Z$8),
                IF(AND(ISNUMBER(DATEVALUE(TEXT(AA58,"MM/DD/YY"))), ISNUMBER([1]!Table22[[#This Row],[QC START]])),
                    NETWORKDAYS([1]!Table22[[#This Row],[QC START]], DATEVALUE(TEXT(AA58,"MM/DD/YY")), [1]Delivered!$Z$3:$Z$8),
                    "IN QC"
                )
            )-1
        )
    ),
"IN QC"
)</f>
        <v>5</v>
      </c>
      <c r="Z58" s="12"/>
      <c r="AA58" s="13">
        <v>45922</v>
      </c>
      <c r="AB58" s="50">
        <v>45926</v>
      </c>
      <c r="AC58" s="38" t="s">
        <v>261</v>
      </c>
    </row>
    <row r="59" spans="1:29" ht="142.5">
      <c r="A59" s="15" t="s">
        <v>53</v>
      </c>
      <c r="B59" s="15" t="s">
        <v>128</v>
      </c>
      <c r="C59" s="16" t="s">
        <v>262</v>
      </c>
      <c r="D59" s="15"/>
      <c r="E59" s="15" t="s">
        <v>65</v>
      </c>
      <c r="F59" s="17" t="str">
        <f t="shared" si="0"/>
        <v>804893</v>
      </c>
      <c r="G59" s="18">
        <v>45908</v>
      </c>
      <c r="H59" s="18"/>
      <c r="I59" s="19" t="s">
        <v>38</v>
      </c>
      <c r="J59" s="20"/>
      <c r="K59" s="20" t="s">
        <v>263</v>
      </c>
      <c r="L59" s="20"/>
      <c r="M59" s="20" t="s">
        <v>135</v>
      </c>
      <c r="N59" s="22">
        <v>0.27</v>
      </c>
      <c r="O59" s="23" t="s">
        <v>67</v>
      </c>
      <c r="P59" s="24">
        <v>0.52</v>
      </c>
      <c r="Q59" s="23" t="s">
        <v>82</v>
      </c>
      <c r="R59" s="24">
        <v>0</v>
      </c>
      <c r="S59" s="23">
        <v>0</v>
      </c>
      <c r="T59" s="44">
        <v>45768</v>
      </c>
      <c r="U59" s="13">
        <v>45824</v>
      </c>
      <c r="V59" s="21"/>
      <c r="W59" s="13">
        <v>45908</v>
      </c>
      <c r="X59" s="13">
        <v>45915</v>
      </c>
      <c r="Y59" s="28">
        <f>IFERROR(
    IF(Z59="DONE",
        "QC DONE",
        IF(OR(AA59="TBD", ISBLANK(AA59)),
            "NO SHIP DATE",
            IF(AND(ISNUMBER(DATEVALUE(TEXT(Z59,"MM/DD/YY"))), ISNUMBER([1]!Table22[[#This Row],[QC START]])),
                NETWORKDAYS([1]!Table22[[#This Row],[QC START]], DATEVALUE(TEXT(Z59,"MM/DD/YY")), [1]Delivered!$Z$3:$Z$8),
                IF(AND(ISNUMBER(DATEVALUE(TEXT(AA59,"MM/DD/YY"))), ISNUMBER([1]!Table22[[#This Row],[QC START]])),
                    NETWORKDAYS([1]!Table22[[#This Row],[QC START]], DATEVALUE(TEXT(AA59,"MM/DD/YY")), [1]Delivered!$Z$3:$Z$8),
                    "IN QC"
                )
            )-1
        )
    ),
"IN QC"
)</f>
        <v>5</v>
      </c>
      <c r="Z59" s="29"/>
      <c r="AA59" s="13">
        <v>45922</v>
      </c>
      <c r="AB59" s="50">
        <v>45926</v>
      </c>
      <c r="AC59" s="72" t="s">
        <v>264</v>
      </c>
    </row>
    <row r="60" spans="1:29" ht="99.75">
      <c r="A60" s="1" t="s">
        <v>53</v>
      </c>
      <c r="B60" s="1" t="s">
        <v>63</v>
      </c>
      <c r="C60" s="2" t="s">
        <v>265</v>
      </c>
      <c r="D60" s="1"/>
      <c r="E60" s="1" t="s">
        <v>48</v>
      </c>
      <c r="F60" s="3" t="str">
        <f t="shared" si="0"/>
        <v>805306</v>
      </c>
      <c r="G60" s="4">
        <v>45967</v>
      </c>
      <c r="H60" s="4"/>
      <c r="I60" s="6" t="s">
        <v>37</v>
      </c>
      <c r="J60" s="5" t="s">
        <v>38</v>
      </c>
      <c r="K60" s="10" t="s">
        <v>266</v>
      </c>
      <c r="L60" s="5" t="s">
        <v>40</v>
      </c>
      <c r="M60" s="5" t="s">
        <v>66</v>
      </c>
      <c r="N60" s="7">
        <v>1</v>
      </c>
      <c r="O60" s="8" t="s">
        <v>60</v>
      </c>
      <c r="P60" s="9">
        <v>1</v>
      </c>
      <c r="Q60" s="8"/>
      <c r="R60" s="9">
        <v>1</v>
      </c>
      <c r="S60" s="8">
        <v>1</v>
      </c>
      <c r="T60" s="4">
        <v>45838</v>
      </c>
      <c r="U60" s="4">
        <v>45880</v>
      </c>
      <c r="V60" s="10"/>
      <c r="W60" s="5" t="s">
        <v>38</v>
      </c>
      <c r="X60" s="4">
        <v>45936</v>
      </c>
      <c r="Y60" s="11">
        <f>IFERROR(
    IF(Z60="DONE",
        "QC DONE",
        IF(OR(AA60="TBD", ISBLANK(AA60)),
            "NO SHIP DATE",
            IF(AND(ISNUMBER(DATEVALUE(TEXT(Z60,"MM/DD/YY"))), ISNUMBER([1]!Table22[[#This Row],[QC START]])),
                NETWORKDAYS([1]!Table22[[#This Row],[QC START]], DATEVALUE(TEXT(Z60,"MM/DD/YY")), [1]Delivered!$Z$3:$Z$8),
                IF(AND(ISNUMBER(DATEVALUE(TEXT(AA60,"MM/DD/YY"))), ISNUMBER([1]!Table22[[#This Row],[QC START]])),
                    NETWORKDAYS([1]!Table22[[#This Row],[QC START]], DATEVALUE(TEXT(AA60,"MM/DD/YY")), [1]Delivered!$Z$3:$Z$8),
                    "IN QC"
                )
            )-1
        )
    ),
"IN QC"
)</f>
        <v>5</v>
      </c>
      <c r="Z60" s="12"/>
      <c r="AA60" s="4">
        <v>45943</v>
      </c>
      <c r="AB60" s="37">
        <v>45947</v>
      </c>
      <c r="AC60" s="38" t="s">
        <v>153</v>
      </c>
    </row>
    <row r="61" spans="1:29" ht="156.75">
      <c r="A61" s="15" t="s">
        <v>53</v>
      </c>
      <c r="B61" s="15" t="s">
        <v>112</v>
      </c>
      <c r="C61" s="42" t="s">
        <v>267</v>
      </c>
      <c r="D61" s="43" t="s">
        <v>32</v>
      </c>
      <c r="E61" s="74" t="s">
        <v>268</v>
      </c>
      <c r="F61" s="17" t="str">
        <f t="shared" si="0"/>
        <v>804273</v>
      </c>
      <c r="G61" s="18">
        <v>45878</v>
      </c>
      <c r="H61" s="18" t="s">
        <v>269</v>
      </c>
      <c r="I61" s="19" t="s">
        <v>37</v>
      </c>
      <c r="J61" s="20"/>
      <c r="K61" s="21" t="s">
        <v>270</v>
      </c>
      <c r="L61" s="20" t="s">
        <v>44</v>
      </c>
      <c r="M61" s="20" t="s">
        <v>115</v>
      </c>
      <c r="N61" s="70">
        <v>0.51</v>
      </c>
      <c r="O61" s="23" t="s">
        <v>116</v>
      </c>
      <c r="P61" s="53">
        <v>0.25</v>
      </c>
      <c r="Q61" s="23" t="s">
        <v>43</v>
      </c>
      <c r="R61" s="24">
        <v>0.95</v>
      </c>
      <c r="S61" s="23">
        <v>0</v>
      </c>
      <c r="T61" s="25" t="s">
        <v>44</v>
      </c>
      <c r="U61" s="18">
        <v>45803</v>
      </c>
      <c r="V61" s="21"/>
      <c r="W61" s="18">
        <v>45931</v>
      </c>
      <c r="X61" s="18">
        <v>45936</v>
      </c>
      <c r="Y61" s="28">
        <f>IFERROR(
    IF(Z61="DONE",
        "QC DONE",
        IF(OR(AA61="TBD", ISBLANK(AA61)),
            "NO SHIP DATE",
            IF(AND(ISNUMBER(DATEVALUE(TEXT(Z61,"MM/DD/YY"))), ISNUMBER([1]!Table22[[#This Row],[QC START]])),
                NETWORKDAYS([1]!Table22[[#This Row],[QC START]], DATEVALUE(TEXT(Z61,"MM/DD/YY")), [1]Delivered!$Z$3:$Z$8),
                IF(AND(ISNUMBER(DATEVALUE(TEXT(AA61,"MM/DD/YY"))), ISNUMBER([1]!Table22[[#This Row],[QC START]])),
                    NETWORKDAYS([1]!Table22[[#This Row],[QC START]], DATEVALUE(TEXT(AA61,"MM/DD/YY")), [1]Delivered!$Z$3:$Z$8),
                    "IN QC"
                )
            )-1
        )
    ),
"IN QC"
)</f>
        <v>5</v>
      </c>
      <c r="Z61" s="29"/>
      <c r="AA61" s="18">
        <v>45943</v>
      </c>
      <c r="AB61" s="56">
        <v>45947</v>
      </c>
      <c r="AC61" s="36" t="s">
        <v>271</v>
      </c>
    </row>
    <row r="62" spans="1:29" ht="114">
      <c r="A62" s="1" t="s">
        <v>53</v>
      </c>
      <c r="B62" s="1" t="s">
        <v>54</v>
      </c>
      <c r="C62" s="2" t="s">
        <v>272</v>
      </c>
      <c r="D62" s="1" t="s">
        <v>109</v>
      </c>
      <c r="E62" s="1" t="s">
        <v>240</v>
      </c>
      <c r="F62" s="3" t="str">
        <f t="shared" si="0"/>
        <v>805253</v>
      </c>
      <c r="G62" s="4">
        <v>45939</v>
      </c>
      <c r="H62" s="4" t="s">
        <v>70</v>
      </c>
      <c r="I62" s="6" t="s">
        <v>37</v>
      </c>
      <c r="J62" s="5"/>
      <c r="K62" s="10" t="s">
        <v>273</v>
      </c>
      <c r="L62" s="5"/>
      <c r="M62" s="5" t="s">
        <v>274</v>
      </c>
      <c r="N62" s="7">
        <v>0</v>
      </c>
      <c r="O62" s="8" t="s">
        <v>98</v>
      </c>
      <c r="P62" s="9">
        <v>0</v>
      </c>
      <c r="Q62" s="8" t="s">
        <v>177</v>
      </c>
      <c r="R62" s="9">
        <v>0</v>
      </c>
      <c r="S62" s="8">
        <v>0</v>
      </c>
      <c r="T62" s="4">
        <v>45838</v>
      </c>
      <c r="U62" s="4">
        <v>45880</v>
      </c>
      <c r="V62" s="10"/>
      <c r="W62" s="4">
        <v>45929</v>
      </c>
      <c r="X62" s="4">
        <v>45936</v>
      </c>
      <c r="Y62" s="11">
        <f>IFERROR(
    IF(Z62="DONE",
        "QC DONE",
        IF(OR(AA62="TBD", ISBLANK(AA62)),
            "NO SHIP DATE",
            IF(AND(ISNUMBER(DATEVALUE(TEXT(Z62,"MM/DD/YY"))), ISNUMBER([1]!Table22[[#This Row],[QC START]])),
                NETWORKDAYS([1]!Table22[[#This Row],[QC START]], DATEVALUE(TEXT(Z62,"MM/DD/YY")), [1]Delivered!$Z$3:$Z$8),
                IF(AND(ISNUMBER(DATEVALUE(TEXT(AA62,"MM/DD/YY"))), ISNUMBER([1]!Table22[[#This Row],[QC START]])),
                    NETWORKDAYS([1]!Table22[[#This Row],[QC START]], DATEVALUE(TEXT(AA62,"MM/DD/YY")), [1]Delivered!$Z$3:$Z$8),
                    "IN QC"
                )
            )-1
        )
    ),
"IN QC"
)</f>
        <v>5</v>
      </c>
      <c r="Z62" s="12"/>
      <c r="AA62" s="4">
        <v>45943</v>
      </c>
      <c r="AB62" s="37">
        <v>45947</v>
      </c>
      <c r="AC62" s="72" t="s">
        <v>275</v>
      </c>
    </row>
    <row r="63" spans="1:29" ht="42.75">
      <c r="A63" s="15" t="s">
        <v>53</v>
      </c>
      <c r="B63" s="15" t="s">
        <v>128</v>
      </c>
      <c r="C63" s="16" t="s">
        <v>276</v>
      </c>
      <c r="D63" s="15"/>
      <c r="E63" s="15" t="s">
        <v>65</v>
      </c>
      <c r="F63" s="17" t="str">
        <f t="shared" si="0"/>
        <v>805198</v>
      </c>
      <c r="G63" s="18">
        <v>45891</v>
      </c>
      <c r="H63" s="18"/>
      <c r="I63" s="19" t="s">
        <v>277</v>
      </c>
      <c r="J63" s="20"/>
      <c r="K63" s="21" t="s">
        <v>278</v>
      </c>
      <c r="L63" s="20"/>
      <c r="M63" s="20" t="s">
        <v>105</v>
      </c>
      <c r="N63" s="22">
        <v>1</v>
      </c>
      <c r="O63" s="23" t="s">
        <v>144</v>
      </c>
      <c r="P63" s="24">
        <v>0.9</v>
      </c>
      <c r="Q63" s="23" t="s">
        <v>82</v>
      </c>
      <c r="R63" s="24">
        <v>0</v>
      </c>
      <c r="S63" s="23">
        <v>0</v>
      </c>
      <c r="T63" s="18" t="s">
        <v>44</v>
      </c>
      <c r="U63" s="18">
        <v>45817</v>
      </c>
      <c r="V63" s="21"/>
      <c r="W63" s="18">
        <v>45936</v>
      </c>
      <c r="X63" s="18">
        <v>45943</v>
      </c>
      <c r="Y63" s="28">
        <f>IFERROR(
    IF(Z63="DONE",
        "QC DONE",
        IF(OR(AA63="TBD", ISBLANK(AA63)),
            "NO SHIP DATE",
            IF(AND(ISNUMBER(DATEVALUE(TEXT(Z63,"MM/DD/YY"))), ISNUMBER([1]!Table22[[#This Row],[QC START]])),
                NETWORKDAYS([1]!Table22[[#This Row],[QC START]], DATEVALUE(TEXT(Z63,"MM/DD/YY")), [1]Delivered!$Z$3:$Z$8),
                IF(AND(ISNUMBER(DATEVALUE(TEXT(AA63,"MM/DD/YY"))), ISNUMBER([1]!Table22[[#This Row],[QC START]])),
                    NETWORKDAYS([1]!Table22[[#This Row],[QC START]], DATEVALUE(TEXT(AA63,"MM/DD/YY")), [1]Delivered!$Z$3:$Z$8),
                    "IN QC"
                )
            )-1
        )
    ),
"IN QC"
)</f>
        <v>5</v>
      </c>
      <c r="Z63" s="29"/>
      <c r="AA63" s="18">
        <v>45950</v>
      </c>
      <c r="AB63" s="56">
        <v>45954</v>
      </c>
      <c r="AC63" s="36" t="s">
        <v>279</v>
      </c>
    </row>
    <row r="64" spans="1:29" ht="99.75">
      <c r="A64" s="1" t="s">
        <v>53</v>
      </c>
      <c r="B64" s="1" t="s">
        <v>94</v>
      </c>
      <c r="C64" s="2" t="s">
        <v>280</v>
      </c>
      <c r="D64" s="1"/>
      <c r="E64" s="1" t="s">
        <v>48</v>
      </c>
      <c r="F64" s="3" t="str">
        <f t="shared" si="0"/>
        <v>805336</v>
      </c>
      <c r="G64" s="76">
        <v>45962</v>
      </c>
      <c r="H64" s="76"/>
      <c r="I64" s="6" t="s">
        <v>38</v>
      </c>
      <c r="J64" s="5"/>
      <c r="K64" s="10" t="s">
        <v>281</v>
      </c>
      <c r="L64" s="5"/>
      <c r="M64" s="5" t="s">
        <v>125</v>
      </c>
      <c r="N64" s="7">
        <v>0.25</v>
      </c>
      <c r="O64" s="8" t="s">
        <v>144</v>
      </c>
      <c r="P64" s="9">
        <v>0</v>
      </c>
      <c r="Q64" s="8" t="s">
        <v>177</v>
      </c>
      <c r="R64" s="9">
        <v>0</v>
      </c>
      <c r="S64" s="8">
        <v>0</v>
      </c>
      <c r="T64" s="4">
        <v>45789</v>
      </c>
      <c r="U64" s="4">
        <v>45845</v>
      </c>
      <c r="V64" s="10" t="s">
        <v>282</v>
      </c>
      <c r="W64" s="4">
        <v>45942</v>
      </c>
      <c r="X64" s="4">
        <v>45950</v>
      </c>
      <c r="Y64" s="11">
        <f>IFERROR(
    IF(Z64="DONE",
        "QC DONE",
        IF(OR(AA64="TBD", ISBLANK(AA64)),
            "NO SHIP DATE",
            IF(AND(ISNUMBER(DATEVALUE(TEXT(Z64,"MM/DD/YY"))), ISNUMBER([1]!Table22[[#This Row],[QC START]])),
                NETWORKDAYS([1]!Table22[[#This Row],[QC START]], DATEVALUE(TEXT(Z64,"MM/DD/YY")), [1]Delivered!$Z$3:$Z$8),
                IF(AND(ISNUMBER(DATEVALUE(TEXT(AA64,"MM/DD/YY"))), ISNUMBER([1]!Table22[[#This Row],[QC START]])),
                    NETWORKDAYS([1]!Table22[[#This Row],[QC START]], DATEVALUE(TEXT(AA64,"MM/DD/YY")), [1]Delivered!$Z$3:$Z$8),
                    "IN QC"
                )
            )-1
        )
    ),
"IN QC"
)</f>
        <v>5</v>
      </c>
      <c r="Z64" s="12"/>
      <c r="AA64" s="4">
        <v>45957</v>
      </c>
      <c r="AB64" s="37">
        <v>45961</v>
      </c>
      <c r="AC64" s="38" t="s">
        <v>283</v>
      </c>
    </row>
    <row r="65" spans="1:29" ht="114">
      <c r="A65" s="15" t="s">
        <v>34</v>
      </c>
      <c r="B65" s="15"/>
      <c r="C65" s="73" t="s">
        <v>284</v>
      </c>
      <c r="D65" s="74"/>
      <c r="E65" s="15" t="s">
        <v>285</v>
      </c>
      <c r="F65" s="17" t="str">
        <f t="shared" si="0"/>
        <v>805347</v>
      </c>
      <c r="G65" s="18">
        <v>45649</v>
      </c>
      <c r="H65" s="20" t="s">
        <v>215</v>
      </c>
      <c r="I65" s="19" t="s">
        <v>38</v>
      </c>
      <c r="J65" s="20" t="s">
        <v>38</v>
      </c>
      <c r="K65" s="21" t="s">
        <v>286</v>
      </c>
      <c r="L65" s="20"/>
      <c r="M65" s="20"/>
      <c r="N65" s="22"/>
      <c r="O65" s="23" t="s">
        <v>42</v>
      </c>
      <c r="P65" s="24"/>
      <c r="Q65" s="23"/>
      <c r="R65" s="24"/>
      <c r="S65" s="23"/>
      <c r="T65" s="18" t="s">
        <v>40</v>
      </c>
      <c r="U65" s="18">
        <v>45796</v>
      </c>
      <c r="V65" s="21" t="s">
        <v>38</v>
      </c>
      <c r="W65" s="20"/>
      <c r="X65" s="18">
        <v>45929</v>
      </c>
      <c r="Y65" s="28">
        <f>IFERROR(
    IF(Z65="DONE",
        "QC DONE",
        IF(OR(AA65="TBD", ISBLANK(AA65)),
            "NO SHIP DATE",
            IF(AND(ISNUMBER(DATEVALUE(TEXT(Z65,"MM/DD/YY"))), ISNUMBER([1]!Table22[[#This Row],[QC START]])),
                NETWORKDAYS([1]!Table22[[#This Row],[QC START]], DATEVALUE(TEXT(Z65,"MM/DD/YY")), [1]Delivered!$Z$3:$Z$8),
                IF(AND(ISNUMBER(DATEVALUE(TEXT(AA65,"MM/DD/YY"))), ISNUMBER([1]!Table22[[#This Row],[QC START]])),
                    NETWORKDAYS([1]!Table22[[#This Row],[QC START]], DATEVALUE(TEXT(AA65,"MM/DD/YY")), [1]Delivered!$Z$3:$Z$8),
                    "IN QC"
                )
            )-1
        )
    ),
"IN QC"
)</f>
        <v>20</v>
      </c>
      <c r="Z65" s="29"/>
      <c r="AA65" s="18">
        <v>45957</v>
      </c>
      <c r="AB65" s="56">
        <v>45966</v>
      </c>
      <c r="AC65" s="36"/>
    </row>
    <row r="66" spans="1:29" ht="99.75">
      <c r="A66" s="1" t="s">
        <v>34</v>
      </c>
      <c r="B66" s="1"/>
      <c r="C66" s="77" t="s">
        <v>287</v>
      </c>
      <c r="D66" s="78"/>
      <c r="E66" s="1" t="s">
        <v>285</v>
      </c>
      <c r="F66" s="3" t="str">
        <f t="shared" ref="F66:F114" si="1">IF(AND(MID(C66,7,1)="-",ISNUMBER(VALUE(MID(C66,8,1))),ISNUMBER(VALUE(MID(C66,9,1)))),LEFT(C66,9),IF(AND(MID(C66,7,1)="-",ISNUMBER(VALUE(MID(C66,8,1)))),LEFT(C66,8),LEFT(C66,6)))</f>
        <v>805348</v>
      </c>
      <c r="G66" s="4">
        <v>45649</v>
      </c>
      <c r="H66" s="5" t="s">
        <v>215</v>
      </c>
      <c r="I66" s="6" t="s">
        <v>38</v>
      </c>
      <c r="J66" s="5" t="s">
        <v>38</v>
      </c>
      <c r="K66" s="5" t="s">
        <v>288</v>
      </c>
      <c r="L66" s="5"/>
      <c r="M66" s="5"/>
      <c r="N66" s="7"/>
      <c r="O66" s="8" t="s">
        <v>42</v>
      </c>
      <c r="P66" s="9"/>
      <c r="Q66" s="8"/>
      <c r="R66" s="9"/>
      <c r="S66" s="8"/>
      <c r="T66" s="4" t="s">
        <v>44</v>
      </c>
      <c r="U66" s="4">
        <v>45796</v>
      </c>
      <c r="V66" s="10" t="s">
        <v>38</v>
      </c>
      <c r="W66" s="5"/>
      <c r="X66" s="4">
        <v>45929</v>
      </c>
      <c r="Y66" s="11">
        <f>IFERROR(
    IF(Z66="DONE",
        "QC DONE",
        IF(OR(AA66="TBD", ISBLANK(AA66)),
            "NO SHIP DATE",
            IF(AND(ISNUMBER(DATEVALUE(TEXT(Z66,"MM/DD/YY"))), ISNUMBER([1]!Table22[[#This Row],[QC START]])),
                NETWORKDAYS([1]!Table22[[#This Row],[QC START]], DATEVALUE(TEXT(Z66,"MM/DD/YY")), [1]Delivered!$Z$3:$Z$8),
                IF(AND(ISNUMBER(DATEVALUE(TEXT(AA66,"MM/DD/YY"))), ISNUMBER([1]!Table22[[#This Row],[QC START]])),
                    NETWORKDAYS([1]!Table22[[#This Row],[QC START]], DATEVALUE(TEXT(AA66,"MM/DD/YY")), [1]Delivered!$Z$3:$Z$8),
                    "IN QC"
                )
            )-1
        )
    ),
"IN QC"
)</f>
        <v>20</v>
      </c>
      <c r="Z66" s="12"/>
      <c r="AA66" s="4">
        <v>45957</v>
      </c>
      <c r="AB66" s="37">
        <v>45966</v>
      </c>
      <c r="AC66" s="38"/>
    </row>
    <row r="67" spans="1:29" ht="99.75">
      <c r="A67" s="15" t="s">
        <v>34</v>
      </c>
      <c r="B67" s="15"/>
      <c r="C67" s="73" t="s">
        <v>289</v>
      </c>
      <c r="D67" s="74"/>
      <c r="E67" s="15" t="s">
        <v>285</v>
      </c>
      <c r="F67" s="17" t="str">
        <f t="shared" si="1"/>
        <v>805349</v>
      </c>
      <c r="G67" s="18">
        <v>45649</v>
      </c>
      <c r="H67" s="20" t="s">
        <v>215</v>
      </c>
      <c r="I67" s="19" t="s">
        <v>38</v>
      </c>
      <c r="J67" s="20" t="s">
        <v>38</v>
      </c>
      <c r="K67" s="20" t="s">
        <v>288</v>
      </c>
      <c r="L67" s="20"/>
      <c r="M67" s="20"/>
      <c r="N67" s="22"/>
      <c r="O67" s="23" t="s">
        <v>42</v>
      </c>
      <c r="P67" s="24"/>
      <c r="Q67" s="23"/>
      <c r="R67" s="24"/>
      <c r="S67" s="23"/>
      <c r="T67" s="18" t="s">
        <v>44</v>
      </c>
      <c r="U67" s="18">
        <v>45796</v>
      </c>
      <c r="V67" s="21" t="s">
        <v>38</v>
      </c>
      <c r="W67" s="20"/>
      <c r="X67" s="18">
        <v>45929</v>
      </c>
      <c r="Y67" s="28">
        <f>IFERROR(
    IF(Z67="DONE",
        "QC DONE",
        IF(OR(AA67="TBD", ISBLANK(AA67)),
            "NO SHIP DATE",
            IF(AND(ISNUMBER(DATEVALUE(TEXT(Z67,"MM/DD/YY"))), ISNUMBER([1]!Table22[[#This Row],[QC START]])),
                NETWORKDAYS([1]!Table22[[#This Row],[QC START]], DATEVALUE(TEXT(Z67,"MM/DD/YY")), [1]Delivered!$Z$3:$Z$8),
                IF(AND(ISNUMBER(DATEVALUE(TEXT(AA67,"MM/DD/YY"))), ISNUMBER([1]!Table22[[#This Row],[QC START]])),
                    NETWORKDAYS([1]!Table22[[#This Row],[QC START]], DATEVALUE(TEXT(AA67,"MM/DD/YY")), [1]Delivered!$Z$3:$Z$8),
                    "IN QC"
                )
            )-1
        )
    ),
"IN QC"
)</f>
        <v>20</v>
      </c>
      <c r="Z67" s="29"/>
      <c r="AA67" s="18">
        <v>45957</v>
      </c>
      <c r="AB67" s="56">
        <v>45966</v>
      </c>
      <c r="AC67" s="36"/>
    </row>
    <row r="68" spans="1:29" ht="99.75">
      <c r="A68" s="1" t="s">
        <v>34</v>
      </c>
      <c r="B68" s="1"/>
      <c r="C68" s="2" t="s">
        <v>290</v>
      </c>
      <c r="D68" s="1" t="s">
        <v>56</v>
      </c>
      <c r="E68" s="1" t="s">
        <v>240</v>
      </c>
      <c r="F68" s="3" t="str">
        <f t="shared" si="1"/>
        <v>805132</v>
      </c>
      <c r="G68" s="4">
        <v>45909</v>
      </c>
      <c r="H68" s="4" t="s">
        <v>70</v>
      </c>
      <c r="I68" s="6" t="s">
        <v>37</v>
      </c>
      <c r="J68" s="5" t="s">
        <v>291</v>
      </c>
      <c r="K68" s="5" t="s">
        <v>231</v>
      </c>
      <c r="L68" s="5" t="s">
        <v>40</v>
      </c>
      <c r="M68" s="5" t="s">
        <v>242</v>
      </c>
      <c r="N68" s="7">
        <v>1</v>
      </c>
      <c r="O68" s="8" t="s">
        <v>42</v>
      </c>
      <c r="P68" s="9">
        <v>1</v>
      </c>
      <c r="Q68" s="8" t="s">
        <v>43</v>
      </c>
      <c r="R68" s="9">
        <v>0.95</v>
      </c>
      <c r="S68" s="8">
        <v>0</v>
      </c>
      <c r="T68" s="4" t="s">
        <v>40</v>
      </c>
      <c r="U68" s="4" t="s">
        <v>44</v>
      </c>
      <c r="V68" s="10" t="s">
        <v>38</v>
      </c>
      <c r="W68" s="5" t="s">
        <v>38</v>
      </c>
      <c r="X68" s="4">
        <v>45824</v>
      </c>
      <c r="Y68" s="11">
        <f>IFERROR(
    IF(Z68="DONE",
        "QC DONE",
        IF(OR(AA68="TBD", ISBLANK(AA68)),
            "NO SHIP DATE",
            IF(AND(ISNUMBER(DATEVALUE(TEXT(Z68,"MM/DD/YY"))), ISNUMBER([1]!Table22[[#This Row],[QC START]])),
                NETWORKDAYS([1]!Table22[[#This Row],[QC START]], DATEVALUE(TEXT(Z68,"MM/DD/YY")), [1]Delivered!$Z$3:$Z$8),
                IF(AND(ISNUMBER(DATEVALUE(TEXT(AA68,"MM/DD/YY"))), ISNUMBER([1]!Table22[[#This Row],[QC START]])),
                    NETWORKDAYS([1]!Table22[[#This Row],[QC START]], DATEVALUE(TEXT(AA68,"MM/DD/YY")), [1]Delivered!$Z$3:$Z$8),
                    "IN QC"
                )
            )-1
        )
    ),
"IN QC"
)</f>
        <v>100</v>
      </c>
      <c r="Z68" s="12"/>
      <c r="AA68" s="4">
        <v>45964</v>
      </c>
      <c r="AB68" s="37">
        <v>45971</v>
      </c>
      <c r="AC68" s="38" t="s">
        <v>292</v>
      </c>
    </row>
    <row r="69" spans="1:29" ht="85.5">
      <c r="A69" s="15" t="s">
        <v>34</v>
      </c>
      <c r="B69" s="15"/>
      <c r="C69" s="16" t="s">
        <v>293</v>
      </c>
      <c r="D69" s="15"/>
      <c r="E69" s="15" t="s">
        <v>65</v>
      </c>
      <c r="F69" s="17" t="str">
        <f t="shared" si="1"/>
        <v>805120</v>
      </c>
      <c r="G69" s="18">
        <v>45915</v>
      </c>
      <c r="H69" s="18"/>
      <c r="I69" s="19" t="s">
        <v>294</v>
      </c>
      <c r="J69" s="20"/>
      <c r="K69" s="21" t="s">
        <v>295</v>
      </c>
      <c r="L69" s="20"/>
      <c r="M69" s="20" t="s">
        <v>296</v>
      </c>
      <c r="N69" s="22">
        <v>0.3</v>
      </c>
      <c r="O69" s="23" t="s">
        <v>297</v>
      </c>
      <c r="P69" s="24">
        <v>0</v>
      </c>
      <c r="Q69" s="23" t="s">
        <v>82</v>
      </c>
      <c r="R69" s="24">
        <v>0</v>
      </c>
      <c r="S69" s="23">
        <v>0</v>
      </c>
      <c r="T69" s="18">
        <v>45866</v>
      </c>
      <c r="U69" s="18">
        <v>45880</v>
      </c>
      <c r="V69" s="21"/>
      <c r="W69" s="18">
        <v>45952</v>
      </c>
      <c r="X69" s="18">
        <v>45957</v>
      </c>
      <c r="Y69" s="28">
        <f>IFERROR(
    IF(Z69="DONE",
        "QC DONE",
        IF(OR(AA69="TBD", ISBLANK(AA69)),
            "NO SHIP DATE",
            IF(AND(ISNUMBER(DATEVALUE(TEXT(Z69,"MM/DD/YY"))), ISNUMBER([1]!Table22[[#This Row],[QC START]])),
                NETWORKDAYS([1]!Table22[[#This Row],[QC START]], DATEVALUE(TEXT(Z69,"MM/DD/YY")), [1]Delivered!$Z$3:$Z$8),
                IF(AND(ISNUMBER(DATEVALUE(TEXT(AA69,"MM/DD/YY"))), ISNUMBER([1]!Table22[[#This Row],[QC START]])),
                    NETWORKDAYS([1]!Table22[[#This Row],[QC START]], DATEVALUE(TEXT(AA69,"MM/DD/YY")), [1]Delivered!$Z$3:$Z$8),
                    "IN QC"
                )
            )-1
        )
    ),
"IN QC"
)</f>
        <v>5</v>
      </c>
      <c r="Z69" s="29"/>
      <c r="AA69" s="18">
        <v>45964</v>
      </c>
      <c r="AB69" s="56">
        <v>45968</v>
      </c>
      <c r="AC69" s="36" t="s">
        <v>298</v>
      </c>
    </row>
    <row r="70" spans="1:29" ht="28.5">
      <c r="A70" s="1" t="s">
        <v>34</v>
      </c>
      <c r="B70" s="1"/>
      <c r="C70" s="2" t="s">
        <v>299</v>
      </c>
      <c r="D70" s="1" t="s">
        <v>56</v>
      </c>
      <c r="E70" s="1" t="s">
        <v>240</v>
      </c>
      <c r="F70" s="3" t="str">
        <f t="shared" si="1"/>
        <v>805287</v>
      </c>
      <c r="G70" s="4">
        <v>45909</v>
      </c>
      <c r="H70" s="4" t="s">
        <v>70</v>
      </c>
      <c r="I70" s="6" t="s">
        <v>300</v>
      </c>
      <c r="J70" s="5" t="s">
        <v>301</v>
      </c>
      <c r="K70" s="5" t="s">
        <v>231</v>
      </c>
      <c r="L70" s="5" t="s">
        <v>40</v>
      </c>
      <c r="M70" s="5" t="s">
        <v>242</v>
      </c>
      <c r="N70" s="7">
        <v>1</v>
      </c>
      <c r="O70" s="8" t="s">
        <v>42</v>
      </c>
      <c r="P70" s="9">
        <v>1</v>
      </c>
      <c r="Q70" s="8" t="s">
        <v>43</v>
      </c>
      <c r="R70" s="9">
        <v>0.95</v>
      </c>
      <c r="S70" s="8">
        <v>0</v>
      </c>
      <c r="T70" s="4" t="s">
        <v>40</v>
      </c>
      <c r="U70" s="4">
        <v>45777</v>
      </c>
      <c r="V70" s="10" t="s">
        <v>38</v>
      </c>
      <c r="W70" s="5" t="s">
        <v>38</v>
      </c>
      <c r="X70" s="4">
        <v>45838</v>
      </c>
      <c r="Y70" s="11">
        <f>IFERROR(
    IF(Z70="DONE",
        "QC DONE",
        IF(OR(AA70="TBD", ISBLANK(AA70)),
            "NO SHIP DATE",
            IF(AND(ISNUMBER(DATEVALUE(TEXT(Z70,"MM/DD/YY"))), ISNUMBER([1]!Table22[[#This Row],[QC START]])),
                NETWORKDAYS([1]!Table22[[#This Row],[QC START]], DATEVALUE(TEXT(Z70,"MM/DD/YY")), [1]Delivered!$Z$3:$Z$8),
                IF(AND(ISNUMBER(DATEVALUE(TEXT(AA70,"MM/DD/YY"))), ISNUMBER([1]!Table22[[#This Row],[QC START]])),
                    NETWORKDAYS([1]!Table22[[#This Row],[QC START]], DATEVALUE(TEXT(AA70,"MM/DD/YY")), [1]Delivered!$Z$3:$Z$8),
                    "IN QC"
                )
            )-1
        )
    ),
"IN QC"
)</f>
        <v>95</v>
      </c>
      <c r="Z70" s="12"/>
      <c r="AA70" s="4">
        <v>45971</v>
      </c>
      <c r="AB70" s="37">
        <v>45975</v>
      </c>
      <c r="AC70" s="38" t="s">
        <v>171</v>
      </c>
    </row>
    <row r="71" spans="1:29" ht="28.5">
      <c r="A71" s="15" t="s">
        <v>34</v>
      </c>
      <c r="B71" s="15"/>
      <c r="C71" s="16" t="s">
        <v>302</v>
      </c>
      <c r="D71" s="15" t="s">
        <v>56</v>
      </c>
      <c r="E71" s="15" t="s">
        <v>240</v>
      </c>
      <c r="F71" s="17" t="str">
        <f t="shared" si="1"/>
        <v>805288</v>
      </c>
      <c r="G71" s="18">
        <v>45909</v>
      </c>
      <c r="H71" s="18" t="s">
        <v>70</v>
      </c>
      <c r="I71" s="19" t="s">
        <v>300</v>
      </c>
      <c r="J71" s="20" t="s">
        <v>301</v>
      </c>
      <c r="K71" s="20" t="s">
        <v>231</v>
      </c>
      <c r="L71" s="20" t="s">
        <v>40</v>
      </c>
      <c r="M71" s="20" t="s">
        <v>242</v>
      </c>
      <c r="N71" s="22">
        <v>1</v>
      </c>
      <c r="O71" s="23" t="s">
        <v>42</v>
      </c>
      <c r="P71" s="24">
        <v>1</v>
      </c>
      <c r="Q71" s="23" t="s">
        <v>43</v>
      </c>
      <c r="R71" s="24">
        <v>0.95</v>
      </c>
      <c r="S71" s="23">
        <v>0</v>
      </c>
      <c r="T71" s="18" t="s">
        <v>44</v>
      </c>
      <c r="U71" s="18">
        <v>45784</v>
      </c>
      <c r="V71" s="21" t="s">
        <v>38</v>
      </c>
      <c r="W71" s="20" t="s">
        <v>38</v>
      </c>
      <c r="X71" s="18">
        <v>45852</v>
      </c>
      <c r="Y71" s="28">
        <f>IFERROR(
    IF(Z71="DONE",
        "QC DONE",
        IF(OR(AA71="TBD", ISBLANK(AA71)),
            "NO SHIP DATE",
            IF(AND(ISNUMBER(DATEVALUE(TEXT(Z71,"MM/DD/YY"))), ISNUMBER([1]!Table22[[#This Row],[QC START]])),
                NETWORKDAYS([1]!Table22[[#This Row],[QC START]], DATEVALUE(TEXT(Z71,"MM/DD/YY")), [1]Delivered!$Z$3:$Z$8),
                IF(AND(ISNUMBER(DATEVALUE(TEXT(AA71,"MM/DD/YY"))), ISNUMBER([1]!Table22[[#This Row],[QC START]])),
                    NETWORKDAYS([1]!Table22[[#This Row],[QC START]], DATEVALUE(TEXT(AA71,"MM/DD/YY")), [1]Delivered!$Z$3:$Z$8),
                    "IN QC"
                )
            )-1
        )
    ),
"IN QC"
)</f>
        <v>90</v>
      </c>
      <c r="Z71" s="29"/>
      <c r="AA71" s="18">
        <v>45978</v>
      </c>
      <c r="AB71" s="56">
        <v>45982</v>
      </c>
      <c r="AC71" s="36" t="s">
        <v>171</v>
      </c>
    </row>
    <row r="72" spans="1:29" ht="114">
      <c r="A72" s="1" t="s">
        <v>53</v>
      </c>
      <c r="B72" s="1" t="s">
        <v>63</v>
      </c>
      <c r="C72" s="2" t="s">
        <v>303</v>
      </c>
      <c r="D72" s="1"/>
      <c r="E72" s="1" t="s">
        <v>65</v>
      </c>
      <c r="F72" s="3" t="str">
        <f t="shared" si="1"/>
        <v>804886</v>
      </c>
      <c r="G72" s="4">
        <v>45896</v>
      </c>
      <c r="H72" s="4"/>
      <c r="I72" s="6" t="s">
        <v>37</v>
      </c>
      <c r="J72" s="5"/>
      <c r="K72" s="10" t="s">
        <v>304</v>
      </c>
      <c r="L72" s="5" t="s">
        <v>40</v>
      </c>
      <c r="M72" s="5" t="s">
        <v>125</v>
      </c>
      <c r="N72" s="7">
        <v>0.99</v>
      </c>
      <c r="O72" s="8" t="s">
        <v>305</v>
      </c>
      <c r="P72" s="9">
        <v>0.4</v>
      </c>
      <c r="Q72" s="9" t="s">
        <v>306</v>
      </c>
      <c r="R72" s="9">
        <v>0.63</v>
      </c>
      <c r="S72" s="8">
        <v>0</v>
      </c>
      <c r="T72" s="4" t="s">
        <v>40</v>
      </c>
      <c r="U72" s="4">
        <v>45817</v>
      </c>
      <c r="V72" s="10"/>
      <c r="W72" s="4">
        <v>45964</v>
      </c>
      <c r="X72" s="4">
        <v>45971</v>
      </c>
      <c r="Y72" s="11">
        <f>IFERROR(
    IF(Z72="DONE",
        "QC DONE",
        IF(OR(AA72="TBD", ISBLANK(AA72)),
            "NO SHIP DATE",
            IF(AND(ISNUMBER(DATEVALUE(TEXT(Z72,"MM/DD/YY"))), ISNUMBER([1]!Table22[[#This Row],[QC START]])),
                NETWORKDAYS([1]!Table22[[#This Row],[QC START]], DATEVALUE(TEXT(Z72,"MM/DD/YY")), [1]Delivered!$Z$3:$Z$8),
                IF(AND(ISNUMBER(DATEVALUE(TEXT(AA72,"MM/DD/YY"))), ISNUMBER([1]!Table22[[#This Row],[QC START]])),
                    NETWORKDAYS([1]!Table22[[#This Row],[QC START]], DATEVALUE(TEXT(AA72,"MM/DD/YY")), [1]Delivered!$Z$3:$Z$8),
                    "IN QC"
                )
            )-1
        )
    ),
"IN QC"
)</f>
        <v>5</v>
      </c>
      <c r="Z72" s="12"/>
      <c r="AA72" s="4">
        <v>45978</v>
      </c>
      <c r="AB72" s="37">
        <v>45982</v>
      </c>
      <c r="AC72" s="38" t="s">
        <v>307</v>
      </c>
    </row>
    <row r="73" spans="1:29" ht="57">
      <c r="A73" s="15" t="s">
        <v>53</v>
      </c>
      <c r="B73" s="15" t="s">
        <v>112</v>
      </c>
      <c r="C73" s="16" t="s">
        <v>308</v>
      </c>
      <c r="D73" s="15" t="s">
        <v>56</v>
      </c>
      <c r="E73" s="15" t="s">
        <v>240</v>
      </c>
      <c r="F73" s="17" t="str">
        <f t="shared" si="1"/>
        <v>805326</v>
      </c>
      <c r="G73" s="18">
        <v>45932</v>
      </c>
      <c r="H73" s="18"/>
      <c r="I73" s="19" t="s">
        <v>37</v>
      </c>
      <c r="J73" s="20"/>
      <c r="K73" s="20" t="s">
        <v>278</v>
      </c>
      <c r="L73" s="20"/>
      <c r="M73" s="20" t="s">
        <v>242</v>
      </c>
      <c r="N73" s="22">
        <v>0</v>
      </c>
      <c r="O73" s="23" t="s">
        <v>88</v>
      </c>
      <c r="P73" s="24">
        <v>0.2</v>
      </c>
      <c r="Q73" s="23" t="s">
        <v>177</v>
      </c>
      <c r="R73" s="24">
        <v>0</v>
      </c>
      <c r="S73" s="23">
        <v>0</v>
      </c>
      <c r="T73" s="18">
        <v>45859</v>
      </c>
      <c r="U73" s="18">
        <v>45901</v>
      </c>
      <c r="V73" s="21"/>
      <c r="W73" s="18">
        <v>45971</v>
      </c>
      <c r="X73" s="18">
        <v>45978</v>
      </c>
      <c r="Y73" s="28">
        <f>IFERROR(
    IF(Z73="DONE",
        "QC DONE",
        IF(OR(AA73="TBD", ISBLANK(AA73)),
            "NO SHIP DATE",
            IF(AND(ISNUMBER(DATEVALUE(TEXT(Z73,"MM/DD/YY"))), ISNUMBER([1]!Table22[[#This Row],[QC START]])),
                NETWORKDAYS([1]!Table22[[#This Row],[QC START]], DATEVALUE(TEXT(Z73,"MM/DD/YY")), [1]Delivered!$Z$3:$Z$8),
                IF(AND(ISNUMBER(DATEVALUE(TEXT(AA73,"MM/DD/YY"))), ISNUMBER([1]!Table22[[#This Row],[QC START]])),
                    NETWORKDAYS([1]!Table22[[#This Row],[QC START]], DATEVALUE(TEXT(AA73,"MM/DD/YY")), [1]Delivered!$Z$3:$Z$8),
                    "IN QC"
                )
            )-1
        )
    ),
"IN QC"
)</f>
        <v>5</v>
      </c>
      <c r="Z73" s="29"/>
      <c r="AA73" s="18">
        <v>45985</v>
      </c>
      <c r="AB73" s="56">
        <v>45989</v>
      </c>
      <c r="AC73" s="36" t="s">
        <v>309</v>
      </c>
    </row>
    <row r="74" spans="1:29" ht="42.75">
      <c r="A74" s="1" t="s">
        <v>53</v>
      </c>
      <c r="B74" s="1" t="s">
        <v>112</v>
      </c>
      <c r="C74" s="2" t="s">
        <v>310</v>
      </c>
      <c r="D74" s="1"/>
      <c r="E74" s="1" t="s">
        <v>311</v>
      </c>
      <c r="F74" s="3" t="str">
        <f t="shared" si="1"/>
        <v>805197</v>
      </c>
      <c r="G74" s="4">
        <v>45930</v>
      </c>
      <c r="H74" s="4"/>
      <c r="I74" s="6" t="s">
        <v>37</v>
      </c>
      <c r="J74" s="5"/>
      <c r="K74" s="10" t="s">
        <v>312</v>
      </c>
      <c r="L74" s="5"/>
      <c r="M74" s="5" t="s">
        <v>115</v>
      </c>
      <c r="N74" s="7">
        <v>1</v>
      </c>
      <c r="O74" s="8" t="s">
        <v>98</v>
      </c>
      <c r="P74" s="9">
        <v>1</v>
      </c>
      <c r="Q74" s="8" t="s">
        <v>177</v>
      </c>
      <c r="R74" s="9">
        <v>0</v>
      </c>
      <c r="S74" s="8">
        <v>0</v>
      </c>
      <c r="T74" s="4">
        <v>45852</v>
      </c>
      <c r="U74" s="4">
        <v>45894</v>
      </c>
      <c r="V74" s="10"/>
      <c r="W74" s="4">
        <v>45971</v>
      </c>
      <c r="X74" s="4">
        <v>45978</v>
      </c>
      <c r="Y74" s="11">
        <f>IFERROR(
    IF(Z74="DONE",
        "QC DONE",
        IF(OR(AA74="TBD", ISBLANK(AA74)),
            "NO SHIP DATE",
            IF(AND(ISNUMBER(DATEVALUE(TEXT(Z74,"MM/DD/YY"))), ISNUMBER([1]!Table22[[#This Row],[QC START]])),
                NETWORKDAYS([1]!Table22[[#This Row],[QC START]], DATEVALUE(TEXT(Z74,"MM/DD/YY")), [1]Delivered!$Z$3:$Z$8),
                IF(AND(ISNUMBER(DATEVALUE(TEXT(AA74,"MM/DD/YY"))), ISNUMBER([1]!Table22[[#This Row],[QC START]])),
                    NETWORKDAYS([1]!Table22[[#This Row],[QC START]], DATEVALUE(TEXT(AA74,"MM/DD/YY")), [1]Delivered!$Z$3:$Z$8),
                    "IN QC"
                )
            )-1
        )
    ),
"IN QC"
)</f>
        <v>5</v>
      </c>
      <c r="Z74" s="12"/>
      <c r="AA74" s="4">
        <v>45985</v>
      </c>
      <c r="AB74" s="37">
        <v>45989</v>
      </c>
      <c r="AC74" s="38" t="s">
        <v>313</v>
      </c>
    </row>
    <row r="75" spans="1:29" ht="99.75">
      <c r="A75" s="15" t="s">
        <v>34</v>
      </c>
      <c r="B75" s="15"/>
      <c r="C75" s="16" t="s">
        <v>314</v>
      </c>
      <c r="D75" s="15"/>
      <c r="E75" s="15" t="s">
        <v>141</v>
      </c>
      <c r="F75" s="17" t="str">
        <f t="shared" si="1"/>
        <v>804264</v>
      </c>
      <c r="G75" s="18">
        <v>45988</v>
      </c>
      <c r="H75" s="18"/>
      <c r="I75" s="19" t="s">
        <v>37</v>
      </c>
      <c r="J75" s="20"/>
      <c r="K75" s="21" t="s">
        <v>315</v>
      </c>
      <c r="L75" s="20"/>
      <c r="M75" s="20" t="s">
        <v>316</v>
      </c>
      <c r="N75" s="22">
        <v>0</v>
      </c>
      <c r="O75" s="23" t="s">
        <v>88</v>
      </c>
      <c r="P75" s="24">
        <v>0</v>
      </c>
      <c r="Q75" s="23"/>
      <c r="R75" s="24">
        <v>0</v>
      </c>
      <c r="S75" s="23">
        <v>0</v>
      </c>
      <c r="T75" s="18">
        <v>45901</v>
      </c>
      <c r="U75" s="18">
        <v>45915</v>
      </c>
      <c r="V75" s="21"/>
      <c r="W75" s="18"/>
      <c r="X75" s="18">
        <v>45978</v>
      </c>
      <c r="Y75" s="28">
        <f>IFERROR(
    IF(Z75="DONE",
        "QC DONE",
        IF(OR(AA75="TBD", ISBLANK(AA75)),
            "NO SHIP DATE",
            IF(AND(ISNUMBER(DATEVALUE(TEXT(Z75,"MM/DD/YY"))), ISNUMBER([1]!Table22[[#This Row],[QC START]])),
                NETWORKDAYS([1]!Table22[[#This Row],[QC START]], DATEVALUE(TEXT(Z75,"MM/DD/YY")), [1]Delivered!$Z$3:$Z$8),
                IF(AND(ISNUMBER(DATEVALUE(TEXT(AA75,"MM/DD/YY"))), ISNUMBER([1]!Table22[[#This Row],[QC START]])),
                    NETWORKDAYS([1]!Table22[[#This Row],[QC START]], DATEVALUE(TEXT(AA75,"MM/DD/YY")), [1]Delivered!$Z$3:$Z$8),
                    "IN QC"
                )
            )-1
        )
    ),
"IN QC"
)</f>
        <v>5</v>
      </c>
      <c r="Z75" s="29"/>
      <c r="AA75" s="18">
        <v>45985</v>
      </c>
      <c r="AB75" s="56">
        <v>45989</v>
      </c>
      <c r="AC75" s="36" t="s">
        <v>317</v>
      </c>
    </row>
    <row r="76" spans="1:29">
      <c r="A76" s="1" t="s">
        <v>34</v>
      </c>
      <c r="B76" s="1"/>
      <c r="C76" s="79" t="s">
        <v>318</v>
      </c>
      <c r="D76" s="80"/>
      <c r="E76" s="1" t="s">
        <v>36</v>
      </c>
      <c r="F76" s="3" t="str">
        <f t="shared" si="1"/>
        <v>805355</v>
      </c>
      <c r="G76" s="4">
        <v>46018</v>
      </c>
      <c r="H76" s="5"/>
      <c r="I76" s="6"/>
      <c r="J76" s="5"/>
      <c r="K76" s="5" t="s">
        <v>278</v>
      </c>
      <c r="L76" s="5"/>
      <c r="M76" s="5"/>
      <c r="N76" s="7"/>
      <c r="O76" s="8" t="s">
        <v>319</v>
      </c>
      <c r="P76" s="9"/>
      <c r="Q76" s="8"/>
      <c r="R76" s="9"/>
      <c r="S76" s="8"/>
      <c r="T76" s="5"/>
      <c r="U76" s="5"/>
      <c r="V76" s="10"/>
      <c r="W76" s="5"/>
      <c r="X76" s="4">
        <v>45978</v>
      </c>
      <c r="Y76" s="11">
        <f>IFERROR(
    IF(Z76="DONE",
        "QC DONE",
        IF(OR(AA76="TBD", ISBLANK(AA76)),
            "NO SHIP DATE",
            IF(AND(ISNUMBER(DATEVALUE(TEXT(Z76,"MM/DD/YY"))), ISNUMBER([1]!Table22[[#This Row],[QC START]])),
                NETWORKDAYS([1]!Table22[[#This Row],[QC START]], DATEVALUE(TEXT(Z76,"MM/DD/YY")), [1]Delivered!$Z$3:$Z$8),
                IF(AND(ISNUMBER(DATEVALUE(TEXT(AA76,"MM/DD/YY"))), ISNUMBER([1]!Table22[[#This Row],[QC START]])),
                    NETWORKDAYS([1]!Table22[[#This Row],[QC START]], DATEVALUE(TEXT(AA76,"MM/DD/YY")), [1]Delivered!$Z$3:$Z$8),
                    "IN QC"
                )
            )-1
        )
    ),
"IN QC"
)</f>
        <v>5</v>
      </c>
      <c r="Z76" s="12"/>
      <c r="AA76" s="4">
        <v>45985</v>
      </c>
      <c r="AB76" s="81"/>
      <c r="AC76" s="38"/>
    </row>
    <row r="77" spans="1:29" ht="42.75">
      <c r="A77" s="15" t="s">
        <v>34</v>
      </c>
      <c r="B77" s="15"/>
      <c r="C77" s="16" t="s">
        <v>320</v>
      </c>
      <c r="D77" s="15" t="s">
        <v>56</v>
      </c>
      <c r="E77" s="15" t="s">
        <v>240</v>
      </c>
      <c r="F77" s="17" t="str">
        <f t="shared" si="1"/>
        <v>805289</v>
      </c>
      <c r="G77" s="18">
        <v>45909</v>
      </c>
      <c r="H77" s="18" t="s">
        <v>70</v>
      </c>
      <c r="I77" s="19" t="s">
        <v>300</v>
      </c>
      <c r="J77" s="20" t="s">
        <v>301</v>
      </c>
      <c r="K77" s="20" t="s">
        <v>231</v>
      </c>
      <c r="L77" s="20" t="s">
        <v>40</v>
      </c>
      <c r="M77" s="20" t="s">
        <v>242</v>
      </c>
      <c r="N77" s="22">
        <v>1</v>
      </c>
      <c r="O77" s="23" t="s">
        <v>319</v>
      </c>
      <c r="P77" s="24">
        <v>1</v>
      </c>
      <c r="Q77" s="23" t="s">
        <v>43</v>
      </c>
      <c r="R77" s="24">
        <v>0.95</v>
      </c>
      <c r="S77" s="23">
        <v>0</v>
      </c>
      <c r="T77" s="18">
        <v>45770</v>
      </c>
      <c r="U77" s="18">
        <v>45789</v>
      </c>
      <c r="V77" s="21" t="s">
        <v>38</v>
      </c>
      <c r="W77" s="20" t="s">
        <v>38</v>
      </c>
      <c r="X77" s="18">
        <v>45866</v>
      </c>
      <c r="Y77" s="28">
        <f>IFERROR(
    IF(Z77="DONE",
        "QC DONE",
        IF(OR(AA77="TBD", ISBLANK(AA77)),
            "NO SHIP DATE",
            IF(AND(ISNUMBER(DATEVALUE(TEXT(Z77,"MM/DD/YY"))), ISNUMBER([1]!Table22[[#This Row],[QC START]])),
                NETWORKDAYS([1]!Table22[[#This Row],[QC START]], DATEVALUE(TEXT(Z77,"MM/DD/YY")), [1]Delivered!$Z$3:$Z$8),
                IF(AND(ISNUMBER(DATEVALUE(TEXT(AA77,"MM/DD/YY"))), ISNUMBER([1]!Table22[[#This Row],[QC START]])),
                    NETWORKDAYS([1]!Table22[[#This Row],[QC START]], DATEVALUE(TEXT(AA77,"MM/DD/YY")), [1]Delivered!$Z$3:$Z$8),
                    "IN QC"
                )
            )-1
        )
    ),
"IN QC"
)</f>
        <v>90</v>
      </c>
      <c r="Z77" s="29"/>
      <c r="AA77" s="18">
        <v>45992</v>
      </c>
      <c r="AB77" s="56">
        <v>45996</v>
      </c>
      <c r="AC77" s="36" t="s">
        <v>321</v>
      </c>
    </row>
    <row r="78" spans="1:29" ht="99.75">
      <c r="A78" s="1" t="s">
        <v>34</v>
      </c>
      <c r="B78" s="1"/>
      <c r="C78" s="82" t="s">
        <v>322</v>
      </c>
      <c r="D78" s="83" t="s">
        <v>56</v>
      </c>
      <c r="E78" s="1" t="s">
        <v>159</v>
      </c>
      <c r="F78" s="3" t="str">
        <f t="shared" si="1"/>
        <v>804881</v>
      </c>
      <c r="G78" s="4">
        <v>46005</v>
      </c>
      <c r="H78" s="4"/>
      <c r="I78" s="6" t="s">
        <v>37</v>
      </c>
      <c r="J78" s="5"/>
      <c r="K78" s="10" t="s">
        <v>323</v>
      </c>
      <c r="L78" s="5"/>
      <c r="M78" s="5" t="s">
        <v>143</v>
      </c>
      <c r="N78" s="7">
        <v>0</v>
      </c>
      <c r="O78" s="8" t="s">
        <v>297</v>
      </c>
      <c r="P78" s="9">
        <v>0</v>
      </c>
      <c r="Q78" s="8"/>
      <c r="R78" s="9">
        <v>0</v>
      </c>
      <c r="S78" s="8">
        <v>0</v>
      </c>
      <c r="T78" s="4">
        <v>45817</v>
      </c>
      <c r="U78" s="4">
        <v>45866</v>
      </c>
      <c r="V78" s="10" t="s">
        <v>38</v>
      </c>
      <c r="W78" s="4">
        <v>45971</v>
      </c>
      <c r="X78" s="4">
        <v>45985</v>
      </c>
      <c r="Y78" s="11">
        <f>IFERROR(
    IF(Z78="DONE",
        "QC DONE",
        IF(OR(AA78="TBD", ISBLANK(AA78)),
            "NO SHIP DATE",
            IF(AND(ISNUMBER(DATEVALUE(TEXT(Z78,"MM/DD/YY"))), ISNUMBER([1]!Table22[[#This Row],[QC START]])),
                NETWORKDAYS([1]!Table22[[#This Row],[QC START]], DATEVALUE(TEXT(Z78,"MM/DD/YY")), [1]Delivered!$Z$3:$Z$8),
                IF(AND(ISNUMBER(DATEVALUE(TEXT(AA78,"MM/DD/YY"))), ISNUMBER([1]!Table22[[#This Row],[QC START]])),
                    NETWORKDAYS([1]!Table22[[#This Row],[QC START]], DATEVALUE(TEXT(AA78,"MM/DD/YY")), [1]Delivered!$Z$3:$Z$8),
                    "IN QC"
                )
            )-1
        )
    ),
"IN QC"
)</f>
        <v>5</v>
      </c>
      <c r="Z78" s="12"/>
      <c r="AA78" s="4">
        <v>45992</v>
      </c>
      <c r="AB78" s="37">
        <v>45994</v>
      </c>
      <c r="AC78" s="38" t="s">
        <v>324</v>
      </c>
    </row>
    <row r="79" spans="1:29">
      <c r="A79" s="15" t="s">
        <v>34</v>
      </c>
      <c r="B79" s="15"/>
      <c r="C79" s="16" t="s">
        <v>325</v>
      </c>
      <c r="D79" s="15"/>
      <c r="E79" s="15" t="s">
        <v>36</v>
      </c>
      <c r="F79" s="17" t="str">
        <f t="shared" si="1"/>
        <v>805577</v>
      </c>
      <c r="G79" s="18">
        <v>46017</v>
      </c>
      <c r="H79" s="20"/>
      <c r="I79" s="19"/>
      <c r="J79" s="20"/>
      <c r="K79" s="20" t="s">
        <v>278</v>
      </c>
      <c r="L79" s="20"/>
      <c r="M79" s="20"/>
      <c r="N79" s="22"/>
      <c r="O79" s="23" t="s">
        <v>136</v>
      </c>
      <c r="P79" s="24"/>
      <c r="Q79" s="23"/>
      <c r="R79" s="24"/>
      <c r="S79" s="23"/>
      <c r="T79" s="20" t="s">
        <v>326</v>
      </c>
      <c r="U79" s="18">
        <v>45950</v>
      </c>
      <c r="V79" s="21"/>
      <c r="W79" s="20"/>
      <c r="X79" s="18">
        <v>45985</v>
      </c>
      <c r="Y79" s="28">
        <f>IFERROR(
    IF(Z79="DONE",
        "QC DONE",
        IF(OR(AA79="TBD", ISBLANK(AA79)),
            "NO SHIP DATE",
            IF(AND(ISNUMBER(DATEVALUE(TEXT(Z79,"MM/DD/YY"))), ISNUMBER([1]!Table22[[#This Row],[QC START]])),
                NETWORKDAYS([1]!Table22[[#This Row],[QC START]], DATEVALUE(TEXT(Z79,"MM/DD/YY")), [1]Delivered!$Z$3:$Z$8),
                IF(AND(ISNUMBER(DATEVALUE(TEXT(AA79,"MM/DD/YY"))), ISNUMBER([1]!Table22[[#This Row],[QC START]])),
                    NETWORKDAYS([1]!Table22[[#This Row],[QC START]], DATEVALUE(TEXT(AA79,"MM/DD/YY")), [1]Delivered!$Z$3:$Z$8),
                    "IN QC"
                )
            )-1
        )
    ),
"IN QC"
)</f>
        <v>5</v>
      </c>
      <c r="Z79" s="29"/>
      <c r="AA79" s="18">
        <v>45992</v>
      </c>
      <c r="AB79" s="84"/>
      <c r="AC79" s="36"/>
    </row>
    <row r="80" spans="1:29" ht="42.75">
      <c r="A80" s="1" t="s">
        <v>34</v>
      </c>
      <c r="B80" s="1"/>
      <c r="C80" s="2" t="s">
        <v>327</v>
      </c>
      <c r="D80" s="1" t="s">
        <v>56</v>
      </c>
      <c r="E80" s="1" t="s">
        <v>240</v>
      </c>
      <c r="F80" s="3" t="str">
        <f t="shared" si="1"/>
        <v>805290</v>
      </c>
      <c r="G80" s="4">
        <v>45909</v>
      </c>
      <c r="H80" s="4" t="s">
        <v>70</v>
      </c>
      <c r="I80" s="6" t="s">
        <v>300</v>
      </c>
      <c r="J80" s="5" t="s">
        <v>301</v>
      </c>
      <c r="K80" s="5" t="s">
        <v>231</v>
      </c>
      <c r="L80" s="5" t="s">
        <v>40</v>
      </c>
      <c r="M80" s="5" t="s">
        <v>242</v>
      </c>
      <c r="N80" s="7">
        <v>1</v>
      </c>
      <c r="O80" s="8" t="s">
        <v>42</v>
      </c>
      <c r="P80" s="9">
        <v>1</v>
      </c>
      <c r="Q80" s="8" t="s">
        <v>43</v>
      </c>
      <c r="R80" s="9">
        <v>0.95</v>
      </c>
      <c r="S80" s="8">
        <v>0</v>
      </c>
      <c r="T80" s="4">
        <v>45784</v>
      </c>
      <c r="U80" s="4">
        <v>45803</v>
      </c>
      <c r="V80" s="10" t="s">
        <v>38</v>
      </c>
      <c r="W80" s="5" t="s">
        <v>38</v>
      </c>
      <c r="X80" s="4">
        <v>45880</v>
      </c>
      <c r="Y80" s="11">
        <f>IFERROR(
    IF(Z80="DONE",
        "QC DONE",
        IF(OR(AA80="TBD", ISBLANK(AA80)),
            "NO SHIP DATE",
            IF(AND(ISNUMBER(DATEVALUE(TEXT(Z80,"MM/DD/YY"))), ISNUMBER([1]!Table22[[#This Row],[QC START]])),
                NETWORKDAYS([1]!Table22[[#This Row],[QC START]], DATEVALUE(TEXT(Z80,"MM/DD/YY")), [1]Delivered!$Z$3:$Z$8),
                IF(AND(ISNUMBER(DATEVALUE(TEXT(AA80,"MM/DD/YY"))), ISNUMBER([1]!Table22[[#This Row],[QC START]])),
                    NETWORKDAYS([1]!Table22[[#This Row],[QC START]], DATEVALUE(TEXT(AA80,"MM/DD/YY")), [1]Delivered!$Z$3:$Z$8),
                    "IN QC"
                )
            )-1
        )
    ),
"IN QC"
)</f>
        <v>85</v>
      </c>
      <c r="Z80" s="12"/>
      <c r="AA80" s="4">
        <v>45999</v>
      </c>
      <c r="AB80" s="37">
        <v>46003</v>
      </c>
      <c r="AC80" s="38" t="s">
        <v>321</v>
      </c>
    </row>
    <row r="81" spans="1:29" ht="99.75">
      <c r="A81" s="15" t="s">
        <v>53</v>
      </c>
      <c r="B81" s="15" t="s">
        <v>63</v>
      </c>
      <c r="C81" s="16" t="s">
        <v>328</v>
      </c>
      <c r="D81" s="15"/>
      <c r="E81" s="15" t="s">
        <v>48</v>
      </c>
      <c r="F81" s="17" t="str">
        <f t="shared" si="1"/>
        <v>805307</v>
      </c>
      <c r="G81" s="18">
        <v>45967</v>
      </c>
      <c r="H81" s="18"/>
      <c r="I81" s="19" t="s">
        <v>37</v>
      </c>
      <c r="J81" s="20" t="s">
        <v>38</v>
      </c>
      <c r="K81" s="21" t="s">
        <v>329</v>
      </c>
      <c r="L81" s="20" t="s">
        <v>40</v>
      </c>
      <c r="M81" s="20" t="s">
        <v>66</v>
      </c>
      <c r="N81" s="22">
        <v>1</v>
      </c>
      <c r="O81" s="23" t="s">
        <v>60</v>
      </c>
      <c r="P81" s="24">
        <v>1</v>
      </c>
      <c r="Q81" s="23"/>
      <c r="R81" s="24">
        <v>1</v>
      </c>
      <c r="S81" s="23">
        <v>1</v>
      </c>
      <c r="T81" s="18">
        <v>45894</v>
      </c>
      <c r="U81" s="18">
        <v>45936</v>
      </c>
      <c r="V81" s="21"/>
      <c r="W81" s="20" t="s">
        <v>38</v>
      </c>
      <c r="X81" s="18">
        <v>45992</v>
      </c>
      <c r="Y81" s="28">
        <f>IFERROR(
    IF(Z81="DONE",
        "QC DONE",
        IF(OR(AA81="TBD", ISBLANK(AA81)),
            "NO SHIP DATE",
            IF(AND(ISNUMBER(DATEVALUE(TEXT(Z81,"MM/DD/YY"))), ISNUMBER([1]!Table22[[#This Row],[QC START]])),
                NETWORKDAYS([1]!Table22[[#This Row],[QC START]], DATEVALUE(TEXT(Z81,"MM/DD/YY")), [1]Delivered!$Z$3:$Z$8),
                IF(AND(ISNUMBER(DATEVALUE(TEXT(AA81,"MM/DD/YY"))), ISNUMBER([1]!Table22[[#This Row],[QC START]])),
                    NETWORKDAYS([1]!Table22[[#This Row],[QC START]], DATEVALUE(TEXT(AA81,"MM/DD/YY")), [1]Delivered!$Z$3:$Z$8),
                    "IN QC"
                )
            )-1
        )
    ),
"IN QC"
)</f>
        <v>5</v>
      </c>
      <c r="Z81" s="29"/>
      <c r="AA81" s="18">
        <v>45999</v>
      </c>
      <c r="AB81" s="56">
        <v>46003</v>
      </c>
      <c r="AC81" s="36" t="s">
        <v>153</v>
      </c>
    </row>
    <row r="82" spans="1:29" ht="71.25">
      <c r="A82" s="1" t="s">
        <v>53</v>
      </c>
      <c r="B82" s="1" t="s">
        <v>54</v>
      </c>
      <c r="C82" s="2" t="s">
        <v>330</v>
      </c>
      <c r="D82" s="1"/>
      <c r="E82" s="1" t="s">
        <v>57</v>
      </c>
      <c r="F82" s="3" t="str">
        <f t="shared" si="1"/>
        <v>805067</v>
      </c>
      <c r="G82" s="4">
        <v>46066</v>
      </c>
      <c r="H82" s="4"/>
      <c r="I82" s="6" t="s">
        <v>331</v>
      </c>
      <c r="J82" s="5"/>
      <c r="K82" s="10" t="s">
        <v>332</v>
      </c>
      <c r="L82" s="5"/>
      <c r="M82" s="5" t="s">
        <v>125</v>
      </c>
      <c r="N82" s="7">
        <v>0.05</v>
      </c>
      <c r="O82" s="8" t="s">
        <v>297</v>
      </c>
      <c r="P82" s="9">
        <v>0</v>
      </c>
      <c r="Q82" s="8"/>
      <c r="R82" s="9">
        <v>0</v>
      </c>
      <c r="S82" s="8">
        <v>0</v>
      </c>
      <c r="T82" s="4">
        <v>45824</v>
      </c>
      <c r="U82" s="4">
        <v>45880</v>
      </c>
      <c r="V82" s="10"/>
      <c r="W82" s="4">
        <v>45985</v>
      </c>
      <c r="X82" s="4">
        <v>45992</v>
      </c>
      <c r="Y82" s="11">
        <f>IFERROR(
    IF(Z82="DONE",
        "QC DONE",
        IF(OR(AA82="TBD", ISBLANK(AA82)),
            "NO SHIP DATE",
            IF(AND(ISNUMBER(DATEVALUE(TEXT(Z82,"MM/DD/YY"))), ISNUMBER([1]!Table22[[#This Row],[QC START]])),
                NETWORKDAYS([1]!Table22[[#This Row],[QC START]], DATEVALUE(TEXT(Z82,"MM/DD/YY")), [1]Delivered!$Z$3:$Z$8),
                IF(AND(ISNUMBER(DATEVALUE(TEXT(AA82,"MM/DD/YY"))), ISNUMBER([1]!Table22[[#This Row],[QC START]])),
                    NETWORKDAYS([1]!Table22[[#This Row],[QC START]], DATEVALUE(TEXT(AA82,"MM/DD/YY")), [1]Delivered!$Z$3:$Z$8),
                    "IN QC"
                )
            )-1
        )
    ),
"IN QC"
)</f>
        <v>5</v>
      </c>
      <c r="Z82" s="12"/>
      <c r="AA82" s="4">
        <v>45999</v>
      </c>
      <c r="AB82" s="37">
        <v>46003</v>
      </c>
      <c r="AC82" s="38" t="s">
        <v>333</v>
      </c>
    </row>
    <row r="83" spans="1:29" ht="99.75">
      <c r="A83" s="15" t="s">
        <v>34</v>
      </c>
      <c r="B83" s="15"/>
      <c r="C83" s="16" t="s">
        <v>334</v>
      </c>
      <c r="D83" s="15"/>
      <c r="E83" s="15" t="s">
        <v>36</v>
      </c>
      <c r="F83" s="17" t="str">
        <f t="shared" si="1"/>
        <v>805157</v>
      </c>
      <c r="G83" s="18">
        <v>46021</v>
      </c>
      <c r="H83" s="18"/>
      <c r="I83" s="19" t="s">
        <v>294</v>
      </c>
      <c r="J83" s="20"/>
      <c r="K83" s="21" t="s">
        <v>335</v>
      </c>
      <c r="L83" s="20"/>
      <c r="M83" s="20" t="s">
        <v>59</v>
      </c>
      <c r="N83" s="22">
        <v>0</v>
      </c>
      <c r="O83" s="23" t="s">
        <v>144</v>
      </c>
      <c r="P83" s="24">
        <v>0</v>
      </c>
      <c r="Q83" s="23"/>
      <c r="R83" s="24">
        <v>0</v>
      </c>
      <c r="S83" s="23">
        <v>0</v>
      </c>
      <c r="T83" s="18">
        <v>45859</v>
      </c>
      <c r="U83" s="18">
        <v>804887</v>
      </c>
      <c r="V83" s="21" t="s">
        <v>38</v>
      </c>
      <c r="W83" s="18">
        <v>45978</v>
      </c>
      <c r="X83" s="18">
        <v>45992</v>
      </c>
      <c r="Y83" s="28">
        <f>IFERROR(
    IF(Z83="DONE",
        "QC DONE",
        IF(OR(AA83="TBD", ISBLANK(AA83)),
            "NO SHIP DATE",
            IF(AND(ISNUMBER(DATEVALUE(TEXT(Z83,"MM/DD/YY"))), ISNUMBER([1]!Table22[[#This Row],[QC START]])),
                NETWORKDAYS([1]!Table22[[#This Row],[QC START]], DATEVALUE(TEXT(Z83,"MM/DD/YY")), [1]Delivered!$Z$3:$Z$8),
                IF(AND(ISNUMBER(DATEVALUE(TEXT(AA83,"MM/DD/YY"))), ISNUMBER([1]!Table22[[#This Row],[QC START]])),
                    NETWORKDAYS([1]!Table22[[#This Row],[QC START]], DATEVALUE(TEXT(AA83,"MM/DD/YY")), [1]Delivered!$Z$3:$Z$8),
                    "IN QC"
                )
            )-1
        )
    ),
"IN QC"
)</f>
        <v>5</v>
      </c>
      <c r="Z83" s="29"/>
      <c r="AA83" s="18">
        <v>45999</v>
      </c>
      <c r="AB83" s="56">
        <v>46003</v>
      </c>
      <c r="AC83" s="36" t="s">
        <v>336</v>
      </c>
    </row>
    <row r="84" spans="1:29" ht="42.75">
      <c r="A84" s="1" t="s">
        <v>34</v>
      </c>
      <c r="B84" s="1"/>
      <c r="C84" s="85" t="s">
        <v>337</v>
      </c>
      <c r="D84" s="83" t="s">
        <v>56</v>
      </c>
      <c r="E84" s="1" t="s">
        <v>240</v>
      </c>
      <c r="F84" s="3" t="str">
        <f t="shared" si="1"/>
        <v>805291</v>
      </c>
      <c r="G84" s="4">
        <v>45909</v>
      </c>
      <c r="H84" s="4" t="s">
        <v>70</v>
      </c>
      <c r="I84" s="6" t="s">
        <v>202</v>
      </c>
      <c r="J84" s="5" t="s">
        <v>241</v>
      </c>
      <c r="K84" s="5" t="s">
        <v>231</v>
      </c>
      <c r="L84" s="5" t="s">
        <v>40</v>
      </c>
      <c r="M84" s="5" t="s">
        <v>242</v>
      </c>
      <c r="N84" s="7">
        <v>1</v>
      </c>
      <c r="O84" s="8" t="s">
        <v>42</v>
      </c>
      <c r="P84" s="9">
        <v>1</v>
      </c>
      <c r="Q84" s="8" t="s">
        <v>43</v>
      </c>
      <c r="R84" s="9">
        <v>0.95</v>
      </c>
      <c r="S84" s="8">
        <v>0</v>
      </c>
      <c r="T84" s="4">
        <v>45810</v>
      </c>
      <c r="U84" s="4">
        <v>45838</v>
      </c>
      <c r="V84" s="10" t="s">
        <v>38</v>
      </c>
      <c r="W84" s="5" t="s">
        <v>120</v>
      </c>
      <c r="X84" s="4">
        <v>45894</v>
      </c>
      <c r="Y84" s="11">
        <f>IFERROR(
    IF(Z84="DONE",
        "QC DONE",
        IF(OR(AA84="TBD", ISBLANK(AA84)),
            "NO SHIP DATE",
            IF(AND(ISNUMBER(DATEVALUE(TEXT(Z84,"MM/DD/YY"))), ISNUMBER([1]!Table22[[#This Row],[QC START]])),
                NETWORKDAYS([1]!Table22[[#This Row],[QC START]], DATEVALUE(TEXT(Z84,"MM/DD/YY")), [1]Delivered!$Z$3:$Z$8),
                IF(AND(ISNUMBER(DATEVALUE(TEXT(AA84,"MM/DD/YY"))), ISNUMBER([1]!Table22[[#This Row],[QC START]])),
                    NETWORKDAYS([1]!Table22[[#This Row],[QC START]], DATEVALUE(TEXT(AA84,"MM/DD/YY")), [1]Delivered!$Z$3:$Z$8),
                    "IN QC"
                )
            )-1
        )
    ),
"IN QC"
)</f>
        <v>80</v>
      </c>
      <c r="Z84" s="12"/>
      <c r="AA84" s="4">
        <v>46006</v>
      </c>
      <c r="AB84" s="37">
        <v>46010</v>
      </c>
      <c r="AC84" s="38" t="s">
        <v>321</v>
      </c>
    </row>
    <row r="85" spans="1:29" ht="71.25">
      <c r="A85" s="15" t="s">
        <v>53</v>
      </c>
      <c r="B85" s="15" t="s">
        <v>128</v>
      </c>
      <c r="C85" s="16" t="s">
        <v>338</v>
      </c>
      <c r="D85" s="15"/>
      <c r="E85" s="15" t="s">
        <v>65</v>
      </c>
      <c r="F85" s="17" t="str">
        <f t="shared" si="1"/>
        <v>804613</v>
      </c>
      <c r="G85" s="18">
        <v>46019</v>
      </c>
      <c r="H85" s="18"/>
      <c r="I85" s="19" t="s">
        <v>37</v>
      </c>
      <c r="J85" s="20"/>
      <c r="K85" s="21" t="s">
        <v>339</v>
      </c>
      <c r="L85" s="20"/>
      <c r="M85" s="20" t="s">
        <v>296</v>
      </c>
      <c r="N85" s="22">
        <v>0</v>
      </c>
      <c r="O85" s="23" t="s">
        <v>88</v>
      </c>
      <c r="P85" s="24">
        <v>0</v>
      </c>
      <c r="Q85" s="23"/>
      <c r="R85" s="24">
        <v>0</v>
      </c>
      <c r="S85" s="23">
        <v>0</v>
      </c>
      <c r="T85" s="18">
        <v>45894</v>
      </c>
      <c r="U85" s="18">
        <v>45936</v>
      </c>
      <c r="V85" s="21"/>
      <c r="W85" s="18">
        <v>45992</v>
      </c>
      <c r="X85" s="18">
        <v>45999</v>
      </c>
      <c r="Y85" s="28">
        <f>IFERROR(
    IF(Z85="DONE",
        "QC DONE",
        IF(OR(AA85="TBD", ISBLANK(AA85)),
            "NO SHIP DATE",
            IF(AND(ISNUMBER(DATEVALUE(TEXT(Z85,"MM/DD/YY"))), ISNUMBER([1]!Table22[[#This Row],[QC START]])),
                NETWORKDAYS([1]!Table22[[#This Row],[QC START]], DATEVALUE(TEXT(Z85,"MM/DD/YY")), [1]Delivered!$Z$3:$Z$8),
                IF(AND(ISNUMBER(DATEVALUE(TEXT(AA85,"MM/DD/YY"))), ISNUMBER([1]!Table22[[#This Row],[QC START]])),
                    NETWORKDAYS([1]!Table22[[#This Row],[QC START]], DATEVALUE(TEXT(AA85,"MM/DD/YY")), [1]Delivered!$Z$3:$Z$8),
                    "IN QC"
                )
            )-1
        )
    ),
"IN QC"
)</f>
        <v>5</v>
      </c>
      <c r="Z85" s="29"/>
      <c r="AA85" s="18">
        <v>46006</v>
      </c>
      <c r="AB85" s="56">
        <v>46010</v>
      </c>
      <c r="AC85" s="36" t="s">
        <v>340</v>
      </c>
    </row>
    <row r="86" spans="1:29">
      <c r="A86" s="1" t="s">
        <v>53</v>
      </c>
      <c r="B86" s="1" t="s">
        <v>54</v>
      </c>
      <c r="C86" s="2" t="s">
        <v>341</v>
      </c>
      <c r="D86" s="1"/>
      <c r="E86" s="1" t="s">
        <v>141</v>
      </c>
      <c r="F86" s="3" t="str">
        <f t="shared" si="1"/>
        <v>805143</v>
      </c>
      <c r="G86" s="5" t="s">
        <v>342</v>
      </c>
      <c r="H86" s="5"/>
      <c r="I86" s="6"/>
      <c r="J86" s="5"/>
      <c r="K86" s="5" t="s">
        <v>278</v>
      </c>
      <c r="L86" s="5"/>
      <c r="M86" s="5"/>
      <c r="N86" s="7"/>
      <c r="O86" s="8" t="s">
        <v>42</v>
      </c>
      <c r="P86" s="9"/>
      <c r="Q86" s="8"/>
      <c r="R86" s="9"/>
      <c r="S86" s="8"/>
      <c r="T86" s="5" t="s">
        <v>326</v>
      </c>
      <c r="U86" s="4">
        <v>45985</v>
      </c>
      <c r="V86" s="10"/>
      <c r="W86" s="5" t="s">
        <v>326</v>
      </c>
      <c r="X86" s="4">
        <v>45999</v>
      </c>
      <c r="Y86" s="11">
        <f>IFERROR(
    IF(Z86="DONE",
        "QC DONE",
        IF(OR(AA86="TBD", ISBLANK(AA86)),
            "NO SHIP DATE",
            IF(AND(ISNUMBER(DATEVALUE(TEXT(Z86,"MM/DD/YY"))), ISNUMBER([1]!Table22[[#This Row],[QC START]])),
                NETWORKDAYS([1]!Table22[[#This Row],[QC START]], DATEVALUE(TEXT(Z86,"MM/DD/YY")), [1]Delivered!$Z$3:$Z$8),
                IF(AND(ISNUMBER(DATEVALUE(TEXT(AA86,"MM/DD/YY"))), ISNUMBER([1]!Table22[[#This Row],[QC START]])),
                    NETWORKDAYS([1]!Table22[[#This Row],[QC START]], DATEVALUE(TEXT(AA86,"MM/DD/YY")), [1]Delivered!$Z$3:$Z$8),
                    "IN QC"
                )
            )-1
        )
    ),
"IN QC"
)</f>
        <v>5</v>
      </c>
      <c r="Z86" s="12"/>
      <c r="AA86" s="4">
        <v>46006</v>
      </c>
      <c r="AB86" s="81"/>
      <c r="AC86" s="38"/>
    </row>
    <row r="87" spans="1:29" ht="99.75">
      <c r="A87" s="15" t="s">
        <v>53</v>
      </c>
      <c r="B87" s="15" t="s">
        <v>68</v>
      </c>
      <c r="C87" s="86" t="s">
        <v>343</v>
      </c>
      <c r="D87" s="43"/>
      <c r="E87" s="15" t="s">
        <v>240</v>
      </c>
      <c r="F87" s="17" t="str">
        <f t="shared" si="1"/>
        <v>803267</v>
      </c>
      <c r="G87" s="18" t="s">
        <v>344</v>
      </c>
      <c r="H87" s="18"/>
      <c r="I87" s="19" t="s">
        <v>37</v>
      </c>
      <c r="J87" s="20" t="s">
        <v>38</v>
      </c>
      <c r="K87" s="20" t="s">
        <v>345</v>
      </c>
      <c r="L87" s="20" t="s">
        <v>40</v>
      </c>
      <c r="M87" s="20" t="s">
        <v>296</v>
      </c>
      <c r="N87" s="22">
        <v>1</v>
      </c>
      <c r="O87" s="23" t="s">
        <v>60</v>
      </c>
      <c r="P87" s="24">
        <v>1</v>
      </c>
      <c r="Q87" s="23" t="s">
        <v>50</v>
      </c>
      <c r="R87" s="24">
        <v>1</v>
      </c>
      <c r="S87" s="23">
        <v>0.5</v>
      </c>
      <c r="T87" s="18" t="s">
        <v>40</v>
      </c>
      <c r="U87" s="18" t="s">
        <v>44</v>
      </c>
      <c r="V87" s="21" t="s">
        <v>38</v>
      </c>
      <c r="W87" s="18">
        <v>45992</v>
      </c>
      <c r="X87" s="18">
        <v>46006</v>
      </c>
      <c r="Y87" s="28">
        <f>IFERROR(
    IF(Z87="DONE",
        "QC DONE",
        IF(OR(AA87="TBD", ISBLANK(AA87)),
            "NO SHIP DATE",
            IF(AND(ISNUMBER(DATEVALUE(TEXT(Z87,"MM/DD/YY"))), ISNUMBER([1]!Table22[[#This Row],[QC START]])),
                NETWORKDAYS([1]!Table22[[#This Row],[QC START]], DATEVALUE(TEXT(Z87,"MM/DD/YY")), [1]Delivered!$Z$3:$Z$8),
                IF(AND(ISNUMBER(DATEVALUE(TEXT(AA87,"MM/DD/YY"))), ISNUMBER([1]!Table22[[#This Row],[QC START]])),
                    NETWORKDAYS([1]!Table22[[#This Row],[QC START]], DATEVALUE(TEXT(AA87,"MM/DD/YY")), [1]Delivered!$Z$3:$Z$8),
                    "IN QC"
                )
            )-1
        )
    ),
"IN QC"
)</f>
        <v>5</v>
      </c>
      <c r="Z87" s="29"/>
      <c r="AA87" s="18">
        <v>46013</v>
      </c>
      <c r="AB87" s="56">
        <v>46022</v>
      </c>
      <c r="AC87" s="36" t="s">
        <v>346</v>
      </c>
    </row>
    <row r="88" spans="1:29" ht="85.5">
      <c r="A88" s="1" t="s">
        <v>53</v>
      </c>
      <c r="B88" s="1" t="s">
        <v>68</v>
      </c>
      <c r="C88" s="41" t="s">
        <v>347</v>
      </c>
      <c r="D88" s="1"/>
      <c r="E88" s="1" t="s">
        <v>240</v>
      </c>
      <c r="F88" s="3" t="str">
        <f t="shared" si="1"/>
        <v>804684</v>
      </c>
      <c r="G88" s="4" t="s">
        <v>344</v>
      </c>
      <c r="H88" s="4"/>
      <c r="I88" s="6" t="s">
        <v>38</v>
      </c>
      <c r="J88" s="5" t="s">
        <v>38</v>
      </c>
      <c r="K88" s="10" t="s">
        <v>345</v>
      </c>
      <c r="L88" s="5" t="s">
        <v>40</v>
      </c>
      <c r="M88" s="5" t="s">
        <v>97</v>
      </c>
      <c r="N88" s="7">
        <v>1</v>
      </c>
      <c r="O88" s="8" t="s">
        <v>60</v>
      </c>
      <c r="P88" s="9">
        <v>1</v>
      </c>
      <c r="Q88" s="8" t="s">
        <v>50</v>
      </c>
      <c r="R88" s="9">
        <v>0</v>
      </c>
      <c r="S88" s="8">
        <v>0</v>
      </c>
      <c r="T88" s="4" t="s">
        <v>40</v>
      </c>
      <c r="U88" s="4" t="s">
        <v>44</v>
      </c>
      <c r="V88" s="10" t="s">
        <v>38</v>
      </c>
      <c r="W88" s="4">
        <v>45992</v>
      </c>
      <c r="X88" s="4">
        <v>46006</v>
      </c>
      <c r="Y88" s="11">
        <f>IFERROR(
    IF(Z88="DONE",
        "QC DONE",
        IF(OR(AA88="TBD", ISBLANK(AA88)),
            "NO SHIP DATE",
            IF(AND(ISNUMBER(DATEVALUE(TEXT(Z88,"MM/DD/YY"))), ISNUMBER([1]!Table22[[#This Row],[QC START]])),
                NETWORKDAYS([1]!Table22[[#This Row],[QC START]], DATEVALUE(TEXT(Z88,"MM/DD/YY")), [1]Delivered!$Z$3:$Z$8),
                IF(AND(ISNUMBER(DATEVALUE(TEXT(AA88,"MM/DD/YY"))), ISNUMBER([1]!Table22[[#This Row],[QC START]])),
                    NETWORKDAYS([1]!Table22[[#This Row],[QC START]], DATEVALUE(TEXT(AA88,"MM/DD/YY")), [1]Delivered!$Z$3:$Z$8),
                    "IN QC"
                )
            )-1
        )
    ),
"IN QC"
)</f>
        <v>5</v>
      </c>
      <c r="Z88" s="12"/>
      <c r="AA88" s="4">
        <v>46013</v>
      </c>
      <c r="AB88" s="37">
        <v>46022</v>
      </c>
      <c r="AC88" s="38" t="s">
        <v>348</v>
      </c>
    </row>
    <row r="89" spans="1:29" ht="71.25">
      <c r="A89" s="15" t="s">
        <v>53</v>
      </c>
      <c r="B89" s="15" t="s">
        <v>112</v>
      </c>
      <c r="C89" s="16" t="s">
        <v>349</v>
      </c>
      <c r="D89" s="15"/>
      <c r="E89" s="15" t="s">
        <v>240</v>
      </c>
      <c r="F89" s="17" t="str">
        <f t="shared" si="1"/>
        <v>805440</v>
      </c>
      <c r="G89" s="20"/>
      <c r="H89" s="20"/>
      <c r="I89" s="19" t="s">
        <v>38</v>
      </c>
      <c r="J89" s="20"/>
      <c r="K89" s="20"/>
      <c r="L89" s="20"/>
      <c r="M89" s="20" t="s">
        <v>59</v>
      </c>
      <c r="N89" s="22">
        <v>0</v>
      </c>
      <c r="O89" s="23" t="s">
        <v>98</v>
      </c>
      <c r="P89" s="24">
        <v>0</v>
      </c>
      <c r="Q89" s="23"/>
      <c r="R89" s="24">
        <v>0</v>
      </c>
      <c r="S89" s="23">
        <v>0</v>
      </c>
      <c r="T89" s="18">
        <v>45929</v>
      </c>
      <c r="U89" s="18">
        <v>45971</v>
      </c>
      <c r="V89" s="21"/>
      <c r="W89" s="18">
        <v>45969</v>
      </c>
      <c r="X89" s="18">
        <v>46006</v>
      </c>
      <c r="Y89" s="28">
        <f>IFERROR(
    IF(Z89="DONE",
        "QC DONE",
        IF(OR(AA89="TBD", ISBLANK(AA89)),
            "NO SHIP DATE",
            IF(AND(ISNUMBER(DATEVALUE(TEXT(Z89,"MM/DD/YY"))), ISNUMBER([1]!Table22[[#This Row],[QC START]])),
                NETWORKDAYS([1]!Table22[[#This Row],[QC START]], DATEVALUE(TEXT(Z89,"MM/DD/YY")), [1]Delivered!$Z$3:$Z$8),
                IF(AND(ISNUMBER(DATEVALUE(TEXT(AA89,"MM/DD/YY"))), ISNUMBER([1]!Table22[[#This Row],[QC START]])),
                    NETWORKDAYS([1]!Table22[[#This Row],[QC START]], DATEVALUE(TEXT(AA89,"MM/DD/YY")), [1]Delivered!$Z$3:$Z$8),
                    "IN QC"
                )
            )-1
        )
    ),
"IN QC"
)</f>
        <v>5</v>
      </c>
      <c r="Z89" s="29"/>
      <c r="AA89" s="18">
        <v>46013</v>
      </c>
      <c r="AB89" s="56">
        <v>46022</v>
      </c>
      <c r="AC89" s="36" t="s">
        <v>350</v>
      </c>
    </row>
    <row r="90" spans="1:29">
      <c r="A90" s="1" t="s">
        <v>53</v>
      </c>
      <c r="B90" s="1" t="s">
        <v>112</v>
      </c>
      <c r="C90" s="2" t="s">
        <v>351</v>
      </c>
      <c r="D90" s="1"/>
      <c r="E90" s="1" t="s">
        <v>240</v>
      </c>
      <c r="F90" s="3" t="str">
        <f t="shared" si="1"/>
        <v>805581</v>
      </c>
      <c r="G90" s="5"/>
      <c r="H90" s="5"/>
      <c r="I90" s="6" t="s">
        <v>38</v>
      </c>
      <c r="J90" s="5"/>
      <c r="K90" s="5"/>
      <c r="L90" s="5"/>
      <c r="M90" s="5" t="s">
        <v>59</v>
      </c>
      <c r="N90" s="7">
        <v>0</v>
      </c>
      <c r="O90" s="8" t="s">
        <v>98</v>
      </c>
      <c r="P90" s="9">
        <v>0</v>
      </c>
      <c r="Q90" s="8"/>
      <c r="R90" s="9">
        <v>0</v>
      </c>
      <c r="S90" s="8">
        <v>0</v>
      </c>
      <c r="T90" s="4">
        <v>45929</v>
      </c>
      <c r="U90" s="4">
        <v>45971</v>
      </c>
      <c r="V90" s="10"/>
      <c r="W90" s="4">
        <v>45969</v>
      </c>
      <c r="X90" s="4">
        <v>46006</v>
      </c>
      <c r="Y90" s="11">
        <f>IFERROR(
    IF(Z90="DONE",
        "QC DONE",
        IF(OR(AA90="TBD", ISBLANK(AA90)),
            "NO SHIP DATE",
            IF(AND(ISNUMBER(DATEVALUE(TEXT(Z90,"MM/DD/YY"))), ISNUMBER([1]!Table22[[#This Row],[QC START]])),
                NETWORKDAYS([1]!Table22[[#This Row],[QC START]], DATEVALUE(TEXT(Z90,"MM/DD/YY")), [1]Delivered!$Z$3:$Z$8),
                IF(AND(ISNUMBER(DATEVALUE(TEXT(AA90,"MM/DD/YY"))), ISNUMBER([1]!Table22[[#This Row],[QC START]])),
                    NETWORKDAYS([1]!Table22[[#This Row],[QC START]], DATEVALUE(TEXT(AA90,"MM/DD/YY")), [1]Delivered!$Z$3:$Z$8),
                    "IN QC"
                )
            )-1
        )
    ),
"IN QC"
)</f>
        <v>5</v>
      </c>
      <c r="Z90" s="12"/>
      <c r="AA90" s="4">
        <v>46013</v>
      </c>
      <c r="AB90" s="37">
        <v>46022</v>
      </c>
      <c r="AC90" s="38"/>
    </row>
    <row r="91" spans="1:29" ht="85.5">
      <c r="A91" s="15" t="s">
        <v>34</v>
      </c>
      <c r="B91" s="15"/>
      <c r="C91" s="16" t="s">
        <v>352</v>
      </c>
      <c r="D91" s="15"/>
      <c r="E91" s="15" t="s">
        <v>36</v>
      </c>
      <c r="F91" s="17" t="str">
        <f t="shared" si="1"/>
        <v>805476</v>
      </c>
      <c r="G91" s="18">
        <v>46021</v>
      </c>
      <c r="H91" s="18"/>
      <c r="I91" s="19" t="s">
        <v>294</v>
      </c>
      <c r="J91" s="20"/>
      <c r="K91" s="21" t="s">
        <v>353</v>
      </c>
      <c r="L91" s="20"/>
      <c r="M91" s="20" t="s">
        <v>59</v>
      </c>
      <c r="N91" s="22">
        <v>0</v>
      </c>
      <c r="O91" s="23" t="s">
        <v>144</v>
      </c>
      <c r="P91" s="24">
        <v>0</v>
      </c>
      <c r="Q91" s="23"/>
      <c r="R91" s="24">
        <v>0</v>
      </c>
      <c r="S91" s="23">
        <v>0</v>
      </c>
      <c r="T91" s="18">
        <v>45873</v>
      </c>
      <c r="U91" s="18">
        <v>45929</v>
      </c>
      <c r="V91" s="21" t="s">
        <v>38</v>
      </c>
      <c r="W91" s="18">
        <v>45992</v>
      </c>
      <c r="X91" s="18">
        <v>46006</v>
      </c>
      <c r="Y91" s="28">
        <f>IFERROR(
    IF(Z91="DONE",
        "QC DONE",
        IF(OR(AA91="TBD", ISBLANK(AA91)),
            "NO SHIP DATE",
            IF(AND(ISNUMBER(DATEVALUE(TEXT(Z91,"MM/DD/YY"))), ISNUMBER([1]!Table22[[#This Row],[QC START]])),
                NETWORKDAYS([1]!Table22[[#This Row],[QC START]], DATEVALUE(TEXT(Z91,"MM/DD/YY")), [1]Delivered!$Z$3:$Z$8),
                IF(AND(ISNUMBER(DATEVALUE(TEXT(AA91,"MM/DD/YY"))), ISNUMBER([1]!Table22[[#This Row],[QC START]])),
                    NETWORKDAYS([1]!Table22[[#This Row],[QC START]], DATEVALUE(TEXT(AA91,"MM/DD/YY")), [1]Delivered!$Z$3:$Z$8),
                    "IN QC"
                )
            )-1
        )
    ),
"IN QC"
)</f>
        <v>5</v>
      </c>
      <c r="Z91" s="29"/>
      <c r="AA91" s="18">
        <v>46013</v>
      </c>
      <c r="AB91" s="56">
        <v>46022</v>
      </c>
      <c r="AC91" s="36"/>
    </row>
    <row r="92" spans="1:29" ht="85.5">
      <c r="A92" s="1" t="s">
        <v>53</v>
      </c>
      <c r="B92" s="1" t="s">
        <v>94</v>
      </c>
      <c r="C92" s="2" t="s">
        <v>354</v>
      </c>
      <c r="D92" s="1"/>
      <c r="E92" s="1" t="s">
        <v>48</v>
      </c>
      <c r="F92" s="3" t="str">
        <f t="shared" si="1"/>
        <v>805337</v>
      </c>
      <c r="G92" s="4">
        <v>46007</v>
      </c>
      <c r="H92" s="4"/>
      <c r="I92" s="6" t="s">
        <v>38</v>
      </c>
      <c r="J92" s="5"/>
      <c r="K92" s="10" t="s">
        <v>355</v>
      </c>
      <c r="L92" s="5"/>
      <c r="M92" s="5" t="s">
        <v>125</v>
      </c>
      <c r="N92" s="7">
        <v>0</v>
      </c>
      <c r="O92" s="8" t="s">
        <v>144</v>
      </c>
      <c r="P92" s="9">
        <v>0</v>
      </c>
      <c r="Q92" s="8" t="s">
        <v>177</v>
      </c>
      <c r="R92" s="9">
        <v>0</v>
      </c>
      <c r="S92" s="8">
        <v>0</v>
      </c>
      <c r="T92" s="4">
        <v>45852</v>
      </c>
      <c r="U92" s="4">
        <v>45908</v>
      </c>
      <c r="V92" s="10" t="s">
        <v>356</v>
      </c>
      <c r="W92" s="4">
        <v>46005</v>
      </c>
      <c r="X92" s="4">
        <v>46013</v>
      </c>
      <c r="Y92" s="11">
        <f>IFERROR(
    IF(Z92="DONE",
        "QC DONE",
        IF(OR(AA92="TBD", ISBLANK(AA92)),
            "NO SHIP DATE",
            IF(AND(ISNUMBER(DATEVALUE(TEXT(Z92,"MM/DD/YY"))), ISNUMBER([1]!Table22[[#This Row],[QC START]])),
                NETWORKDAYS([1]!Table22[[#This Row],[QC START]], DATEVALUE(TEXT(Z92,"MM/DD/YY")), [1]Delivered!$Z$3:$Z$8),
                IF(AND(ISNUMBER(DATEVALUE(TEXT(AA92,"MM/DD/YY"))), ISNUMBER([1]!Table22[[#This Row],[QC START]])),
                    NETWORKDAYS([1]!Table22[[#This Row],[QC START]], DATEVALUE(TEXT(AA92,"MM/DD/YY")), [1]Delivered!$Z$3:$Z$8),
                    "IN QC"
                )
            )-1
        )
    ),
"IN QC"
)</f>
        <v>5</v>
      </c>
      <c r="Z92" s="12"/>
      <c r="AA92" s="4">
        <v>46020</v>
      </c>
      <c r="AB92" s="37">
        <v>46028</v>
      </c>
      <c r="AC92" s="38" t="s">
        <v>283</v>
      </c>
    </row>
    <row r="93" spans="1:29">
      <c r="A93" s="15" t="s">
        <v>53</v>
      </c>
      <c r="B93" s="15" t="s">
        <v>54</v>
      </c>
      <c r="C93" s="16" t="s">
        <v>357</v>
      </c>
      <c r="D93" s="15"/>
      <c r="E93" s="15" t="s">
        <v>141</v>
      </c>
      <c r="F93" s="17" t="str">
        <f t="shared" si="1"/>
        <v>805568</v>
      </c>
      <c r="G93" s="20" t="s">
        <v>342</v>
      </c>
      <c r="H93" s="20"/>
      <c r="I93" s="19"/>
      <c r="J93" s="20"/>
      <c r="K93" s="20" t="s">
        <v>278</v>
      </c>
      <c r="L93" s="20"/>
      <c r="M93" s="20"/>
      <c r="N93" s="22"/>
      <c r="O93" s="23" t="s">
        <v>42</v>
      </c>
      <c r="P93" s="24"/>
      <c r="Q93" s="23"/>
      <c r="R93" s="24"/>
      <c r="S93" s="23"/>
      <c r="T93" s="20" t="s">
        <v>326</v>
      </c>
      <c r="U93" s="18">
        <v>45999</v>
      </c>
      <c r="V93" s="21"/>
      <c r="W93" s="20" t="s">
        <v>326</v>
      </c>
      <c r="X93" s="18">
        <v>46013</v>
      </c>
      <c r="Y93" s="28">
        <f>IFERROR(
    IF(Z93="DONE",
        "QC DONE",
        IF(OR(AA93="TBD", ISBLANK(AA93)),
            "NO SHIP DATE",
            IF(AND(ISNUMBER(DATEVALUE(TEXT(Z93,"MM/DD/YY"))), ISNUMBER([1]!Table22[[#This Row],[QC START]])),
                NETWORKDAYS([1]!Table22[[#This Row],[QC START]], DATEVALUE(TEXT(Z93,"MM/DD/YY")), [1]Delivered!$Z$3:$Z$8),
                IF(AND(ISNUMBER(DATEVALUE(TEXT(AA93,"MM/DD/YY"))), ISNUMBER([1]!Table22[[#This Row],[QC START]])),
                    NETWORKDAYS([1]!Table22[[#This Row],[QC START]], DATEVALUE(TEXT(AA93,"MM/DD/YY")), [1]Delivered!$Z$3:$Z$8),
                    "IN QC"
                )
            )-1
        )
    ),
"IN QC"
)</f>
        <v>5</v>
      </c>
      <c r="Z93" s="29"/>
      <c r="AA93" s="18">
        <v>46020</v>
      </c>
      <c r="AB93" s="84"/>
      <c r="AC93" s="36"/>
    </row>
    <row r="94" spans="1:29" ht="99.75">
      <c r="A94" s="1" t="s">
        <v>53</v>
      </c>
      <c r="B94" s="1" t="s">
        <v>63</v>
      </c>
      <c r="C94" s="2" t="s">
        <v>358</v>
      </c>
      <c r="D94" s="1"/>
      <c r="E94" s="1" t="s">
        <v>48</v>
      </c>
      <c r="F94" s="3" t="str">
        <f t="shared" si="1"/>
        <v>805308</v>
      </c>
      <c r="G94" s="4">
        <v>45967</v>
      </c>
      <c r="H94" s="4"/>
      <c r="I94" s="6" t="s">
        <v>37</v>
      </c>
      <c r="J94" s="5"/>
      <c r="K94" s="10" t="s">
        <v>359</v>
      </c>
      <c r="L94" s="5" t="s">
        <v>40</v>
      </c>
      <c r="M94" s="5" t="s">
        <v>66</v>
      </c>
      <c r="N94" s="7">
        <v>1</v>
      </c>
      <c r="O94" s="8" t="s">
        <v>60</v>
      </c>
      <c r="P94" s="9">
        <v>0</v>
      </c>
      <c r="Q94" s="8"/>
      <c r="R94" s="9">
        <v>0</v>
      </c>
      <c r="S94" s="8">
        <v>0</v>
      </c>
      <c r="T94" s="4">
        <v>45922</v>
      </c>
      <c r="U94" s="4">
        <v>45964</v>
      </c>
      <c r="V94" s="10"/>
      <c r="W94" s="5" t="s">
        <v>38</v>
      </c>
      <c r="X94" s="4">
        <v>46020</v>
      </c>
      <c r="Y94" s="11">
        <f>IFERROR(
    IF(Z94="DONE",
        "QC DONE",
        IF(OR(AA94="TBD", ISBLANK(AA94)),
            "NO SHIP DATE",
            IF(AND(ISNUMBER(DATEVALUE(TEXT(Z94,"MM/DD/YY"))), ISNUMBER([1]!Table22[[#This Row],[QC START]])),
                NETWORKDAYS([1]!Table22[[#This Row],[QC START]], DATEVALUE(TEXT(Z94,"MM/DD/YY")), [1]Delivered!$Z$3:$Z$8),
                IF(AND(ISNUMBER(DATEVALUE(TEXT(AA94,"MM/DD/YY"))), ISNUMBER([1]!Table22[[#This Row],[QC START]])),
                    NETWORKDAYS([1]!Table22[[#This Row],[QC START]], DATEVALUE(TEXT(AA94,"MM/DD/YY")), [1]Delivered!$Z$3:$Z$8),
                    "IN QC"
                )
            )-1
        )
    ),
"IN QC"
)</f>
        <v>5</v>
      </c>
      <c r="Z94" s="12"/>
      <c r="AA94" s="4">
        <v>46027</v>
      </c>
      <c r="AB94" s="37">
        <v>46031</v>
      </c>
      <c r="AC94" s="38" t="s">
        <v>153</v>
      </c>
    </row>
    <row r="95" spans="1:29" ht="57">
      <c r="A95" s="15" t="s">
        <v>34</v>
      </c>
      <c r="B95" s="15"/>
      <c r="C95" s="16" t="s">
        <v>360</v>
      </c>
      <c r="D95" s="15"/>
      <c r="E95" s="15" t="s">
        <v>36</v>
      </c>
      <c r="F95" s="17" t="str">
        <f t="shared" si="1"/>
        <v>805477</v>
      </c>
      <c r="G95" s="18">
        <v>46021</v>
      </c>
      <c r="H95" s="18"/>
      <c r="I95" s="19" t="s">
        <v>294</v>
      </c>
      <c r="J95" s="20"/>
      <c r="K95" s="21" t="s">
        <v>361</v>
      </c>
      <c r="L95" s="20"/>
      <c r="M95" s="20" t="s">
        <v>59</v>
      </c>
      <c r="N95" s="22">
        <v>0</v>
      </c>
      <c r="O95" s="23" t="s">
        <v>144</v>
      </c>
      <c r="P95" s="24">
        <v>0</v>
      </c>
      <c r="Q95" s="23"/>
      <c r="R95" s="24">
        <v>0</v>
      </c>
      <c r="S95" s="23">
        <v>0</v>
      </c>
      <c r="T95" s="18">
        <v>45915</v>
      </c>
      <c r="U95" s="18">
        <v>45964</v>
      </c>
      <c r="V95" s="21" t="s">
        <v>38</v>
      </c>
      <c r="W95" s="87">
        <v>46006</v>
      </c>
      <c r="X95" s="56">
        <v>46020</v>
      </c>
      <c r="Y95" s="28">
        <f>IFERROR(
    IF(Z95="DONE",
        "QC DONE",
        IF(OR(AA95="TBD", ISBLANK(AA95)),
            "NO SHIP DATE",
            IF(AND(ISNUMBER(DATEVALUE(TEXT(Z95,"MM/DD/YY"))), ISNUMBER([1]!Table22[[#This Row],[QC START]])),
                NETWORKDAYS([1]!Table22[[#This Row],[QC START]], DATEVALUE(TEXT(Z95,"MM/DD/YY")), [1]Delivered!$Z$3:$Z$8),
                IF(AND(ISNUMBER(DATEVALUE(TEXT(AA95,"MM/DD/YY"))), ISNUMBER([1]!Table22[[#This Row],[QC START]])),
                    NETWORKDAYS([1]!Table22[[#This Row],[QC START]], DATEVALUE(TEXT(AA95,"MM/DD/YY")), [1]Delivered!$Z$3:$Z$8),
                    "IN QC"
                )
            )-1
        )
    ),
"IN QC"
)</f>
        <v>5</v>
      </c>
      <c r="Z95" s="88"/>
      <c r="AA95" s="18">
        <v>46027</v>
      </c>
      <c r="AB95" s="56">
        <v>46031</v>
      </c>
      <c r="AC95" s="36"/>
    </row>
    <row r="96" spans="1:29" ht="57">
      <c r="A96" s="1" t="s">
        <v>53</v>
      </c>
      <c r="B96" s="1" t="s">
        <v>68</v>
      </c>
      <c r="C96" s="2" t="s">
        <v>362</v>
      </c>
      <c r="D96" s="1"/>
      <c r="E96" s="1" t="s">
        <v>48</v>
      </c>
      <c r="F96" s="3" t="str">
        <f t="shared" si="1"/>
        <v>805351</v>
      </c>
      <c r="G96" s="4">
        <v>46006</v>
      </c>
      <c r="H96" s="4"/>
      <c r="I96" s="6" t="s">
        <v>294</v>
      </c>
      <c r="J96" s="5"/>
      <c r="K96" s="5" t="s">
        <v>278</v>
      </c>
      <c r="L96" s="5"/>
      <c r="M96" s="5" t="s">
        <v>105</v>
      </c>
      <c r="N96" s="7">
        <v>0</v>
      </c>
      <c r="O96" s="8" t="s">
        <v>67</v>
      </c>
      <c r="P96" s="9">
        <v>0</v>
      </c>
      <c r="Q96" s="8" t="s">
        <v>177</v>
      </c>
      <c r="R96" s="9">
        <v>0</v>
      </c>
      <c r="S96" s="8">
        <v>0</v>
      </c>
      <c r="T96" s="4">
        <v>45838</v>
      </c>
      <c r="U96" s="4">
        <v>45894</v>
      </c>
      <c r="V96" s="10"/>
      <c r="W96" s="89">
        <v>46027</v>
      </c>
      <c r="X96" s="37">
        <v>46034</v>
      </c>
      <c r="Y96" s="11">
        <f>IFERROR(
    IF(Z96="DONE",
        "QC DONE",
        IF(OR(AA96="TBD", ISBLANK(AA96)),
            "NO SHIP DATE",
            IF(AND(ISNUMBER(DATEVALUE(TEXT(Z96,"MM/DD/YY"))), ISNUMBER([1]!Table22[[#This Row],[QC START]])),
                NETWORKDAYS([1]!Table22[[#This Row],[QC START]], DATEVALUE(TEXT(Z96,"MM/DD/YY")), [1]Delivered!$Z$3:$Z$8),
                IF(AND(ISNUMBER(DATEVALUE(TEXT(AA96,"MM/DD/YY"))), ISNUMBER([1]!Table22[[#This Row],[QC START]])),
                    NETWORKDAYS([1]!Table22[[#This Row],[QC START]], DATEVALUE(TEXT(AA96,"MM/DD/YY")), [1]Delivered!$Z$3:$Z$8),
                    "IN QC"
                )
            )-1
        )
    ),
"IN QC"
)</f>
        <v>5</v>
      </c>
      <c r="Z96" s="90"/>
      <c r="AA96" s="4">
        <v>46041</v>
      </c>
      <c r="AB96" s="37"/>
      <c r="AC96" s="38" t="s">
        <v>363</v>
      </c>
    </row>
    <row r="97" spans="1:29" ht="71.25">
      <c r="A97" s="15" t="s">
        <v>53</v>
      </c>
      <c r="B97" s="15" t="s">
        <v>68</v>
      </c>
      <c r="C97" s="91" t="s">
        <v>364</v>
      </c>
      <c r="D97" s="92"/>
      <c r="E97" s="15" t="s">
        <v>141</v>
      </c>
      <c r="F97" s="17" t="str">
        <f t="shared" si="1"/>
        <v>805472</v>
      </c>
      <c r="G97" s="20"/>
      <c r="H97" s="20"/>
      <c r="I97" s="19" t="s">
        <v>38</v>
      </c>
      <c r="J97" s="20"/>
      <c r="K97" s="21" t="s">
        <v>365</v>
      </c>
      <c r="L97" s="20"/>
      <c r="M97" s="20" t="s">
        <v>242</v>
      </c>
      <c r="N97" s="22">
        <v>0</v>
      </c>
      <c r="O97" s="23" t="s">
        <v>67</v>
      </c>
      <c r="P97" s="24">
        <v>0</v>
      </c>
      <c r="Q97" s="23" t="s">
        <v>82</v>
      </c>
      <c r="R97" s="24">
        <v>0</v>
      </c>
      <c r="S97" s="23">
        <v>0</v>
      </c>
      <c r="T97" s="18">
        <v>45974</v>
      </c>
      <c r="U97" s="18">
        <v>45992</v>
      </c>
      <c r="V97" s="21"/>
      <c r="W97" s="87">
        <v>46027</v>
      </c>
      <c r="X97" s="56">
        <v>46034</v>
      </c>
      <c r="Y97" s="28">
        <f>IFERROR(
    IF(Z97="DONE",
        "QC DONE",
        IF(OR(AA97="TBD", ISBLANK(AA97)),
            "NO SHIP DATE",
            IF(AND(ISNUMBER(DATEVALUE(TEXT(Z97,"MM/DD/YY"))), ISNUMBER([1]!Table22[[#This Row],[QC START]])),
                NETWORKDAYS([1]!Table22[[#This Row],[QC START]], DATEVALUE(TEXT(Z97,"MM/DD/YY")), [1]Delivered!$Z$3:$Z$8),
                IF(AND(ISNUMBER(DATEVALUE(TEXT(AA97,"MM/DD/YY"))), ISNUMBER([1]!Table22[[#This Row],[QC START]])),
                    NETWORKDAYS([1]!Table22[[#This Row],[QC START]], DATEVALUE(TEXT(AA97,"MM/DD/YY")), [1]Delivered!$Z$3:$Z$8),
                    "IN QC"
                )
            )-1
        )
    ),
"IN QC"
)</f>
        <v>5</v>
      </c>
      <c r="Z97" s="58"/>
      <c r="AA97" s="18">
        <v>46041</v>
      </c>
      <c r="AB97" s="84"/>
      <c r="AC97" s="36" t="s">
        <v>366</v>
      </c>
    </row>
    <row r="98" spans="1:29">
      <c r="A98" s="1" t="s">
        <v>53</v>
      </c>
      <c r="B98" s="1" t="s">
        <v>112</v>
      </c>
      <c r="C98" s="2" t="s">
        <v>367</v>
      </c>
      <c r="D98" s="1"/>
      <c r="E98" s="1" t="s">
        <v>240</v>
      </c>
      <c r="F98" s="3" t="str">
        <f t="shared" si="1"/>
        <v>805582</v>
      </c>
      <c r="G98" s="5"/>
      <c r="H98" s="5"/>
      <c r="I98" s="6" t="s">
        <v>38</v>
      </c>
      <c r="J98" s="5"/>
      <c r="K98" s="5"/>
      <c r="L98" s="5"/>
      <c r="M98" s="5" t="s">
        <v>59</v>
      </c>
      <c r="N98" s="7">
        <v>0</v>
      </c>
      <c r="O98" s="8" t="s">
        <v>98</v>
      </c>
      <c r="P98" s="9">
        <v>0</v>
      </c>
      <c r="Q98" s="8"/>
      <c r="R98" s="9">
        <v>0</v>
      </c>
      <c r="S98" s="8">
        <v>0</v>
      </c>
      <c r="T98" s="4">
        <v>45957</v>
      </c>
      <c r="U98" s="4">
        <v>45999</v>
      </c>
      <c r="V98" s="10"/>
      <c r="W98" s="4">
        <v>46027</v>
      </c>
      <c r="X98" s="4">
        <v>46034</v>
      </c>
      <c r="Y98" s="11">
        <f>IFERROR(
    IF(Z98="DONE",
        "QC DONE",
        IF(OR(AA98="TBD", ISBLANK(AA98)),
            "NO SHIP DATE",
            IF(AND(ISNUMBER(DATEVALUE(TEXT(Z98,"MM/DD/YY"))), ISNUMBER([1]!Table22[[#This Row],[QC START]])),
                NETWORKDAYS([1]!Table22[[#This Row],[QC START]], DATEVALUE(TEXT(Z98,"MM/DD/YY")), [1]Delivered!$Z$3:$Z$8),
                IF(AND(ISNUMBER(DATEVALUE(TEXT(AA98,"MM/DD/YY"))), ISNUMBER([1]!Table22[[#This Row],[QC START]])),
                    NETWORKDAYS([1]!Table22[[#This Row],[QC START]], DATEVALUE(TEXT(AA98,"MM/DD/YY")), [1]Delivered!$Z$3:$Z$8),
                    "IN QC"
                )
            )-1
        )
    ),
"IN QC"
)</f>
        <v>5</v>
      </c>
      <c r="Z98" s="12"/>
      <c r="AA98" s="4">
        <v>46041</v>
      </c>
      <c r="AB98" s="81"/>
      <c r="AC98" s="38"/>
    </row>
    <row r="99" spans="1:29">
      <c r="A99" s="15" t="s">
        <v>53</v>
      </c>
      <c r="B99" s="15" t="s">
        <v>112</v>
      </c>
      <c r="C99" s="16" t="s">
        <v>368</v>
      </c>
      <c r="D99" s="15"/>
      <c r="E99" s="15" t="s">
        <v>240</v>
      </c>
      <c r="F99" s="17" t="str">
        <f t="shared" si="1"/>
        <v>805567</v>
      </c>
      <c r="G99" s="20"/>
      <c r="H99" s="20"/>
      <c r="I99" s="19" t="s">
        <v>38</v>
      </c>
      <c r="J99" s="20"/>
      <c r="K99" s="20"/>
      <c r="L99" s="20"/>
      <c r="M99" s="20"/>
      <c r="N99" s="22"/>
      <c r="O99" s="23" t="s">
        <v>98</v>
      </c>
      <c r="P99" s="24"/>
      <c r="Q99" s="23"/>
      <c r="R99" s="24"/>
      <c r="S99" s="23"/>
      <c r="T99" s="20"/>
      <c r="U99" s="18">
        <v>45999</v>
      </c>
      <c r="V99" s="21"/>
      <c r="W99" s="18">
        <v>46027</v>
      </c>
      <c r="X99" s="18">
        <v>46034</v>
      </c>
      <c r="Y99" s="28">
        <f>IFERROR(
    IF(Z99="DONE",
        "QC DONE",
        IF(OR(AA99="TBD", ISBLANK(AA99)),
            "NO SHIP DATE",
            IF(AND(ISNUMBER(DATEVALUE(TEXT(Z99,"MM/DD/YY"))), ISNUMBER([1]!Table22[[#This Row],[QC START]])),
                NETWORKDAYS([1]!Table22[[#This Row],[QC START]], DATEVALUE(TEXT(Z99,"MM/DD/YY")), [1]Delivered!$Z$3:$Z$8),
                IF(AND(ISNUMBER(DATEVALUE(TEXT(AA99,"MM/DD/YY"))), ISNUMBER([1]!Table22[[#This Row],[QC START]])),
                    NETWORKDAYS([1]!Table22[[#This Row],[QC START]], DATEVALUE(TEXT(AA99,"MM/DD/YY")), [1]Delivered!$Z$3:$Z$8),
                    "IN QC"
                )
            )-1
        )
    ),
"IN QC"
)</f>
        <v>5</v>
      </c>
      <c r="Z99" s="29"/>
      <c r="AA99" s="18">
        <v>46041</v>
      </c>
      <c r="AB99" s="84"/>
      <c r="AC99" s="36"/>
    </row>
    <row r="100" spans="1:29" ht="114">
      <c r="A100" s="1" t="s">
        <v>34</v>
      </c>
      <c r="B100" s="1"/>
      <c r="C100" s="82" t="s">
        <v>369</v>
      </c>
      <c r="D100" s="83"/>
      <c r="E100" s="1" t="s">
        <v>311</v>
      </c>
      <c r="F100" s="3" t="str">
        <f t="shared" si="1"/>
        <v>805331</v>
      </c>
      <c r="G100" s="4">
        <v>46060</v>
      </c>
      <c r="H100" s="5" t="s">
        <v>215</v>
      </c>
      <c r="I100" s="6" t="s">
        <v>38</v>
      </c>
      <c r="J100" s="5"/>
      <c r="K100" s="10" t="s">
        <v>370</v>
      </c>
      <c r="L100" s="5"/>
      <c r="M100" s="5" t="s">
        <v>162</v>
      </c>
      <c r="N100" s="7"/>
      <c r="O100" s="8" t="s">
        <v>136</v>
      </c>
      <c r="P100" s="9"/>
      <c r="Q100" s="8"/>
      <c r="R100" s="9"/>
      <c r="S100" s="8"/>
      <c r="T100" s="4">
        <v>45902</v>
      </c>
      <c r="U100" s="4">
        <v>45924</v>
      </c>
      <c r="V100" s="10"/>
      <c r="W100" s="5"/>
      <c r="X100" s="4">
        <v>45992</v>
      </c>
      <c r="Y100" s="11">
        <f>IFERROR(
    IF(Z100="DONE",
        "QC DONE",
        IF(OR(AA100="TBD", ISBLANK(AA100)),
            "NO SHIP DATE",
            IF(AND(ISNUMBER(DATEVALUE(TEXT(Z100,"MM/DD/YY"))), ISNUMBER([1]!Table22[[#This Row],[QC START]])),
                NETWORKDAYS([1]!Table22[[#This Row],[QC START]], DATEVALUE(TEXT(Z100,"MM/DD/YY")), [1]Delivered!$Z$3:$Z$8),
                IF(AND(ISNUMBER(DATEVALUE(TEXT(AA100,"MM/DD/YY"))), ISNUMBER([1]!Table22[[#This Row],[QC START]])),
                    NETWORKDAYS([1]!Table22[[#This Row],[QC START]], DATEVALUE(TEXT(AA100,"MM/DD/YY")), [1]Delivered!$Z$3:$Z$8),
                    "IN QC"
                )
            )-1
        )
    ),
"IN QC"
)</f>
        <v>42</v>
      </c>
      <c r="Z100" s="12"/>
      <c r="AA100" s="4">
        <v>46050</v>
      </c>
      <c r="AB100" s="37">
        <v>46055</v>
      </c>
      <c r="AC100" s="38" t="s">
        <v>371</v>
      </c>
    </row>
    <row r="101" spans="1:29" ht="85.5">
      <c r="A101" s="15" t="s">
        <v>53</v>
      </c>
      <c r="B101" s="15" t="s">
        <v>94</v>
      </c>
      <c r="C101" s="16" t="s">
        <v>372</v>
      </c>
      <c r="D101" s="15"/>
      <c r="E101" s="15" t="s">
        <v>48</v>
      </c>
      <c r="F101" s="17" t="str">
        <f t="shared" si="1"/>
        <v>805338</v>
      </c>
      <c r="G101" s="18">
        <v>46052</v>
      </c>
      <c r="H101" s="18"/>
      <c r="I101" s="19" t="s">
        <v>38</v>
      </c>
      <c r="J101" s="20"/>
      <c r="K101" s="21" t="s">
        <v>373</v>
      </c>
      <c r="L101" s="20"/>
      <c r="M101" s="20" t="s">
        <v>125</v>
      </c>
      <c r="N101" s="22">
        <v>0</v>
      </c>
      <c r="O101" s="23" t="s">
        <v>144</v>
      </c>
      <c r="P101" s="24">
        <v>0</v>
      </c>
      <c r="Q101" s="23" t="s">
        <v>177</v>
      </c>
      <c r="R101" s="24">
        <v>0</v>
      </c>
      <c r="S101" s="23">
        <v>0</v>
      </c>
      <c r="T101" s="18">
        <v>45887</v>
      </c>
      <c r="U101" s="18">
        <v>45942</v>
      </c>
      <c r="V101" s="21" t="s">
        <v>374</v>
      </c>
      <c r="W101" s="18">
        <v>46041</v>
      </c>
      <c r="X101" s="18">
        <v>46048</v>
      </c>
      <c r="Y101" s="28">
        <f>IFERROR(
    IF(Z101="DONE",
        "QC DONE",
        IF(OR(AA101="TBD", ISBLANK(AA101)),
            "NO SHIP DATE",
            IF(AND(ISNUMBER(DATEVALUE(TEXT(Z101,"MM/DD/YY"))), ISNUMBER([1]!Table22[[#This Row],[QC START]])),
                NETWORKDAYS([1]!Table22[[#This Row],[QC START]], DATEVALUE(TEXT(Z101,"MM/DD/YY")), [1]Delivered!$Z$3:$Z$8),
                IF(AND(ISNUMBER(DATEVALUE(TEXT(AA101,"MM/DD/YY"))), ISNUMBER([1]!Table22[[#This Row],[QC START]])),
                    NETWORKDAYS([1]!Table22[[#This Row],[QC START]], DATEVALUE(TEXT(AA101,"MM/DD/YY")), [1]Delivered!$Z$3:$Z$8),
                    "IN QC"
                )
            )-1
        )
    ),
"IN QC"
)</f>
        <v>5</v>
      </c>
      <c r="Z101" s="29"/>
      <c r="AA101" s="18">
        <v>46055</v>
      </c>
      <c r="AB101" s="56"/>
      <c r="AC101" s="36" t="s">
        <v>283</v>
      </c>
    </row>
    <row r="102" spans="1:29" ht="57">
      <c r="A102" s="1" t="s">
        <v>53</v>
      </c>
      <c r="B102" s="1" t="s">
        <v>63</v>
      </c>
      <c r="C102" s="2" t="s">
        <v>375</v>
      </c>
      <c r="D102" s="1"/>
      <c r="E102" s="1" t="s">
        <v>48</v>
      </c>
      <c r="F102" s="3" t="str">
        <f t="shared" si="1"/>
        <v>805309</v>
      </c>
      <c r="G102" s="4">
        <v>45967</v>
      </c>
      <c r="H102" s="4"/>
      <c r="I102" s="93" t="s">
        <v>376</v>
      </c>
      <c r="J102" s="5"/>
      <c r="K102" s="10" t="s">
        <v>377</v>
      </c>
      <c r="L102" s="5" t="s">
        <v>40</v>
      </c>
      <c r="M102" s="5" t="s">
        <v>66</v>
      </c>
      <c r="N102" s="7">
        <v>1</v>
      </c>
      <c r="O102" s="8" t="s">
        <v>60</v>
      </c>
      <c r="P102" s="9">
        <v>1</v>
      </c>
      <c r="Q102" s="8"/>
      <c r="R102" s="9">
        <v>1</v>
      </c>
      <c r="S102" s="8" t="s">
        <v>38</v>
      </c>
      <c r="T102" s="4">
        <v>45950</v>
      </c>
      <c r="U102" s="4">
        <v>45992</v>
      </c>
      <c r="V102" s="10"/>
      <c r="W102" s="5" t="s">
        <v>38</v>
      </c>
      <c r="X102" s="4">
        <v>46048</v>
      </c>
      <c r="Y102" s="11">
        <f>IFERROR(
    IF(Z102="DONE",
        "QC DONE",
        IF(OR(AA102="TBD", ISBLANK(AA102)),
            "NO SHIP DATE",
            IF(AND(ISNUMBER(DATEVALUE(TEXT(Z102,"MM/DD/YY"))), ISNUMBER([1]!Table22[[#This Row],[QC START]])),
                NETWORKDAYS([1]!Table22[[#This Row],[QC START]], DATEVALUE(TEXT(Z102,"MM/DD/YY")), [1]Delivered!$Z$3:$Z$8),
                IF(AND(ISNUMBER(DATEVALUE(TEXT(AA102,"MM/DD/YY"))), ISNUMBER([1]!Table22[[#This Row],[QC START]])),
                    NETWORKDAYS([1]!Table22[[#This Row],[QC START]], DATEVALUE(TEXT(AA102,"MM/DD/YY")), [1]Delivered!$Z$3:$Z$8),
                    "IN QC"
                )
            )-1
        )
    ),
"IN QC"
)</f>
        <v>5</v>
      </c>
      <c r="Z102" s="12"/>
      <c r="AA102" s="4">
        <v>46055</v>
      </c>
      <c r="AB102" s="81"/>
      <c r="AC102" s="94" t="s">
        <v>378</v>
      </c>
    </row>
    <row r="103" spans="1:29" ht="42.75">
      <c r="A103" s="15" t="s">
        <v>53</v>
      </c>
      <c r="B103" s="15" t="s">
        <v>128</v>
      </c>
      <c r="C103" s="16" t="s">
        <v>379</v>
      </c>
      <c r="D103" s="15"/>
      <c r="E103" s="15" t="s">
        <v>48</v>
      </c>
      <c r="F103" s="17" t="str">
        <f t="shared" si="1"/>
        <v>805153</v>
      </c>
      <c r="G103" s="18">
        <v>45966</v>
      </c>
      <c r="H103" s="18"/>
      <c r="I103" s="19" t="s">
        <v>294</v>
      </c>
      <c r="J103" s="20"/>
      <c r="K103" s="20" t="s">
        <v>278</v>
      </c>
      <c r="L103" s="20"/>
      <c r="M103" s="20" t="s">
        <v>105</v>
      </c>
      <c r="N103" s="22">
        <v>0</v>
      </c>
      <c r="O103" s="23" t="s">
        <v>67</v>
      </c>
      <c r="P103" s="24">
        <v>0</v>
      </c>
      <c r="Q103" s="23" t="s">
        <v>177</v>
      </c>
      <c r="R103" s="24">
        <v>0</v>
      </c>
      <c r="S103" s="23">
        <v>0</v>
      </c>
      <c r="T103" s="18">
        <v>45852</v>
      </c>
      <c r="U103" s="18">
        <v>45908</v>
      </c>
      <c r="V103" s="21"/>
      <c r="W103" s="18">
        <v>46041</v>
      </c>
      <c r="X103" s="18">
        <v>46048</v>
      </c>
      <c r="Y103" s="28">
        <f>IFERROR(
    IF(Z103="DONE",
        "QC DONE",
        IF(OR(AA103="TBD", ISBLANK(AA103)),
            "NO SHIP DATE",
            IF(AND(ISNUMBER(DATEVALUE(TEXT(Z103,"MM/DD/YY"))), ISNUMBER([1]!Table22[[#This Row],[QC START]])),
                NETWORKDAYS([1]!Table22[[#This Row],[QC START]], DATEVALUE(TEXT(Z103,"MM/DD/YY")), [1]Delivered!$Z$3:$Z$8),
                IF(AND(ISNUMBER(DATEVALUE(TEXT(AA103,"MM/DD/YY"))), ISNUMBER([1]!Table22[[#This Row],[QC START]])),
                    NETWORKDAYS([1]!Table22[[#This Row],[QC START]], DATEVALUE(TEXT(AA103,"MM/DD/YY")), [1]Delivered!$Z$3:$Z$8),
                    "IN QC"
                )
            )-1
        )
    ),
"IN QC"
)</f>
        <v>5</v>
      </c>
      <c r="Z103" s="29"/>
      <c r="AA103" s="18">
        <v>46055</v>
      </c>
      <c r="AB103" s="84"/>
      <c r="AC103" s="36" t="s">
        <v>380</v>
      </c>
    </row>
    <row r="104" spans="1:29" ht="370.5">
      <c r="A104" s="1" t="s">
        <v>53</v>
      </c>
      <c r="B104" s="1" t="s">
        <v>54</v>
      </c>
      <c r="C104" s="2" t="s">
        <v>381</v>
      </c>
      <c r="D104" s="1"/>
      <c r="E104" s="1" t="s">
        <v>57</v>
      </c>
      <c r="F104" s="3" t="str">
        <f t="shared" si="1"/>
        <v>805296</v>
      </c>
      <c r="G104" s="4">
        <v>46142</v>
      </c>
      <c r="H104" s="4"/>
      <c r="I104" s="6" t="s">
        <v>382</v>
      </c>
      <c r="J104" s="5"/>
      <c r="K104" s="10" t="s">
        <v>383</v>
      </c>
      <c r="L104" s="5"/>
      <c r="M104" s="5" t="s">
        <v>115</v>
      </c>
      <c r="N104" s="7">
        <v>0</v>
      </c>
      <c r="O104" s="8" t="s">
        <v>384</v>
      </c>
      <c r="P104" s="9">
        <v>0</v>
      </c>
      <c r="Q104" s="8"/>
      <c r="R104" s="9">
        <v>0</v>
      </c>
      <c r="S104" s="8">
        <v>0</v>
      </c>
      <c r="T104" s="4">
        <v>45873</v>
      </c>
      <c r="U104" s="4">
        <v>45929</v>
      </c>
      <c r="V104" s="10"/>
      <c r="W104" s="4">
        <v>46048</v>
      </c>
      <c r="X104" s="4">
        <v>46054</v>
      </c>
      <c r="Y104" s="11">
        <f>IFERROR(
    IF(Z104="DONE",
        "QC DONE",
        IF(OR(AA104="TBD", ISBLANK(AA104)),
            "NO SHIP DATE",
            IF(AND(ISNUMBER(DATEVALUE(TEXT(Z104,"MM/DD/YY"))), ISNUMBER([1]!Table22[[#This Row],[QC START]])),
                NETWORKDAYS([1]!Table22[[#This Row],[QC START]], DATEVALUE(TEXT(Z104,"MM/DD/YY")), [1]Delivered!$Z$3:$Z$8),
                IF(AND(ISNUMBER(DATEVALUE(TEXT(AA104,"MM/DD/YY"))), ISNUMBER([1]!Table22[[#This Row],[QC START]])),
                    NETWORKDAYS([1]!Table22[[#This Row],[QC START]], DATEVALUE(TEXT(AA104,"MM/DD/YY")), [1]Delivered!$Z$3:$Z$8),
                    "IN QC"
                )
            )-1
        )
    ),
"IN QC"
)</f>
        <v>5</v>
      </c>
      <c r="Z104" s="12"/>
      <c r="AA104" s="37">
        <v>46062</v>
      </c>
      <c r="AB104" s="81"/>
      <c r="AC104" s="38" t="s">
        <v>385</v>
      </c>
    </row>
    <row r="105" spans="1:29" ht="42.75">
      <c r="A105" s="15" t="s">
        <v>34</v>
      </c>
      <c r="B105" s="15"/>
      <c r="C105" s="16" t="s">
        <v>386</v>
      </c>
      <c r="D105" s="15"/>
      <c r="E105" s="15" t="s">
        <v>387</v>
      </c>
      <c r="F105" s="17" t="str">
        <f t="shared" si="1"/>
        <v>804487</v>
      </c>
      <c r="G105" s="18">
        <v>46076</v>
      </c>
      <c r="H105" s="18" t="s">
        <v>160</v>
      </c>
      <c r="I105" s="19" t="s">
        <v>38</v>
      </c>
      <c r="J105" s="20"/>
      <c r="K105" s="20"/>
      <c r="L105" s="20"/>
      <c r="M105" s="20" t="s">
        <v>72</v>
      </c>
      <c r="N105" s="22">
        <v>0</v>
      </c>
      <c r="O105" s="23" t="s">
        <v>136</v>
      </c>
      <c r="P105" s="24">
        <v>0</v>
      </c>
      <c r="Q105" s="23"/>
      <c r="R105" s="24">
        <v>0</v>
      </c>
      <c r="S105" s="23">
        <v>0</v>
      </c>
      <c r="T105" s="18">
        <v>45901</v>
      </c>
      <c r="U105" s="18">
        <v>45936</v>
      </c>
      <c r="V105" s="21"/>
      <c r="W105" s="18">
        <v>46049</v>
      </c>
      <c r="X105" s="18">
        <v>46062</v>
      </c>
      <c r="Y105" s="28">
        <f>IFERROR(
    IF(Z105="DONE",
        "QC DONE",
        IF(OR(AA105="TBD", ISBLANK(AA105)),
            "NO SHIP DATE",
            IF(AND(ISNUMBER(DATEVALUE(TEXT(Z105,"MM/DD/YY"))), ISNUMBER([1]!Table22[[#This Row],[QC START]])),
                NETWORKDAYS([1]!Table22[[#This Row],[QC START]], DATEVALUE(TEXT(Z105,"MM/DD/YY")), [1]Delivered!$Z$3:$Z$8),
                IF(AND(ISNUMBER(DATEVALUE(TEXT(AA105,"MM/DD/YY"))), ISNUMBER([1]!Table22[[#This Row],[QC START]])),
                    NETWORKDAYS([1]!Table22[[#This Row],[QC START]], DATEVALUE(TEXT(AA105,"MM/DD/YY")), [1]Delivered!$Z$3:$Z$8),
                    "IN QC"
                )
            )-1
        )
    ),
"IN QC"
)</f>
        <v>10</v>
      </c>
      <c r="Z105" s="29"/>
      <c r="AA105" s="56">
        <v>46076</v>
      </c>
      <c r="AB105" s="84"/>
      <c r="AC105" s="36" t="s">
        <v>388</v>
      </c>
    </row>
    <row r="106" spans="1:29" ht="71.25">
      <c r="A106" s="1" t="s">
        <v>34</v>
      </c>
      <c r="B106" s="1"/>
      <c r="C106" s="2" t="s">
        <v>389</v>
      </c>
      <c r="D106" s="1"/>
      <c r="E106" s="1" t="s">
        <v>36</v>
      </c>
      <c r="F106" s="3" t="str">
        <f t="shared" si="1"/>
        <v>805359</v>
      </c>
      <c r="G106" s="4">
        <v>46079</v>
      </c>
      <c r="H106" s="4"/>
      <c r="I106" s="6" t="s">
        <v>390</v>
      </c>
      <c r="J106" s="5"/>
      <c r="K106" s="10" t="s">
        <v>391</v>
      </c>
      <c r="L106" s="5"/>
      <c r="M106" s="5" t="s">
        <v>135</v>
      </c>
      <c r="N106" s="7">
        <v>0</v>
      </c>
      <c r="O106" s="8" t="s">
        <v>144</v>
      </c>
      <c r="P106" s="9">
        <v>0</v>
      </c>
      <c r="Q106" s="8"/>
      <c r="R106" s="9">
        <v>0</v>
      </c>
      <c r="S106" s="8">
        <v>0</v>
      </c>
      <c r="T106" s="4">
        <v>45929</v>
      </c>
      <c r="U106" s="4">
        <v>45972</v>
      </c>
      <c r="V106" s="10" t="s">
        <v>38</v>
      </c>
      <c r="W106" s="4">
        <v>46064</v>
      </c>
      <c r="X106" s="4">
        <v>46069</v>
      </c>
      <c r="Y106" s="11">
        <f>IFERROR(
    IF(Z106="DONE",
        "QC DONE",
        IF(OR(AA106="TBD", ISBLANK(AA106)),
            "NO SHIP DATE",
            IF(AND(ISNUMBER(DATEVALUE(TEXT(Z106,"MM/DD/YY"))), ISNUMBER([1]!Table22[[#This Row],[QC START]])),
                NETWORKDAYS([1]!Table22[[#This Row],[QC START]], DATEVALUE(TEXT(Z106,"MM/DD/YY")), [1]Delivered!$Z$3:$Z$8),
                IF(AND(ISNUMBER(DATEVALUE(TEXT(AA106,"MM/DD/YY"))), ISNUMBER([1]!Table22[[#This Row],[QC START]])),
                    NETWORKDAYS([1]!Table22[[#This Row],[QC START]], DATEVALUE(TEXT(AA106,"MM/DD/YY")), [1]Delivered!$Z$3:$Z$8),
                    "IN QC"
                )
            )-1
        )
    ),
"IN QC"
)</f>
        <v>5</v>
      </c>
      <c r="Z106" s="12"/>
      <c r="AA106" s="4">
        <v>46076</v>
      </c>
      <c r="AB106" s="81"/>
      <c r="AC106" s="38" t="s">
        <v>392</v>
      </c>
    </row>
    <row r="107" spans="1:29" ht="99.75">
      <c r="A107" s="15" t="s">
        <v>34</v>
      </c>
      <c r="B107" s="15"/>
      <c r="C107" s="16" t="s">
        <v>393</v>
      </c>
      <c r="D107" s="15" t="s">
        <v>56</v>
      </c>
      <c r="E107" s="15" t="s">
        <v>394</v>
      </c>
      <c r="F107" s="17" t="str">
        <f t="shared" si="1"/>
        <v>805228</v>
      </c>
      <c r="G107" s="18">
        <v>46150</v>
      </c>
      <c r="H107" s="20"/>
      <c r="I107" s="19"/>
      <c r="J107" s="20"/>
      <c r="K107" s="21" t="s">
        <v>395</v>
      </c>
      <c r="L107" s="20"/>
      <c r="M107" s="20" t="s">
        <v>125</v>
      </c>
      <c r="N107" s="22"/>
      <c r="O107" s="23" t="s">
        <v>136</v>
      </c>
      <c r="P107" s="24"/>
      <c r="Q107" s="23" t="s">
        <v>82</v>
      </c>
      <c r="R107" s="24"/>
      <c r="S107" s="23"/>
      <c r="T107" s="18">
        <v>45964</v>
      </c>
      <c r="U107" s="18">
        <v>45999</v>
      </c>
      <c r="V107" s="21"/>
      <c r="W107" s="20"/>
      <c r="X107" s="20"/>
      <c r="Y107" s="28" t="str">
        <f>IFERROR(
    IF(Z107="DONE",
        "QC DONE",
        IF(OR(AA107="TBD", ISBLANK(AA107)),
            "NO SHIP DATE",
            IF(AND(ISNUMBER(DATEVALUE(TEXT(Z107,"MM/DD/YY"))), ISNUMBER([1]!Table22[[#This Row],[QC START]])),
                NETWORKDAYS([1]!Table22[[#This Row],[QC START]], DATEVALUE(TEXT(Z107,"MM/DD/YY")), [1]Delivered!$Z$3:$Z$8),
                IF(AND(ISNUMBER(DATEVALUE(TEXT(AA107,"MM/DD/YY"))), ISNUMBER([1]!Table22[[#This Row],[QC START]])),
                    NETWORKDAYS([1]!Table22[[#This Row],[QC START]], DATEVALUE(TEXT(AA107,"MM/DD/YY")), [1]Delivered!$Z$3:$Z$8),
                    "IN QC"
                )
            )-1
        )
    ),
"IN QC"
)</f>
        <v>IN QC</v>
      </c>
      <c r="Z107" s="29"/>
      <c r="AA107" s="18">
        <v>46080</v>
      </c>
      <c r="AB107" s="18">
        <v>46087</v>
      </c>
      <c r="AC107" s="36" t="s">
        <v>396</v>
      </c>
    </row>
    <row r="108" spans="1:29" ht="57">
      <c r="A108" s="1" t="s">
        <v>53</v>
      </c>
      <c r="B108" s="1" t="s">
        <v>63</v>
      </c>
      <c r="C108" s="2" t="s">
        <v>397</v>
      </c>
      <c r="D108" s="1"/>
      <c r="E108" s="1" t="s">
        <v>48</v>
      </c>
      <c r="F108" s="3" t="str">
        <f t="shared" si="1"/>
        <v>805310</v>
      </c>
      <c r="G108" s="4">
        <v>45967</v>
      </c>
      <c r="H108" s="4"/>
      <c r="I108" s="6" t="s">
        <v>202</v>
      </c>
      <c r="J108" s="5"/>
      <c r="K108" s="10" t="s">
        <v>377</v>
      </c>
      <c r="L108" s="5"/>
      <c r="M108" s="5" t="s">
        <v>66</v>
      </c>
      <c r="N108" s="7">
        <v>1</v>
      </c>
      <c r="O108" s="8" t="s">
        <v>60</v>
      </c>
      <c r="P108" s="9">
        <v>1</v>
      </c>
      <c r="Q108" s="8"/>
      <c r="R108" s="9">
        <v>1</v>
      </c>
      <c r="S108" s="8" t="s">
        <v>38</v>
      </c>
      <c r="T108" s="4">
        <v>45978</v>
      </c>
      <c r="U108" s="4">
        <v>46020</v>
      </c>
      <c r="V108" s="10"/>
      <c r="W108" s="5" t="s">
        <v>38</v>
      </c>
      <c r="X108" s="4">
        <v>46076</v>
      </c>
      <c r="Y108" s="11">
        <f>IFERROR(
    IF(Z108="DONE",
        "QC DONE",
        IF(OR(AA108="TBD", ISBLANK(AA108)),
            "NO SHIP DATE",
            IF(AND(ISNUMBER(DATEVALUE(TEXT(Z108,"MM/DD/YY"))), ISNUMBER([1]!Table22[[#This Row],[QC START]])),
                NETWORKDAYS([1]!Table22[[#This Row],[QC START]], DATEVALUE(TEXT(Z108,"MM/DD/YY")), [1]Delivered!$Z$3:$Z$8),
                IF(AND(ISNUMBER(DATEVALUE(TEXT(AA108,"MM/DD/YY"))), ISNUMBER([1]!Table22[[#This Row],[QC START]])),
                    NETWORKDAYS([1]!Table22[[#This Row],[QC START]], DATEVALUE(TEXT(AA108,"MM/DD/YY")), [1]Delivered!$Z$3:$Z$8),
                    "IN QC"
                )
            )-1
        )
    ),
"IN QC"
)</f>
        <v>5</v>
      </c>
      <c r="Z108" s="12"/>
      <c r="AA108" s="4">
        <v>46083</v>
      </c>
      <c r="AB108" s="5"/>
      <c r="AC108" s="38" t="s">
        <v>153</v>
      </c>
    </row>
    <row r="109" spans="1:29">
      <c r="A109" s="15" t="s">
        <v>53</v>
      </c>
      <c r="B109" s="15" t="s">
        <v>68</v>
      </c>
      <c r="C109" s="95" t="s">
        <v>398</v>
      </c>
      <c r="D109" s="96"/>
      <c r="E109" s="15" t="s">
        <v>155</v>
      </c>
      <c r="F109" s="17" t="str">
        <f t="shared" si="1"/>
        <v>804391</v>
      </c>
      <c r="G109" s="20"/>
      <c r="H109" s="20"/>
      <c r="I109" s="19" t="s">
        <v>37</v>
      </c>
      <c r="J109" s="20"/>
      <c r="K109" s="20"/>
      <c r="L109" s="20"/>
      <c r="M109" s="20"/>
      <c r="N109" s="22"/>
      <c r="O109" s="23" t="s">
        <v>144</v>
      </c>
      <c r="P109" s="24"/>
      <c r="Q109" s="23"/>
      <c r="R109" s="24"/>
      <c r="S109" s="23"/>
      <c r="T109" s="18">
        <v>45985</v>
      </c>
      <c r="U109" s="18">
        <v>46027</v>
      </c>
      <c r="V109" s="21"/>
      <c r="W109" s="18">
        <v>46069</v>
      </c>
      <c r="X109" s="18">
        <v>46076</v>
      </c>
      <c r="Y109" s="28">
        <f>IFERROR(
    IF(Z109="DONE",
        "QC DONE",
        IF(OR(AA109="TBD", ISBLANK(AA109)),
            "NO SHIP DATE",
            IF(AND(ISNUMBER(DATEVALUE(TEXT(Z109,"MM/DD/YY"))), ISNUMBER([1]!Table22[[#This Row],[QC START]])),
                NETWORKDAYS([1]!Table22[[#This Row],[QC START]], DATEVALUE(TEXT(Z109,"MM/DD/YY")), [1]Delivered!$Z$3:$Z$8),
                IF(AND(ISNUMBER(DATEVALUE(TEXT(AA109,"MM/DD/YY"))), ISNUMBER([1]!Table22[[#This Row],[QC START]])),
                    NETWORKDAYS([1]!Table22[[#This Row],[QC START]], DATEVALUE(TEXT(AA109,"MM/DD/YY")), [1]Delivered!$Z$3:$Z$8),
                    "IN QC"
                )
            )-1
        )
    ),
"IN QC"
)</f>
        <v>5</v>
      </c>
      <c r="Z109" s="29"/>
      <c r="AA109" s="18">
        <v>46083</v>
      </c>
      <c r="AB109" s="20"/>
      <c r="AC109" s="36"/>
    </row>
    <row r="110" spans="1:29" ht="42.75">
      <c r="A110" s="1" t="s">
        <v>53</v>
      </c>
      <c r="B110" s="1" t="s">
        <v>54</v>
      </c>
      <c r="C110" s="2" t="s">
        <v>399</v>
      </c>
      <c r="D110" s="1"/>
      <c r="E110" s="1" t="s">
        <v>155</v>
      </c>
      <c r="F110" s="3" t="str">
        <f t="shared" si="1"/>
        <v>805328</v>
      </c>
      <c r="G110" s="4">
        <v>46115</v>
      </c>
      <c r="H110" s="5"/>
      <c r="I110" s="6"/>
      <c r="J110" s="5"/>
      <c r="K110" s="10" t="s">
        <v>400</v>
      </c>
      <c r="L110" s="5"/>
      <c r="M110" s="5"/>
      <c r="N110" s="7"/>
      <c r="O110" s="8" t="s">
        <v>98</v>
      </c>
      <c r="P110" s="9"/>
      <c r="Q110" s="8"/>
      <c r="R110" s="9"/>
      <c r="S110" s="8"/>
      <c r="T110" s="4">
        <v>45971</v>
      </c>
      <c r="U110" s="4">
        <v>46013</v>
      </c>
      <c r="V110" s="10"/>
      <c r="W110" s="4">
        <v>46069</v>
      </c>
      <c r="X110" s="4">
        <v>46066</v>
      </c>
      <c r="Y110" s="11">
        <f>IFERROR(
    IF(Z110="DONE",
        "QC DONE",
        IF(OR(AA110="TBD", ISBLANK(AA110)),
            "NO SHIP DATE",
            IF(AND(ISNUMBER(DATEVALUE(TEXT(Z110,"MM/DD/YY"))), ISNUMBER([1]!Table22[[#This Row],[QC START]])),
                NETWORKDAYS([1]!Table22[[#This Row],[QC START]], DATEVALUE(TEXT(Z110,"MM/DD/YY")), [1]Delivered!$Z$3:$Z$8),
                IF(AND(ISNUMBER(DATEVALUE(TEXT(AA110,"MM/DD/YY"))), ISNUMBER([1]!Table22[[#This Row],[QC START]])),
                    NETWORKDAYS([1]!Table22[[#This Row],[QC START]], DATEVALUE(TEXT(AA110,"MM/DD/YY")), [1]Delivered!$Z$3:$Z$8),
                    "IN QC"
                )
            )-1
        )
    ),
"IN QC"
)</f>
        <v>11</v>
      </c>
      <c r="Z110" s="12"/>
      <c r="AA110" s="4">
        <v>46083</v>
      </c>
      <c r="AB110" s="5"/>
      <c r="AC110" s="38"/>
    </row>
    <row r="111" spans="1:29" ht="171">
      <c r="A111" s="15" t="s">
        <v>53</v>
      </c>
      <c r="B111" s="15" t="s">
        <v>128</v>
      </c>
      <c r="C111" s="16" t="s">
        <v>401</v>
      </c>
      <c r="D111" s="15"/>
      <c r="E111" s="15" t="s">
        <v>48</v>
      </c>
      <c r="F111" s="17" t="str">
        <f t="shared" si="1"/>
        <v>804505</v>
      </c>
      <c r="G111" s="18">
        <v>46163</v>
      </c>
      <c r="H111" s="18"/>
      <c r="I111" s="61" t="s">
        <v>402</v>
      </c>
      <c r="J111" s="20"/>
      <c r="K111" s="20" t="s">
        <v>403</v>
      </c>
      <c r="L111" s="20"/>
      <c r="M111" s="20" t="s">
        <v>143</v>
      </c>
      <c r="N111" s="22">
        <v>0</v>
      </c>
      <c r="O111" s="23" t="s">
        <v>297</v>
      </c>
      <c r="P111" s="24">
        <v>0</v>
      </c>
      <c r="Q111" s="23"/>
      <c r="R111" s="24">
        <v>0</v>
      </c>
      <c r="S111" s="23">
        <v>0</v>
      </c>
      <c r="T111" s="18">
        <v>45936</v>
      </c>
      <c r="U111" s="18">
        <v>45992</v>
      </c>
      <c r="V111" s="21" t="s">
        <v>83</v>
      </c>
      <c r="W111" s="18">
        <v>46076</v>
      </c>
      <c r="X111" s="18">
        <v>46083</v>
      </c>
      <c r="Y111" s="28">
        <f>IFERROR(
    IF(Z111="DONE",
        "QC DONE",
        IF(OR(AA111="TBD", ISBLANK(AA111)),
            "NO SHIP DATE",
            IF(AND(ISNUMBER(DATEVALUE(TEXT(Z111,"MM/DD/YY"))), ISNUMBER([1]!Table22[[#This Row],[QC START]])),
                NETWORKDAYS([1]!Table22[[#This Row],[QC START]], DATEVALUE(TEXT(Z111,"MM/DD/YY")), [1]Delivered!$Z$3:$Z$8),
                IF(AND(ISNUMBER(DATEVALUE(TEXT(AA111,"MM/DD/YY"))), ISNUMBER([1]!Table22[[#This Row],[QC START]])),
                    NETWORKDAYS([1]!Table22[[#This Row],[QC START]], DATEVALUE(TEXT(AA111,"MM/DD/YY")), [1]Delivered!$Z$3:$Z$8),
                    "IN QC"
                )
            )-1
        )
    ),
"IN QC"
)</f>
        <v>5</v>
      </c>
      <c r="Z111" s="29"/>
      <c r="AA111" s="18">
        <v>46090</v>
      </c>
      <c r="AB111" s="18"/>
      <c r="AC111" s="36" t="s">
        <v>404</v>
      </c>
    </row>
    <row r="112" spans="1:29" ht="85.5">
      <c r="A112" s="1" t="s">
        <v>53</v>
      </c>
      <c r="B112" s="1" t="s">
        <v>68</v>
      </c>
      <c r="C112" s="82" t="s">
        <v>405</v>
      </c>
      <c r="D112" s="83"/>
      <c r="E112" s="1" t="s">
        <v>57</v>
      </c>
      <c r="F112" s="3" t="str">
        <f t="shared" si="1"/>
        <v>805186</v>
      </c>
      <c r="G112" s="5"/>
      <c r="H112" s="5"/>
      <c r="I112" s="6"/>
      <c r="J112" s="5"/>
      <c r="K112" s="10" t="s">
        <v>406</v>
      </c>
      <c r="L112" s="5"/>
      <c r="M112" s="5" t="s">
        <v>296</v>
      </c>
      <c r="N112" s="7">
        <v>0</v>
      </c>
      <c r="O112" s="8" t="s">
        <v>88</v>
      </c>
      <c r="P112" s="9">
        <v>0</v>
      </c>
      <c r="Q112" s="8"/>
      <c r="R112" s="9">
        <v>0</v>
      </c>
      <c r="S112" s="8">
        <v>0</v>
      </c>
      <c r="T112" s="4">
        <v>45971</v>
      </c>
      <c r="U112" s="4">
        <v>46027</v>
      </c>
      <c r="V112" s="10"/>
      <c r="W112" s="4">
        <v>46090</v>
      </c>
      <c r="X112" s="4">
        <v>46097</v>
      </c>
      <c r="Y112" s="11">
        <f>IFERROR(
    IF(Z112="DONE",
        "QC DONE",
        IF(OR(AA112="TBD", ISBLANK(AA112)),
            "NO SHIP DATE",
            IF(AND(ISNUMBER(DATEVALUE(TEXT(Z112,"MM/DD/YY"))), ISNUMBER([1]!Table22[[#This Row],[QC START]])),
                NETWORKDAYS([1]!Table22[[#This Row],[QC START]], DATEVALUE(TEXT(Z112,"MM/DD/YY")), [1]Delivered!$Z$3:$Z$8),
                IF(AND(ISNUMBER(DATEVALUE(TEXT(AA112,"MM/DD/YY"))), ISNUMBER([1]!Table22[[#This Row],[QC START]])),
                    NETWORKDAYS([1]!Table22[[#This Row],[QC START]], DATEVALUE(TEXT(AA112,"MM/DD/YY")), [1]Delivered!$Z$3:$Z$8),
                    "IN QC"
                )
            )-1
        )
    ),
"IN QC"
)</f>
        <v>5</v>
      </c>
      <c r="Z112" s="12"/>
      <c r="AA112" s="4">
        <v>46104</v>
      </c>
      <c r="AB112" s="4">
        <v>46108</v>
      </c>
      <c r="AC112" s="38" t="s">
        <v>407</v>
      </c>
    </row>
    <row r="113" spans="1:29" ht="99.75">
      <c r="A113" s="15" t="s">
        <v>53</v>
      </c>
      <c r="B113" s="15" t="s">
        <v>94</v>
      </c>
      <c r="C113" s="16" t="s">
        <v>408</v>
      </c>
      <c r="D113" s="15"/>
      <c r="E113" s="15" t="s">
        <v>48</v>
      </c>
      <c r="F113" s="17" t="str">
        <f t="shared" si="1"/>
        <v>805339</v>
      </c>
      <c r="G113" s="75">
        <v>46097</v>
      </c>
      <c r="H113" s="75"/>
      <c r="I113" s="19" t="s">
        <v>38</v>
      </c>
      <c r="J113" s="20"/>
      <c r="K113" s="21" t="s">
        <v>409</v>
      </c>
      <c r="L113" s="20"/>
      <c r="M113" s="20" t="s">
        <v>125</v>
      </c>
      <c r="N113" s="22">
        <v>0</v>
      </c>
      <c r="O113" s="23" t="s">
        <v>144</v>
      </c>
      <c r="P113" s="24">
        <v>0</v>
      </c>
      <c r="Q113" s="23" t="s">
        <v>177</v>
      </c>
      <c r="R113" s="24">
        <v>0</v>
      </c>
      <c r="S113" s="23">
        <v>0</v>
      </c>
      <c r="T113" s="18">
        <v>45950</v>
      </c>
      <c r="U113" s="18">
        <v>46006</v>
      </c>
      <c r="V113" s="26" t="s">
        <v>410</v>
      </c>
      <c r="W113" s="18">
        <v>46104</v>
      </c>
      <c r="X113" s="18">
        <v>46111</v>
      </c>
      <c r="Y113" s="28">
        <f>IFERROR(
    IF(Z113="DONE",
        "QC DONE",
        IF(OR(AA113="TBD", ISBLANK(AA113)),
            "NO SHIP DATE",
            IF(AND(ISNUMBER(DATEVALUE(TEXT(Z113,"MM/DD/YY"))), ISNUMBER([1]!Table22[[#This Row],[QC START]])),
                NETWORKDAYS([1]!Table22[[#This Row],[QC START]], DATEVALUE(TEXT(Z113,"MM/DD/YY")), [1]Delivered!$Z$3:$Z$8),
                IF(AND(ISNUMBER(DATEVALUE(TEXT(AA113,"MM/DD/YY"))), ISNUMBER([1]!Table22[[#This Row],[QC START]])),
                    NETWORKDAYS([1]!Table22[[#This Row],[QC START]], DATEVALUE(TEXT(AA113,"MM/DD/YY")), [1]Delivered!$Z$3:$Z$8),
                    "IN QC"
                )
            )-1
        )
    ),
"IN QC"
)</f>
        <v>5</v>
      </c>
      <c r="Z113" s="29"/>
      <c r="AA113" s="18">
        <v>46118</v>
      </c>
      <c r="AB113" s="18"/>
      <c r="AC113" s="36" t="s">
        <v>283</v>
      </c>
    </row>
    <row r="114" spans="1:29" ht="42.75">
      <c r="A114" s="1" t="s">
        <v>53</v>
      </c>
      <c r="B114" s="1" t="s">
        <v>63</v>
      </c>
      <c r="C114" s="2" t="s">
        <v>411</v>
      </c>
      <c r="D114" s="1"/>
      <c r="E114" s="1" t="s">
        <v>141</v>
      </c>
      <c r="F114" s="3" t="str">
        <f t="shared" si="1"/>
        <v>805314</v>
      </c>
      <c r="G114" s="4">
        <v>46134</v>
      </c>
      <c r="H114" s="5"/>
      <c r="I114" s="6"/>
      <c r="J114" s="5"/>
      <c r="K114" s="10" t="s">
        <v>412</v>
      </c>
      <c r="L114" s="5"/>
      <c r="M114" s="5"/>
      <c r="N114" s="7"/>
      <c r="O114" s="8" t="s">
        <v>88</v>
      </c>
      <c r="P114" s="9"/>
      <c r="Q114" s="8"/>
      <c r="R114" s="9"/>
      <c r="S114" s="8"/>
      <c r="T114" s="4">
        <v>46006</v>
      </c>
      <c r="U114" s="4">
        <v>46048</v>
      </c>
      <c r="V114" s="10"/>
      <c r="W114" s="4">
        <v>46104</v>
      </c>
      <c r="X114" s="4">
        <v>46111</v>
      </c>
      <c r="Y114" s="11">
        <f>IFERROR(
    IF(Z114="DONE",
        "QC DONE",
        IF(OR(AA114="TBD", ISBLANK(AA114)),
            "NO SHIP DATE",
            IF(AND(ISNUMBER(DATEVALUE(TEXT(Z114,"MM/DD/YY"))), ISNUMBER([1]!Table22[[#This Row],[QC START]])),
                NETWORKDAYS([1]!Table22[[#This Row],[QC START]], DATEVALUE(TEXT(Z114,"MM/DD/YY")), [1]Delivered!$Z$3:$Z$8),
                IF(AND(ISNUMBER(DATEVALUE(TEXT(AA114,"MM/DD/YY"))), ISNUMBER([1]!Table22[[#This Row],[QC START]])),
                    NETWORKDAYS([1]!Table22[[#This Row],[QC START]], DATEVALUE(TEXT(AA114,"MM/DD/YY")), [1]Delivered!$Z$3:$Z$8),
                    "IN QC"
                )
            )-1
        )
    ),
"IN QC"
)</f>
        <v>5</v>
      </c>
      <c r="Z114" s="12"/>
      <c r="AA114" s="4">
        <v>46118</v>
      </c>
      <c r="AB114" s="81"/>
      <c r="AC114" s="38"/>
    </row>
    <row r="115" spans="1:29" ht="199.5">
      <c r="A115" s="15" t="s">
        <v>34</v>
      </c>
      <c r="B115" s="15"/>
      <c r="C115" s="62" t="s">
        <v>413</v>
      </c>
      <c r="D115" s="15" t="s">
        <v>56</v>
      </c>
      <c r="E115" s="15" t="s">
        <v>240</v>
      </c>
      <c r="F115" s="17">
        <v>805279</v>
      </c>
      <c r="G115" s="27" t="s">
        <v>414</v>
      </c>
      <c r="H115" s="20" t="s">
        <v>70</v>
      </c>
      <c r="I115" s="57" t="s">
        <v>415</v>
      </c>
      <c r="J115" s="20" t="s">
        <v>241</v>
      </c>
      <c r="K115" s="20" t="s">
        <v>231</v>
      </c>
      <c r="L115" s="20"/>
      <c r="M115" s="20" t="s">
        <v>242</v>
      </c>
      <c r="N115" s="22">
        <v>0</v>
      </c>
      <c r="O115" s="23" t="s">
        <v>42</v>
      </c>
      <c r="P115" s="24">
        <v>0</v>
      </c>
      <c r="Q115" s="23" t="s">
        <v>43</v>
      </c>
      <c r="R115" s="24">
        <v>0</v>
      </c>
      <c r="S115" s="23">
        <v>0</v>
      </c>
      <c r="T115" s="27" t="s">
        <v>414</v>
      </c>
      <c r="U115" s="27" t="s">
        <v>414</v>
      </c>
      <c r="V115" s="21" t="s">
        <v>38</v>
      </c>
      <c r="W115" s="20" t="s">
        <v>38</v>
      </c>
      <c r="X115" s="27">
        <v>46104</v>
      </c>
      <c r="Y115" s="28">
        <v>5</v>
      </c>
      <c r="Z115" s="29"/>
      <c r="AA115" s="27">
        <v>46118</v>
      </c>
      <c r="AB115" s="97"/>
      <c r="AC115" s="98" t="s">
        <v>416</v>
      </c>
    </row>
    <row r="116" spans="1:29" ht="199.5">
      <c r="A116" s="1" t="s">
        <v>34</v>
      </c>
      <c r="B116" s="1"/>
      <c r="C116" s="62" t="s">
        <v>417</v>
      </c>
      <c r="D116" s="1" t="s">
        <v>56</v>
      </c>
      <c r="E116" s="1" t="s">
        <v>240</v>
      </c>
      <c r="F116" s="3">
        <v>805357</v>
      </c>
      <c r="G116" s="27" t="s">
        <v>414</v>
      </c>
      <c r="H116" s="5" t="s">
        <v>70</v>
      </c>
      <c r="I116" s="57" t="s">
        <v>418</v>
      </c>
      <c r="J116" s="5" t="s">
        <v>241</v>
      </c>
      <c r="K116" s="5" t="s">
        <v>231</v>
      </c>
      <c r="L116" s="5"/>
      <c r="M116" s="5" t="s">
        <v>242</v>
      </c>
      <c r="N116" s="7">
        <v>0</v>
      </c>
      <c r="O116" s="8" t="s">
        <v>42</v>
      </c>
      <c r="P116" s="9">
        <v>0</v>
      </c>
      <c r="Q116" s="8" t="s">
        <v>43</v>
      </c>
      <c r="R116" s="9">
        <v>0</v>
      </c>
      <c r="S116" s="8">
        <v>0</v>
      </c>
      <c r="T116" s="27" t="s">
        <v>414</v>
      </c>
      <c r="U116" s="27" t="s">
        <v>414</v>
      </c>
      <c r="V116" s="10" t="s">
        <v>38</v>
      </c>
      <c r="W116" s="5" t="s">
        <v>38</v>
      </c>
      <c r="X116" s="27">
        <v>46111</v>
      </c>
      <c r="Y116" s="11">
        <v>5</v>
      </c>
      <c r="Z116" s="12"/>
      <c r="AA116" s="27">
        <v>46125</v>
      </c>
      <c r="AB116" s="97"/>
      <c r="AC116" s="98" t="s">
        <v>416</v>
      </c>
    </row>
    <row r="117" spans="1:29" ht="199.5">
      <c r="A117" s="15" t="s">
        <v>34</v>
      </c>
      <c r="B117" s="15"/>
      <c r="C117" s="62" t="s">
        <v>419</v>
      </c>
      <c r="D117" s="15" t="s">
        <v>56</v>
      </c>
      <c r="E117" s="15" t="s">
        <v>240</v>
      </c>
      <c r="F117" s="17">
        <v>805292</v>
      </c>
      <c r="G117" s="27" t="s">
        <v>414</v>
      </c>
      <c r="H117" s="20" t="s">
        <v>70</v>
      </c>
      <c r="I117" s="19" t="s">
        <v>202</v>
      </c>
      <c r="J117" s="20" t="s">
        <v>241</v>
      </c>
      <c r="K117" s="20" t="s">
        <v>231</v>
      </c>
      <c r="L117" s="20"/>
      <c r="M117" s="20" t="s">
        <v>242</v>
      </c>
      <c r="N117" s="22">
        <v>0</v>
      </c>
      <c r="O117" s="23" t="s">
        <v>42</v>
      </c>
      <c r="P117" s="24">
        <v>0</v>
      </c>
      <c r="Q117" s="23" t="s">
        <v>43</v>
      </c>
      <c r="R117" s="24">
        <v>0</v>
      </c>
      <c r="S117" s="23">
        <v>0</v>
      </c>
      <c r="T117" s="27" t="s">
        <v>414</v>
      </c>
      <c r="U117" s="27" t="s">
        <v>414</v>
      </c>
      <c r="V117" s="21" t="s">
        <v>38</v>
      </c>
      <c r="W117" s="20" t="s">
        <v>38</v>
      </c>
      <c r="X117" s="27">
        <v>46118</v>
      </c>
      <c r="Y117" s="28" t="s">
        <v>420</v>
      </c>
      <c r="Z117" s="29"/>
      <c r="AA117" s="27">
        <v>46132</v>
      </c>
      <c r="AB117" s="99"/>
      <c r="AC117" s="98" t="s">
        <v>416</v>
      </c>
    </row>
    <row r="118" spans="1:29" ht="57">
      <c r="A118" s="1" t="s">
        <v>53</v>
      </c>
      <c r="B118" s="1" t="s">
        <v>128</v>
      </c>
      <c r="C118" s="2" t="s">
        <v>421</v>
      </c>
      <c r="D118" s="1"/>
      <c r="E118" s="1" t="s">
        <v>48</v>
      </c>
      <c r="F118" s="3" t="str">
        <f t="shared" ref="F118:F153" si="2">IF(AND(MID(C118,7,1)="-",ISNUMBER(VALUE(MID(C118,8,1))),ISNUMBER(VALUE(MID(C118,9,1)))),LEFT(C118,9),IF(AND(MID(C118,7,1)="-",ISNUMBER(VALUE(MID(C118,8,1)))),LEFT(C118,8),LEFT(C118,6)))</f>
        <v>805128</v>
      </c>
      <c r="G118" s="4">
        <v>46163</v>
      </c>
      <c r="H118" s="4"/>
      <c r="I118" s="93" t="s">
        <v>402</v>
      </c>
      <c r="J118" s="5"/>
      <c r="K118" s="5" t="s">
        <v>422</v>
      </c>
      <c r="L118" s="5"/>
      <c r="M118" s="5" t="s">
        <v>296</v>
      </c>
      <c r="N118" s="7">
        <v>0</v>
      </c>
      <c r="O118" s="8" t="s">
        <v>297</v>
      </c>
      <c r="P118" s="9">
        <v>0</v>
      </c>
      <c r="Q118" s="8"/>
      <c r="R118" s="9">
        <v>0</v>
      </c>
      <c r="S118" s="8">
        <v>0</v>
      </c>
      <c r="T118" s="4">
        <v>45985</v>
      </c>
      <c r="U118" s="4">
        <v>46041</v>
      </c>
      <c r="V118" s="10" t="s">
        <v>83</v>
      </c>
      <c r="W118" s="4">
        <v>46125</v>
      </c>
      <c r="X118" s="4">
        <v>46132</v>
      </c>
      <c r="Y118" s="11">
        <f>IFERROR(
    IF(Z118="DONE",
        "QC DONE",
        IF(OR(AA118="TBD", ISBLANK(AA118)),
            "NO SHIP DATE",
            IF(AND(ISNUMBER(DATEVALUE(TEXT(Z118,"MM/DD/YY"))), ISNUMBER([1]!Table22[[#This Row],[QC START]])),
                NETWORKDAYS([1]!Table22[[#This Row],[QC START]], DATEVALUE(TEXT(Z118,"MM/DD/YY")), [1]Delivered!$Z$3:$Z$8),
                IF(AND(ISNUMBER(DATEVALUE(TEXT(AA118,"MM/DD/YY"))), ISNUMBER([1]!Table22[[#This Row],[QC START]])),
                    NETWORKDAYS([1]!Table22[[#This Row],[QC START]], DATEVALUE(TEXT(AA118,"MM/DD/YY")), [1]Delivered!$Z$3:$Z$8),
                    "IN QC"
                )
            )-1
        )
    ),
"IN QC"
)</f>
        <v>5</v>
      </c>
      <c r="Z118" s="12"/>
      <c r="AA118" s="4">
        <v>46139</v>
      </c>
      <c r="AB118" s="37"/>
      <c r="AC118" s="38" t="s">
        <v>423</v>
      </c>
    </row>
    <row r="119" spans="1:29">
      <c r="A119" s="15" t="s">
        <v>53</v>
      </c>
      <c r="B119" s="15" t="s">
        <v>54</v>
      </c>
      <c r="C119" s="16" t="s">
        <v>424</v>
      </c>
      <c r="D119" s="15"/>
      <c r="E119" s="15" t="s">
        <v>57</v>
      </c>
      <c r="F119" s="17" t="str">
        <f t="shared" si="2"/>
        <v>804924</v>
      </c>
      <c r="G119" s="18">
        <v>46194</v>
      </c>
      <c r="H119" s="20"/>
      <c r="I119" s="19"/>
      <c r="J119" s="20"/>
      <c r="K119" s="20" t="s">
        <v>425</v>
      </c>
      <c r="L119" s="20"/>
      <c r="M119" s="20"/>
      <c r="N119" s="22"/>
      <c r="O119" s="23" t="s">
        <v>426</v>
      </c>
      <c r="P119" s="24"/>
      <c r="Q119" s="23"/>
      <c r="R119" s="24"/>
      <c r="S119" s="23"/>
      <c r="T119" s="18">
        <v>46006</v>
      </c>
      <c r="U119" s="18">
        <v>46048</v>
      </c>
      <c r="V119" s="21"/>
      <c r="W119" s="18">
        <v>46132</v>
      </c>
      <c r="X119" s="18">
        <v>46135</v>
      </c>
      <c r="Y119" s="28">
        <f>IFERROR(
    IF(Z119="DONE",
        "QC DONE",
        IF(OR(AA119="TBD", ISBLANK(AA119)),
            "NO SHIP DATE",
            IF(AND(ISNUMBER(DATEVALUE(TEXT(Z119,"MM/DD/YY"))), ISNUMBER([1]!Table22[[#This Row],[QC START]])),
                NETWORKDAYS([1]!Table22[[#This Row],[QC START]], DATEVALUE(TEXT(Z119,"MM/DD/YY")), [1]Delivered!$Z$3:$Z$8),
                IF(AND(ISNUMBER(DATEVALUE(TEXT(AA119,"MM/DD/YY"))), ISNUMBER([1]!Table22[[#This Row],[QC START]])),
                    NETWORKDAYS([1]!Table22[[#This Row],[QC START]], DATEVALUE(TEXT(AA119,"MM/DD/YY")), [1]Delivered!$Z$3:$Z$8),
                    "IN QC"
                )
            )-1
        )
    ),
"IN QC"
)</f>
        <v>6</v>
      </c>
      <c r="Z119" s="29"/>
      <c r="AA119" s="18">
        <v>46144</v>
      </c>
      <c r="AB119" s="56">
        <v>46147</v>
      </c>
      <c r="AC119" s="36"/>
    </row>
    <row r="120" spans="1:29">
      <c r="A120" s="1" t="s">
        <v>34</v>
      </c>
      <c r="B120" s="1"/>
      <c r="C120" s="2" t="s">
        <v>427</v>
      </c>
      <c r="D120" s="1"/>
      <c r="E120" s="1" t="s">
        <v>48</v>
      </c>
      <c r="F120" s="3" t="str">
        <f t="shared" si="2"/>
        <v>805267</v>
      </c>
      <c r="G120" s="4">
        <v>46142</v>
      </c>
      <c r="H120" s="5"/>
      <c r="I120" s="6"/>
      <c r="J120" s="5"/>
      <c r="K120" s="5" t="s">
        <v>278</v>
      </c>
      <c r="L120" s="5"/>
      <c r="M120" s="5"/>
      <c r="N120" s="7"/>
      <c r="O120" s="8" t="s">
        <v>67</v>
      </c>
      <c r="P120" s="9"/>
      <c r="Q120" s="8"/>
      <c r="R120" s="9"/>
      <c r="S120" s="8"/>
      <c r="T120" s="4">
        <v>45978</v>
      </c>
      <c r="U120" s="4">
        <v>46020</v>
      </c>
      <c r="V120" s="10"/>
      <c r="W120" s="4">
        <v>46125</v>
      </c>
      <c r="X120" s="4">
        <v>46132</v>
      </c>
      <c r="Y120" s="11">
        <f>IFERROR(
    IF(Z120="DONE",
        "QC DONE",
        IF(OR(AA120="TBD", ISBLANK(AA120)),
            "NO SHIP DATE",
            IF(AND(ISNUMBER(DATEVALUE(TEXT(Z120,"MM/DD/YY"))), ISNUMBER([1]!Table22[[#This Row],[QC START]])),
                NETWORKDAYS([1]!Table22[[#This Row],[QC START]], DATEVALUE(TEXT(Z120,"MM/DD/YY")), [1]Delivered!$Z$3:$Z$8),
                IF(AND(ISNUMBER(DATEVALUE(TEXT(AA120,"MM/DD/YY"))), ISNUMBER([1]!Table22[[#This Row],[QC START]])),
                    NETWORKDAYS([1]!Table22[[#This Row],[QC START]], DATEVALUE(TEXT(AA120,"MM/DD/YY")), [1]Delivered!$Z$3:$Z$8),
                    "IN QC"
                )
            )-1
        )
    ),
"IN QC"
)</f>
        <v>10</v>
      </c>
      <c r="Z120" s="12"/>
      <c r="AA120" s="4">
        <v>46146</v>
      </c>
      <c r="AB120" s="81"/>
      <c r="AC120" s="38"/>
    </row>
    <row r="121" spans="1:29">
      <c r="A121" s="15" t="s">
        <v>34</v>
      </c>
      <c r="B121" s="15"/>
      <c r="C121" s="16" t="s">
        <v>428</v>
      </c>
      <c r="D121" s="15"/>
      <c r="E121" s="15" t="s">
        <v>48</v>
      </c>
      <c r="F121" s="17" t="str">
        <f t="shared" si="2"/>
        <v>805617</v>
      </c>
      <c r="G121" s="18">
        <v>46142</v>
      </c>
      <c r="H121" s="20"/>
      <c r="I121" s="19"/>
      <c r="J121" s="20"/>
      <c r="K121" s="20" t="s">
        <v>278</v>
      </c>
      <c r="L121" s="20"/>
      <c r="M121" s="20"/>
      <c r="N121" s="22"/>
      <c r="O121" s="23" t="s">
        <v>67</v>
      </c>
      <c r="P121" s="24"/>
      <c r="Q121" s="23"/>
      <c r="R121" s="24"/>
      <c r="S121" s="23"/>
      <c r="T121" s="18">
        <v>45978</v>
      </c>
      <c r="U121" s="18">
        <v>46020</v>
      </c>
      <c r="V121" s="21"/>
      <c r="W121" s="18">
        <v>46125</v>
      </c>
      <c r="X121" s="18">
        <v>46132</v>
      </c>
      <c r="Y121" s="28">
        <f>IFERROR(
    IF(Z121="DONE",
        "QC DONE",
        IF(OR(AA121="TBD", ISBLANK(AA121)),
            "NO SHIP DATE",
            IF(AND(ISNUMBER(DATEVALUE(TEXT(Z121,"MM/DD/YY"))), ISNUMBER([1]!Table22[[#This Row],[QC START]])),
                NETWORKDAYS([1]!Table22[[#This Row],[QC START]], DATEVALUE(TEXT(Z121,"MM/DD/YY")), [1]Delivered!$Z$3:$Z$8),
                IF(AND(ISNUMBER(DATEVALUE(TEXT(AA121,"MM/DD/YY"))), ISNUMBER([1]!Table22[[#This Row],[QC START]])),
                    NETWORKDAYS([1]!Table22[[#This Row],[QC START]], DATEVALUE(TEXT(AA121,"MM/DD/YY")), [1]Delivered!$Z$3:$Z$8),
                    "IN QC"
                )
            )-1
        )
    ),
"IN QC"
)</f>
        <v>10</v>
      </c>
      <c r="Z121" s="29"/>
      <c r="AA121" s="18">
        <v>46146</v>
      </c>
      <c r="AB121" s="84"/>
      <c r="AC121" s="36"/>
    </row>
    <row r="122" spans="1:29" ht="99.75">
      <c r="A122" s="1" t="s">
        <v>53</v>
      </c>
      <c r="B122" s="1" t="s">
        <v>94</v>
      </c>
      <c r="C122" s="2" t="s">
        <v>429</v>
      </c>
      <c r="D122" s="1"/>
      <c r="E122" s="1" t="s">
        <v>48</v>
      </c>
      <c r="F122" s="3" t="str">
        <f t="shared" si="2"/>
        <v>805340</v>
      </c>
      <c r="G122" s="76">
        <v>46142</v>
      </c>
      <c r="H122" s="76"/>
      <c r="I122" s="6" t="s">
        <v>38</v>
      </c>
      <c r="J122" s="5"/>
      <c r="K122" s="10" t="s">
        <v>430</v>
      </c>
      <c r="L122" s="5"/>
      <c r="M122" s="5" t="s">
        <v>125</v>
      </c>
      <c r="N122" s="7">
        <v>0</v>
      </c>
      <c r="O122" s="8" t="s">
        <v>144</v>
      </c>
      <c r="P122" s="9">
        <v>0</v>
      </c>
      <c r="Q122" s="8" t="s">
        <v>177</v>
      </c>
      <c r="R122" s="9">
        <v>0</v>
      </c>
      <c r="S122" s="8">
        <v>0</v>
      </c>
      <c r="T122" s="4">
        <v>45985</v>
      </c>
      <c r="U122" s="4">
        <v>46040</v>
      </c>
      <c r="V122" s="10" t="s">
        <v>431</v>
      </c>
      <c r="W122" s="4">
        <v>46139</v>
      </c>
      <c r="X122" s="4">
        <v>46146</v>
      </c>
      <c r="Y122" s="11">
        <f>IFERROR(
    IF(Z122="DONE",
        "QC DONE",
        IF(OR(AA122="TBD", ISBLANK(AA122)),
            "NO SHIP DATE",
            IF(AND(ISNUMBER(DATEVALUE(TEXT(Z122,"MM/DD/YY"))), ISNUMBER([1]!Table22[[#This Row],[QC START]])),
                NETWORKDAYS([1]!Table22[[#This Row],[QC START]], DATEVALUE(TEXT(Z122,"MM/DD/YY")), [1]Delivered!$Z$3:$Z$8),
                IF(AND(ISNUMBER(DATEVALUE(TEXT(AA122,"MM/DD/YY"))), ISNUMBER([1]!Table22[[#This Row],[QC START]])),
                    NETWORKDAYS([1]!Table22[[#This Row],[QC START]], DATEVALUE(TEXT(AA122,"MM/DD/YY")), [1]Delivered!$Z$3:$Z$8),
                    "IN QC"
                )
            )-1
        )
    ),
"IN QC"
)</f>
        <v>5</v>
      </c>
      <c r="Z122" s="12"/>
      <c r="AA122" s="4">
        <v>46153</v>
      </c>
      <c r="AB122" s="37"/>
      <c r="AC122" s="38" t="s">
        <v>283</v>
      </c>
    </row>
    <row r="123" spans="1:29">
      <c r="A123" s="15" t="s">
        <v>34</v>
      </c>
      <c r="B123" s="15"/>
      <c r="C123" s="16" t="s">
        <v>432</v>
      </c>
      <c r="D123" s="15"/>
      <c r="E123" s="15" t="s">
        <v>433</v>
      </c>
      <c r="F123" s="17" t="str">
        <f t="shared" si="2"/>
        <v>803944</v>
      </c>
      <c r="G123" s="18">
        <v>46300</v>
      </c>
      <c r="H123" s="20"/>
      <c r="I123" s="19"/>
      <c r="J123" s="20"/>
      <c r="K123" s="20"/>
      <c r="L123" s="20"/>
      <c r="M123" s="20"/>
      <c r="N123" s="22"/>
      <c r="O123" s="23"/>
      <c r="P123" s="24"/>
      <c r="Q123" s="23"/>
      <c r="R123" s="24"/>
      <c r="S123" s="23"/>
      <c r="T123" s="18">
        <v>46034</v>
      </c>
      <c r="U123" s="18">
        <v>46090</v>
      </c>
      <c r="V123" s="21"/>
      <c r="W123" s="18">
        <v>46244</v>
      </c>
      <c r="X123" s="18">
        <v>46258</v>
      </c>
      <c r="Y123" s="28">
        <f>IFERROR(
    IF(Z123="DONE",
        "QC DONE",
        IF(OR(AA123="TBD", ISBLANK(AA123)),
            "NO SHIP DATE",
            IF(AND(ISNUMBER(DATEVALUE(TEXT(Z123,"MM/DD/YY"))), ISNUMBER([1]!Table22[[#This Row],[QC START]])),
                NETWORKDAYS([1]!Table22[[#This Row],[QC START]], DATEVALUE(TEXT(Z123,"MM/DD/YY")), [1]Delivered!$Z$3:$Z$8),
                IF(AND(ISNUMBER(DATEVALUE(TEXT(AA123,"MM/DD/YY"))), ISNUMBER([1]!Table22[[#This Row],[QC START]])),
                    NETWORKDAYS([1]!Table22[[#This Row],[QC START]], DATEVALUE(TEXT(AA123,"MM/DD/YY")), [1]Delivered!$Z$3:$Z$8),
                    "IN QC"
                )
            )-1
        )
    ),
"IN QC"
)</f>
        <v>10</v>
      </c>
      <c r="Z123" s="29"/>
      <c r="AA123" s="18">
        <v>46272</v>
      </c>
      <c r="AB123" s="84"/>
      <c r="AC123" s="36"/>
    </row>
    <row r="124" spans="1:29" ht="57">
      <c r="A124" s="1" t="s">
        <v>34</v>
      </c>
      <c r="B124" s="1"/>
      <c r="C124" s="2" t="s">
        <v>434</v>
      </c>
      <c r="D124" s="1"/>
      <c r="E124" s="1" t="s">
        <v>141</v>
      </c>
      <c r="F124" s="3" t="str">
        <f t="shared" si="2"/>
        <v>805387</v>
      </c>
      <c r="G124" s="4">
        <v>45746</v>
      </c>
      <c r="H124" s="4"/>
      <c r="I124" s="6" t="s">
        <v>38</v>
      </c>
      <c r="J124" s="5" t="s">
        <v>38</v>
      </c>
      <c r="K124" s="5" t="s">
        <v>435</v>
      </c>
      <c r="L124" s="5" t="s">
        <v>40</v>
      </c>
      <c r="M124" s="5" t="s">
        <v>115</v>
      </c>
      <c r="N124" s="7">
        <v>1</v>
      </c>
      <c r="O124" s="8" t="s">
        <v>42</v>
      </c>
      <c r="P124" s="9">
        <v>1</v>
      </c>
      <c r="Q124" s="8"/>
      <c r="R124" s="9">
        <v>0</v>
      </c>
      <c r="S124" s="8" t="s">
        <v>38</v>
      </c>
      <c r="T124" s="5" t="s">
        <v>38</v>
      </c>
      <c r="U124" s="67" t="s">
        <v>44</v>
      </c>
      <c r="V124" s="10" t="s">
        <v>436</v>
      </c>
      <c r="W124" s="5" t="s">
        <v>38</v>
      </c>
      <c r="X124" s="4" t="s">
        <v>45</v>
      </c>
      <c r="Y124" s="11" t="str">
        <f>IFERROR(
    IF(Z124="DONE",
        "QC DONE",
        IF(OR(AA124="TBD", ISBLANK(AA124)),
            "NO SHIP DATE",
            IF(AND(ISNUMBER(DATEVALUE(TEXT(Z124,"MM/DD/YY"))), ISNUMBER([1]!Table22[[#This Row],[QC START]])),
                NETWORKDAYS([1]!Table22[[#This Row],[QC START]], DATEVALUE(TEXT(Z124,"MM/DD/YY")), [1]Delivered!$Z$3:$Z$8),
                IF(AND(ISNUMBER(DATEVALUE(TEXT(AA124,"MM/DD/YY"))), ISNUMBER([1]!Table22[[#This Row],[QC START]])),
                    NETWORKDAYS([1]!Table22[[#This Row],[QC START]], DATEVALUE(TEXT(AA124,"MM/DD/YY")), [1]Delivered!$Z$3:$Z$8),
                    "IN QC"
                )
            )-1
        )
    ),
"IN QC"
)</f>
        <v>NO SHIP DATE</v>
      </c>
      <c r="Z124" s="12" t="s">
        <v>45</v>
      </c>
      <c r="AA124" s="4" t="s">
        <v>45</v>
      </c>
      <c r="AB124" s="37" t="s">
        <v>45</v>
      </c>
      <c r="AC124" s="14" t="s">
        <v>437</v>
      </c>
    </row>
    <row r="125" spans="1:29" ht="142.5">
      <c r="A125" s="15" t="s">
        <v>53</v>
      </c>
      <c r="B125" s="15" t="s">
        <v>54</v>
      </c>
      <c r="C125" s="16" t="s">
        <v>438</v>
      </c>
      <c r="D125" s="15" t="s">
        <v>32</v>
      </c>
      <c r="E125" s="15" t="s">
        <v>141</v>
      </c>
      <c r="F125" s="17" t="str">
        <f t="shared" si="2"/>
        <v>803932</v>
      </c>
      <c r="G125" s="18">
        <v>45988</v>
      </c>
      <c r="H125" s="18"/>
      <c r="I125" s="19" t="s">
        <v>326</v>
      </c>
      <c r="J125" s="20"/>
      <c r="K125" s="21" t="s">
        <v>439</v>
      </c>
      <c r="L125" s="20"/>
      <c r="M125" s="20" t="s">
        <v>152</v>
      </c>
      <c r="N125" s="22">
        <v>1</v>
      </c>
      <c r="O125" s="23" t="s">
        <v>116</v>
      </c>
      <c r="P125" s="24">
        <v>1</v>
      </c>
      <c r="Q125" s="23"/>
      <c r="R125" s="24">
        <v>1</v>
      </c>
      <c r="S125" s="23">
        <v>1</v>
      </c>
      <c r="T125" s="20" t="s">
        <v>38</v>
      </c>
      <c r="U125" s="18" t="s">
        <v>44</v>
      </c>
      <c r="V125" s="21"/>
      <c r="W125" s="13" t="s">
        <v>45</v>
      </c>
      <c r="X125" s="13" t="s">
        <v>45</v>
      </c>
      <c r="Y125" s="28" t="str">
        <f>IFERROR(
    IF(Z125="DONE",
        "QC DONE",
        IF(OR(AA125="TBD", ISBLANK(AA125)),
            "NO SHIP DATE",
            IF(AND(ISNUMBER(DATEVALUE(TEXT(Z125,"MM/DD/YY"))), ISNUMBER([1]!Table22[[#This Row],[QC START]])),
                NETWORKDAYS([1]!Table22[[#This Row],[QC START]], DATEVALUE(TEXT(Z125,"MM/DD/YY")), [1]Delivered!$Z$3:$Z$8),
                IF(AND(ISNUMBER(DATEVALUE(TEXT(AA125,"MM/DD/YY"))), ISNUMBER([1]!Table22[[#This Row],[QC START]])),
                    NETWORKDAYS([1]!Table22[[#This Row],[QC START]], DATEVALUE(TEXT(AA125,"MM/DD/YY")), [1]Delivered!$Z$3:$Z$8),
                    "IN QC"
                )
            )-1
        )
    ),
"IN QC"
)</f>
        <v>NO SHIP DATE</v>
      </c>
      <c r="Z125" s="29"/>
      <c r="AA125" s="13" t="s">
        <v>45</v>
      </c>
      <c r="AB125" s="50" t="s">
        <v>45</v>
      </c>
      <c r="AC125" s="36" t="s">
        <v>440</v>
      </c>
    </row>
    <row r="126" spans="1:29">
      <c r="A126" s="1" t="s">
        <v>34</v>
      </c>
      <c r="B126" s="1"/>
      <c r="C126" s="2" t="s">
        <v>441</v>
      </c>
      <c r="D126" s="1"/>
      <c r="E126" s="1"/>
      <c r="F126" s="3" t="str">
        <f t="shared" si="2"/>
        <v>805109</v>
      </c>
      <c r="G126" s="5"/>
      <c r="H126" s="5"/>
      <c r="I126" s="6"/>
      <c r="J126" s="5"/>
      <c r="K126" s="5"/>
      <c r="L126" s="5"/>
      <c r="M126" s="5"/>
      <c r="N126" s="7"/>
      <c r="O126" s="8" t="s">
        <v>42</v>
      </c>
      <c r="P126" s="9"/>
      <c r="Q126" s="8"/>
      <c r="R126" s="9"/>
      <c r="S126" s="8"/>
      <c r="T126" s="5"/>
      <c r="U126" s="4" t="s">
        <v>442</v>
      </c>
      <c r="V126" s="10" t="s">
        <v>38</v>
      </c>
      <c r="W126" s="4">
        <v>45607</v>
      </c>
      <c r="X126" s="4">
        <v>45642</v>
      </c>
      <c r="Y126" s="11" t="str">
        <f>IFERROR(
    IF(Z126="DONE",
        "QC DONE",
        IF(OR(AA126="TBD", ISBLANK(AA126)),
            "NO SHIP DATE",
            IF(AND(ISNUMBER(DATEVALUE(TEXT(Z126,"MM/DD/YY"))), ISNUMBER([1]!Table22[[#This Row],[QC START]])),
                NETWORKDAYS([1]!Table22[[#This Row],[QC START]], DATEVALUE(TEXT(Z126,"MM/DD/YY")), [1]Delivered!$Z$3:$Z$8),
                IF(AND(ISNUMBER(DATEVALUE(TEXT(AA126,"MM/DD/YY"))), ISNUMBER([1]!Table22[[#This Row],[QC START]])),
                    NETWORKDAYS([1]!Table22[[#This Row],[QC START]], DATEVALUE(TEXT(AA126,"MM/DD/YY")), [1]Delivered!$Z$3:$Z$8),
                    "IN QC"
                )
            )-1
        )
    ),
"IN QC"
)</f>
        <v>NO SHIP DATE</v>
      </c>
      <c r="Z126" s="12"/>
      <c r="AA126" s="5" t="s">
        <v>45</v>
      </c>
      <c r="AB126" s="81" t="s">
        <v>45</v>
      </c>
      <c r="AC126" s="38"/>
    </row>
    <row r="127" spans="1:29" ht="85.5">
      <c r="A127" s="15" t="s">
        <v>53</v>
      </c>
      <c r="B127" s="15" t="s">
        <v>30</v>
      </c>
      <c r="C127" s="100" t="s">
        <v>443</v>
      </c>
      <c r="D127" s="74"/>
      <c r="E127" s="15"/>
      <c r="F127" s="17" t="str">
        <f t="shared" si="2"/>
        <v>803533</v>
      </c>
      <c r="G127" s="20"/>
      <c r="H127" s="20"/>
      <c r="I127" s="19"/>
      <c r="J127" s="19"/>
      <c r="K127" s="19"/>
      <c r="L127" s="20"/>
      <c r="M127" s="20"/>
      <c r="N127" s="22"/>
      <c r="O127" s="23"/>
      <c r="P127" s="24"/>
      <c r="Q127" s="23"/>
      <c r="R127" s="24"/>
      <c r="S127" s="23"/>
      <c r="T127" s="23"/>
      <c r="U127" s="20"/>
      <c r="V127" s="21"/>
      <c r="W127" s="20"/>
      <c r="X127" s="20"/>
      <c r="Y127" s="28" t="str">
        <f>IFERROR(
    IF([1]Delivered!Y4769="DONE",
        "QC DONE",
        IF(OR([1]Delivered!Z4769="TBD", ISBLANK([1]Delivered!Z4769)),
            "NO SHIP DATE",
            IF(AND(ISNUMBER(DATEVALUE(TEXT([1]Delivered!Y4769,"MM/DD/YY"))), ISNUMBER([1]!Table22[[#This Row],[QC START]])),
                NETWORKDAYS([1]!Table22[[#This Row],[QC START]], DATEVALUE(TEXT([1]Delivered!Y4769,"MM/DD/YY")), [1]Delivered!$Z$3:$Z$8),
                IF(AND(ISNUMBER(DATEVALUE(TEXT([1]Delivered!Z4769,"MM/DD/YY"))), ISNUMBER([1]!Table22[[#This Row],[QC START]])),
                    NETWORKDAYS([1]!Table22[[#This Row],[QC START]], DATEVALUE(TEXT([1]Delivered!Z4769,"MM/DD/YY")), [1]Delivered!$Z$3:$Z$8),
                    "IN QC"
                )
            )-1
        )
    ),
"IN QC"
)</f>
        <v>NO SHIP DATE</v>
      </c>
      <c r="Z127" s="29"/>
      <c r="AA127" s="20"/>
      <c r="AB127" s="56">
        <v>45807</v>
      </c>
      <c r="AC127" s="69"/>
    </row>
    <row r="128" spans="1:29" ht="85.5">
      <c r="A128" s="1" t="s">
        <v>53</v>
      </c>
      <c r="B128" s="1" t="s">
        <v>30</v>
      </c>
      <c r="C128" s="77" t="s">
        <v>444</v>
      </c>
      <c r="D128" s="78"/>
      <c r="E128" s="1"/>
      <c r="F128" s="3" t="str">
        <f t="shared" si="2"/>
        <v>804614</v>
      </c>
      <c r="G128" s="5"/>
      <c r="H128" s="5"/>
      <c r="I128" s="6"/>
      <c r="J128" s="6"/>
      <c r="K128" s="6"/>
      <c r="L128" s="5"/>
      <c r="M128" s="5"/>
      <c r="N128" s="7"/>
      <c r="O128" s="8"/>
      <c r="P128" s="9"/>
      <c r="Q128" s="8"/>
      <c r="R128" s="9"/>
      <c r="S128" s="8"/>
      <c r="T128" s="8"/>
      <c r="U128" s="5"/>
      <c r="V128" s="10"/>
      <c r="W128" s="5"/>
      <c r="X128" s="5"/>
      <c r="Y128" s="11" t="str">
        <f>IFERROR(
    IF([1]Delivered!Y4770="DONE",
        "QC DONE",
        IF(OR([1]Delivered!Z4770="TBD", ISBLANK([1]Delivered!Z4770)),
            "NO SHIP DATE",
            IF(AND(ISNUMBER(DATEVALUE(TEXT([1]Delivered!Y4770,"MM/DD/YY"))), ISNUMBER([1]!Table22[[#This Row],[QC START]])),
                NETWORKDAYS([1]!Table22[[#This Row],[QC START]], DATEVALUE(TEXT([1]Delivered!Y4770,"MM/DD/YY")), [1]Delivered!$Z$3:$Z$8),
                IF(AND(ISNUMBER(DATEVALUE(TEXT([1]Delivered!Z4770,"MM/DD/YY"))), ISNUMBER([1]!Table22[[#This Row],[QC START]])),
                    NETWORKDAYS([1]!Table22[[#This Row],[QC START]], DATEVALUE(TEXT([1]Delivered!Z4770,"MM/DD/YY")), [1]Delivered!$Z$3:$Z$8),
                    "IN QC"
                )
            )-1
        )
    ),
"IN QC"
)</f>
        <v>NO SHIP DATE</v>
      </c>
      <c r="Z128" s="12"/>
      <c r="AA128" s="5"/>
      <c r="AB128" s="37">
        <v>45807</v>
      </c>
      <c r="AC128" s="38"/>
    </row>
    <row r="129" spans="1:29" ht="85.5">
      <c r="A129" s="15" t="s">
        <v>29</v>
      </c>
      <c r="B129" s="15" t="s">
        <v>30</v>
      </c>
      <c r="C129" s="16" t="s">
        <v>445</v>
      </c>
      <c r="D129" s="15"/>
      <c r="E129" s="15"/>
      <c r="F129" s="17" t="str">
        <f t="shared" si="2"/>
        <v>803955</v>
      </c>
      <c r="G129" s="18">
        <v>45695</v>
      </c>
      <c r="H129" s="18"/>
      <c r="I129" s="19"/>
      <c r="J129" s="20"/>
      <c r="K129" s="20"/>
      <c r="L129" s="20"/>
      <c r="M129" s="20"/>
      <c r="N129" s="22"/>
      <c r="O129" s="23"/>
      <c r="P129" s="24">
        <v>0.05</v>
      </c>
      <c r="Q129" s="23"/>
      <c r="R129" s="24"/>
      <c r="S129" s="23"/>
      <c r="T129" s="20"/>
      <c r="U129" s="20" t="s">
        <v>446</v>
      </c>
      <c r="V129" s="21"/>
      <c r="W129" s="20"/>
      <c r="X129" s="18"/>
      <c r="Y129" s="28" t="str">
        <f>IFERROR(
    IF(Z129="DONE",
        "QC DONE",
        IF(OR(AA129="TBD", ISBLANK(AA129)),
            "NO SHIP DATE",
            IF(AND(ISNUMBER(DATEVALUE(TEXT(Z129,"MM/DD/YY"))), ISNUMBER([1]!Table22[[#This Row],[QC START]])),
                NETWORKDAYS([1]!Table22[[#This Row],[QC START]], DATEVALUE(TEXT(Z129,"MM/DD/YY")), [1]Delivered!$Z$3:$Z$8),
                IF(AND(ISNUMBER(DATEVALUE(TEXT(AA129,"MM/DD/YY"))), ISNUMBER([1]!Table22[[#This Row],[QC START]])),
                    NETWORKDAYS([1]!Table22[[#This Row],[QC START]], DATEVALUE(TEXT(AA129,"MM/DD/YY")), [1]Delivered!$Z$3:$Z$8),
                    "IN QC"
                )
            )-1
        )
    ),
"IN QC"
)</f>
        <v>NO SHIP DATE</v>
      </c>
      <c r="Z129" s="29"/>
      <c r="AA129" s="20"/>
      <c r="AB129" s="56">
        <v>45796</v>
      </c>
      <c r="AC129" s="36" t="s">
        <v>447</v>
      </c>
    </row>
    <row r="130" spans="1:29" ht="85.5">
      <c r="A130" s="1" t="s">
        <v>29</v>
      </c>
      <c r="B130" s="1" t="s">
        <v>30</v>
      </c>
      <c r="C130" s="2" t="s">
        <v>448</v>
      </c>
      <c r="D130" s="1"/>
      <c r="E130" s="1"/>
      <c r="F130" s="3" t="str">
        <f t="shared" si="2"/>
        <v>803956</v>
      </c>
      <c r="G130" s="4">
        <v>45695</v>
      </c>
      <c r="H130" s="4"/>
      <c r="I130" s="6"/>
      <c r="J130" s="5"/>
      <c r="K130" s="5"/>
      <c r="L130" s="5"/>
      <c r="M130" s="5"/>
      <c r="N130" s="7"/>
      <c r="O130" s="8"/>
      <c r="P130" s="9"/>
      <c r="Q130" s="8"/>
      <c r="R130" s="9"/>
      <c r="S130" s="8"/>
      <c r="T130" s="5"/>
      <c r="U130" s="5" t="s">
        <v>446</v>
      </c>
      <c r="V130" s="10"/>
      <c r="W130" s="5"/>
      <c r="X130" s="4"/>
      <c r="Y130" s="11" t="str">
        <f>IFERROR(
    IF(Z130="DONE",
        "QC DONE",
        IF(OR(AA130="TBD", ISBLANK(AA130)),
            "NO SHIP DATE",
            IF(AND(ISNUMBER(DATEVALUE(TEXT(Z130,"MM/DD/YY"))), ISNUMBER([1]!Table22[[#This Row],[QC START]])),
                NETWORKDAYS([1]!Table22[[#This Row],[QC START]], DATEVALUE(TEXT(Z130,"MM/DD/YY")), [1]Delivered!$Z$3:$Z$8),
                IF(AND(ISNUMBER(DATEVALUE(TEXT(AA130,"MM/DD/YY"))), ISNUMBER([1]!Table22[[#This Row],[QC START]])),
                    NETWORKDAYS([1]!Table22[[#This Row],[QC START]], DATEVALUE(TEXT(AA130,"MM/DD/YY")), [1]Delivered!$Z$3:$Z$8),
                    "IN QC"
                )
            )-1
        )
    ),
"IN QC"
)</f>
        <v>NO SHIP DATE</v>
      </c>
      <c r="Z130" s="12"/>
      <c r="AA130" s="5"/>
      <c r="AB130" s="37">
        <v>45796</v>
      </c>
      <c r="AC130" s="38" t="s">
        <v>447</v>
      </c>
    </row>
    <row r="131" spans="1:29" ht="85.5">
      <c r="A131" s="15" t="s">
        <v>29</v>
      </c>
      <c r="B131" s="15" t="s">
        <v>30</v>
      </c>
      <c r="C131" s="16" t="s">
        <v>449</v>
      </c>
      <c r="D131" s="15"/>
      <c r="E131" s="15"/>
      <c r="F131" s="17" t="str">
        <f t="shared" si="2"/>
        <v>804192</v>
      </c>
      <c r="G131" s="18">
        <v>45709</v>
      </c>
      <c r="H131" s="18"/>
      <c r="I131" s="19"/>
      <c r="J131" s="20"/>
      <c r="K131" s="20"/>
      <c r="L131" s="20"/>
      <c r="M131" s="20"/>
      <c r="N131" s="22"/>
      <c r="O131" s="23"/>
      <c r="P131" s="24"/>
      <c r="Q131" s="23"/>
      <c r="R131" s="24"/>
      <c r="S131" s="23"/>
      <c r="T131" s="20"/>
      <c r="U131" s="20" t="s">
        <v>446</v>
      </c>
      <c r="V131" s="21"/>
      <c r="W131" s="20"/>
      <c r="X131" s="18"/>
      <c r="Y131" s="28" t="str">
        <f>IFERROR(
    IF(Z131="DONE",
        "QC DONE",
        IF(OR(AA131="TBD", ISBLANK(AA131)),
            "NO SHIP DATE",
            IF(AND(ISNUMBER(DATEVALUE(TEXT(Z131,"MM/DD/YY"))), ISNUMBER([1]!Table22[[#This Row],[QC START]])),
                NETWORKDAYS([1]!Table22[[#This Row],[QC START]], DATEVALUE(TEXT(Z131,"MM/DD/YY")), [1]Delivered!$Z$3:$Z$8),
                IF(AND(ISNUMBER(DATEVALUE(TEXT(AA131,"MM/DD/YY"))), ISNUMBER([1]!Table22[[#This Row],[QC START]])),
                    NETWORKDAYS([1]!Table22[[#This Row],[QC START]], DATEVALUE(TEXT(AA131,"MM/DD/YY")), [1]Delivered!$Z$3:$Z$8),
                    "IN QC"
                )
            )-1
        )
    ),
"IN QC"
)</f>
        <v>NO SHIP DATE</v>
      </c>
      <c r="Z131" s="29"/>
      <c r="AA131" s="20"/>
      <c r="AB131" s="56">
        <v>45796</v>
      </c>
      <c r="AC131" s="36" t="s">
        <v>447</v>
      </c>
    </row>
    <row r="132" spans="1:29" ht="85.5">
      <c r="A132" s="1" t="s">
        <v>29</v>
      </c>
      <c r="B132" s="1" t="s">
        <v>30</v>
      </c>
      <c r="C132" s="2" t="s">
        <v>450</v>
      </c>
      <c r="D132" s="1"/>
      <c r="E132" s="1"/>
      <c r="F132" s="3" t="str">
        <f t="shared" si="2"/>
        <v>804193</v>
      </c>
      <c r="G132" s="4">
        <v>45709</v>
      </c>
      <c r="H132" s="4"/>
      <c r="I132" s="6"/>
      <c r="J132" s="5"/>
      <c r="K132" s="5"/>
      <c r="L132" s="5"/>
      <c r="M132" s="5"/>
      <c r="N132" s="7"/>
      <c r="O132" s="8"/>
      <c r="P132" s="9"/>
      <c r="Q132" s="8"/>
      <c r="R132" s="9"/>
      <c r="S132" s="8"/>
      <c r="T132" s="5"/>
      <c r="U132" s="5" t="s">
        <v>446</v>
      </c>
      <c r="V132" s="10"/>
      <c r="W132" s="5"/>
      <c r="X132" s="4"/>
      <c r="Y132" s="11" t="str">
        <f>IFERROR(
    IF(Z132="DONE",
        "QC DONE",
        IF(OR(AA132="TBD", ISBLANK(AA132)),
            "NO SHIP DATE",
            IF(AND(ISNUMBER(DATEVALUE(TEXT(Z132,"MM/DD/YY"))), ISNUMBER([1]!Table22[[#This Row],[QC START]])),
                NETWORKDAYS([1]!Table22[[#This Row],[QC START]], DATEVALUE(TEXT(Z132,"MM/DD/YY")), [1]Delivered!$Z$3:$Z$8),
                IF(AND(ISNUMBER(DATEVALUE(TEXT(AA132,"MM/DD/YY"))), ISNUMBER([1]!Table22[[#This Row],[QC START]])),
                    NETWORKDAYS([1]!Table22[[#This Row],[QC START]], DATEVALUE(TEXT(AA132,"MM/DD/YY")), [1]Delivered!$Z$3:$Z$8),
                    "IN QC"
                )
            )-1
        )
    ),
"IN QC"
)</f>
        <v>NO SHIP DATE</v>
      </c>
      <c r="Z132" s="12"/>
      <c r="AA132" s="5"/>
      <c r="AB132" s="37">
        <v>45796</v>
      </c>
      <c r="AC132" s="38" t="s">
        <v>447</v>
      </c>
    </row>
    <row r="133" spans="1:29" ht="85.5">
      <c r="A133" s="15" t="s">
        <v>29</v>
      </c>
      <c r="B133" s="15" t="s">
        <v>30</v>
      </c>
      <c r="C133" s="16" t="s">
        <v>451</v>
      </c>
      <c r="D133" s="15"/>
      <c r="E133" s="15"/>
      <c r="F133" s="17" t="str">
        <f t="shared" si="2"/>
        <v>804194</v>
      </c>
      <c r="G133" s="18">
        <v>45723</v>
      </c>
      <c r="H133" s="18"/>
      <c r="I133" s="19"/>
      <c r="J133" s="20"/>
      <c r="K133" s="20"/>
      <c r="L133" s="20"/>
      <c r="M133" s="20"/>
      <c r="N133" s="22"/>
      <c r="O133" s="23"/>
      <c r="P133" s="24"/>
      <c r="Q133" s="23"/>
      <c r="R133" s="24"/>
      <c r="S133" s="23"/>
      <c r="T133" s="20"/>
      <c r="U133" s="20" t="s">
        <v>446</v>
      </c>
      <c r="V133" s="21"/>
      <c r="W133" s="20"/>
      <c r="X133" s="18"/>
      <c r="Y133" s="28" t="str">
        <f>IFERROR(
    IF(Z133="DONE",
        "QC DONE",
        IF(OR(AA133="TBD", ISBLANK(AA133)),
            "NO SHIP DATE",
            IF(AND(ISNUMBER(DATEVALUE(TEXT(Z133,"MM/DD/YY"))), ISNUMBER([1]!Table22[[#This Row],[QC START]])),
                NETWORKDAYS([1]!Table22[[#This Row],[QC START]], DATEVALUE(TEXT(Z133,"MM/DD/YY")), [1]Delivered!$Z$3:$Z$8),
                IF(AND(ISNUMBER(DATEVALUE(TEXT(AA133,"MM/DD/YY"))), ISNUMBER([1]!Table22[[#This Row],[QC START]])),
                    NETWORKDAYS([1]!Table22[[#This Row],[QC START]], DATEVALUE(TEXT(AA133,"MM/DD/YY")), [1]Delivered!$Z$3:$Z$8),
                    "IN QC"
                )
            )-1
        )
    ),
"IN QC"
)</f>
        <v>NO SHIP DATE</v>
      </c>
      <c r="Z133" s="29"/>
      <c r="AA133" s="20"/>
      <c r="AB133" s="56">
        <v>45796</v>
      </c>
      <c r="AC133" s="36" t="s">
        <v>447</v>
      </c>
    </row>
    <row r="134" spans="1:29" ht="85.5">
      <c r="A134" s="1" t="s">
        <v>29</v>
      </c>
      <c r="B134" s="1" t="s">
        <v>30</v>
      </c>
      <c r="C134" s="2" t="s">
        <v>452</v>
      </c>
      <c r="D134" s="1"/>
      <c r="E134" s="1"/>
      <c r="F134" s="3" t="str">
        <f t="shared" si="2"/>
        <v>804195</v>
      </c>
      <c r="G134" s="4">
        <v>45723</v>
      </c>
      <c r="H134" s="4"/>
      <c r="I134" s="6"/>
      <c r="J134" s="5"/>
      <c r="K134" s="5"/>
      <c r="L134" s="5"/>
      <c r="M134" s="5"/>
      <c r="N134" s="7"/>
      <c r="O134" s="8"/>
      <c r="P134" s="9"/>
      <c r="Q134" s="8"/>
      <c r="R134" s="9"/>
      <c r="S134" s="8"/>
      <c r="T134" s="5"/>
      <c r="U134" s="5" t="s">
        <v>446</v>
      </c>
      <c r="V134" s="10"/>
      <c r="W134" s="5"/>
      <c r="X134" s="4"/>
      <c r="Y134" s="11" t="str">
        <f>IFERROR(
    IF(Z134="DONE",
        "QC DONE",
        IF(OR(AA134="TBD", ISBLANK(AA134)),
            "NO SHIP DATE",
            IF(AND(ISNUMBER(DATEVALUE(TEXT(Z134,"MM/DD/YY"))), ISNUMBER([1]!Table22[[#This Row],[QC START]])),
                NETWORKDAYS([1]!Table22[[#This Row],[QC START]], DATEVALUE(TEXT(Z134,"MM/DD/YY")), [1]Delivered!$Z$3:$Z$8),
                IF(AND(ISNUMBER(DATEVALUE(TEXT(AA134,"MM/DD/YY"))), ISNUMBER([1]!Table22[[#This Row],[QC START]])),
                    NETWORKDAYS([1]!Table22[[#This Row],[QC START]], DATEVALUE(TEXT(AA134,"MM/DD/YY")), [1]Delivered!$Z$3:$Z$8),
                    "IN QC"
                )
            )-1
        )
    ),
"IN QC"
)</f>
        <v>NO SHIP DATE</v>
      </c>
      <c r="Z134" s="12"/>
      <c r="AA134" s="5"/>
      <c r="AB134" s="37">
        <v>45796</v>
      </c>
      <c r="AC134" s="38" t="s">
        <v>447</v>
      </c>
    </row>
    <row r="135" spans="1:29" ht="42.75">
      <c r="A135" s="15" t="s">
        <v>29</v>
      </c>
      <c r="B135" s="15" t="s">
        <v>30</v>
      </c>
      <c r="C135" s="16" t="s">
        <v>453</v>
      </c>
      <c r="D135" s="15" t="s">
        <v>32</v>
      </c>
      <c r="E135" s="15"/>
      <c r="F135" s="17" t="str">
        <f t="shared" si="2"/>
        <v>802582-01</v>
      </c>
      <c r="G135" s="20"/>
      <c r="H135" s="20"/>
      <c r="I135" s="19"/>
      <c r="J135" s="20"/>
      <c r="K135" s="20"/>
      <c r="L135" s="20"/>
      <c r="M135" s="20"/>
      <c r="N135" s="22"/>
      <c r="O135" s="23"/>
      <c r="P135" s="24"/>
      <c r="Q135" s="23"/>
      <c r="R135" s="24"/>
      <c r="S135" s="23"/>
      <c r="T135" s="20"/>
      <c r="U135" s="20"/>
      <c r="V135" s="21"/>
      <c r="W135" s="20"/>
      <c r="X135" s="20"/>
      <c r="Y135" s="28" t="str">
        <f>IFERROR(
    IF(Z135="DONE",
        "QC DONE",
        IF(OR(AA135="TBD", ISBLANK(AA135)),
            "NO SHIP DATE",
            IF(AND(ISNUMBER(DATEVALUE(TEXT(Z135,"MM/DD/YY"))), ISNUMBER([1]!Table22[[#This Row],[QC START]])),
                NETWORKDAYS([1]!Table22[[#This Row],[QC START]], DATEVALUE(TEXT(Z135,"MM/DD/YY")), [1]Delivered!$Z$3:$Z$8),
                IF(AND(ISNUMBER(DATEVALUE(TEXT(AA135,"MM/DD/YY"))), ISNUMBER([1]!Table22[[#This Row],[QC START]])),
                    NETWORKDAYS([1]!Table22[[#This Row],[QC START]], DATEVALUE(TEXT(AA135,"MM/DD/YY")), [1]Delivered!$Z$3:$Z$8),
                    "IN QC"
                )
            )-1
        )
    ),
"IN QC"
)</f>
        <v>NO SHIP DATE</v>
      </c>
      <c r="Z135" s="29"/>
      <c r="AA135" s="20"/>
      <c r="AB135" s="50">
        <v>45807</v>
      </c>
      <c r="AC135" s="101" t="s">
        <v>454</v>
      </c>
    </row>
    <row r="136" spans="1:29">
      <c r="A136" s="1" t="s">
        <v>29</v>
      </c>
      <c r="B136" s="1" t="s">
        <v>30</v>
      </c>
      <c r="C136" s="2" t="s">
        <v>455</v>
      </c>
      <c r="D136" s="1"/>
      <c r="E136" s="1"/>
      <c r="F136" s="3" t="str">
        <f t="shared" si="2"/>
        <v>803569</v>
      </c>
      <c r="G136" s="4">
        <v>45748</v>
      </c>
      <c r="H136" s="5"/>
      <c r="I136" s="6"/>
      <c r="J136" s="6"/>
      <c r="K136" s="6"/>
      <c r="L136" s="5"/>
      <c r="M136" s="5"/>
      <c r="N136" s="7"/>
      <c r="O136" s="8"/>
      <c r="P136" s="9"/>
      <c r="Q136" s="8"/>
      <c r="R136" s="9"/>
      <c r="S136" s="8"/>
      <c r="T136" s="8"/>
      <c r="U136" s="5"/>
      <c r="V136" s="10"/>
      <c r="W136" s="5"/>
      <c r="X136" s="5"/>
      <c r="Y136" s="11" t="str">
        <f>IFERROR(
    IF(Z136="DONE",
        "QC DONE",
        IF(OR(AA136="TBD", ISBLANK(AA136)),
            "NO SHIP DATE",
            IF(AND(ISNUMBER(DATEVALUE(TEXT(Z136,"MM/DD/YY"))), ISNUMBER([1]!Table22[[#This Row],[QC START]])),
                NETWORKDAYS([1]!Table22[[#This Row],[QC START]], DATEVALUE(TEXT(Z136,"MM/DD/YY")), [1]Delivered!$Z$3:$Z$8),
                IF(AND(ISNUMBER(DATEVALUE(TEXT(AA136,"MM/DD/YY"))), ISNUMBER([1]!Table22[[#This Row],[QC START]])),
                    NETWORKDAYS([1]!Table22[[#This Row],[QC START]], DATEVALUE(TEXT(AA136,"MM/DD/YY")), [1]Delivered!$Z$3:$Z$8),
                    "IN QC"
                )
            )-1
        )
    ),
"IN QC"
)</f>
        <v>NO SHIP DATE</v>
      </c>
      <c r="Z136" s="12"/>
      <c r="AA136" s="5"/>
      <c r="AB136" s="37">
        <v>45773</v>
      </c>
      <c r="AC136" s="38" t="s">
        <v>456</v>
      </c>
    </row>
    <row r="137" spans="1:29">
      <c r="A137" s="15" t="s">
        <v>29</v>
      </c>
      <c r="B137" s="15" t="s">
        <v>30</v>
      </c>
      <c r="C137" s="16" t="s">
        <v>457</v>
      </c>
      <c r="D137" s="15"/>
      <c r="E137" s="15"/>
      <c r="F137" s="17" t="str">
        <f t="shared" si="2"/>
        <v>803570</v>
      </c>
      <c r="G137" s="18">
        <v>45748</v>
      </c>
      <c r="H137" s="20"/>
      <c r="I137" s="19"/>
      <c r="J137" s="19"/>
      <c r="K137" s="19"/>
      <c r="L137" s="20"/>
      <c r="M137" s="20"/>
      <c r="N137" s="22"/>
      <c r="O137" s="23"/>
      <c r="P137" s="24"/>
      <c r="Q137" s="23"/>
      <c r="R137" s="24"/>
      <c r="S137" s="23"/>
      <c r="T137" s="23"/>
      <c r="U137" s="20"/>
      <c r="V137" s="21"/>
      <c r="W137" s="20"/>
      <c r="X137" s="20"/>
      <c r="Y137" s="28" t="str">
        <f>IFERROR(
    IF(Z137="DONE",
        "QC DONE",
        IF(OR(AA137="TBD", ISBLANK(AA137)),
            "NO SHIP DATE",
            IF(AND(ISNUMBER(DATEVALUE(TEXT(Z137,"MM/DD/YY"))), ISNUMBER([1]!Table22[[#This Row],[QC START]])),
                NETWORKDAYS([1]!Table22[[#This Row],[QC START]], DATEVALUE(TEXT(Z137,"MM/DD/YY")), [1]Delivered!$Z$3:$Z$8),
                IF(AND(ISNUMBER(DATEVALUE(TEXT(AA137,"MM/DD/YY"))), ISNUMBER([1]!Table22[[#This Row],[QC START]])),
                    NETWORKDAYS([1]!Table22[[#This Row],[QC START]], DATEVALUE(TEXT(AA137,"MM/DD/YY")), [1]Delivered!$Z$3:$Z$8),
                    "IN QC"
                )
            )-1
        )
    ),
"IN QC"
)</f>
        <v>NO SHIP DATE</v>
      </c>
      <c r="Z137" s="29"/>
      <c r="AA137" s="20"/>
      <c r="AB137" s="56">
        <v>45773</v>
      </c>
      <c r="AC137" s="36" t="s">
        <v>456</v>
      </c>
    </row>
    <row r="138" spans="1:29">
      <c r="A138" s="1" t="s">
        <v>29</v>
      </c>
      <c r="B138" s="1" t="s">
        <v>30</v>
      </c>
      <c r="C138" s="2" t="s">
        <v>458</v>
      </c>
      <c r="D138" s="1"/>
      <c r="E138" s="1"/>
      <c r="F138" s="3" t="str">
        <f t="shared" si="2"/>
        <v>803571</v>
      </c>
      <c r="G138" s="4">
        <v>45748</v>
      </c>
      <c r="H138" s="5"/>
      <c r="I138" s="6"/>
      <c r="J138" s="6"/>
      <c r="K138" s="6"/>
      <c r="L138" s="5"/>
      <c r="M138" s="5"/>
      <c r="N138" s="7"/>
      <c r="O138" s="8"/>
      <c r="P138" s="9"/>
      <c r="Q138" s="8"/>
      <c r="R138" s="9"/>
      <c r="S138" s="8"/>
      <c r="T138" s="8"/>
      <c r="U138" s="5"/>
      <c r="V138" s="10"/>
      <c r="W138" s="5"/>
      <c r="X138" s="5"/>
      <c r="Y138" s="11" t="str">
        <f>IFERROR(
    IF(Z138="DONE",
        "QC DONE",
        IF(OR(AA138="TBD", ISBLANK(AA138)),
            "NO SHIP DATE",
            IF(AND(ISNUMBER(DATEVALUE(TEXT(Z138,"MM/DD/YY"))), ISNUMBER([1]!Table22[[#This Row],[QC START]])),
                NETWORKDAYS([1]!Table22[[#This Row],[QC START]], DATEVALUE(TEXT(Z138,"MM/DD/YY")), [1]Delivered!$Z$3:$Z$8),
                IF(AND(ISNUMBER(DATEVALUE(TEXT(AA138,"MM/DD/YY"))), ISNUMBER([1]!Table22[[#This Row],[QC START]])),
                    NETWORKDAYS([1]!Table22[[#This Row],[QC START]], DATEVALUE(TEXT(AA138,"MM/DD/YY")), [1]Delivered!$Z$3:$Z$8),
                    "IN QC"
                )
            )-1
        )
    ),
"IN QC"
)</f>
        <v>NO SHIP DATE</v>
      </c>
      <c r="Z138" s="12"/>
      <c r="AA138" s="5"/>
      <c r="AB138" s="37">
        <v>45773</v>
      </c>
      <c r="AC138" s="38" t="s">
        <v>456</v>
      </c>
    </row>
    <row r="139" spans="1:29">
      <c r="A139" s="15" t="s">
        <v>29</v>
      </c>
      <c r="B139" s="15" t="s">
        <v>30</v>
      </c>
      <c r="C139" s="16" t="s">
        <v>459</v>
      </c>
      <c r="D139" s="15"/>
      <c r="E139" s="15"/>
      <c r="F139" s="17" t="str">
        <f t="shared" si="2"/>
        <v>803572</v>
      </c>
      <c r="G139" s="18">
        <v>45748</v>
      </c>
      <c r="H139" s="20"/>
      <c r="I139" s="19"/>
      <c r="J139" s="19"/>
      <c r="K139" s="19"/>
      <c r="L139" s="20"/>
      <c r="M139" s="20"/>
      <c r="N139" s="22"/>
      <c r="O139" s="23"/>
      <c r="P139" s="24"/>
      <c r="Q139" s="23"/>
      <c r="R139" s="24"/>
      <c r="S139" s="23"/>
      <c r="T139" s="23"/>
      <c r="U139" s="20"/>
      <c r="V139" s="21"/>
      <c r="W139" s="20"/>
      <c r="X139" s="20"/>
      <c r="Y139" s="28" t="str">
        <f>IFERROR(
    IF(Z139="DONE",
        "QC DONE",
        IF(OR(AA139="TBD", ISBLANK(AA139)),
            "NO SHIP DATE",
            IF(AND(ISNUMBER(DATEVALUE(TEXT(Z139,"MM/DD/YY"))), ISNUMBER([1]!Table22[[#This Row],[QC START]])),
                NETWORKDAYS([1]!Table22[[#This Row],[QC START]], DATEVALUE(TEXT(Z139,"MM/DD/YY")), [1]Delivered!$Z$3:$Z$8),
                IF(AND(ISNUMBER(DATEVALUE(TEXT(AA139,"MM/DD/YY"))), ISNUMBER([1]!Table22[[#This Row],[QC START]])),
                    NETWORKDAYS([1]!Table22[[#This Row],[QC START]], DATEVALUE(TEXT(AA139,"MM/DD/YY")), [1]Delivered!$Z$3:$Z$8),
                    "IN QC"
                )
            )-1
        )
    ),
"IN QC"
)</f>
        <v>NO SHIP DATE</v>
      </c>
      <c r="Z139" s="29"/>
      <c r="AA139" s="20"/>
      <c r="AB139" s="56">
        <v>45773</v>
      </c>
      <c r="AC139" s="36" t="s">
        <v>456</v>
      </c>
    </row>
    <row r="140" spans="1:29">
      <c r="A140" s="1" t="s">
        <v>29</v>
      </c>
      <c r="B140" s="1" t="s">
        <v>30</v>
      </c>
      <c r="C140" s="2" t="s">
        <v>460</v>
      </c>
      <c r="D140" s="1"/>
      <c r="E140" s="1"/>
      <c r="F140" s="3" t="str">
        <f t="shared" si="2"/>
        <v>803574</v>
      </c>
      <c r="G140" s="4">
        <v>45748</v>
      </c>
      <c r="H140" s="5"/>
      <c r="I140" s="6"/>
      <c r="J140" s="6"/>
      <c r="K140" s="6"/>
      <c r="L140" s="5"/>
      <c r="M140" s="5"/>
      <c r="N140" s="7"/>
      <c r="O140" s="8"/>
      <c r="P140" s="9"/>
      <c r="Q140" s="8"/>
      <c r="R140" s="9"/>
      <c r="S140" s="8"/>
      <c r="T140" s="8"/>
      <c r="U140" s="5"/>
      <c r="V140" s="10"/>
      <c r="W140" s="5"/>
      <c r="X140" s="5"/>
      <c r="Y140" s="11" t="str">
        <f>IFERROR(
    IF(Z140="DONE",
        "QC DONE",
        IF(OR(AA140="TBD", ISBLANK(AA140)),
            "NO SHIP DATE",
            IF(AND(ISNUMBER(DATEVALUE(TEXT(Z140,"MM/DD/YY"))), ISNUMBER([1]!Table22[[#This Row],[QC START]])),
                NETWORKDAYS([1]!Table22[[#This Row],[QC START]], DATEVALUE(TEXT(Z140,"MM/DD/YY")), [1]Delivered!$Z$3:$Z$8),
                IF(AND(ISNUMBER(DATEVALUE(TEXT(AA140,"MM/DD/YY"))), ISNUMBER([1]!Table22[[#This Row],[QC START]])),
                    NETWORKDAYS([1]!Table22[[#This Row],[QC START]], DATEVALUE(TEXT(AA140,"MM/DD/YY")), [1]Delivered!$Z$3:$Z$8),
                    "IN QC"
                )
            )-1
        )
    ),
"IN QC"
)</f>
        <v>NO SHIP DATE</v>
      </c>
      <c r="Z140" s="12"/>
      <c r="AA140" s="5"/>
      <c r="AB140" s="37">
        <v>45773</v>
      </c>
      <c r="AC140" s="38" t="s">
        <v>456</v>
      </c>
    </row>
    <row r="141" spans="1:29">
      <c r="A141" s="15" t="s">
        <v>29</v>
      </c>
      <c r="B141" s="15" t="s">
        <v>30</v>
      </c>
      <c r="C141" s="16" t="s">
        <v>461</v>
      </c>
      <c r="D141" s="15"/>
      <c r="E141" s="15"/>
      <c r="F141" s="17" t="str">
        <f t="shared" si="2"/>
        <v>803575</v>
      </c>
      <c r="G141" s="18">
        <v>45748</v>
      </c>
      <c r="H141" s="20"/>
      <c r="I141" s="19"/>
      <c r="J141" s="19"/>
      <c r="K141" s="19"/>
      <c r="L141" s="20"/>
      <c r="M141" s="20"/>
      <c r="N141" s="22"/>
      <c r="O141" s="23"/>
      <c r="P141" s="24"/>
      <c r="Q141" s="23"/>
      <c r="R141" s="24"/>
      <c r="S141" s="23"/>
      <c r="T141" s="23"/>
      <c r="U141" s="20"/>
      <c r="V141" s="21"/>
      <c r="W141" s="20"/>
      <c r="X141" s="20"/>
      <c r="Y141" s="28" t="str">
        <f>IFERROR(
    IF(Z141="DONE",
        "QC DONE",
        IF(OR(AA141="TBD", ISBLANK(AA141)),
            "NO SHIP DATE",
            IF(AND(ISNUMBER(DATEVALUE(TEXT(Z141,"MM/DD/YY"))), ISNUMBER([1]!Table22[[#This Row],[QC START]])),
                NETWORKDAYS([1]!Table22[[#This Row],[QC START]], DATEVALUE(TEXT(Z141,"MM/DD/YY")), [1]Delivered!$Z$3:$Z$8),
                IF(AND(ISNUMBER(DATEVALUE(TEXT(AA141,"MM/DD/YY"))), ISNUMBER([1]!Table22[[#This Row],[QC START]])),
                    NETWORKDAYS([1]!Table22[[#This Row],[QC START]], DATEVALUE(TEXT(AA141,"MM/DD/YY")), [1]Delivered!$Z$3:$Z$8),
                    "IN QC"
                )
            )-1
        )
    ),
"IN QC"
)</f>
        <v>NO SHIP DATE</v>
      </c>
      <c r="Z141" s="29"/>
      <c r="AA141" s="20"/>
      <c r="AB141" s="56">
        <v>45773</v>
      </c>
      <c r="AC141" s="36" t="s">
        <v>456</v>
      </c>
    </row>
    <row r="142" spans="1:29">
      <c r="A142" s="1" t="s">
        <v>53</v>
      </c>
      <c r="B142" s="1"/>
      <c r="C142" s="2" t="s">
        <v>462</v>
      </c>
      <c r="D142" s="1"/>
      <c r="E142" s="1"/>
      <c r="F142" s="3" t="str">
        <f t="shared" si="2"/>
        <v>805271</v>
      </c>
      <c r="G142" s="4"/>
      <c r="H142" s="4"/>
      <c r="I142" s="6"/>
      <c r="J142" s="5"/>
      <c r="K142" s="5"/>
      <c r="L142" s="5"/>
      <c r="M142" s="5"/>
      <c r="N142" s="7"/>
      <c r="O142" s="8" t="s">
        <v>463</v>
      </c>
      <c r="P142" s="9">
        <v>1</v>
      </c>
      <c r="Q142" s="8"/>
      <c r="R142" s="9"/>
      <c r="S142" s="8"/>
      <c r="T142" s="5"/>
      <c r="U142" s="4"/>
      <c r="V142" s="10"/>
      <c r="W142" s="5"/>
      <c r="X142" s="4"/>
      <c r="Y142" s="11" t="str">
        <f>IFERROR(
    IF(Z142="DONE",
        "QC DONE",
        IF(OR(AA142="TBD", ISBLANK(AA142)),
            "NO SHIP DATE",
            IF(AND(ISNUMBER(DATEVALUE(TEXT(Z142,"MM/DD/YY"))), ISNUMBER([1]!Table22[[#This Row],[QC START]])),
                NETWORKDAYS([1]!Table22[[#This Row],[QC START]], DATEVALUE(TEXT(Z142,"MM/DD/YY")), [1]Delivered!$Z$3:$Z$8),
                IF(AND(ISNUMBER(DATEVALUE(TEXT(AA142,"MM/DD/YY"))), ISNUMBER([1]!Table22[[#This Row],[QC START]])),
                    NETWORKDAYS([1]!Table22[[#This Row],[QC START]], DATEVALUE(TEXT(AA142,"MM/DD/YY")), [1]Delivered!$Z$3:$Z$8),
                    "IN QC"
                )
            )-1
        )
    ),
"IN QC"
)</f>
        <v>NO SHIP DATE</v>
      </c>
      <c r="Z142" s="12"/>
      <c r="AA142" s="4"/>
      <c r="AB142" s="81"/>
      <c r="AC142" s="38"/>
    </row>
    <row r="143" spans="1:29">
      <c r="A143" s="15" t="s">
        <v>464</v>
      </c>
      <c r="B143" s="15" t="s">
        <v>30</v>
      </c>
      <c r="C143" s="16" t="s">
        <v>465</v>
      </c>
      <c r="D143" s="15"/>
      <c r="E143" s="15"/>
      <c r="F143" s="17" t="str">
        <f t="shared" si="2"/>
        <v>804844</v>
      </c>
      <c r="G143" s="18">
        <v>45991</v>
      </c>
      <c r="H143" s="20"/>
      <c r="I143" s="19"/>
      <c r="J143" s="20"/>
      <c r="K143" s="20"/>
      <c r="L143" s="20"/>
      <c r="M143" s="20"/>
      <c r="N143" s="22"/>
      <c r="O143" s="23"/>
      <c r="P143" s="24"/>
      <c r="Q143" s="23"/>
      <c r="R143" s="24"/>
      <c r="S143" s="23"/>
      <c r="T143" s="20"/>
      <c r="U143" s="20"/>
      <c r="V143" s="21"/>
      <c r="W143" s="20"/>
      <c r="X143" s="20"/>
      <c r="Y143" s="28" t="s">
        <v>420</v>
      </c>
      <c r="Z143" s="29"/>
      <c r="AA143" s="20"/>
      <c r="AB143" s="56">
        <v>45930</v>
      </c>
      <c r="AC143" s="36"/>
    </row>
    <row r="144" spans="1:29">
      <c r="A144" s="1" t="s">
        <v>464</v>
      </c>
      <c r="B144" s="1" t="s">
        <v>30</v>
      </c>
      <c r="C144" s="2" t="s">
        <v>466</v>
      </c>
      <c r="D144" s="1"/>
      <c r="E144" s="1"/>
      <c r="F144" s="3" t="str">
        <f t="shared" si="2"/>
        <v>802960</v>
      </c>
      <c r="G144" s="5"/>
      <c r="H144" s="5"/>
      <c r="I144" s="6"/>
      <c r="J144" s="5"/>
      <c r="K144" s="5"/>
      <c r="L144" s="5"/>
      <c r="M144" s="5"/>
      <c r="N144" s="7"/>
      <c r="O144" s="8"/>
      <c r="P144" s="9"/>
      <c r="Q144" s="8"/>
      <c r="R144" s="9"/>
      <c r="S144" s="8"/>
      <c r="T144" s="5"/>
      <c r="U144" s="5"/>
      <c r="V144" s="10"/>
      <c r="W144" s="5"/>
      <c r="X144" s="5"/>
      <c r="Y144" s="11" t="s">
        <v>420</v>
      </c>
      <c r="Z144" s="12"/>
      <c r="AA144" s="5"/>
      <c r="AB144" s="37">
        <v>45807</v>
      </c>
      <c r="AC144" s="38" t="s">
        <v>456</v>
      </c>
    </row>
    <row r="145" spans="1:29">
      <c r="A145" s="15" t="s">
        <v>464</v>
      </c>
      <c r="B145" s="15" t="s">
        <v>30</v>
      </c>
      <c r="C145" s="16" t="s">
        <v>467</v>
      </c>
      <c r="D145" s="15"/>
      <c r="E145" s="15"/>
      <c r="F145" s="17" t="str">
        <f t="shared" si="2"/>
        <v>803507</v>
      </c>
      <c r="G145" s="20"/>
      <c r="H145" s="20"/>
      <c r="I145" s="19"/>
      <c r="J145" s="20"/>
      <c r="K145" s="20"/>
      <c r="L145" s="20"/>
      <c r="M145" s="20"/>
      <c r="N145" s="22"/>
      <c r="O145" s="23"/>
      <c r="P145" s="24"/>
      <c r="Q145" s="23"/>
      <c r="R145" s="24"/>
      <c r="S145" s="23"/>
      <c r="T145" s="20"/>
      <c r="U145" s="20"/>
      <c r="V145" s="21"/>
      <c r="W145" s="20"/>
      <c r="X145" s="20"/>
      <c r="Y145" s="28" t="s">
        <v>420</v>
      </c>
      <c r="Z145" s="29"/>
      <c r="AA145" s="20"/>
      <c r="AB145" s="56">
        <v>45807</v>
      </c>
      <c r="AC145" s="36" t="s">
        <v>456</v>
      </c>
    </row>
    <row r="146" spans="1:29">
      <c r="A146" s="1" t="s">
        <v>464</v>
      </c>
      <c r="B146" s="1" t="s">
        <v>30</v>
      </c>
      <c r="C146" s="2" t="s">
        <v>468</v>
      </c>
      <c r="D146" s="1"/>
      <c r="E146" s="1"/>
      <c r="F146" s="3" t="str">
        <f t="shared" si="2"/>
        <v>803544</v>
      </c>
      <c r="G146" s="5"/>
      <c r="H146" s="5"/>
      <c r="I146" s="6"/>
      <c r="J146" s="5"/>
      <c r="K146" s="5"/>
      <c r="L146" s="5"/>
      <c r="M146" s="5"/>
      <c r="N146" s="7"/>
      <c r="O146" s="8"/>
      <c r="P146" s="9"/>
      <c r="Q146" s="8"/>
      <c r="R146" s="9"/>
      <c r="S146" s="8"/>
      <c r="T146" s="5"/>
      <c r="U146" s="5"/>
      <c r="V146" s="10"/>
      <c r="W146" s="5"/>
      <c r="X146" s="5"/>
      <c r="Y146" s="11" t="s">
        <v>420</v>
      </c>
      <c r="Z146" s="12"/>
      <c r="AA146" s="5"/>
      <c r="AB146" s="37">
        <v>45807</v>
      </c>
      <c r="AC146" s="38" t="s">
        <v>456</v>
      </c>
    </row>
    <row r="147" spans="1:29">
      <c r="A147" s="15" t="s">
        <v>464</v>
      </c>
      <c r="B147" s="15" t="s">
        <v>30</v>
      </c>
      <c r="C147" s="16" t="s">
        <v>469</v>
      </c>
      <c r="D147" s="15"/>
      <c r="E147" s="15"/>
      <c r="F147" s="17" t="str">
        <f t="shared" si="2"/>
        <v>803545</v>
      </c>
      <c r="G147" s="20"/>
      <c r="H147" s="20"/>
      <c r="I147" s="19"/>
      <c r="J147" s="20"/>
      <c r="K147" s="20"/>
      <c r="L147" s="20"/>
      <c r="M147" s="20"/>
      <c r="N147" s="22"/>
      <c r="O147" s="23"/>
      <c r="P147" s="24"/>
      <c r="Q147" s="23"/>
      <c r="R147" s="24"/>
      <c r="S147" s="23"/>
      <c r="T147" s="20"/>
      <c r="U147" s="20"/>
      <c r="V147" s="21"/>
      <c r="W147" s="20"/>
      <c r="X147" s="20"/>
      <c r="Y147" s="28" t="s">
        <v>420</v>
      </c>
      <c r="Z147" s="29"/>
      <c r="AA147" s="20"/>
      <c r="AB147" s="56">
        <v>45807</v>
      </c>
      <c r="AC147" s="36" t="s">
        <v>456</v>
      </c>
    </row>
    <row r="148" spans="1:29">
      <c r="A148" s="1" t="s">
        <v>464</v>
      </c>
      <c r="B148" s="1" t="s">
        <v>30</v>
      </c>
      <c r="C148" s="2" t="s">
        <v>470</v>
      </c>
      <c r="D148" s="1"/>
      <c r="E148" s="1"/>
      <c r="F148" s="3" t="str">
        <f t="shared" si="2"/>
        <v>803546</v>
      </c>
      <c r="G148" s="5"/>
      <c r="H148" s="5"/>
      <c r="I148" s="6"/>
      <c r="J148" s="5"/>
      <c r="K148" s="5"/>
      <c r="L148" s="5"/>
      <c r="M148" s="5"/>
      <c r="N148" s="7"/>
      <c r="O148" s="8"/>
      <c r="P148" s="9"/>
      <c r="Q148" s="8"/>
      <c r="R148" s="9"/>
      <c r="S148" s="8"/>
      <c r="T148" s="5"/>
      <c r="U148" s="5"/>
      <c r="V148" s="10"/>
      <c r="W148" s="5"/>
      <c r="X148" s="5"/>
      <c r="Y148" s="11" t="s">
        <v>420</v>
      </c>
      <c r="Z148" s="12"/>
      <c r="AA148" s="5"/>
      <c r="AB148" s="37">
        <v>45807</v>
      </c>
      <c r="AC148" s="38" t="s">
        <v>456</v>
      </c>
    </row>
    <row r="149" spans="1:29" ht="85.5">
      <c r="A149" s="15" t="s">
        <v>464</v>
      </c>
      <c r="B149" s="15" t="s">
        <v>30</v>
      </c>
      <c r="C149" s="16" t="s">
        <v>471</v>
      </c>
      <c r="D149" s="15" t="s">
        <v>32</v>
      </c>
      <c r="E149" s="15"/>
      <c r="F149" s="17" t="str">
        <f t="shared" si="2"/>
        <v>804205</v>
      </c>
      <c r="G149" s="20"/>
      <c r="H149" s="20"/>
      <c r="I149" s="19"/>
      <c r="J149" s="20"/>
      <c r="K149" s="20"/>
      <c r="L149" s="20"/>
      <c r="M149" s="20"/>
      <c r="N149" s="22"/>
      <c r="O149" s="23"/>
      <c r="P149" s="24"/>
      <c r="Q149" s="23"/>
      <c r="R149" s="24"/>
      <c r="S149" s="23"/>
      <c r="T149" s="20"/>
      <c r="U149" s="20"/>
      <c r="V149" s="21"/>
      <c r="W149" s="20"/>
      <c r="X149" s="20"/>
      <c r="Y149" s="28" t="s">
        <v>420</v>
      </c>
      <c r="Z149" s="29"/>
      <c r="AA149" s="20"/>
      <c r="AB149" s="56">
        <v>45807</v>
      </c>
      <c r="AC149" s="101" t="s">
        <v>472</v>
      </c>
    </row>
    <row r="150" spans="1:29" ht="42.75">
      <c r="A150" s="1"/>
      <c r="B150" s="1"/>
      <c r="C150" s="62" t="s">
        <v>473</v>
      </c>
      <c r="D150" s="1"/>
      <c r="E150" s="1" t="s">
        <v>141</v>
      </c>
      <c r="F150" s="3" t="str">
        <f t="shared" si="2"/>
        <v>805528</v>
      </c>
      <c r="G150" s="4">
        <v>46022</v>
      </c>
      <c r="H150" s="5"/>
      <c r="I150" s="6"/>
      <c r="J150" s="5"/>
      <c r="K150" s="10" t="s">
        <v>412</v>
      </c>
      <c r="L150" s="5"/>
      <c r="M150" s="5"/>
      <c r="N150" s="7"/>
      <c r="O150" s="8"/>
      <c r="P150" s="9"/>
      <c r="Q150" s="8"/>
      <c r="R150" s="9"/>
      <c r="S150" s="8"/>
      <c r="T150" s="5"/>
      <c r="U150" s="5"/>
      <c r="V150" s="10"/>
      <c r="W150" s="5"/>
      <c r="X150" s="5"/>
      <c r="Y150" s="11" t="str">
        <f>IFERROR(
    IF(Z150="DONE",
        "QC DONE",
        IF(OR(AA150="TBD", ISBLANK(AA150)),
            "NO SHIP DATE",
            IF(AND(ISNUMBER(DATEVALUE(TEXT(Z150,"MM/DD/YY"))), ISNUMBER([1]!Table22[[#This Row],[QC START]])),
                NETWORKDAYS([1]!Table22[[#This Row],[QC START]], DATEVALUE(TEXT(Z150,"MM/DD/YY")), [1]Delivered!$Z$3:$Z$8),
                IF(AND(ISNUMBER(DATEVALUE(TEXT(AA150,"MM/DD/YY"))), ISNUMBER([1]!Table22[[#This Row],[QC START]])),
                    NETWORKDAYS([1]!Table22[[#This Row],[QC START]], DATEVALUE(TEXT(AA150,"MM/DD/YY")), [1]Delivered!$Z$3:$Z$8),
                    "IN QC"
                )
            )-1
        )
    ),
"IN QC"
)</f>
        <v>NO SHIP DATE</v>
      </c>
      <c r="Z150" s="12"/>
      <c r="AA150" s="5"/>
      <c r="AB150" s="81"/>
      <c r="AC150" s="38"/>
    </row>
    <row r="151" spans="1:29" ht="42.75">
      <c r="A151" s="15"/>
      <c r="B151" s="15"/>
      <c r="C151" s="62" t="s">
        <v>474</v>
      </c>
      <c r="D151" s="15"/>
      <c r="E151" s="15" t="s">
        <v>141</v>
      </c>
      <c r="F151" s="17" t="str">
        <f t="shared" si="2"/>
        <v>805648</v>
      </c>
      <c r="G151" s="18">
        <v>46022</v>
      </c>
      <c r="H151" s="20"/>
      <c r="I151" s="19"/>
      <c r="J151" s="20"/>
      <c r="K151" s="21" t="s">
        <v>412</v>
      </c>
      <c r="L151" s="20"/>
      <c r="M151" s="20"/>
      <c r="N151" s="22"/>
      <c r="O151" s="23"/>
      <c r="P151" s="24"/>
      <c r="Q151" s="23"/>
      <c r="R151" s="24"/>
      <c r="S151" s="23"/>
      <c r="T151" s="20"/>
      <c r="U151" s="20"/>
      <c r="V151" s="21"/>
      <c r="W151" s="20"/>
      <c r="X151" s="20"/>
      <c r="Y151" s="28" t="str">
        <f>IFERROR(
    IF(Z151="DONE",
        "QC DONE",
        IF(OR(AA151="TBD", ISBLANK(AA151)),
            "NO SHIP DATE",
            IF(AND(ISNUMBER(DATEVALUE(TEXT(Z151,"MM/DD/YY"))), ISNUMBER([1]!Table22[[#This Row],[QC START]])),
                NETWORKDAYS([1]!Table22[[#This Row],[QC START]], DATEVALUE(TEXT(Z151,"MM/DD/YY")), [1]Delivered!$Z$3:$Z$8),
                IF(AND(ISNUMBER(DATEVALUE(TEXT(AA151,"MM/DD/YY"))), ISNUMBER([1]!Table22[[#This Row],[QC START]])),
                    NETWORKDAYS([1]!Table22[[#This Row],[QC START]], DATEVALUE(TEXT(AA151,"MM/DD/YY")), [1]Delivered!$Z$3:$Z$8),
                    "IN QC"
                )
            )-1
        )
    ),
"IN QC"
)</f>
        <v>NO SHIP DATE</v>
      </c>
      <c r="Z151" s="29"/>
      <c r="AA151" s="20"/>
      <c r="AB151" s="84"/>
      <c r="AC151" s="36"/>
    </row>
    <row r="152" spans="1:29" ht="42.75">
      <c r="A152" s="1"/>
      <c r="B152" s="1"/>
      <c r="C152" s="62" t="s">
        <v>475</v>
      </c>
      <c r="D152" s="1"/>
      <c r="E152" s="1" t="s">
        <v>141</v>
      </c>
      <c r="F152" s="3" t="str">
        <f t="shared" si="2"/>
        <v>805529</v>
      </c>
      <c r="G152" s="4">
        <v>46022</v>
      </c>
      <c r="H152" s="5"/>
      <c r="I152" s="6"/>
      <c r="J152" s="5"/>
      <c r="K152" s="10" t="s">
        <v>412</v>
      </c>
      <c r="L152" s="5"/>
      <c r="M152" s="5"/>
      <c r="N152" s="7"/>
      <c r="O152" s="8"/>
      <c r="P152" s="9"/>
      <c r="Q152" s="8"/>
      <c r="R152" s="9"/>
      <c r="S152" s="8"/>
      <c r="T152" s="5"/>
      <c r="U152" s="5"/>
      <c r="V152" s="10"/>
      <c r="W152" s="5"/>
      <c r="X152" s="5"/>
      <c r="Y152" s="11" t="str">
        <f>IFERROR(
    IF(Z152="DONE",
        "QC DONE",
        IF(OR(AA152="TBD", ISBLANK(AA152)),
            "NO SHIP DATE",
            IF(AND(ISNUMBER(DATEVALUE(TEXT(Z152,"MM/DD/YY"))), ISNUMBER([1]!Table22[[#This Row],[QC START]])),
                NETWORKDAYS([1]!Table22[[#This Row],[QC START]], DATEVALUE(TEXT(Z152,"MM/DD/YY")), [1]Delivered!$Z$3:$Z$8),
                IF(AND(ISNUMBER(DATEVALUE(TEXT(AA152,"MM/DD/YY"))), ISNUMBER([1]!Table22[[#This Row],[QC START]])),
                    NETWORKDAYS([1]!Table22[[#This Row],[QC START]], DATEVALUE(TEXT(AA152,"MM/DD/YY")), [1]Delivered!$Z$3:$Z$8),
                    "IN QC"
                )
            )-1
        )
    ),
"IN QC"
)</f>
        <v>NO SHIP DATE</v>
      </c>
      <c r="Z152" s="12"/>
      <c r="AA152" s="5"/>
      <c r="AB152" s="81"/>
      <c r="AC152" s="38"/>
    </row>
    <row r="153" spans="1:29">
      <c r="A153" s="15"/>
      <c r="B153" s="15"/>
      <c r="C153" s="62" t="s">
        <v>476</v>
      </c>
      <c r="D153" s="15"/>
      <c r="E153" s="15"/>
      <c r="F153" s="17" t="str">
        <f t="shared" si="2"/>
        <v>805626</v>
      </c>
      <c r="G153" s="20"/>
      <c r="H153" s="20"/>
      <c r="I153" s="19"/>
      <c r="J153" s="20"/>
      <c r="K153" s="20"/>
      <c r="L153" s="20"/>
      <c r="M153" s="20"/>
      <c r="N153" s="22"/>
      <c r="O153" s="23"/>
      <c r="P153" s="24"/>
      <c r="Q153" s="23"/>
      <c r="R153" s="24"/>
      <c r="S153" s="23"/>
      <c r="T153" s="20"/>
      <c r="U153" s="20"/>
      <c r="V153" s="21"/>
      <c r="W153" s="20"/>
      <c r="X153" s="20"/>
      <c r="Y153" s="28" t="str">
        <f>IFERROR(
    IF(Z153="DONE",
        "QC DONE",
        IF(OR(AA153="TBD", ISBLANK(AA153)),
            "NO SHIP DATE",
            IF(AND(ISNUMBER(DATEVALUE(TEXT(Z153,"MM/DD/YY"))), ISNUMBER([1]!Table22[[#This Row],[QC START]])),
                NETWORKDAYS([1]!Table22[[#This Row],[QC START]], DATEVALUE(TEXT(Z153,"MM/DD/YY")), [1]Delivered!$Z$3:$Z$8),
                IF(AND(ISNUMBER(DATEVALUE(TEXT(AA153,"MM/DD/YY"))), ISNUMBER([1]!Table22[[#This Row],[QC START]])),
                    NETWORKDAYS([1]!Table22[[#This Row],[QC START]], DATEVALUE(TEXT(AA153,"MM/DD/YY")), [1]Delivered!$Z$3:$Z$8),
                    "IN QC"
                )
            )-1
        )
    ),
"IN QC"
)</f>
        <v>NO SHIP DATE</v>
      </c>
      <c r="Z153" s="29"/>
      <c r="AA153" s="20"/>
      <c r="AB153" s="84"/>
      <c r="AC153" s="36"/>
    </row>
  </sheetData>
  <conditionalFormatting sqref="D2:D153">
    <cfRule type="containsText" dxfId="15" priority="2" operator="containsText" text="MAJOR ISSUE">
      <formula>NOT(ISERROR(SEARCH("MAJOR ISSUE",D2)))</formula>
    </cfRule>
    <cfRule type="containsText" dxfId="14" priority="3" operator="containsText" text="MINOR ISSUE">
      <formula>NOT(ISERROR(SEARCH("MINOR ISSUE",D2)))</formula>
    </cfRule>
    <cfRule type="containsText" dxfId="13" priority="4" operator="containsText" text="GOOD">
      <formula>NOT(ISERROR(SEARCH("GOOD",D2)))</formula>
    </cfRule>
  </conditionalFormatting>
  <conditionalFormatting sqref="Y2:Y153">
    <cfRule type="cellIs" dxfId="12" priority="7" operator="greaterThan">
      <formula>4</formula>
    </cfRule>
    <cfRule type="cellIs" dxfId="11" priority="8" operator="lessThan">
      <formula>3</formula>
    </cfRule>
    <cfRule type="cellIs" dxfId="10" priority="9" operator="lessThanOrEqual">
      <formula>4</formula>
    </cfRule>
  </conditionalFormatting>
  <conditionalFormatting sqref="Z2:Z3 Z5:Z29 Z32:Z59 Z61:Z107 Z110:Z112 Z114 Z116:Z118 Z120:Z123">
    <cfRule type="expression" dxfId="9" priority="10">
      <formula>AND(Z2&lt;&gt;"", AA3&lt;&gt;"", INT(AA3)-INT(Z2)&lt;2)</formula>
    </cfRule>
  </conditionalFormatting>
  <conditionalFormatting sqref="Z4">
    <cfRule type="expression" dxfId="8" priority="13">
      <formula>AND(Z4&lt;&gt;"", #REF!&lt;&gt;"", INT(#REF!)-INT(Z4)&lt;2)</formula>
    </cfRule>
  </conditionalFormatting>
  <conditionalFormatting sqref="Z30">
    <cfRule type="expression" dxfId="7" priority="11">
      <formula>AND(Z30&lt;&gt;"", AA32&lt;&gt;"", INT(AA32)-INT(Z30)&lt;2)</formula>
    </cfRule>
  </conditionalFormatting>
  <conditionalFormatting sqref="Z60">
    <cfRule type="expression" dxfId="6" priority="14">
      <formula>AND(Z60&lt;&gt;"", #REF!&lt;&gt;"", INT(#REF!)-INT(Z60)&lt;2)</formula>
    </cfRule>
  </conditionalFormatting>
  <conditionalFormatting sqref="Z108 Z115 Z119">
    <cfRule type="expression" dxfId="5" priority="12">
      <formula>AND(Z108&lt;&gt;"", #REF!&lt;&gt;"", INT(#REF!)-INT(Z108)&lt;2)</formula>
    </cfRule>
  </conditionalFormatting>
  <conditionalFormatting sqref="Z113">
    <cfRule type="expression" dxfId="4" priority="6">
      <formula>AND(Z113&lt;&gt;"", #REF!&lt;&gt;"", INT(#REF!)-INT(Z113)&lt;2)</formula>
    </cfRule>
  </conditionalFormatting>
  <conditionalFormatting sqref="Z125:Z153">
    <cfRule type="expression" dxfId="3" priority="5">
      <formula>AND(Z125&lt;&gt;"", AA126&lt;&gt;"", INT(AA126)-INT(Z125)&lt;2)</formula>
    </cfRule>
  </conditionalFormatting>
  <conditionalFormatting sqref="AA28:AB28">
    <cfRule type="expression" dxfId="2" priority="1">
      <formula>AND(AA28&lt;&gt;"", AB29&lt;&gt;"", INT(AB29)-INT(AA28)&lt;2)</formula>
    </cfRule>
  </conditionalFormatting>
  <conditionalFormatting sqref="G37">
    <cfRule type="cellIs" dxfId="1" priority="15" operator="between">
      <formula>#REF!+1</formula>
      <formula>#REF!+30</formula>
    </cfRule>
    <cfRule type="expression" dxfId="0" priority="16">
      <formula>G37:G109&lt;=#REF!</formula>
    </cfRule>
  </conditionalFormatting>
  <dataValidations count="1">
    <dataValidation type="list" allowBlank="1" showInputMessage="1" showErrorMessage="1" sqref="D2:D153" xr:uid="{9E77332B-F1C9-48FC-83B8-02CBFFB93783}">
      <formula1>"GOOD,MINOR ISSUE, MAJOR ISSUE"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Colter Mahlum</dc:creator>
  <cp:lastModifiedBy>Colter Mahlum</cp:lastModifiedBy>
  <dcterms:created xsi:type="dcterms:W3CDTF">2025-05-01T20:11:13Z</dcterms:created>
  <dcterms:modified xsi:type="dcterms:W3CDTF">2025-05-01T20:34:22Z</dcterms:modified>
</cp:coreProperties>
</file>