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08 المحاضرة الثامنة\Quiz\"/>
    </mc:Choice>
  </mc:AlternateContent>
  <xr:revisionPtr revIDLastSave="0" documentId="8_{61BA222C-B646-4F52-94E5-DBD611249D9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تفاصيل العملاء" sheetId="6" r:id="rId1"/>
    <sheet name="تفاصيل الماليات" sheetId="7" r:id="rId2"/>
    <sheet name="الدفعات" sheetId="8" r:id="rId3"/>
  </sheets>
  <definedNames>
    <definedName name="_xlnm._FilterDatabase" localSheetId="2" hidden="1">الدفعات!$A$2:$E$91</definedName>
    <definedName name="_xlnm._FilterDatabase" localSheetId="0" hidden="1">'تفاصيل العملاء'!$A$1:$H$90</definedName>
    <definedName name="_xlnm._FilterDatabase" localSheetId="1" hidden="1">'تفاصيل الماليات'!$A$1:$A$754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customWorkbookViews>
    <customWorkbookView name="LENOVO - Personal View" guid="{D7FAC8D3-E0B3-4EBD-8955-5A423D000E0E}" mergeInterval="0" personalView="1" maximized="1" xWindow="-8" yWindow="-8" windowWidth="1936" windowHeight="1056" activeSheetId="2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3" i="8"/>
  <c r="J3" i="8"/>
  <c r="G3" i="8"/>
  <c r="F3" i="8"/>
  <c r="C16" i="8"/>
  <c r="G6" i="6" l="1"/>
  <c r="G2" i="6"/>
  <c r="G3" i="6"/>
  <c r="G4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5" i="6"/>
  <c r="G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2" i="6"/>
  <c r="B3" i="6"/>
  <c r="E3" i="6" s="1"/>
  <c r="H3" i="6" s="1"/>
  <c r="B4" i="6"/>
  <c r="E4" i="6" s="1"/>
  <c r="H4" i="6" s="1"/>
  <c r="B5" i="6"/>
  <c r="E5" i="6" s="1"/>
  <c r="H5" i="6" s="1"/>
  <c r="B6" i="6"/>
  <c r="E6" i="6" s="1"/>
  <c r="H6" i="6" s="1"/>
  <c r="B7" i="6"/>
  <c r="E7" i="6" s="1"/>
  <c r="H7" i="6" s="1"/>
  <c r="B8" i="6"/>
  <c r="E8" i="6" s="1"/>
  <c r="H8" i="6" s="1"/>
  <c r="B9" i="6"/>
  <c r="E9" i="6" s="1"/>
  <c r="H9" i="6" s="1"/>
  <c r="B10" i="6"/>
  <c r="E10" i="6" s="1"/>
  <c r="H10" i="6" s="1"/>
  <c r="B11" i="6"/>
  <c r="E11" i="6" s="1"/>
  <c r="H11" i="6" s="1"/>
  <c r="B12" i="6"/>
  <c r="E12" i="6" s="1"/>
  <c r="H12" i="6" s="1"/>
  <c r="B13" i="6"/>
  <c r="E13" i="6" s="1"/>
  <c r="H13" i="6" s="1"/>
  <c r="B14" i="6"/>
  <c r="E14" i="6" s="1"/>
  <c r="H14" i="6" s="1"/>
  <c r="B15" i="6"/>
  <c r="E15" i="6" s="1"/>
  <c r="H15" i="6" s="1"/>
  <c r="B16" i="6"/>
  <c r="E16" i="6" s="1"/>
  <c r="H16" i="6" s="1"/>
  <c r="B17" i="6"/>
  <c r="E17" i="6" s="1"/>
  <c r="H17" i="6" s="1"/>
  <c r="B18" i="6"/>
  <c r="E18" i="6" s="1"/>
  <c r="H18" i="6" s="1"/>
  <c r="B19" i="6"/>
  <c r="E19" i="6" s="1"/>
  <c r="H19" i="6" s="1"/>
  <c r="B20" i="6"/>
  <c r="E20" i="6" s="1"/>
  <c r="H20" i="6" s="1"/>
  <c r="B21" i="6"/>
  <c r="E21" i="6" s="1"/>
  <c r="H21" i="6" s="1"/>
  <c r="B22" i="6"/>
  <c r="E22" i="6" s="1"/>
  <c r="H22" i="6" s="1"/>
  <c r="B23" i="6"/>
  <c r="E23" i="6" s="1"/>
  <c r="H23" i="6" s="1"/>
  <c r="B24" i="6"/>
  <c r="E24" i="6" s="1"/>
  <c r="H24" i="6" s="1"/>
  <c r="B25" i="6"/>
  <c r="E25" i="6" s="1"/>
  <c r="H25" i="6" s="1"/>
  <c r="B26" i="6"/>
  <c r="E26" i="6" s="1"/>
  <c r="H26" i="6" s="1"/>
  <c r="B27" i="6"/>
  <c r="E27" i="6" s="1"/>
  <c r="H27" i="6" s="1"/>
  <c r="B28" i="6"/>
  <c r="E28" i="6" s="1"/>
  <c r="H28" i="6" s="1"/>
  <c r="B29" i="6"/>
  <c r="E29" i="6" s="1"/>
  <c r="H29" i="6" s="1"/>
  <c r="B30" i="6"/>
  <c r="E30" i="6" s="1"/>
  <c r="H30" i="6" s="1"/>
  <c r="B31" i="6"/>
  <c r="E31" i="6" s="1"/>
  <c r="H31" i="6" s="1"/>
  <c r="B32" i="6"/>
  <c r="E32" i="6" s="1"/>
  <c r="H32" i="6" s="1"/>
  <c r="B33" i="6"/>
  <c r="E33" i="6" s="1"/>
  <c r="H33" i="6" s="1"/>
  <c r="B34" i="6"/>
  <c r="E34" i="6" s="1"/>
  <c r="H34" i="6" s="1"/>
  <c r="B35" i="6"/>
  <c r="E35" i="6" s="1"/>
  <c r="H35" i="6" s="1"/>
  <c r="B36" i="6"/>
  <c r="E36" i="6" s="1"/>
  <c r="H36" i="6" s="1"/>
  <c r="B37" i="6"/>
  <c r="E37" i="6" s="1"/>
  <c r="H37" i="6" s="1"/>
  <c r="B38" i="6"/>
  <c r="E38" i="6" s="1"/>
  <c r="H38" i="6" s="1"/>
  <c r="B39" i="6"/>
  <c r="E39" i="6" s="1"/>
  <c r="H39" i="6" s="1"/>
  <c r="B40" i="6"/>
  <c r="E40" i="6" s="1"/>
  <c r="H40" i="6" s="1"/>
  <c r="B41" i="6"/>
  <c r="E41" i="6" s="1"/>
  <c r="H41" i="6" s="1"/>
  <c r="B42" i="6"/>
  <c r="E42" i="6" s="1"/>
  <c r="H42" i="6" s="1"/>
  <c r="B43" i="6"/>
  <c r="E43" i="6" s="1"/>
  <c r="H43" i="6" s="1"/>
  <c r="B44" i="6"/>
  <c r="E44" i="6" s="1"/>
  <c r="H44" i="6" s="1"/>
  <c r="B45" i="6"/>
  <c r="E45" i="6" s="1"/>
  <c r="H45" i="6" s="1"/>
  <c r="B46" i="6"/>
  <c r="E46" i="6" s="1"/>
  <c r="H46" i="6" s="1"/>
  <c r="B47" i="6"/>
  <c r="E47" i="6" s="1"/>
  <c r="H47" i="6" s="1"/>
  <c r="B48" i="6"/>
  <c r="E48" i="6" s="1"/>
  <c r="H48" i="6" s="1"/>
  <c r="B49" i="6"/>
  <c r="E49" i="6" s="1"/>
  <c r="H49" i="6" s="1"/>
  <c r="B50" i="6"/>
  <c r="E50" i="6" s="1"/>
  <c r="H50" i="6" s="1"/>
  <c r="B51" i="6"/>
  <c r="E51" i="6" s="1"/>
  <c r="H51" i="6" s="1"/>
  <c r="B52" i="6"/>
  <c r="E52" i="6" s="1"/>
  <c r="H52" i="6" s="1"/>
  <c r="B53" i="6"/>
  <c r="E53" i="6" s="1"/>
  <c r="H53" i="6" s="1"/>
  <c r="B54" i="6"/>
  <c r="E54" i="6" s="1"/>
  <c r="H54" i="6" s="1"/>
  <c r="B55" i="6"/>
  <c r="E55" i="6" s="1"/>
  <c r="H55" i="6" s="1"/>
  <c r="B56" i="6"/>
  <c r="E56" i="6" s="1"/>
  <c r="H56" i="6" s="1"/>
  <c r="B57" i="6"/>
  <c r="E57" i="6" s="1"/>
  <c r="H57" i="6" s="1"/>
  <c r="B58" i="6"/>
  <c r="E58" i="6" s="1"/>
  <c r="H58" i="6" s="1"/>
  <c r="B59" i="6"/>
  <c r="E59" i="6" s="1"/>
  <c r="H59" i="6" s="1"/>
  <c r="B60" i="6"/>
  <c r="E60" i="6" s="1"/>
  <c r="H60" i="6" s="1"/>
  <c r="B61" i="6"/>
  <c r="E61" i="6" s="1"/>
  <c r="H61" i="6" s="1"/>
  <c r="B62" i="6"/>
  <c r="E62" i="6" s="1"/>
  <c r="H62" i="6" s="1"/>
  <c r="B63" i="6"/>
  <c r="E63" i="6" s="1"/>
  <c r="H63" i="6" s="1"/>
  <c r="B64" i="6"/>
  <c r="E64" i="6" s="1"/>
  <c r="H64" i="6" s="1"/>
  <c r="B65" i="6"/>
  <c r="E65" i="6" s="1"/>
  <c r="H65" i="6" s="1"/>
  <c r="B66" i="6"/>
  <c r="E66" i="6" s="1"/>
  <c r="H66" i="6" s="1"/>
  <c r="B67" i="6"/>
  <c r="E67" i="6" s="1"/>
  <c r="H67" i="6" s="1"/>
  <c r="B68" i="6"/>
  <c r="E68" i="6" s="1"/>
  <c r="H68" i="6" s="1"/>
  <c r="B69" i="6"/>
  <c r="E69" i="6" s="1"/>
  <c r="H69" i="6" s="1"/>
  <c r="B70" i="6"/>
  <c r="E70" i="6" s="1"/>
  <c r="H70" i="6" s="1"/>
  <c r="B71" i="6"/>
  <c r="E71" i="6" s="1"/>
  <c r="H71" i="6" s="1"/>
  <c r="B72" i="6"/>
  <c r="E72" i="6" s="1"/>
  <c r="H72" i="6" s="1"/>
  <c r="B73" i="6"/>
  <c r="E73" i="6" s="1"/>
  <c r="H73" i="6" s="1"/>
  <c r="B74" i="6"/>
  <c r="E74" i="6" s="1"/>
  <c r="H74" i="6" s="1"/>
  <c r="B75" i="6"/>
  <c r="E75" i="6" s="1"/>
  <c r="H75" i="6" s="1"/>
  <c r="B76" i="6"/>
  <c r="E76" i="6" s="1"/>
  <c r="H76" i="6" s="1"/>
  <c r="B77" i="6"/>
  <c r="E77" i="6" s="1"/>
  <c r="H77" i="6" s="1"/>
  <c r="B78" i="6"/>
  <c r="E78" i="6" s="1"/>
  <c r="H78" i="6" s="1"/>
  <c r="B79" i="6"/>
  <c r="E79" i="6" s="1"/>
  <c r="H79" i="6" s="1"/>
  <c r="B80" i="6"/>
  <c r="E80" i="6" s="1"/>
  <c r="H80" i="6" s="1"/>
  <c r="B81" i="6"/>
  <c r="E81" i="6" s="1"/>
  <c r="H81" i="6" s="1"/>
  <c r="B82" i="6"/>
  <c r="E82" i="6" s="1"/>
  <c r="H82" i="6" s="1"/>
  <c r="B83" i="6"/>
  <c r="E83" i="6" s="1"/>
  <c r="H83" i="6" s="1"/>
  <c r="B84" i="6"/>
  <c r="E84" i="6" s="1"/>
  <c r="H84" i="6" s="1"/>
  <c r="B85" i="6"/>
  <c r="E85" i="6" s="1"/>
  <c r="H85" i="6" s="1"/>
  <c r="B86" i="6"/>
  <c r="E86" i="6" s="1"/>
  <c r="H86" i="6" s="1"/>
  <c r="B87" i="6"/>
  <c r="E87" i="6" s="1"/>
  <c r="H87" i="6" s="1"/>
  <c r="B88" i="6"/>
  <c r="E88" i="6" s="1"/>
  <c r="H88" i="6" s="1"/>
  <c r="B89" i="6"/>
  <c r="E89" i="6" s="1"/>
  <c r="H89" i="6" s="1"/>
  <c r="B90" i="6"/>
  <c r="E90" i="6" s="1"/>
  <c r="H90" i="6" s="1"/>
  <c r="B2" i="6"/>
  <c r="E2" i="6" s="1"/>
  <c r="H2" i="6" s="1"/>
  <c r="C4" i="8"/>
  <c r="C5" i="8"/>
  <c r="C6" i="8"/>
  <c r="C7" i="8"/>
  <c r="C8" i="8"/>
  <c r="C9" i="8"/>
  <c r="C10" i="8"/>
  <c r="C11" i="8"/>
  <c r="C12" i="8"/>
  <c r="C13" i="8"/>
  <c r="C14" i="8"/>
  <c r="C15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3" i="8"/>
</calcChain>
</file>

<file path=xl/sharedStrings.xml><?xml version="1.0" encoding="utf-8"?>
<sst xmlns="http://schemas.openxmlformats.org/spreadsheetml/2006/main" count="1042" uniqueCount="199">
  <si>
    <t>مبلغ القرض المسحوب</t>
  </si>
  <si>
    <t>المبلغ المسدد</t>
  </si>
  <si>
    <t>تاريخ آخر عملية سداد</t>
  </si>
  <si>
    <t>نوع التسديد</t>
  </si>
  <si>
    <t>كود العميل</t>
  </si>
  <si>
    <t>رقم المشتري</t>
  </si>
  <si>
    <t>ربع سنوي</t>
  </si>
  <si>
    <t>شهري</t>
  </si>
  <si>
    <t>سنوي</t>
  </si>
  <si>
    <t>نصف سنوي</t>
  </si>
  <si>
    <t>المستحق</t>
  </si>
  <si>
    <t>تاريخ الدفع</t>
  </si>
  <si>
    <t>رقم الدفعة</t>
  </si>
  <si>
    <t>YO75</t>
  </si>
  <si>
    <t>LP77</t>
  </si>
  <si>
    <t>GN04</t>
  </si>
  <si>
    <t>KF41</t>
  </si>
  <si>
    <t>OC42</t>
  </si>
  <si>
    <t>PF22</t>
  </si>
  <si>
    <t>EJ46</t>
  </si>
  <si>
    <t>FK18</t>
  </si>
  <si>
    <t>JS78</t>
  </si>
  <si>
    <t>XK74</t>
  </si>
  <si>
    <t>QD12</t>
  </si>
  <si>
    <t>DY01</t>
  </si>
  <si>
    <t>CJ62</t>
  </si>
  <si>
    <t>VZ41</t>
  </si>
  <si>
    <t>IN33</t>
  </si>
  <si>
    <t>NZ74</t>
  </si>
  <si>
    <t>CR94</t>
  </si>
  <si>
    <t>VY33</t>
  </si>
  <si>
    <t>PD31</t>
  </si>
  <si>
    <t>RP96</t>
  </si>
  <si>
    <t>VS66</t>
  </si>
  <si>
    <t>XV41</t>
  </si>
  <si>
    <t>LK15</t>
  </si>
  <si>
    <t>WR06</t>
  </si>
  <si>
    <t>RK32</t>
  </si>
  <si>
    <t>SP82</t>
  </si>
  <si>
    <t>MB36</t>
  </si>
  <si>
    <t>TK73</t>
  </si>
  <si>
    <t>NT70</t>
  </si>
  <si>
    <t>AM79</t>
  </si>
  <si>
    <t>QN00</t>
  </si>
  <si>
    <t>QP98</t>
  </si>
  <si>
    <t>RY01</t>
  </si>
  <si>
    <t>XE89</t>
  </si>
  <si>
    <t>QL56</t>
  </si>
  <si>
    <t>TR91</t>
  </si>
  <si>
    <t>KL96</t>
  </si>
  <si>
    <t>EC36</t>
  </si>
  <si>
    <t>VY93</t>
  </si>
  <si>
    <t>BV13</t>
  </si>
  <si>
    <t>MW56</t>
  </si>
  <si>
    <t>TD23</t>
  </si>
  <si>
    <t>BF31</t>
  </si>
  <si>
    <t>NX93</t>
  </si>
  <si>
    <t>TT64</t>
  </si>
  <si>
    <t>KZ81</t>
  </si>
  <si>
    <t>EQ40</t>
  </si>
  <si>
    <t>UD10</t>
  </si>
  <si>
    <t>AL73</t>
  </si>
  <si>
    <t>SZ00</t>
  </si>
  <si>
    <t>XZ73</t>
  </si>
  <si>
    <t>HQ57</t>
  </si>
  <si>
    <t>YV90</t>
  </si>
  <si>
    <t>HB01</t>
  </si>
  <si>
    <t>ZZ28</t>
  </si>
  <si>
    <t>WQ96</t>
  </si>
  <si>
    <t>XH22</t>
  </si>
  <si>
    <t>VP48</t>
  </si>
  <si>
    <t>BN56</t>
  </si>
  <si>
    <t>LQ52</t>
  </si>
  <si>
    <t>ZW54</t>
  </si>
  <si>
    <t>KM31</t>
  </si>
  <si>
    <t>JD64</t>
  </si>
  <si>
    <t>WS37</t>
  </si>
  <si>
    <t>TD61</t>
  </si>
  <si>
    <t>AQ65</t>
  </si>
  <si>
    <t>BI09</t>
  </si>
  <si>
    <t>DA86</t>
  </si>
  <si>
    <t>CV11</t>
  </si>
  <si>
    <t>MD09</t>
  </si>
  <si>
    <t>NQ47</t>
  </si>
  <si>
    <t>RW79</t>
  </si>
  <si>
    <t>FH66</t>
  </si>
  <si>
    <t>MZ54</t>
  </si>
  <si>
    <t>QU38</t>
  </si>
  <si>
    <t>WI64</t>
  </si>
  <si>
    <t>CP81</t>
  </si>
  <si>
    <t>QR68</t>
  </si>
  <si>
    <t>ZR07</t>
  </si>
  <si>
    <t>HV83</t>
  </si>
  <si>
    <t>ZH59</t>
  </si>
  <si>
    <t>FQ27</t>
  </si>
  <si>
    <t>HS04</t>
  </si>
  <si>
    <t>HR55</t>
  </si>
  <si>
    <t>QG54</t>
  </si>
  <si>
    <t>SC74</t>
  </si>
  <si>
    <t>TG54</t>
  </si>
  <si>
    <t>GX49</t>
  </si>
  <si>
    <t>DN26</t>
  </si>
  <si>
    <t>AL73-972850635</t>
  </si>
  <si>
    <t>AM79-930321003</t>
  </si>
  <si>
    <t>AQ65-677093467</t>
  </si>
  <si>
    <t>BF31-511056520</t>
  </si>
  <si>
    <t>BI09-630228967</t>
  </si>
  <si>
    <t>BN56-784969617</t>
  </si>
  <si>
    <t>BV13-882573442</t>
  </si>
  <si>
    <t>CJ62-604145963</t>
  </si>
  <si>
    <t>CP81-960224799</t>
  </si>
  <si>
    <t>CR94-569744775</t>
  </si>
  <si>
    <t>CV11-977324937</t>
  </si>
  <si>
    <t>DA86-794293819</t>
  </si>
  <si>
    <t>DN26-896748617</t>
  </si>
  <si>
    <t>DY01-246609690</t>
  </si>
  <si>
    <t>EC36-681202417</t>
  </si>
  <si>
    <t>EJ46-550269259</t>
  </si>
  <si>
    <t>EQ40-815494229</t>
  </si>
  <si>
    <t>FH66-373170069</t>
  </si>
  <si>
    <t>FK18-978535857</t>
  </si>
  <si>
    <t>FQ27-677930177</t>
  </si>
  <si>
    <t>GN04-804425674</t>
  </si>
  <si>
    <t>GX49-320777525</t>
  </si>
  <si>
    <t>HB01-585586734</t>
  </si>
  <si>
    <t>HQ57-612214983</t>
  </si>
  <si>
    <t>HR55-234791788</t>
  </si>
  <si>
    <t>HS04-610198237</t>
  </si>
  <si>
    <t>HV83-717039811</t>
  </si>
  <si>
    <t>IN33-406403614</t>
  </si>
  <si>
    <t>JD64-150328098</t>
  </si>
  <si>
    <t>JS78-705188932</t>
  </si>
  <si>
    <t>KF41-541923909</t>
  </si>
  <si>
    <t>KL96-742039844</t>
  </si>
  <si>
    <t>KM31-977068879</t>
  </si>
  <si>
    <t>KZ81-686971516</t>
  </si>
  <si>
    <t>LK15-788474603</t>
  </si>
  <si>
    <t>LP77-775625737</t>
  </si>
  <si>
    <t>LQ52-193670292</t>
  </si>
  <si>
    <t>MB36-544510273</t>
  </si>
  <si>
    <t>MD09-153495055</t>
  </si>
  <si>
    <t>MW56-428662265</t>
  </si>
  <si>
    <t>MZ54-303163977</t>
  </si>
  <si>
    <t>NQ47-456691262</t>
  </si>
  <si>
    <t>NT70-248275250</t>
  </si>
  <si>
    <t>NX93-793943816</t>
  </si>
  <si>
    <t>NZ74-336663316</t>
  </si>
  <si>
    <t>OC42-818169475</t>
  </si>
  <si>
    <t>PD31-352780755</t>
  </si>
  <si>
    <t>PF22-913684149</t>
  </si>
  <si>
    <t>QD12-211901250</t>
  </si>
  <si>
    <t>QG54-181628902</t>
  </si>
  <si>
    <t>QL56-422335280</t>
  </si>
  <si>
    <t>QN00-430348902</t>
  </si>
  <si>
    <t>QP98-397168078</t>
  </si>
  <si>
    <t>QR68-165152728</t>
  </si>
  <si>
    <t>QU38-821048507</t>
  </si>
  <si>
    <t>RK32-451449124</t>
  </si>
  <si>
    <t>RP96-864676530</t>
  </si>
  <si>
    <t>RW79-778139673</t>
  </si>
  <si>
    <t>RY01-913223305</t>
  </si>
  <si>
    <t>SC74-753170315</t>
  </si>
  <si>
    <t>SP82-560412901</t>
  </si>
  <si>
    <t>SZ00-819477473</t>
  </si>
  <si>
    <t>TD23-326790326</t>
  </si>
  <si>
    <t>TD61-634387491</t>
  </si>
  <si>
    <t>TG54-529698704</t>
  </si>
  <si>
    <t>TK73-680360294</t>
  </si>
  <si>
    <t>TR91-783126669</t>
  </si>
  <si>
    <t>TT64-398296375</t>
  </si>
  <si>
    <t>UD10-369881896</t>
  </si>
  <si>
    <t>VP48-799315834</t>
  </si>
  <si>
    <t>VS66-530147861</t>
  </si>
  <si>
    <t>VY33-951954256</t>
  </si>
  <si>
    <t>VY93-599619754</t>
  </si>
  <si>
    <t>VZ41-823254964</t>
  </si>
  <si>
    <t>WI64-609265878</t>
  </si>
  <si>
    <t>WQ96-670096912</t>
  </si>
  <si>
    <t>WR06-904609916</t>
  </si>
  <si>
    <t>WS37-330218339</t>
  </si>
  <si>
    <t>XE89-446538900</t>
  </si>
  <si>
    <t>XH22-798018545</t>
  </si>
  <si>
    <t>XK74-954622964</t>
  </si>
  <si>
    <t>XV41-740802342</t>
  </si>
  <si>
    <t>XZ73-823899204</t>
  </si>
  <si>
    <t>YO75-550018972</t>
  </si>
  <si>
    <t>YV90-926733314</t>
  </si>
  <si>
    <t>ZH59-229939518</t>
  </si>
  <si>
    <t>ZR07-584041074</t>
  </si>
  <si>
    <t>ZW54-439796693</t>
  </si>
  <si>
    <t>ZZ28-627693438</t>
  </si>
  <si>
    <t>موعد الدفعة القادمة</t>
  </si>
  <si>
    <t>المبلغ المتبقي</t>
  </si>
  <si>
    <t>عدد مرات الدفع</t>
  </si>
  <si>
    <t>الدفعات</t>
  </si>
  <si>
    <t>رقم المشتري /كود العميل</t>
  </si>
  <si>
    <t>SUMIFS('تفاصيل الماليات'!C15:C767,'تفاصيل الماليات'!B15:B767,1,'تفاصيل الماليات'!A15:A767,الدفعات!C16)</t>
  </si>
  <si>
    <t>SUMIFS('تفاصيل الماليات'!C2:C754   ,'تفاصيل الماليات'!B2:B754,1  ,'تفاصيل الماليات'!A2:A754       ,الدفعات!C16)</t>
  </si>
  <si>
    <t>SUMIFS('تفاصيل الماليات'!$C$2:$C$754,'تفاصيل الماليات'!B15:B767,1,'تفاصيل الماليات'!A15:A767,الدفعات!C16)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</si>
</sst>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  <xf numFmtId="0" fontId="0" fillId="2" borderId="1" xfId="0" applyFill="1" applyBorder="1" applyAlignment="1">
      <alignment horizontal="center"/>
    </xf>
    <xf numFmtId="164" fontId="2" fillId="5" borderId="1" xfId="0" applyNumberFormat="1" applyFont="1" applyFill="1" applyBorder="1"/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Normal" xfId="0" builtinId="0"/>
    <cellStyle name="Normal 3 2" xfId="1" xr:uid="{00000000-0005-0000-0000-000001000000}"/>
  </cellStyles>
  <dxfs count="1"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99CCFF"/>
      <color rgb="FFFF99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FF7F-07F9-417B-9899-865F37708E6F}">
  <sheetPr>
    <tabColor theme="5" tint="0.59999389629810485"/>
  </sheetPr>
  <dimension ref="A1:H90"/>
  <sheetViews>
    <sheetView zoomScale="115" zoomScaleNormal="115" workbookViewId="0">
      <selection activeCell="H4" sqref="H4"/>
    </sheetView>
  </sheetViews>
  <sheetFormatPr defaultRowHeight="14.4" x14ac:dyDescent="0.3"/>
  <cols>
    <col min="1" max="1" width="16" bestFit="1" customWidth="1"/>
    <col min="2" max="2" width="16.77734375" bestFit="1" customWidth="1"/>
    <col min="3" max="4" width="14.44140625" customWidth="1"/>
    <col min="5" max="5" width="17.33203125" customWidth="1"/>
    <col min="6" max="6" width="15.21875" customWidth="1"/>
    <col min="7" max="7" width="16.88671875" bestFit="1" customWidth="1"/>
    <col min="8" max="8" width="15.21875" style="8" bestFit="1" customWidth="1"/>
    <col min="11" max="11" width="19.44140625" customWidth="1"/>
  </cols>
  <sheetData>
    <row r="1" spans="1:8" x14ac:dyDescent="0.3">
      <c r="A1" s="5" t="s">
        <v>10</v>
      </c>
      <c r="B1" s="5" t="s">
        <v>0</v>
      </c>
      <c r="C1" s="5" t="s">
        <v>3</v>
      </c>
      <c r="D1" s="5" t="s">
        <v>1</v>
      </c>
      <c r="E1" s="5" t="s">
        <v>192</v>
      </c>
      <c r="F1" s="5" t="s">
        <v>193</v>
      </c>
      <c r="G1" s="5" t="s">
        <v>2</v>
      </c>
      <c r="H1" s="7" t="s">
        <v>191</v>
      </c>
    </row>
    <row r="2" spans="1:8" x14ac:dyDescent="0.3">
      <c r="A2" t="s">
        <v>172</v>
      </c>
      <c r="B2">
        <f>VLOOKUP(A2,الدفعات!$C$1:$E$91,2,FALSE)</f>
        <v>125895</v>
      </c>
      <c r="C2" t="str">
        <f>VLOOKUP(A2,الدفعات!$C$1:$E$91,3,FALSE)</f>
        <v>شهري</v>
      </c>
      <c r="D2">
        <f>SUMIF('تفاصيل الماليات'!$A$2:$A$754,'تفاصيل العملاء'!A2,'تفاصيل الماليات'!$C$2:$C$754)</f>
        <v>77684</v>
      </c>
      <c r="E2">
        <f>B2-D2</f>
        <v>48211</v>
      </c>
      <c r="F2">
        <f>COUNTIF('تفاصيل الماليات'!$A$2:$A$754,'تفاصيل العملاء'!A2)</f>
        <v>13</v>
      </c>
      <c r="G2" s="1">
        <f>_xlfn.MAXIFS('تفاصيل الماليات'!D2:D754,'تفاصيل الماليات'!A2:A754,'تفاصيل العملاء'!A2)</f>
        <v>43036</v>
      </c>
      <c r="H2" s="8">
        <f>IF(E2=0,"منتهي",IF(C2="شهري",G2+30,IF(C2="ربع سنوي",G2+120,IF(C2="نصف سنوي",G2+240,G2+365))))</f>
        <v>43066</v>
      </c>
    </row>
    <row r="3" spans="1:8" x14ac:dyDescent="0.3">
      <c r="A3" t="s">
        <v>174</v>
      </c>
      <c r="B3">
        <f>VLOOKUP(A3,الدفعات!$C$1:$E$91,2,FALSE)</f>
        <v>55573</v>
      </c>
      <c r="C3" t="str">
        <f>VLOOKUP(A3,الدفعات!$C$1:$E$91,3,FALSE)</f>
        <v>ربع سنوي</v>
      </c>
      <c r="D3">
        <f>SUMIF('تفاصيل الماليات'!$A$2:$A$754,'تفاصيل العملاء'!A3,'تفاصيل الماليات'!$C$2:$C$754)</f>
        <v>55573</v>
      </c>
      <c r="E3">
        <f t="shared" ref="E3:E66" si="0">B3-D3</f>
        <v>0</v>
      </c>
      <c r="F3">
        <f>COUNTIF('تفاصيل الماليات'!$A$2:$A$754,'تفاصيل العملاء'!A3)</f>
        <v>10</v>
      </c>
      <c r="G3" s="1">
        <f>_xlfn.MAXIFS('تفاصيل الماليات'!D3:D755,'تفاصيل الماليات'!A3:A755,'تفاصيل العملاء'!A3)</f>
        <v>42855</v>
      </c>
      <c r="H3" s="8" t="str">
        <f t="shared" ref="H3:H66" si="1">IF(E3=0,"منتهي",IF(C3="شهري",G3+30,IF(C3="ربع سنوي",G3+120,IF(C3="نصف سنوي",G3+240,G3+365))))</f>
        <v>منتهي</v>
      </c>
    </row>
    <row r="4" spans="1:8" x14ac:dyDescent="0.3">
      <c r="A4" t="s">
        <v>136</v>
      </c>
      <c r="B4">
        <f>VLOOKUP(A4,الدفعات!$C$1:$E$91,2,FALSE)</f>
        <v>87200</v>
      </c>
      <c r="C4" t="str">
        <f>VLOOKUP(A4,الدفعات!$C$1:$E$91,3,FALSE)</f>
        <v>سنوي</v>
      </c>
      <c r="D4">
        <f>SUMIF('تفاصيل الماليات'!$A$2:$A$754,'تفاصيل العملاء'!A4,'تفاصيل الماليات'!$C$2:$C$754)</f>
        <v>65254</v>
      </c>
      <c r="E4">
        <f t="shared" si="0"/>
        <v>21946</v>
      </c>
      <c r="F4">
        <f>COUNTIF('تفاصيل الماليات'!$A$2:$A$754,'تفاصيل العملاء'!A4)</f>
        <v>13</v>
      </c>
      <c r="G4" s="1">
        <f>_xlfn.MAXIFS('تفاصيل الماليات'!D4:D756,'تفاصيل الماليات'!A4:A756,'تفاصيل العملاء'!A4)</f>
        <v>42965</v>
      </c>
      <c r="H4" s="8">
        <f t="shared" si="1"/>
        <v>43330</v>
      </c>
    </row>
    <row r="5" spans="1:8" x14ac:dyDescent="0.3">
      <c r="A5" t="s">
        <v>126</v>
      </c>
      <c r="B5">
        <f>VLOOKUP(A5,الدفعات!$C$1:$E$91,2,FALSE)</f>
        <v>134742</v>
      </c>
      <c r="C5" t="str">
        <f>VLOOKUP(A5,الدفعات!$C$1:$E$91,3,FALSE)</f>
        <v>ربع سنوي</v>
      </c>
      <c r="D5">
        <f>SUMIF('تفاصيل الماليات'!$A$2:$A$754,'تفاصيل العملاء'!A5,'تفاصيل الماليات'!$C$2:$C$754)</f>
        <v>88104</v>
      </c>
      <c r="E5">
        <f t="shared" si="0"/>
        <v>46638</v>
      </c>
      <c r="F5">
        <f>COUNTIF('تفاصيل الماليات'!$A$2:$A$754,'تفاصيل العملاء'!A5)</f>
        <v>13</v>
      </c>
      <c r="G5" s="1">
        <f>_xlfn.MAXIFS('تفاصيل الماليات'!D5:D757,'تفاصيل الماليات'!A5:A757,'تفاصيل العملاء'!A5)</f>
        <v>42979</v>
      </c>
      <c r="H5" s="8">
        <f t="shared" si="1"/>
        <v>43099</v>
      </c>
    </row>
    <row r="6" spans="1:8" x14ac:dyDescent="0.3">
      <c r="A6" t="s">
        <v>143</v>
      </c>
      <c r="B6">
        <f>VLOOKUP(A6,الدفعات!$C$1:$E$91,2,FALSE)</f>
        <v>70552</v>
      </c>
      <c r="C6" t="str">
        <f>VLOOKUP(A6,الدفعات!$C$1:$E$91,3,FALSE)</f>
        <v>شهري</v>
      </c>
      <c r="D6">
        <f>SUMIF('تفاصيل الماليات'!$A$2:$A$754,'تفاصيل العملاء'!A6,'تفاصيل الماليات'!$C$2:$C$754)</f>
        <v>62614</v>
      </c>
      <c r="E6">
        <f t="shared" si="0"/>
        <v>7938</v>
      </c>
      <c r="F6">
        <f>COUNTIF('تفاصيل الماليات'!$A$2:$A$754,'تفاصيل العملاء'!A6)</f>
        <v>11</v>
      </c>
      <c r="G6" s="1">
        <f>_xlfn.MAXIFS('تفاصيل الماليات'!D6:D758,'تفاصيل الماليات'!A6:A758,'تفاصيل العملاء'!A6)</f>
        <v>42901</v>
      </c>
      <c r="H6" s="8">
        <f t="shared" si="1"/>
        <v>42931</v>
      </c>
    </row>
    <row r="7" spans="1:8" x14ac:dyDescent="0.3">
      <c r="A7" t="s">
        <v>106</v>
      </c>
      <c r="B7">
        <f>VLOOKUP(A7,الدفعات!$C$1:$E$91,2,FALSE)</f>
        <v>81549</v>
      </c>
      <c r="C7" t="str">
        <f>VLOOKUP(A7,الدفعات!$C$1:$E$91,3,FALSE)</f>
        <v>نصف سنوي</v>
      </c>
      <c r="D7">
        <f>SUMIF('تفاصيل الماليات'!$A$2:$A$754,'تفاصيل العملاء'!A7,'تفاصيل الماليات'!$C$2:$C$754)</f>
        <v>34161</v>
      </c>
      <c r="E7">
        <f t="shared" si="0"/>
        <v>47388</v>
      </c>
      <c r="F7">
        <f>COUNTIF('تفاصيل الماليات'!$A$2:$A$754,'تفاصيل العملاء'!A7)</f>
        <v>7</v>
      </c>
      <c r="G7" s="1">
        <f>_xlfn.MAXIFS('تفاصيل الماليات'!D7:D759,'تفاصيل الماليات'!A7:A759,'تفاصيل العملاء'!A7)</f>
        <v>43044</v>
      </c>
      <c r="H7" s="8">
        <f t="shared" si="1"/>
        <v>43284</v>
      </c>
    </row>
    <row r="8" spans="1:8" x14ac:dyDescent="0.3">
      <c r="A8" t="s">
        <v>104</v>
      </c>
      <c r="B8">
        <f>VLOOKUP(A8,الدفعات!$C$1:$E$91,2,FALSE)</f>
        <v>41703</v>
      </c>
      <c r="C8" t="str">
        <f>VLOOKUP(A8,الدفعات!$C$1:$E$91,3,FALSE)</f>
        <v>نصف سنوي</v>
      </c>
      <c r="D8">
        <f>SUMIF('تفاصيل الماليات'!$A$2:$A$754,'تفاصيل العملاء'!A8,'تفاصيل الماليات'!$C$2:$C$754)</f>
        <v>31531</v>
      </c>
      <c r="E8">
        <f t="shared" si="0"/>
        <v>10172</v>
      </c>
      <c r="F8">
        <f>COUNTIF('تفاصيل الماليات'!$A$2:$A$754,'تفاصيل العملاء'!A8)</f>
        <v>6</v>
      </c>
      <c r="G8" s="1">
        <f>_xlfn.MAXIFS('تفاصيل الماليات'!D8:D760,'تفاصيل الماليات'!A8:A760,'تفاصيل العملاء'!A8)</f>
        <v>42910</v>
      </c>
      <c r="H8" s="8">
        <f t="shared" si="1"/>
        <v>43150</v>
      </c>
    </row>
    <row r="9" spans="1:8" x14ac:dyDescent="0.3">
      <c r="A9" t="s">
        <v>138</v>
      </c>
      <c r="B9">
        <f>VLOOKUP(A9,الدفعات!$C$1:$E$91,2,FALSE)</f>
        <v>115243</v>
      </c>
      <c r="C9" t="str">
        <f>VLOOKUP(A9,الدفعات!$C$1:$E$91,3,FALSE)</f>
        <v>نصف سنوي</v>
      </c>
      <c r="D9">
        <f>SUMIF('تفاصيل الماليات'!$A$2:$A$754,'تفاصيل العملاء'!A9,'تفاصيل الماليات'!$C$2:$C$754)</f>
        <v>60385</v>
      </c>
      <c r="E9">
        <f t="shared" si="0"/>
        <v>54858</v>
      </c>
      <c r="F9">
        <f>COUNTIF('تفاصيل الماليات'!$A$2:$A$754,'تفاصيل العملاء'!A9)</f>
        <v>11</v>
      </c>
      <c r="G9" s="1">
        <f>_xlfn.MAXIFS('تفاصيل الماليات'!D9:D761,'تفاصيل الماليات'!A9:A761,'تفاصيل العملاء'!A9)</f>
        <v>42838</v>
      </c>
      <c r="H9" s="8">
        <f t="shared" si="1"/>
        <v>43078</v>
      </c>
    </row>
    <row r="10" spans="1:8" x14ac:dyDescent="0.3">
      <c r="A10" t="s">
        <v>182</v>
      </c>
      <c r="B10">
        <f>VLOOKUP(A10,الدفعات!$C$1:$E$91,2,FALSE)</f>
        <v>128629</v>
      </c>
      <c r="C10" t="str">
        <f>VLOOKUP(A10,الدفعات!$C$1:$E$91,3,FALSE)</f>
        <v>شهري</v>
      </c>
      <c r="D10">
        <f>SUMIF('تفاصيل الماليات'!$A$2:$A$754,'تفاصيل العملاء'!A10,'تفاصيل الماليات'!$C$2:$C$754)</f>
        <v>31025</v>
      </c>
      <c r="E10">
        <f t="shared" si="0"/>
        <v>97604</v>
      </c>
      <c r="F10">
        <f>COUNTIF('تفاصيل الماليات'!$A$2:$A$754,'تفاصيل العملاء'!A10)</f>
        <v>5</v>
      </c>
      <c r="G10" s="1">
        <f>_xlfn.MAXIFS('تفاصيل الماليات'!D10:D762,'تفاصيل الماليات'!A10:A762,'تفاصيل العملاء'!A10)</f>
        <v>42778</v>
      </c>
      <c r="H10" s="8">
        <f t="shared" si="1"/>
        <v>42808</v>
      </c>
    </row>
    <row r="11" spans="1:8" x14ac:dyDescent="0.3">
      <c r="A11" t="s">
        <v>113</v>
      </c>
      <c r="B11">
        <f>VLOOKUP(A11,الدفعات!$C$1:$E$91,2,FALSE)</f>
        <v>85750</v>
      </c>
      <c r="C11" t="str">
        <f>VLOOKUP(A11,الدفعات!$C$1:$E$91,3,FALSE)</f>
        <v>شهري</v>
      </c>
      <c r="D11">
        <f>SUMIF('تفاصيل الماليات'!$A$2:$A$754,'تفاصيل العملاء'!A11,'تفاصيل الماليات'!$C$2:$C$754)</f>
        <v>65904</v>
      </c>
      <c r="E11">
        <f t="shared" si="0"/>
        <v>19846</v>
      </c>
      <c r="F11">
        <f>COUNTIF('تفاصيل الماليات'!$A$2:$A$754,'تفاصيل العملاء'!A11)</f>
        <v>12</v>
      </c>
      <c r="G11" s="1">
        <f>_xlfn.MAXIFS('تفاصيل الماليات'!D11:D763,'تفاصيل الماليات'!A11:A763,'تفاصيل العملاء'!A11)</f>
        <v>42869</v>
      </c>
      <c r="H11" s="8">
        <f t="shared" si="1"/>
        <v>42899</v>
      </c>
    </row>
    <row r="12" spans="1:8" x14ac:dyDescent="0.3">
      <c r="A12" t="s">
        <v>153</v>
      </c>
      <c r="B12">
        <f>VLOOKUP(A12,الدفعات!$C$1:$E$91,2,FALSE)</f>
        <v>71421</v>
      </c>
      <c r="C12" t="str">
        <f>VLOOKUP(A12,الدفعات!$C$1:$E$91,3,FALSE)</f>
        <v>نصف سنوي</v>
      </c>
      <c r="D12">
        <f>SUMIF('تفاصيل الماليات'!$A$2:$A$754,'تفاصيل العملاء'!A12,'تفاصيل الماليات'!$C$2:$C$754)</f>
        <v>49015</v>
      </c>
      <c r="E12">
        <f t="shared" si="0"/>
        <v>22406</v>
      </c>
      <c r="F12">
        <f>COUNTIF('تفاصيل الماليات'!$A$2:$A$754,'تفاصيل العملاء'!A12)</f>
        <v>8</v>
      </c>
      <c r="G12" s="1">
        <f>_xlfn.MAXIFS('تفاصيل الماليات'!D12:D764,'تفاصيل الماليات'!A12:A764,'تفاصيل العملاء'!A12)</f>
        <v>43011</v>
      </c>
      <c r="H12" s="8">
        <f t="shared" si="1"/>
        <v>43251</v>
      </c>
    </row>
    <row r="13" spans="1:8" x14ac:dyDescent="0.3">
      <c r="A13" t="s">
        <v>117</v>
      </c>
      <c r="B13">
        <f>VLOOKUP(A13,الدفعات!$C$1:$E$91,2,FALSE)</f>
        <v>76563</v>
      </c>
      <c r="C13" t="str">
        <f>VLOOKUP(A13,الدفعات!$C$1:$E$91,3,FALSE)</f>
        <v>نصف سنوي</v>
      </c>
      <c r="D13">
        <f>SUMIF('تفاصيل الماليات'!$A$2:$A$754,'تفاصيل العملاء'!A13,'تفاصيل الماليات'!$C$2:$C$754)</f>
        <v>62028</v>
      </c>
      <c r="E13">
        <f t="shared" si="0"/>
        <v>14535</v>
      </c>
      <c r="F13">
        <f>COUNTIF('تفاصيل الماليات'!$A$2:$A$754,'تفاصيل العملاء'!A13)</f>
        <v>10</v>
      </c>
      <c r="G13" s="1">
        <f>_xlfn.MAXIFS('تفاصيل الماليات'!D13:D765,'تفاصيل الماليات'!A13:A765,'تفاصيل العملاء'!A13)</f>
        <v>42947</v>
      </c>
      <c r="H13" s="8">
        <f t="shared" si="1"/>
        <v>43187</v>
      </c>
    </row>
    <row r="14" spans="1:8" x14ac:dyDescent="0.3">
      <c r="A14" t="s">
        <v>140</v>
      </c>
      <c r="B14">
        <f>VLOOKUP(A14,الدفعات!$C$1:$E$91,2,FALSE)</f>
        <v>92811</v>
      </c>
      <c r="C14" t="str">
        <f>VLOOKUP(A14,الدفعات!$C$1:$E$91,3,FALSE)</f>
        <v>نصف سنوي</v>
      </c>
      <c r="D14">
        <f>SUMIF('تفاصيل الماليات'!$A$2:$A$754,'تفاصيل العملاء'!A14,'تفاصيل الماليات'!$C$2:$C$754)</f>
        <v>58965</v>
      </c>
      <c r="E14">
        <f t="shared" si="0"/>
        <v>33846</v>
      </c>
      <c r="F14">
        <f>COUNTIF('تفاصيل الماليات'!$A$2:$A$754,'تفاصيل العملاء'!A14)</f>
        <v>9</v>
      </c>
      <c r="G14" s="1">
        <f>_xlfn.MAXIFS('تفاصيل الماليات'!D14:D766,'تفاصيل الماليات'!A14:A766,'تفاصيل العملاء'!A14)</f>
        <v>43008</v>
      </c>
      <c r="H14" s="8">
        <f t="shared" si="1"/>
        <v>43248</v>
      </c>
    </row>
    <row r="15" spans="1:8" x14ac:dyDescent="0.3">
      <c r="A15" t="s">
        <v>151</v>
      </c>
      <c r="B15">
        <f>VLOOKUP(A15,الدفعات!$C$1:$E$91,2,FALSE)</f>
        <v>66886</v>
      </c>
      <c r="C15" t="str">
        <f>VLOOKUP(A15,الدفعات!$C$1:$E$91,3,FALSE)</f>
        <v>نصف سنوي</v>
      </c>
      <c r="D15">
        <f>SUMIF('تفاصيل الماليات'!$A$2:$A$754,'تفاصيل العملاء'!A15,'تفاصيل الماليات'!$C$2:$C$754)</f>
        <v>54746</v>
      </c>
      <c r="E15">
        <f t="shared" si="0"/>
        <v>12140</v>
      </c>
      <c r="F15">
        <f>COUNTIF('تفاصيل الماليات'!$A$2:$A$754,'تفاصيل العملاء'!A15)</f>
        <v>13</v>
      </c>
      <c r="G15" s="1">
        <f>_xlfn.MAXIFS('تفاصيل الماليات'!D15:D767,'تفاصيل الماليات'!A15:A767,'تفاصيل العملاء'!A15)</f>
        <v>42985</v>
      </c>
      <c r="H15" s="8">
        <f t="shared" si="1"/>
        <v>43225</v>
      </c>
    </row>
    <row r="16" spans="1:8" x14ac:dyDescent="0.3">
      <c r="A16" t="s">
        <v>171</v>
      </c>
      <c r="B16">
        <f>VLOOKUP(A16,الدفعات!$C$1:$E$91,2,FALSE)</f>
        <v>62118</v>
      </c>
      <c r="C16" t="str">
        <f>VLOOKUP(A16,الدفعات!$C$1:$E$91,3,FALSE)</f>
        <v>سنوي</v>
      </c>
      <c r="D16">
        <f>SUMIF('تفاصيل الماليات'!$A$2:$A$754,'تفاصيل العملاء'!A16,'تفاصيل الماليات'!$C$2:$C$754)</f>
        <v>43646</v>
      </c>
      <c r="E16">
        <f t="shared" si="0"/>
        <v>18472</v>
      </c>
      <c r="F16">
        <f>COUNTIF('تفاصيل الماليات'!$A$2:$A$754,'تفاصيل العملاء'!A16)</f>
        <v>8</v>
      </c>
      <c r="G16" s="1">
        <f>_xlfn.MAXIFS('تفاصيل الماليات'!D16:D768,'تفاصيل الماليات'!A16:A768,'تفاصيل العملاء'!A16)</f>
        <v>42869</v>
      </c>
      <c r="H16" s="8">
        <f t="shared" si="1"/>
        <v>43234</v>
      </c>
    </row>
    <row r="17" spans="1:8" x14ac:dyDescent="0.3">
      <c r="A17" t="s">
        <v>129</v>
      </c>
      <c r="B17">
        <f>VLOOKUP(A17,الدفعات!$C$1:$E$91,2,FALSE)</f>
        <v>45434</v>
      </c>
      <c r="C17" t="str">
        <f>VLOOKUP(A17,الدفعات!$C$1:$E$91,3,FALSE)</f>
        <v>سنوي</v>
      </c>
      <c r="D17">
        <f>SUMIF('تفاصيل الماليات'!$A$2:$A$754,'تفاصيل العملاء'!A17,'تفاصيل الماليات'!$C$2:$C$754)</f>
        <v>27757</v>
      </c>
      <c r="E17">
        <f t="shared" si="0"/>
        <v>17677</v>
      </c>
      <c r="F17">
        <f>COUNTIF('تفاصيل الماليات'!$A$2:$A$754,'تفاصيل العملاء'!A17)</f>
        <v>7</v>
      </c>
      <c r="G17" s="1">
        <f>_xlfn.MAXIFS('تفاصيل الماليات'!D17:D769,'تفاصيل الماليات'!A17:A769,'تفاصيل العملاء'!A17)</f>
        <v>42907</v>
      </c>
      <c r="H17" s="8">
        <f t="shared" si="1"/>
        <v>43272</v>
      </c>
    </row>
    <row r="18" spans="1:8" x14ac:dyDescent="0.3">
      <c r="A18" t="s">
        <v>102</v>
      </c>
      <c r="B18">
        <f>VLOOKUP(A18,الدفعات!$C$1:$E$91,2,FALSE)</f>
        <v>104493</v>
      </c>
      <c r="C18" t="str">
        <f>VLOOKUP(A18,الدفعات!$C$1:$E$91,3,FALSE)</f>
        <v>سنوي</v>
      </c>
      <c r="D18">
        <f>SUMIF('تفاصيل الماليات'!$A$2:$A$754,'تفاصيل العملاء'!A18,'تفاصيل الماليات'!$C$2:$C$754)</f>
        <v>86544</v>
      </c>
      <c r="E18">
        <f t="shared" si="0"/>
        <v>17949</v>
      </c>
      <c r="F18">
        <f>COUNTIF('تفاصيل الماليات'!$A$2:$A$754,'تفاصيل العملاء'!A18)</f>
        <v>14</v>
      </c>
      <c r="G18" s="1">
        <f>_xlfn.MAXIFS('تفاصيل الماليات'!D18:D770,'تفاصيل الماليات'!A18:A770,'تفاصيل العملاء'!A18)</f>
        <v>43007</v>
      </c>
      <c r="H18" s="8">
        <f t="shared" si="1"/>
        <v>43372</v>
      </c>
    </row>
    <row r="19" spans="1:8" x14ac:dyDescent="0.3">
      <c r="A19" t="s">
        <v>185</v>
      </c>
      <c r="B19">
        <f>VLOOKUP(A19,الدفعات!$C$1:$E$91,2,FALSE)</f>
        <v>116693</v>
      </c>
      <c r="C19" t="str">
        <f>VLOOKUP(A19,الدفعات!$C$1:$E$91,3,FALSE)</f>
        <v>شهري</v>
      </c>
      <c r="D19">
        <f>SUMIF('تفاصيل الماليات'!$A$2:$A$754,'تفاصيل العملاء'!A19,'تفاصيل الماليات'!$C$2:$C$754)</f>
        <v>51914</v>
      </c>
      <c r="E19">
        <f t="shared" si="0"/>
        <v>64779</v>
      </c>
      <c r="F19">
        <f>COUNTIF('تفاصيل الماليات'!$A$2:$A$754,'تفاصيل العملاء'!A19)</f>
        <v>9</v>
      </c>
      <c r="G19" s="1">
        <f>_xlfn.MAXIFS('تفاصيل الماليات'!D19:D771,'تفاصيل الماليات'!A19:A771,'تفاصيل العملاء'!A19)</f>
        <v>42673</v>
      </c>
      <c r="H19" s="8">
        <f t="shared" si="1"/>
        <v>42703</v>
      </c>
    </row>
    <row r="20" spans="1:8" x14ac:dyDescent="0.3">
      <c r="A20" t="s">
        <v>175</v>
      </c>
      <c r="B20">
        <f>VLOOKUP(A20,الدفعات!$C$1:$E$91,2,FALSE)</f>
        <v>23560</v>
      </c>
      <c r="C20" t="str">
        <f>VLOOKUP(A20,الدفعات!$C$1:$E$91,3,FALSE)</f>
        <v>شهري</v>
      </c>
      <c r="D20">
        <f>SUMIF('تفاصيل الماليات'!$A$2:$A$754,'تفاصيل العملاء'!A20,'تفاصيل الماليات'!$C$2:$C$754)</f>
        <v>23560</v>
      </c>
      <c r="E20">
        <f t="shared" si="0"/>
        <v>0</v>
      </c>
      <c r="F20">
        <f>COUNTIF('تفاصيل الماليات'!$A$2:$A$754,'تفاصيل العملاء'!A20)</f>
        <v>5</v>
      </c>
      <c r="G20" s="1">
        <f>_xlfn.MAXIFS('تفاصيل الماليات'!D20:D772,'تفاصيل الماليات'!A20:A772,'تفاصيل العملاء'!A20)</f>
        <v>42671</v>
      </c>
      <c r="H20" s="8" t="str">
        <f t="shared" si="1"/>
        <v>منتهي</v>
      </c>
    </row>
    <row r="21" spans="1:8" x14ac:dyDescent="0.3">
      <c r="A21" t="s">
        <v>156</v>
      </c>
      <c r="B21">
        <f>VLOOKUP(A21,الدفعات!$C$1:$E$91,2,FALSE)</f>
        <v>67475</v>
      </c>
      <c r="C21" t="str">
        <f>VLOOKUP(A21,الدفعات!$C$1:$E$91,3,FALSE)</f>
        <v>شهري</v>
      </c>
      <c r="D21">
        <f>SUMIF('تفاصيل الماليات'!$A$2:$A$754,'تفاصيل العملاء'!A21,'تفاصيل الماليات'!$C$2:$C$754)</f>
        <v>52409</v>
      </c>
      <c r="E21">
        <f t="shared" si="0"/>
        <v>15066</v>
      </c>
      <c r="F21">
        <f>COUNTIF('تفاصيل الماليات'!$A$2:$A$754,'تفاصيل العملاء'!A21)</f>
        <v>11</v>
      </c>
      <c r="G21" s="1">
        <f>_xlfn.MAXIFS('تفاصيل الماليات'!D21:D773,'تفاصيل الماليات'!A21:A773,'تفاصيل العملاء'!A21)</f>
        <v>42994</v>
      </c>
      <c r="H21" s="8">
        <f t="shared" si="1"/>
        <v>43024</v>
      </c>
    </row>
    <row r="22" spans="1:8" x14ac:dyDescent="0.3">
      <c r="A22" t="s">
        <v>169</v>
      </c>
      <c r="B22">
        <f>VLOOKUP(A22,الدفعات!$C$1:$E$91,2,FALSE)</f>
        <v>55819</v>
      </c>
      <c r="C22" t="str">
        <f>VLOOKUP(A22,الدفعات!$C$1:$E$91,3,FALSE)</f>
        <v>شهري</v>
      </c>
      <c r="D22">
        <f>SUMIF('تفاصيل الماليات'!$A$2:$A$754,'تفاصيل العملاء'!A22,'تفاصيل الماليات'!$C$2:$C$754)</f>
        <v>15247</v>
      </c>
      <c r="E22">
        <f t="shared" si="0"/>
        <v>40572</v>
      </c>
      <c r="F22">
        <f>COUNTIF('تفاصيل الماليات'!$A$2:$A$754,'تفاصيل العملاء'!A22)</f>
        <v>2</v>
      </c>
      <c r="G22" s="1">
        <f>_xlfn.MAXIFS('تفاصيل الماليات'!D22:D774,'تفاصيل الماليات'!A22:A774,'تفاصيل العملاء'!A22)</f>
        <v>42717</v>
      </c>
      <c r="H22" s="8">
        <f t="shared" si="1"/>
        <v>42747</v>
      </c>
    </row>
    <row r="23" spans="1:8" x14ac:dyDescent="0.3">
      <c r="A23" t="s">
        <v>137</v>
      </c>
      <c r="B23">
        <f>VLOOKUP(A23,الدفعات!$C$1:$E$91,2,FALSE)</f>
        <v>37906</v>
      </c>
      <c r="C23" t="str">
        <f>VLOOKUP(A23,الدفعات!$C$1:$E$91,3,FALSE)</f>
        <v>شهري</v>
      </c>
      <c r="D23">
        <f>SUMIF('تفاصيل الماليات'!$A$2:$A$754,'تفاصيل العملاء'!A23,'تفاصيل الماليات'!$C$2:$C$754)</f>
        <v>17905</v>
      </c>
      <c r="E23">
        <f t="shared" si="0"/>
        <v>20001</v>
      </c>
      <c r="F23">
        <f>COUNTIF('تفاصيل الماليات'!$A$2:$A$754,'تفاصيل العملاء'!A23)</f>
        <v>5</v>
      </c>
      <c r="G23" s="1">
        <f>_xlfn.MAXIFS('تفاصيل الماليات'!D23:D775,'تفاصيل الماليات'!A23:A775,'تفاصيل العملاء'!A23)</f>
        <v>42601</v>
      </c>
      <c r="H23" s="8">
        <f t="shared" si="1"/>
        <v>42631</v>
      </c>
    </row>
    <row r="24" spans="1:8" x14ac:dyDescent="0.3">
      <c r="A24" t="s">
        <v>116</v>
      </c>
      <c r="B24">
        <f>VLOOKUP(A24,الدفعات!$C$1:$E$91,2,FALSE)</f>
        <v>94954</v>
      </c>
      <c r="C24" t="str">
        <f>VLOOKUP(A24,الدفعات!$C$1:$E$91,3,FALSE)</f>
        <v>ربع سنوي</v>
      </c>
      <c r="D24">
        <f>SUMIF('تفاصيل الماليات'!$A$2:$A$754,'تفاصيل العملاء'!A24,'تفاصيل الماليات'!$C$2:$C$754)</f>
        <v>79282</v>
      </c>
      <c r="E24">
        <f t="shared" si="0"/>
        <v>15672</v>
      </c>
      <c r="F24">
        <f>COUNTIF('تفاصيل الماليات'!$A$2:$A$754,'تفاصيل العملاء'!A24)</f>
        <v>14</v>
      </c>
      <c r="G24" s="1">
        <f>_xlfn.MAXIFS('تفاصيل الماليات'!D24:D776,'تفاصيل الماليات'!A24:A776,'تفاصيل العملاء'!A24)</f>
        <v>43000</v>
      </c>
      <c r="H24" s="8">
        <f t="shared" si="1"/>
        <v>43120</v>
      </c>
    </row>
    <row r="25" spans="1:8" x14ac:dyDescent="0.3">
      <c r="A25" t="s">
        <v>167</v>
      </c>
      <c r="B25">
        <f>VLOOKUP(A25,الدفعات!$C$1:$E$91,2,FALSE)</f>
        <v>57665</v>
      </c>
      <c r="C25" t="str">
        <f>VLOOKUP(A25,الدفعات!$C$1:$E$91,3,FALSE)</f>
        <v>سنوي</v>
      </c>
      <c r="D25">
        <f>SUMIF('تفاصيل الماليات'!$A$2:$A$754,'تفاصيل العملاء'!A25,'تفاصيل الماليات'!$C$2:$C$754)</f>
        <v>52415</v>
      </c>
      <c r="E25">
        <f t="shared" si="0"/>
        <v>5250</v>
      </c>
      <c r="F25">
        <f>COUNTIF('تفاصيل الماليات'!$A$2:$A$754,'تفاصيل العملاء'!A25)</f>
        <v>9</v>
      </c>
      <c r="G25" s="1">
        <f>_xlfn.MAXIFS('تفاصيل الماليات'!D25:D777,'تفاصيل الماليات'!A25:A777,'تفاصيل العملاء'!A25)</f>
        <v>42870</v>
      </c>
      <c r="H25" s="8">
        <f t="shared" si="1"/>
        <v>43235</v>
      </c>
    </row>
    <row r="26" spans="1:8" x14ac:dyDescent="0.3">
      <c r="A26" t="s">
        <v>165</v>
      </c>
      <c r="B26">
        <f>VLOOKUP(A26,الدفعات!$C$1:$E$91,2,FALSE)</f>
        <v>43998</v>
      </c>
      <c r="C26" t="str">
        <f>VLOOKUP(A26,الدفعات!$C$1:$E$91,3,FALSE)</f>
        <v>شهري</v>
      </c>
      <c r="D26">
        <f>SUMIF('تفاصيل الماليات'!$A$2:$A$754,'تفاصيل العملاء'!A26,'تفاصيل الماليات'!$C$2:$C$754)</f>
        <v>38327</v>
      </c>
      <c r="E26">
        <f t="shared" si="0"/>
        <v>5671</v>
      </c>
      <c r="F26">
        <f>COUNTIF('تفاصيل الماليات'!$A$2:$A$754,'تفاصيل العملاء'!A26)</f>
        <v>6</v>
      </c>
      <c r="G26" s="1">
        <f>_xlfn.MAXIFS('تفاصيل الماليات'!D26:D778,'تفاصيل الماليات'!A26:A778,'تفاصيل العملاء'!A26)</f>
        <v>42970</v>
      </c>
      <c r="H26" s="8">
        <f t="shared" si="1"/>
        <v>43000</v>
      </c>
    </row>
    <row r="27" spans="1:8" x14ac:dyDescent="0.3">
      <c r="A27" t="s">
        <v>190</v>
      </c>
      <c r="B27">
        <f>VLOOKUP(A27,الدفعات!$C$1:$E$91,2,FALSE)</f>
        <v>76405</v>
      </c>
      <c r="C27" t="str">
        <f>VLOOKUP(A27,الدفعات!$C$1:$E$91,3,FALSE)</f>
        <v>نصف سنوي</v>
      </c>
      <c r="D27">
        <f>SUMIF('تفاصيل الماليات'!$A$2:$A$754,'تفاصيل العملاء'!A27,'تفاصيل الماليات'!$C$2:$C$754)</f>
        <v>65265</v>
      </c>
      <c r="E27">
        <f t="shared" si="0"/>
        <v>11140</v>
      </c>
      <c r="F27">
        <f>COUNTIF('تفاصيل الماليات'!$A$2:$A$754,'تفاصيل العملاء'!A27)</f>
        <v>10</v>
      </c>
      <c r="G27" s="1">
        <f>_xlfn.MAXIFS('تفاصيل الماليات'!D27:D779,'تفاصيل الماليات'!A27:A779,'تفاصيل العملاء'!A27)</f>
        <v>42858</v>
      </c>
      <c r="H27" s="8">
        <f t="shared" si="1"/>
        <v>43098</v>
      </c>
    </row>
    <row r="28" spans="1:8" x14ac:dyDescent="0.3">
      <c r="A28" t="s">
        <v>108</v>
      </c>
      <c r="B28">
        <f>VLOOKUP(A28,الدفعات!$C$1:$E$91,2,FALSE)</f>
        <v>76637</v>
      </c>
      <c r="C28" t="str">
        <f>VLOOKUP(A28,الدفعات!$C$1:$E$91,3,FALSE)</f>
        <v>ربع سنوي</v>
      </c>
      <c r="D28">
        <f>SUMIF('تفاصيل الماليات'!$A$2:$A$754,'تفاصيل العملاء'!A28,'تفاصيل الماليات'!$C$2:$C$754)</f>
        <v>76637</v>
      </c>
      <c r="E28">
        <f t="shared" si="0"/>
        <v>0</v>
      </c>
      <c r="F28">
        <f>COUNTIF('تفاصيل الماليات'!$A$2:$A$754,'تفاصيل العملاء'!A28)</f>
        <v>13</v>
      </c>
      <c r="G28" s="1">
        <f>_xlfn.MAXIFS('تفاصيل الماليات'!D28:D780,'تفاصيل الماليات'!A28:A780,'تفاصيل العملاء'!A28)</f>
        <v>42952</v>
      </c>
      <c r="H28" s="8" t="str">
        <f t="shared" si="1"/>
        <v>منتهي</v>
      </c>
    </row>
    <row r="29" spans="1:8" x14ac:dyDescent="0.3">
      <c r="A29" t="s">
        <v>148</v>
      </c>
      <c r="B29">
        <f>VLOOKUP(A29,الدفعات!$C$1:$E$91,2,FALSE)</f>
        <v>66995</v>
      </c>
      <c r="C29" t="str">
        <f>VLOOKUP(A29,الدفعات!$C$1:$E$91,3,FALSE)</f>
        <v>نصف سنوي</v>
      </c>
      <c r="D29">
        <f>SUMIF('تفاصيل الماليات'!$A$2:$A$754,'تفاصيل العملاء'!A29,'تفاصيل الماليات'!$C$2:$C$754)</f>
        <v>36215</v>
      </c>
      <c r="E29">
        <f t="shared" si="0"/>
        <v>30780</v>
      </c>
      <c r="F29">
        <f>COUNTIF('تفاصيل الماليات'!$A$2:$A$754,'تفاصيل العملاء'!A29)</f>
        <v>8</v>
      </c>
      <c r="G29" s="1">
        <f>_xlfn.MAXIFS('تفاصيل الماليات'!D29:D781,'تفاصيل الماليات'!A29:A781,'تفاصيل العملاء'!A29)</f>
        <v>43024</v>
      </c>
      <c r="H29" s="8">
        <f t="shared" si="1"/>
        <v>43264</v>
      </c>
    </row>
    <row r="30" spans="1:8" x14ac:dyDescent="0.3">
      <c r="A30" t="s">
        <v>111</v>
      </c>
      <c r="B30">
        <f>VLOOKUP(A30,الدفعات!$C$1:$E$91,2,FALSE)</f>
        <v>124792</v>
      </c>
      <c r="C30" t="str">
        <f>VLOOKUP(A30,الدفعات!$C$1:$E$91,3,FALSE)</f>
        <v>سنوي</v>
      </c>
      <c r="D30">
        <f>SUMIF('تفاصيل الماليات'!$A$2:$A$754,'تفاصيل العملاء'!A30,'تفاصيل الماليات'!$C$2:$C$754)</f>
        <v>43946</v>
      </c>
      <c r="E30">
        <f t="shared" si="0"/>
        <v>80846</v>
      </c>
      <c r="F30">
        <f>COUNTIF('تفاصيل الماليات'!$A$2:$A$754,'تفاصيل العملاء'!A30)</f>
        <v>6</v>
      </c>
      <c r="G30" s="1">
        <f>_xlfn.MAXIFS('تفاصيل الماليات'!D30:D782,'تفاصيل الماليات'!A30:A782,'تفاصيل العملاء'!A30)</f>
        <v>42844</v>
      </c>
      <c r="H30" s="8">
        <f t="shared" si="1"/>
        <v>43209</v>
      </c>
    </row>
    <row r="31" spans="1:8" x14ac:dyDescent="0.3">
      <c r="A31" t="s">
        <v>166</v>
      </c>
      <c r="B31">
        <f>VLOOKUP(A31,الدفعات!$C$1:$E$91,2,FALSE)</f>
        <v>86686</v>
      </c>
      <c r="C31" t="str">
        <f>VLOOKUP(A31,الدفعات!$C$1:$E$91,3,FALSE)</f>
        <v>نصف سنوي</v>
      </c>
      <c r="D31">
        <f>SUMIF('تفاصيل الماليات'!$A$2:$A$754,'تفاصيل العملاء'!A31,'تفاصيل الماليات'!$C$2:$C$754)</f>
        <v>86686</v>
      </c>
      <c r="E31">
        <f t="shared" si="0"/>
        <v>0</v>
      </c>
      <c r="F31">
        <f>COUNTIF('تفاصيل الماليات'!$A$2:$A$754,'تفاصيل العملاء'!A31)</f>
        <v>14</v>
      </c>
      <c r="G31" s="1">
        <f>_xlfn.MAXIFS('تفاصيل الماليات'!D31:D783,'تفاصيل الماليات'!A31:A783,'تفاصيل العملاء'!A31)</f>
        <v>43024</v>
      </c>
      <c r="H31" s="8" t="str">
        <f t="shared" si="1"/>
        <v>منتهي</v>
      </c>
    </row>
    <row r="32" spans="1:8" x14ac:dyDescent="0.3">
      <c r="A32" t="s">
        <v>159</v>
      </c>
      <c r="B32">
        <f>VLOOKUP(A32,الدفعات!$C$1:$E$91,2,FALSE)</f>
        <v>93617</v>
      </c>
      <c r="C32" t="str">
        <f>VLOOKUP(A32,الدفعات!$C$1:$E$91,3,FALSE)</f>
        <v>شهري</v>
      </c>
      <c r="D32">
        <f>SUMIF('تفاصيل الماليات'!$A$2:$A$754,'تفاصيل العملاء'!A32,'تفاصيل الماليات'!$C$2:$C$754)</f>
        <v>5337</v>
      </c>
      <c r="E32">
        <f t="shared" si="0"/>
        <v>88280</v>
      </c>
      <c r="F32">
        <f>COUNTIF('تفاصيل الماليات'!$A$2:$A$754,'تفاصيل العملاء'!A32)</f>
        <v>1</v>
      </c>
      <c r="G32" s="1">
        <f>_xlfn.MAXIFS('تفاصيل الماليات'!D32:D784,'تفاصيل الماليات'!A32:A784,'تفاصيل العملاء'!A32)</f>
        <v>42051</v>
      </c>
      <c r="H32" s="8">
        <f t="shared" si="1"/>
        <v>42081</v>
      </c>
    </row>
    <row r="33" spans="1:8" x14ac:dyDescent="0.3">
      <c r="A33" t="s">
        <v>145</v>
      </c>
      <c r="B33">
        <f>VLOOKUP(A33,الدفعات!$C$1:$E$91,2,FALSE)</f>
        <v>56034</v>
      </c>
      <c r="C33" t="str">
        <f>VLOOKUP(A33,الدفعات!$C$1:$E$91,3,FALSE)</f>
        <v>ربع سنوي</v>
      </c>
      <c r="D33">
        <f>SUMIF('تفاصيل الماليات'!$A$2:$A$754,'تفاصيل العملاء'!A33,'تفاصيل الماليات'!$C$2:$C$754)</f>
        <v>51918</v>
      </c>
      <c r="E33">
        <f t="shared" si="0"/>
        <v>4116</v>
      </c>
      <c r="F33">
        <f>COUNTIF('تفاصيل الماليات'!$A$2:$A$754,'تفاصيل العملاء'!A33)</f>
        <v>10</v>
      </c>
      <c r="G33" s="1">
        <f>_xlfn.MAXIFS('تفاصيل الماليات'!D33:D785,'تفاصيل الماليات'!A33:A785,'تفاصيل العملاء'!A33)</f>
        <v>43029</v>
      </c>
      <c r="H33" s="8">
        <f t="shared" si="1"/>
        <v>43149</v>
      </c>
    </row>
    <row r="34" spans="1:8" x14ac:dyDescent="0.3">
      <c r="A34" t="s">
        <v>152</v>
      </c>
      <c r="B34">
        <f>VLOOKUP(A34,الدفعات!$C$1:$E$91,2,FALSE)</f>
        <v>67884</v>
      </c>
      <c r="C34" t="str">
        <f>VLOOKUP(A34,الدفعات!$C$1:$E$91,3,FALSE)</f>
        <v>سنوي</v>
      </c>
      <c r="D34">
        <f>SUMIF('تفاصيل الماليات'!$A$2:$A$754,'تفاصيل العملاء'!A34,'تفاصيل الماليات'!$C$2:$C$754)</f>
        <v>66610</v>
      </c>
      <c r="E34">
        <f t="shared" si="0"/>
        <v>1274</v>
      </c>
      <c r="F34">
        <f>COUNTIF('تفاصيل الماليات'!$A$2:$A$754,'تفاصيل العملاء'!A34)</f>
        <v>13</v>
      </c>
      <c r="G34" s="1">
        <f>_xlfn.MAXIFS('تفاصيل الماليات'!D34:D786,'تفاصيل الماليات'!A34:A786,'تفاصيل العملاء'!A34)</f>
        <v>42981</v>
      </c>
      <c r="H34" s="8">
        <f t="shared" si="1"/>
        <v>43346</v>
      </c>
    </row>
    <row r="35" spans="1:8" x14ac:dyDescent="0.3">
      <c r="A35" t="s">
        <v>142</v>
      </c>
      <c r="B35">
        <f>VLOOKUP(A35,الدفعات!$C$1:$E$91,2,FALSE)</f>
        <v>65741</v>
      </c>
      <c r="C35" t="str">
        <f>VLOOKUP(A35,الدفعات!$C$1:$E$91,3,FALSE)</f>
        <v>نصف سنوي</v>
      </c>
      <c r="D35">
        <f>SUMIF('تفاصيل الماليات'!$A$2:$A$754,'تفاصيل العملاء'!A35,'تفاصيل الماليات'!$C$2:$C$754)</f>
        <v>37079</v>
      </c>
      <c r="E35">
        <f t="shared" si="0"/>
        <v>28662</v>
      </c>
      <c r="F35">
        <f>COUNTIF('تفاصيل الماليات'!$A$2:$A$754,'تفاصيل العملاء'!A35)</f>
        <v>7</v>
      </c>
      <c r="G35" s="1">
        <f>_xlfn.MAXIFS('تفاصيل الماليات'!D35:D787,'تفاصيل الماليات'!A35:A787,'تفاصيل العملاء'!A35)</f>
        <v>42687</v>
      </c>
      <c r="H35" s="8">
        <f t="shared" si="1"/>
        <v>42927</v>
      </c>
    </row>
    <row r="36" spans="1:8" x14ac:dyDescent="0.3">
      <c r="A36" t="s">
        <v>110</v>
      </c>
      <c r="B36">
        <f>VLOOKUP(A36,الدفعات!$C$1:$E$91,2,FALSE)</f>
        <v>127526</v>
      </c>
      <c r="C36" t="str">
        <f>VLOOKUP(A36,الدفعات!$C$1:$E$91,3,FALSE)</f>
        <v>شهري</v>
      </c>
      <c r="D36">
        <f>SUMIF('تفاصيل الماليات'!$A$2:$A$754,'تفاصيل العملاء'!A36,'تفاصيل الماليات'!$C$2:$C$754)</f>
        <v>62434</v>
      </c>
      <c r="E36">
        <f t="shared" si="0"/>
        <v>65092</v>
      </c>
      <c r="F36">
        <f>COUNTIF('تفاصيل الماليات'!$A$2:$A$754,'تفاصيل العملاء'!A36)</f>
        <v>12</v>
      </c>
      <c r="G36" s="1">
        <f>_xlfn.MAXIFS('تفاصيل الماليات'!D36:D788,'تفاصيل الماليات'!A36:A788,'تفاصيل العملاء'!A36)</f>
        <v>43004</v>
      </c>
      <c r="H36" s="8">
        <f t="shared" si="1"/>
        <v>43034</v>
      </c>
    </row>
    <row r="37" spans="1:8" x14ac:dyDescent="0.3">
      <c r="A37" t="s">
        <v>125</v>
      </c>
      <c r="B37">
        <f>VLOOKUP(A37,الدفعات!$C$1:$E$91,2,FALSE)</f>
        <v>86046</v>
      </c>
      <c r="C37" t="str">
        <f>VLOOKUP(A37,الدفعات!$C$1:$E$91,3,FALSE)</f>
        <v>سنوي</v>
      </c>
      <c r="D37">
        <f>SUMIF('تفاصيل الماليات'!$A$2:$A$754,'تفاصيل العملاء'!A37,'تفاصيل الماليات'!$C$2:$C$754)</f>
        <v>68657</v>
      </c>
      <c r="E37">
        <f t="shared" si="0"/>
        <v>17389</v>
      </c>
      <c r="F37">
        <f>COUNTIF('تفاصيل الماليات'!$A$2:$A$754,'تفاصيل العملاء'!A37)</f>
        <v>14</v>
      </c>
      <c r="G37" s="1">
        <f>_xlfn.MAXIFS('تفاصيل الماليات'!D37:D789,'تفاصيل الماليات'!A37:A789,'تفاصيل العملاء'!A37)</f>
        <v>42897</v>
      </c>
      <c r="H37" s="8">
        <f t="shared" si="1"/>
        <v>43262</v>
      </c>
    </row>
    <row r="38" spans="1:8" x14ac:dyDescent="0.3">
      <c r="A38" t="s">
        <v>123</v>
      </c>
      <c r="B38">
        <f>VLOOKUP(A38,الدفعات!$C$1:$E$91,2,FALSE)</f>
        <v>71786</v>
      </c>
      <c r="C38" t="str">
        <f>VLOOKUP(A38,الدفعات!$C$1:$E$91,3,FALSE)</f>
        <v>سنوي</v>
      </c>
      <c r="D38">
        <f>SUMIF('تفاصيل الماليات'!$A$2:$A$754,'تفاصيل العملاء'!A38,'تفاصيل الماليات'!$C$2:$C$754)</f>
        <v>25112</v>
      </c>
      <c r="E38">
        <f t="shared" si="0"/>
        <v>46674</v>
      </c>
      <c r="F38">
        <f>COUNTIF('تفاصيل الماليات'!$A$2:$A$754,'تفاصيل العملاء'!A38)</f>
        <v>6</v>
      </c>
      <c r="G38" s="1">
        <f>_xlfn.MAXIFS('تفاصيل الماليات'!D38:D790,'تفاصيل الماليات'!A38:A790,'تفاصيل العملاء'!A38)</f>
        <v>43028</v>
      </c>
      <c r="H38" s="8">
        <f t="shared" si="1"/>
        <v>43393</v>
      </c>
    </row>
    <row r="39" spans="1:8" x14ac:dyDescent="0.3">
      <c r="A39" t="s">
        <v>150</v>
      </c>
      <c r="B39">
        <f>VLOOKUP(A39,الدفعات!$C$1:$E$91,2,FALSE)</f>
        <v>47144</v>
      </c>
      <c r="C39" t="str">
        <f>VLOOKUP(A39,الدفعات!$C$1:$E$91,3,FALSE)</f>
        <v>ربع سنوي</v>
      </c>
      <c r="D39">
        <f>SUMIF('تفاصيل الماليات'!$A$2:$A$754,'تفاصيل العملاء'!A39,'تفاصيل الماليات'!$C$2:$C$754)</f>
        <v>25187</v>
      </c>
      <c r="E39">
        <f t="shared" si="0"/>
        <v>21957</v>
      </c>
      <c r="F39">
        <f>COUNTIF('تفاصيل الماليات'!$A$2:$A$754,'تفاصيل العملاء'!A39)</f>
        <v>6</v>
      </c>
      <c r="G39" s="1">
        <f>_xlfn.MAXIFS('تفاصيل الماليات'!D39:D791,'تفاصيل الماليات'!A39:A791,'تفاصيل العملاء'!A39)</f>
        <v>42750</v>
      </c>
      <c r="H39" s="8">
        <f t="shared" si="1"/>
        <v>42870</v>
      </c>
    </row>
    <row r="40" spans="1:8" x14ac:dyDescent="0.3">
      <c r="A40" t="s">
        <v>184</v>
      </c>
      <c r="B40">
        <f>VLOOKUP(A40,الدفعات!$C$1:$E$91,2,FALSE)</f>
        <v>91938</v>
      </c>
      <c r="C40" t="str">
        <f>VLOOKUP(A40,الدفعات!$C$1:$E$91,3,FALSE)</f>
        <v>نصف سنوي</v>
      </c>
      <c r="D40">
        <f>SUMIF('تفاصيل الماليات'!$A$2:$A$754,'تفاصيل العملاء'!A40,'تفاصيل الماليات'!$C$2:$C$754)</f>
        <v>48880</v>
      </c>
      <c r="E40">
        <f t="shared" si="0"/>
        <v>43058</v>
      </c>
      <c r="F40">
        <f>COUNTIF('تفاصيل الماليات'!$A$2:$A$754,'تفاصيل العملاء'!A40)</f>
        <v>8</v>
      </c>
      <c r="G40" s="1">
        <f>_xlfn.MAXIFS('تفاصيل الماليات'!D40:D792,'تفاصيل الماليات'!A40:A792,'تفاصيل العملاء'!A40)</f>
        <v>43046</v>
      </c>
      <c r="H40" s="8">
        <f t="shared" si="1"/>
        <v>43286</v>
      </c>
    </row>
    <row r="41" spans="1:8" x14ac:dyDescent="0.3">
      <c r="A41" t="s">
        <v>164</v>
      </c>
      <c r="B41">
        <f>VLOOKUP(A41,الدفعات!$C$1:$E$91,2,FALSE)</f>
        <v>35138</v>
      </c>
      <c r="C41" t="str">
        <f>VLOOKUP(A41,الدفعات!$C$1:$E$91,3,FALSE)</f>
        <v>نصف سنوي</v>
      </c>
      <c r="D41">
        <f>SUMIF('تفاصيل الماليات'!$A$2:$A$754,'تفاصيل العملاء'!A41,'تفاصيل الماليات'!$C$2:$C$754)</f>
        <v>29668</v>
      </c>
      <c r="E41">
        <f t="shared" si="0"/>
        <v>5470</v>
      </c>
      <c r="F41">
        <f>COUNTIF('تفاصيل الماليات'!$A$2:$A$754,'تفاصيل العملاء'!A41)</f>
        <v>6</v>
      </c>
      <c r="G41" s="1">
        <f>_xlfn.MAXIFS('تفاصيل الماليات'!D41:D793,'تفاصيل الماليات'!A41:A793,'تفاصيل العملاء'!A41)</f>
        <v>42917</v>
      </c>
      <c r="H41" s="8">
        <f t="shared" si="1"/>
        <v>43157</v>
      </c>
    </row>
    <row r="42" spans="1:8" x14ac:dyDescent="0.3">
      <c r="A42" t="s">
        <v>146</v>
      </c>
      <c r="B42">
        <f>VLOOKUP(A42,الدفعات!$C$1:$E$91,2,FALSE)</f>
        <v>64477</v>
      </c>
      <c r="C42" t="str">
        <f>VLOOKUP(A42,الدفعات!$C$1:$E$91,3,FALSE)</f>
        <v>شهري</v>
      </c>
      <c r="D42">
        <f>SUMIF('تفاصيل الماليات'!$A$2:$A$754,'تفاصيل العملاء'!A42,'تفاصيل الماليات'!$C$2:$C$754)</f>
        <v>64477</v>
      </c>
      <c r="E42">
        <f t="shared" si="0"/>
        <v>0</v>
      </c>
      <c r="F42">
        <f>COUNTIF('تفاصيل الماليات'!$A$2:$A$754,'تفاصيل العملاء'!A42)</f>
        <v>9</v>
      </c>
      <c r="G42" s="1">
        <f>_xlfn.MAXIFS('تفاصيل الماليات'!D42:D794,'تفاصيل الماليات'!A42:A794,'تفاصيل العملاء'!A42)</f>
        <v>42821</v>
      </c>
      <c r="H42" s="8" t="str">
        <f t="shared" si="1"/>
        <v>منتهي</v>
      </c>
    </row>
    <row r="43" spans="1:8" x14ac:dyDescent="0.3">
      <c r="A43" t="s">
        <v>147</v>
      </c>
      <c r="B43">
        <f>VLOOKUP(A43,الدفعات!$C$1:$E$91,2,FALSE)</f>
        <v>78144</v>
      </c>
      <c r="C43" t="str">
        <f>VLOOKUP(A43,الدفعات!$C$1:$E$91,3,FALSE)</f>
        <v>ربع سنوي</v>
      </c>
      <c r="D43">
        <f>SUMIF('تفاصيل الماليات'!$A$2:$A$754,'تفاصيل العملاء'!A43,'تفاصيل الماليات'!$C$2:$C$754)</f>
        <v>69951</v>
      </c>
      <c r="E43">
        <f t="shared" si="0"/>
        <v>8193</v>
      </c>
      <c r="F43">
        <f>COUNTIF('تفاصيل الماليات'!$A$2:$A$754,'تفاصيل العملاء'!A43)</f>
        <v>11</v>
      </c>
      <c r="G43" s="1">
        <f>_xlfn.MAXIFS('تفاصيل الماليات'!D43:D795,'تفاصيل الماليات'!A43:A795,'تفاصيل العملاء'!A43)</f>
        <v>43022</v>
      </c>
      <c r="H43" s="8">
        <f t="shared" si="1"/>
        <v>43142</v>
      </c>
    </row>
    <row r="44" spans="1:8" x14ac:dyDescent="0.3">
      <c r="A44" t="s">
        <v>154</v>
      </c>
      <c r="B44">
        <f>VLOOKUP(A44,الدفعات!$C$1:$E$91,2,FALSE)</f>
        <v>43660</v>
      </c>
      <c r="C44" t="str">
        <f>VLOOKUP(A44,الدفعات!$C$1:$E$91,3,FALSE)</f>
        <v>نصف سنوي</v>
      </c>
      <c r="D44">
        <f>SUMIF('تفاصيل الماليات'!$A$2:$A$754,'تفاصيل العملاء'!A44,'تفاصيل الماليات'!$C$2:$C$754)</f>
        <v>40149</v>
      </c>
      <c r="E44">
        <f t="shared" si="0"/>
        <v>3511</v>
      </c>
      <c r="F44">
        <f>COUNTIF('تفاصيل الماليات'!$A$2:$A$754,'تفاصيل العملاء'!A44)</f>
        <v>8</v>
      </c>
      <c r="G44" s="1">
        <f>_xlfn.MAXIFS('تفاصيل الماليات'!D44:D796,'تفاصيل الماليات'!A44:A796,'تفاصيل العملاء'!A44)</f>
        <v>43008</v>
      </c>
      <c r="H44" s="8">
        <f t="shared" si="1"/>
        <v>43248</v>
      </c>
    </row>
    <row r="45" spans="1:8" x14ac:dyDescent="0.3">
      <c r="A45" t="s">
        <v>121</v>
      </c>
      <c r="B45">
        <f>VLOOKUP(A45,الدفعات!$C$1:$E$91,2,FALSE)</f>
        <v>103471</v>
      </c>
      <c r="C45" t="str">
        <f>VLOOKUP(A45,الدفعات!$C$1:$E$91,3,FALSE)</f>
        <v>سنوي</v>
      </c>
      <c r="D45">
        <f>SUMIF('تفاصيل الماليات'!$A$2:$A$754,'تفاصيل العملاء'!A45,'تفاصيل الماليات'!$C$2:$C$754)</f>
        <v>39351</v>
      </c>
      <c r="E45">
        <f t="shared" si="0"/>
        <v>64120</v>
      </c>
      <c r="F45">
        <f>COUNTIF('تفاصيل الماليات'!$A$2:$A$754,'تفاصيل العملاء'!A45)</f>
        <v>7</v>
      </c>
      <c r="G45" s="1">
        <f>_xlfn.MAXIFS('تفاصيل الماليات'!D45:D797,'تفاصيل الماليات'!A45:A797,'تفاصيل العملاء'!A45)</f>
        <v>42972</v>
      </c>
      <c r="H45" s="8">
        <f t="shared" si="1"/>
        <v>43337</v>
      </c>
    </row>
    <row r="46" spans="1:8" x14ac:dyDescent="0.3">
      <c r="A46" t="s">
        <v>105</v>
      </c>
      <c r="B46">
        <f>VLOOKUP(A46,الدفعات!$C$1:$E$91,2,FALSE)</f>
        <v>135686</v>
      </c>
      <c r="C46" t="str">
        <f>VLOOKUP(A46,الدفعات!$C$1:$E$91,3,FALSE)</f>
        <v>شهري</v>
      </c>
      <c r="D46">
        <f>SUMIF('تفاصيل الماليات'!$A$2:$A$754,'تفاصيل العملاء'!A46,'تفاصيل الماليات'!$C$2:$C$754)</f>
        <v>83866</v>
      </c>
      <c r="E46">
        <f t="shared" si="0"/>
        <v>51820</v>
      </c>
      <c r="F46">
        <f>COUNTIF('تفاصيل الماليات'!$A$2:$A$754,'تفاصيل العملاء'!A46)</f>
        <v>16</v>
      </c>
      <c r="G46" s="1">
        <f>_xlfn.MAXIFS('تفاصيل الماليات'!D46:D798,'تفاصيل الماليات'!A46:A798,'تفاصيل العملاء'!A46)</f>
        <v>42930</v>
      </c>
      <c r="H46" s="8">
        <f t="shared" si="1"/>
        <v>42960</v>
      </c>
    </row>
    <row r="47" spans="1:8" x14ac:dyDescent="0.3">
      <c r="A47" t="s">
        <v>119</v>
      </c>
      <c r="B47">
        <f>VLOOKUP(A47,الدفعات!$C$1:$E$91,2,FALSE)</f>
        <v>59173</v>
      </c>
      <c r="C47" t="str">
        <f>VLOOKUP(A47,الدفعات!$C$1:$E$91,3,FALSE)</f>
        <v>نصف سنوي</v>
      </c>
      <c r="D47">
        <f>SUMIF('تفاصيل الماليات'!$A$2:$A$754,'تفاصيل العملاء'!A47,'تفاصيل الماليات'!$C$2:$C$754)</f>
        <v>59173</v>
      </c>
      <c r="E47">
        <f t="shared" si="0"/>
        <v>0</v>
      </c>
      <c r="F47">
        <f>COUNTIF('تفاصيل الماليات'!$A$2:$A$754,'تفاصيل العملاء'!A47)</f>
        <v>11</v>
      </c>
      <c r="G47" s="1">
        <f>_xlfn.MAXIFS('تفاصيل الماليات'!D47:D799,'تفاصيل الماليات'!A47:A799,'تفاصيل العملاء'!A47)</f>
        <v>42946</v>
      </c>
      <c r="H47" s="8" t="str">
        <f t="shared" si="1"/>
        <v>منتهي</v>
      </c>
    </row>
    <row r="48" spans="1:8" x14ac:dyDescent="0.3">
      <c r="A48" t="s">
        <v>132</v>
      </c>
      <c r="B48">
        <f>VLOOKUP(A48,الدفعات!$C$1:$E$91,2,FALSE)</f>
        <v>63736</v>
      </c>
      <c r="C48" t="str">
        <f>VLOOKUP(A48,الدفعات!$C$1:$E$91,3,FALSE)</f>
        <v>نصف سنوي</v>
      </c>
      <c r="D48">
        <f>SUMIF('تفاصيل الماليات'!$A$2:$A$754,'تفاصيل العملاء'!A48,'تفاصيل الماليات'!$C$2:$C$754)</f>
        <v>54788</v>
      </c>
      <c r="E48">
        <f t="shared" si="0"/>
        <v>8948</v>
      </c>
      <c r="F48">
        <f>COUNTIF('تفاصيل الماليات'!$A$2:$A$754,'تفاصيل العملاء'!A48)</f>
        <v>9</v>
      </c>
      <c r="G48" s="1">
        <f>_xlfn.MAXIFS('تفاصيل الماليات'!D48:D800,'تفاصيل الماليات'!A48:A800,'تفاصيل العملاء'!A48)</f>
        <v>42878</v>
      </c>
      <c r="H48" s="8">
        <f t="shared" si="1"/>
        <v>43118</v>
      </c>
    </row>
    <row r="49" spans="1:8" x14ac:dyDescent="0.3">
      <c r="A49" t="s">
        <v>133</v>
      </c>
      <c r="B49">
        <f>VLOOKUP(A49,الدفعات!$C$1:$E$91,2,FALSE)</f>
        <v>50221</v>
      </c>
      <c r="C49" t="str">
        <f>VLOOKUP(A49,الدفعات!$C$1:$E$91,3,FALSE)</f>
        <v>سنوي</v>
      </c>
      <c r="D49">
        <f>SUMIF('تفاصيل الماليات'!$A$2:$A$754,'تفاصيل العملاء'!A49,'تفاصيل الماليات'!$C$2:$C$754)</f>
        <v>43762</v>
      </c>
      <c r="E49">
        <f t="shared" si="0"/>
        <v>6459</v>
      </c>
      <c r="F49">
        <f>COUNTIF('تفاصيل الماليات'!$A$2:$A$754,'تفاصيل العملاء'!A49)</f>
        <v>6</v>
      </c>
      <c r="G49" s="1">
        <f>_xlfn.MAXIFS('تفاصيل الماليات'!D49:D801,'تفاصيل الماليات'!A49:A801,'تفاصيل العملاء'!A49)</f>
        <v>43045</v>
      </c>
      <c r="H49" s="8">
        <f t="shared" si="1"/>
        <v>43410</v>
      </c>
    </row>
    <row r="50" spans="1:8" x14ac:dyDescent="0.3">
      <c r="A50" t="s">
        <v>181</v>
      </c>
      <c r="B50">
        <f>VLOOKUP(A50,الدفعات!$C$1:$E$91,2,FALSE)</f>
        <v>77324</v>
      </c>
      <c r="C50" t="str">
        <f>VLOOKUP(A50,الدفعات!$C$1:$E$91,3,FALSE)</f>
        <v>سنوي</v>
      </c>
      <c r="D50">
        <f>SUMIF('تفاصيل الماليات'!$A$2:$A$754,'تفاصيل العملاء'!A50,'تفاصيل الماليات'!$C$2:$C$754)</f>
        <v>17550</v>
      </c>
      <c r="E50">
        <f t="shared" si="0"/>
        <v>59774</v>
      </c>
      <c r="F50">
        <f>COUNTIF('تفاصيل الماليات'!$A$2:$A$754,'تفاصيل العملاء'!A50)</f>
        <v>4</v>
      </c>
      <c r="G50" s="1">
        <f>_xlfn.MAXIFS('تفاصيل الماليات'!D50:D802,'تفاصيل الماليات'!A50:A802,'تفاصيل العملاء'!A50)</f>
        <v>42815</v>
      </c>
      <c r="H50" s="8">
        <f t="shared" si="1"/>
        <v>43180</v>
      </c>
    </row>
    <row r="51" spans="1:8" x14ac:dyDescent="0.3">
      <c r="A51" t="s">
        <v>186</v>
      </c>
      <c r="B51">
        <f>VLOOKUP(A51,الدفعات!$C$1:$E$91,2,FALSE)</f>
        <v>90400</v>
      </c>
      <c r="C51" t="str">
        <f>VLOOKUP(A51,الدفعات!$C$1:$E$91,3,FALSE)</f>
        <v>ربع سنوي</v>
      </c>
      <c r="D51">
        <f>SUMIF('تفاصيل الماليات'!$A$2:$A$754,'تفاصيل العملاء'!A51,'تفاصيل الماليات'!$C$2:$C$754)</f>
        <v>50799</v>
      </c>
      <c r="E51">
        <f t="shared" si="0"/>
        <v>39601</v>
      </c>
      <c r="F51">
        <f>COUNTIF('تفاصيل الماليات'!$A$2:$A$754,'تفاصيل العملاء'!A51)</f>
        <v>9</v>
      </c>
      <c r="G51" s="1">
        <f>_xlfn.MAXIFS('تفاصيل الماليات'!D51:D803,'تفاصيل الماليات'!A51:A803,'تفاصيل العملاء'!A51)</f>
        <v>42892</v>
      </c>
      <c r="H51" s="8">
        <f t="shared" si="1"/>
        <v>43012</v>
      </c>
    </row>
    <row r="52" spans="1:8" x14ac:dyDescent="0.3">
      <c r="A52" t="s">
        <v>115</v>
      </c>
      <c r="B52">
        <f>VLOOKUP(A52,الدفعات!$C$1:$E$91,2,FALSE)</f>
        <v>73647</v>
      </c>
      <c r="C52" t="str">
        <f>VLOOKUP(A52,الدفعات!$C$1:$E$91,3,FALSE)</f>
        <v>نصف سنوي</v>
      </c>
      <c r="D52">
        <f>SUMIF('تفاصيل الماليات'!$A$2:$A$754,'تفاصيل العملاء'!A52,'تفاصيل الماليات'!$C$2:$C$754)</f>
        <v>47437</v>
      </c>
      <c r="E52">
        <f t="shared" si="0"/>
        <v>26210</v>
      </c>
      <c r="F52">
        <f>COUNTIF('تفاصيل الماليات'!$A$2:$A$754,'تفاصيل العملاء'!A52)</f>
        <v>9</v>
      </c>
      <c r="G52" s="1">
        <f>_xlfn.MAXIFS('تفاصيل الماليات'!D52:D804,'تفاصيل الماليات'!A52:A804,'تفاصيل العملاء'!A52)</f>
        <v>42857</v>
      </c>
      <c r="H52" s="8">
        <f t="shared" si="1"/>
        <v>43097</v>
      </c>
    </row>
    <row r="53" spans="1:8" x14ac:dyDescent="0.3">
      <c r="A53" t="s">
        <v>162</v>
      </c>
      <c r="B53">
        <f>VLOOKUP(A53,الدفعات!$C$1:$E$91,2,FALSE)</f>
        <v>91313</v>
      </c>
      <c r="C53" t="str">
        <f>VLOOKUP(A53,الدفعات!$C$1:$E$91,3,FALSE)</f>
        <v>نصف سنوي</v>
      </c>
      <c r="D53">
        <f>SUMIF('تفاصيل الماليات'!$A$2:$A$754,'تفاصيل العملاء'!A53,'تفاصيل الماليات'!$C$2:$C$754)</f>
        <v>41440</v>
      </c>
      <c r="E53">
        <f t="shared" si="0"/>
        <v>49873</v>
      </c>
      <c r="F53">
        <f>COUNTIF('تفاصيل الماليات'!$A$2:$A$754,'تفاصيل العملاء'!A53)</f>
        <v>7</v>
      </c>
      <c r="G53" s="1">
        <f>_xlfn.MAXIFS('تفاصيل الماليات'!D53:D805,'تفاصيل الماليات'!A53:A805,'تفاصيل العملاء'!A53)</f>
        <v>42863</v>
      </c>
      <c r="H53" s="8">
        <f t="shared" si="1"/>
        <v>43103</v>
      </c>
    </row>
    <row r="54" spans="1:8" x14ac:dyDescent="0.3">
      <c r="A54" t="s">
        <v>103</v>
      </c>
      <c r="B54">
        <f>VLOOKUP(A54,الدفعات!$C$1:$E$91,2,FALSE)</f>
        <v>111851</v>
      </c>
      <c r="C54" t="str">
        <f>VLOOKUP(A54,الدفعات!$C$1:$E$91,3,FALSE)</f>
        <v>نصف سنوي</v>
      </c>
      <c r="D54">
        <f>SUMIF('تفاصيل الماليات'!$A$2:$A$754,'تفاصيل العملاء'!A54,'تفاصيل الماليات'!$C$2:$C$754)</f>
        <v>54678</v>
      </c>
      <c r="E54">
        <f t="shared" si="0"/>
        <v>57173</v>
      </c>
      <c r="F54">
        <f>COUNTIF('تفاصيل الماليات'!$A$2:$A$754,'تفاصيل العملاء'!A54)</f>
        <v>9</v>
      </c>
      <c r="G54" s="1">
        <f>_xlfn.MAXIFS('تفاصيل الماليات'!D54:D806,'تفاصيل الماليات'!A54:A806,'تفاصيل العملاء'!A54)</f>
        <v>43027</v>
      </c>
      <c r="H54" s="8">
        <f t="shared" si="1"/>
        <v>43267</v>
      </c>
    </row>
    <row r="55" spans="1:8" x14ac:dyDescent="0.3">
      <c r="A55" t="s">
        <v>144</v>
      </c>
      <c r="B55">
        <f>VLOOKUP(A55,الدفعات!$C$1:$E$91,2,FALSE)</f>
        <v>73950</v>
      </c>
      <c r="C55" t="str">
        <f>VLOOKUP(A55,الدفعات!$C$1:$E$91,3,FALSE)</f>
        <v>نصف سنوي</v>
      </c>
      <c r="D55">
        <f>SUMIF('تفاصيل الماليات'!$A$2:$A$754,'تفاصيل العملاء'!A55,'تفاصيل الماليات'!$C$2:$C$754)</f>
        <v>73950</v>
      </c>
      <c r="E55">
        <f t="shared" si="0"/>
        <v>0</v>
      </c>
      <c r="F55">
        <f>COUNTIF('تفاصيل الماليات'!$A$2:$A$754,'تفاصيل العملاء'!A55)</f>
        <v>13</v>
      </c>
      <c r="G55" s="1">
        <f>_xlfn.MAXIFS('تفاصيل الماليات'!D55:D807,'تفاصيل الماليات'!A55:A807,'تفاصيل العملاء'!A55)</f>
        <v>43047</v>
      </c>
      <c r="H55" s="8" t="str">
        <f t="shared" si="1"/>
        <v>منتهي</v>
      </c>
    </row>
    <row r="56" spans="1:8" x14ac:dyDescent="0.3">
      <c r="A56" t="s">
        <v>130</v>
      </c>
      <c r="B56">
        <f>VLOOKUP(A56,الدفعات!$C$1:$E$91,2,FALSE)</f>
        <v>61756</v>
      </c>
      <c r="C56" t="str">
        <f>VLOOKUP(A56,الدفعات!$C$1:$E$91,3,FALSE)</f>
        <v>ربع سنوي</v>
      </c>
      <c r="D56">
        <f>SUMIF('تفاصيل الماليات'!$A$2:$A$754,'تفاصيل العملاء'!A56,'تفاصيل الماليات'!$C$2:$C$754)</f>
        <v>46961</v>
      </c>
      <c r="E56">
        <f t="shared" si="0"/>
        <v>14795</v>
      </c>
      <c r="F56">
        <f>COUNTIF('تفاصيل الماليات'!$A$2:$A$754,'تفاصيل العملاء'!A56)</f>
        <v>10</v>
      </c>
      <c r="G56" s="1">
        <f>_xlfn.MAXIFS('تفاصيل الماليات'!D56:D808,'تفاصيل الماليات'!A56:A808,'تفاصيل العملاء'!A56)</f>
        <v>42952</v>
      </c>
      <c r="H56" s="8">
        <f t="shared" si="1"/>
        <v>43072</v>
      </c>
    </row>
    <row r="57" spans="1:8" x14ac:dyDescent="0.3">
      <c r="A57" t="s">
        <v>170</v>
      </c>
      <c r="B57">
        <f>VLOOKUP(A57,الدفعات!$C$1:$E$91,2,FALSE)</f>
        <v>53831</v>
      </c>
      <c r="C57" t="str">
        <f>VLOOKUP(A57,الدفعات!$C$1:$E$91,3,FALSE)</f>
        <v>ربع سنوي</v>
      </c>
      <c r="D57">
        <f>SUMIF('تفاصيل الماليات'!$A$2:$A$754,'تفاصيل العملاء'!A57,'تفاصيل الماليات'!$C$2:$C$754)</f>
        <v>40300</v>
      </c>
      <c r="E57">
        <f t="shared" si="0"/>
        <v>13531</v>
      </c>
      <c r="F57">
        <f>COUNTIF('تفاصيل الماليات'!$A$2:$A$754,'تفاصيل العملاء'!A57)</f>
        <v>9</v>
      </c>
      <c r="G57" s="1">
        <f>_xlfn.MAXIFS('تفاصيل الماليات'!D57:D809,'تفاصيل الماليات'!A57:A809,'تفاصيل العملاء'!A57)</f>
        <v>42934</v>
      </c>
      <c r="H57" s="8">
        <f t="shared" si="1"/>
        <v>43054</v>
      </c>
    </row>
    <row r="58" spans="1:8" x14ac:dyDescent="0.3">
      <c r="A58" t="s">
        <v>157</v>
      </c>
      <c r="B58">
        <f>VLOOKUP(A58,الدفعات!$C$1:$E$91,2,FALSE)</f>
        <v>51984</v>
      </c>
      <c r="C58" t="str">
        <f>VLOOKUP(A58,الدفعات!$C$1:$E$91,3,FALSE)</f>
        <v>ربع سنوي</v>
      </c>
      <c r="D58">
        <f>SUMIF('تفاصيل الماليات'!$A$2:$A$754,'تفاصيل العملاء'!A58,'تفاصيل الماليات'!$C$2:$C$754)</f>
        <v>34482</v>
      </c>
      <c r="E58">
        <f t="shared" si="0"/>
        <v>17502</v>
      </c>
      <c r="F58">
        <f>COUNTIF('تفاصيل الماليات'!$A$2:$A$754,'تفاصيل العملاء'!A58)</f>
        <v>7</v>
      </c>
      <c r="G58" s="1">
        <f>_xlfn.MAXIFS('تفاصيل الماليات'!D58:D810,'تفاصيل الماليات'!A58:A810,'تفاصيل العملاء'!A58)</f>
        <v>42819</v>
      </c>
      <c r="H58" s="8">
        <f t="shared" si="1"/>
        <v>42939</v>
      </c>
    </row>
    <row r="59" spans="1:8" x14ac:dyDescent="0.3">
      <c r="A59" t="s">
        <v>122</v>
      </c>
      <c r="B59">
        <f>VLOOKUP(A59,الدفعات!$C$1:$E$91,2,FALSE)</f>
        <v>50864</v>
      </c>
      <c r="C59" t="str">
        <f>VLOOKUP(A59,الدفعات!$C$1:$E$91,3,FALSE)</f>
        <v>سنوي</v>
      </c>
      <c r="D59">
        <f>SUMIF('تفاصيل الماليات'!$A$2:$A$754,'تفاصيل العملاء'!A59,'تفاصيل الماليات'!$C$2:$C$754)</f>
        <v>44260</v>
      </c>
      <c r="E59">
        <f t="shared" si="0"/>
        <v>6604</v>
      </c>
      <c r="F59">
        <f>COUNTIF('تفاصيل الماليات'!$A$2:$A$754,'تفاصيل العملاء'!A59)</f>
        <v>7</v>
      </c>
      <c r="G59" s="1">
        <f>_xlfn.MAXIFS('تفاصيل الماليات'!D59:D811,'تفاصيل الماليات'!A59:A811,'تفاصيل العملاء'!A59)</f>
        <v>43023</v>
      </c>
      <c r="H59" s="8">
        <f t="shared" si="1"/>
        <v>43388</v>
      </c>
    </row>
    <row r="60" spans="1:8" x14ac:dyDescent="0.3">
      <c r="A60" t="s">
        <v>158</v>
      </c>
      <c r="B60">
        <f>VLOOKUP(A60,الدفعات!$C$1:$E$91,2,FALSE)</f>
        <v>75922</v>
      </c>
      <c r="C60" t="str">
        <f>VLOOKUP(A60,الدفعات!$C$1:$E$91,3,FALSE)</f>
        <v>ربع سنوي</v>
      </c>
      <c r="D60">
        <f>SUMIF('تفاصيل الماليات'!$A$2:$A$754,'تفاصيل العملاء'!A60,'تفاصيل الماليات'!$C$2:$C$754)</f>
        <v>55562</v>
      </c>
      <c r="E60">
        <f t="shared" si="0"/>
        <v>20360</v>
      </c>
      <c r="F60">
        <f>COUNTIF('تفاصيل الماليات'!$A$2:$A$754,'تفاصيل العملاء'!A60)</f>
        <v>9</v>
      </c>
      <c r="G60" s="1">
        <f>_xlfn.MAXIFS('تفاصيل الماليات'!D60:D812,'تفاصيل الماليات'!A60:A812,'تفاصيل العملاء'!A60)</f>
        <v>42768</v>
      </c>
      <c r="H60" s="8">
        <f t="shared" si="1"/>
        <v>42888</v>
      </c>
    </row>
    <row r="61" spans="1:8" x14ac:dyDescent="0.3">
      <c r="A61" t="s">
        <v>188</v>
      </c>
      <c r="B61">
        <f>VLOOKUP(A61,الدفعات!$C$1:$E$91,2,FALSE)</f>
        <v>96695</v>
      </c>
      <c r="C61" t="str">
        <f>VLOOKUP(A61,الدفعات!$C$1:$E$91,3,FALSE)</f>
        <v>سنوي</v>
      </c>
      <c r="D61">
        <f>SUMIF('تفاصيل الماليات'!$A$2:$A$754,'تفاصيل العملاء'!A61,'تفاصيل الماليات'!$C$2:$C$754)</f>
        <v>49637</v>
      </c>
      <c r="E61">
        <f t="shared" si="0"/>
        <v>47058</v>
      </c>
      <c r="F61">
        <f>COUNTIF('تفاصيل الماليات'!$A$2:$A$754,'تفاصيل العملاء'!A61)</f>
        <v>9</v>
      </c>
      <c r="G61" s="1">
        <f>_xlfn.MAXIFS('تفاصيل الماليات'!D61:D813,'تفاصيل الماليات'!A61:A813,'تفاصيل العملاء'!A61)</f>
        <v>42993</v>
      </c>
      <c r="H61" s="8">
        <f t="shared" si="1"/>
        <v>43358</v>
      </c>
    </row>
    <row r="62" spans="1:8" x14ac:dyDescent="0.3">
      <c r="A62" t="s">
        <v>173</v>
      </c>
      <c r="B62">
        <f>VLOOKUP(A62,الدفعات!$C$1:$E$91,2,FALSE)</f>
        <v>32837</v>
      </c>
      <c r="C62" t="str">
        <f>VLOOKUP(A62,الدفعات!$C$1:$E$91,3,FALSE)</f>
        <v>شهري</v>
      </c>
      <c r="D62">
        <f>SUMIF('تفاصيل الماليات'!$A$2:$A$754,'تفاصيل العملاء'!A62,'تفاصيل الماليات'!$C$2:$C$754)</f>
        <v>29003</v>
      </c>
      <c r="E62">
        <f t="shared" si="0"/>
        <v>3834</v>
      </c>
      <c r="F62">
        <f>COUNTIF('تفاصيل الماليات'!$A$2:$A$754,'تفاصيل العملاء'!A62)</f>
        <v>4</v>
      </c>
      <c r="G62" s="1">
        <f>_xlfn.MAXIFS('تفاصيل الماليات'!D62:D814,'تفاصيل الماليات'!A62:A814,'تفاصيل العملاء'!A62)</f>
        <v>42848</v>
      </c>
      <c r="H62" s="8">
        <f t="shared" si="1"/>
        <v>42878</v>
      </c>
    </row>
    <row r="63" spans="1:8" x14ac:dyDescent="0.3">
      <c r="A63" t="s">
        <v>134</v>
      </c>
      <c r="B63">
        <f>VLOOKUP(A63,الدفعات!$C$1:$E$91,2,FALSE)</f>
        <v>100750</v>
      </c>
      <c r="C63" t="str">
        <f>VLOOKUP(A63,الدفعات!$C$1:$E$91,3,FALSE)</f>
        <v>شهري</v>
      </c>
      <c r="D63">
        <f>SUMIF('تفاصيل الماليات'!$A$2:$A$754,'تفاصيل العملاء'!A63,'تفاصيل الماليات'!$C$2:$C$754)</f>
        <v>30238</v>
      </c>
      <c r="E63">
        <f t="shared" si="0"/>
        <v>70512</v>
      </c>
      <c r="F63">
        <f>COUNTIF('تفاصيل الماليات'!$A$2:$A$754,'تفاصيل العملاء'!A63)</f>
        <v>7</v>
      </c>
      <c r="G63" s="1">
        <f>_xlfn.MAXIFS('تفاصيل الماليات'!D63:D815,'تفاصيل الماليات'!A63:A815,'تفاصيل العملاء'!A63)</f>
        <v>42751</v>
      </c>
      <c r="H63" s="8">
        <f t="shared" si="1"/>
        <v>42781</v>
      </c>
    </row>
    <row r="64" spans="1:8" x14ac:dyDescent="0.3">
      <c r="A64" t="s">
        <v>131</v>
      </c>
      <c r="B64">
        <f>VLOOKUP(A64,الدفعات!$C$1:$E$91,2,FALSE)</f>
        <v>40580</v>
      </c>
      <c r="C64" t="str">
        <f>VLOOKUP(A64,الدفعات!$C$1:$E$91,3,FALSE)</f>
        <v>سنوي</v>
      </c>
      <c r="D64">
        <f>SUMIF('تفاصيل الماليات'!$A$2:$A$754,'تفاصيل العملاء'!A64,'تفاصيل الماليات'!$C$2:$C$754)</f>
        <v>40580</v>
      </c>
      <c r="E64">
        <f t="shared" si="0"/>
        <v>0</v>
      </c>
      <c r="F64">
        <f>COUNTIF('تفاصيل الماليات'!$A$2:$A$754,'تفاصيل العملاء'!A64)</f>
        <v>8</v>
      </c>
      <c r="G64" s="1">
        <f>_xlfn.MAXIFS('تفاصيل الماليات'!D64:D816,'تفاصيل الماليات'!A64:A816,'تفاصيل العملاء'!A64)</f>
        <v>42952</v>
      </c>
      <c r="H64" s="8" t="str">
        <f t="shared" si="1"/>
        <v>منتهي</v>
      </c>
    </row>
    <row r="65" spans="1:8" x14ac:dyDescent="0.3">
      <c r="A65" t="s">
        <v>141</v>
      </c>
      <c r="B65">
        <f>VLOOKUP(A65,الدفعات!$C$1:$E$91,2,FALSE)</f>
        <v>63187</v>
      </c>
      <c r="C65" t="str">
        <f>VLOOKUP(A65,الدفعات!$C$1:$E$91,3,FALSE)</f>
        <v>ربع سنوي</v>
      </c>
      <c r="D65">
        <f>SUMIF('تفاصيل الماليات'!$A$2:$A$754,'تفاصيل العملاء'!A65,'تفاصيل الماليات'!$C$2:$C$754)</f>
        <v>37397</v>
      </c>
      <c r="E65">
        <f t="shared" si="0"/>
        <v>25790</v>
      </c>
      <c r="F65">
        <f>COUNTIF('تفاصيل الماليات'!$A$2:$A$754,'تفاصيل العملاء'!A65)</f>
        <v>7</v>
      </c>
      <c r="G65" s="1">
        <f>_xlfn.MAXIFS('تفاصيل الماليات'!D65:D817,'تفاصيل الماليات'!A65:A817,'تفاصيل العملاء'!A65)</f>
        <v>42814</v>
      </c>
      <c r="H65" s="8">
        <f t="shared" si="1"/>
        <v>42934</v>
      </c>
    </row>
    <row r="66" spans="1:8" x14ac:dyDescent="0.3">
      <c r="A66" t="s">
        <v>128</v>
      </c>
      <c r="B66">
        <f>VLOOKUP(A66,الدفعات!$C$1:$E$91,2,FALSE)</f>
        <v>53370</v>
      </c>
      <c r="C66" t="str">
        <f>VLOOKUP(A66,الدفعات!$C$1:$E$91,3,FALSE)</f>
        <v>سنوي</v>
      </c>
      <c r="D66">
        <f>SUMIF('تفاصيل الماليات'!$A$2:$A$754,'تفاصيل العملاء'!A66,'تفاصيل الماليات'!$C$2:$C$754)</f>
        <v>43505</v>
      </c>
      <c r="E66">
        <f t="shared" si="0"/>
        <v>9865</v>
      </c>
      <c r="F66">
        <f>COUNTIF('تفاصيل الماليات'!$A$2:$A$754,'تفاصيل العملاء'!A66)</f>
        <v>10</v>
      </c>
      <c r="G66" s="1">
        <f>_xlfn.MAXIFS('تفاصيل الماليات'!D66:D818,'تفاصيل الماليات'!A66:A818,'تفاصيل العملاء'!A66)</f>
        <v>43015</v>
      </c>
      <c r="H66" s="8">
        <f t="shared" si="1"/>
        <v>43380</v>
      </c>
    </row>
    <row r="67" spans="1:8" x14ac:dyDescent="0.3">
      <c r="A67" t="s">
        <v>149</v>
      </c>
      <c r="B67">
        <f>VLOOKUP(A67,الدفعات!$C$1:$E$91,2,FALSE)</f>
        <v>22591</v>
      </c>
      <c r="C67" t="str">
        <f>VLOOKUP(A67,الدفعات!$C$1:$E$91,3,FALSE)</f>
        <v>سنوي</v>
      </c>
      <c r="D67">
        <f>SUMIF('تفاصيل الماليات'!$A$2:$A$754,'تفاصيل العملاء'!A67,'تفاصيل الماليات'!$C$2:$C$754)</f>
        <v>22591</v>
      </c>
      <c r="E67">
        <f t="shared" ref="E67:E90" si="2">B67-D67</f>
        <v>0</v>
      </c>
      <c r="F67">
        <f>COUNTIF('تفاصيل الماليات'!$A$2:$A$754,'تفاصيل العملاء'!A67)</f>
        <v>4</v>
      </c>
      <c r="G67" s="1">
        <f>_xlfn.MAXIFS('تفاصيل الماليات'!D67:D819,'تفاصيل الماليات'!A67:A819,'تفاصيل العملاء'!A67)</f>
        <v>42763</v>
      </c>
      <c r="H67" s="8" t="str">
        <f t="shared" ref="H67:H90" si="3">IF(E67=0,"منتهي",IF(C67="شهري",G67+30,IF(C67="ربع سنوي",G67+120,IF(C67="نصف سنوي",G67+240,G67+365))))</f>
        <v>منتهي</v>
      </c>
    </row>
    <row r="68" spans="1:8" x14ac:dyDescent="0.3">
      <c r="A68" t="s">
        <v>161</v>
      </c>
      <c r="B68">
        <f>VLOOKUP(A68,الدفعات!$C$1:$E$91,2,FALSE)</f>
        <v>79036</v>
      </c>
      <c r="C68" t="str">
        <f>VLOOKUP(A68,الدفعات!$C$1:$E$91,3,FALSE)</f>
        <v>نصف سنوي</v>
      </c>
      <c r="D68">
        <f>SUMIF('تفاصيل الماليات'!$A$2:$A$754,'تفاصيل العملاء'!A68,'تفاصيل الماليات'!$C$2:$C$754)</f>
        <v>44210</v>
      </c>
      <c r="E68">
        <f t="shared" si="2"/>
        <v>34826</v>
      </c>
      <c r="F68">
        <f>COUNTIF('تفاصيل الماليات'!$A$2:$A$754,'تفاصيل العملاء'!A68)</f>
        <v>7</v>
      </c>
      <c r="G68" s="1">
        <f>_xlfn.MAXIFS('تفاصيل الماليات'!D68:D820,'تفاصيل الماليات'!A68:A820,'تفاصيل العملاء'!A68)</f>
        <v>42990</v>
      </c>
      <c r="H68" s="8">
        <f t="shared" si="3"/>
        <v>43230</v>
      </c>
    </row>
    <row r="69" spans="1:8" x14ac:dyDescent="0.3">
      <c r="A69" t="s">
        <v>163</v>
      </c>
      <c r="B69">
        <f>VLOOKUP(A69,الدفعات!$C$1:$E$91,2,FALSE)</f>
        <v>64028</v>
      </c>
      <c r="C69" t="str">
        <f>VLOOKUP(A69,الدفعات!$C$1:$E$91,3,FALSE)</f>
        <v>شهري</v>
      </c>
      <c r="D69">
        <f>SUMIF('تفاصيل الماليات'!$A$2:$A$754,'تفاصيل العملاء'!A69,'تفاصيل الماليات'!$C$2:$C$754)</f>
        <v>52225</v>
      </c>
      <c r="E69">
        <f t="shared" si="2"/>
        <v>11803</v>
      </c>
      <c r="F69">
        <f>COUNTIF('تفاصيل الماليات'!$A$2:$A$754,'تفاصيل العملاء'!A69)</f>
        <v>12</v>
      </c>
      <c r="G69" s="1">
        <f>_xlfn.MAXIFS('تفاصيل الماليات'!D69:D821,'تفاصيل الماليات'!A69:A821,'تفاصيل العملاء'!A69)</f>
        <v>42975</v>
      </c>
      <c r="H69" s="8">
        <f t="shared" si="3"/>
        <v>43005</v>
      </c>
    </row>
    <row r="70" spans="1:8" x14ac:dyDescent="0.3">
      <c r="A70" t="s">
        <v>155</v>
      </c>
      <c r="B70">
        <f>VLOOKUP(A70,الدفعات!$C$1:$E$91,2,FALSE)</f>
        <v>120328</v>
      </c>
      <c r="C70" t="str">
        <f>VLOOKUP(A70,الدفعات!$C$1:$E$91,3,FALSE)</f>
        <v>نصف سنوي</v>
      </c>
      <c r="D70">
        <f>SUMIF('تفاصيل الماليات'!$A$2:$A$754,'تفاصيل العملاء'!A70,'تفاصيل الماليات'!$C$2:$C$754)</f>
        <v>48768</v>
      </c>
      <c r="E70">
        <f t="shared" si="2"/>
        <v>71560</v>
      </c>
      <c r="F70">
        <f>COUNTIF('تفاصيل الماليات'!$A$2:$A$754,'تفاصيل العملاء'!A70)</f>
        <v>10</v>
      </c>
      <c r="G70" s="1">
        <f>_xlfn.MAXIFS('تفاصيل الماليات'!D70:D822,'تفاصيل الماليات'!A70:A822,'تفاصيل العملاء'!A70)</f>
        <v>43031</v>
      </c>
      <c r="H70" s="8">
        <f t="shared" si="3"/>
        <v>43271</v>
      </c>
    </row>
    <row r="71" spans="1:8" x14ac:dyDescent="0.3">
      <c r="A71" t="s">
        <v>127</v>
      </c>
      <c r="B71">
        <f>VLOOKUP(A71,الدفعات!$C$1:$E$91,2,FALSE)</f>
        <v>53765</v>
      </c>
      <c r="C71" t="str">
        <f>VLOOKUP(A71,الدفعات!$C$1:$E$91,3,FALSE)</f>
        <v>شهري</v>
      </c>
      <c r="D71">
        <f>SUMIF('تفاصيل الماليات'!$A$2:$A$754,'تفاصيل العملاء'!A71,'تفاصيل الماليات'!$C$2:$C$754)</f>
        <v>23652</v>
      </c>
      <c r="E71">
        <f t="shared" si="2"/>
        <v>30113</v>
      </c>
      <c r="F71">
        <f>COUNTIF('تفاصيل الماليات'!$A$2:$A$754,'تفاصيل العملاء'!A71)</f>
        <v>4</v>
      </c>
      <c r="G71" s="1">
        <f>_xlfn.MAXIFS('تفاصيل الماليات'!D71:D823,'تفاصيل الماليات'!A71:A823,'تفاصيل العملاء'!A71)</f>
        <v>43044</v>
      </c>
      <c r="H71" s="8">
        <f t="shared" si="3"/>
        <v>43074</v>
      </c>
    </row>
    <row r="72" spans="1:8" x14ac:dyDescent="0.3">
      <c r="A72" t="s">
        <v>124</v>
      </c>
      <c r="B72">
        <f>VLOOKUP(A72,الدفعات!$C$1:$E$91,2,FALSE)</f>
        <v>73527</v>
      </c>
      <c r="C72" t="str">
        <f>VLOOKUP(A72,الدفعات!$C$1:$E$91,3,FALSE)</f>
        <v>ربع سنوي</v>
      </c>
      <c r="D72">
        <f>SUMIF('تفاصيل الماليات'!$A$2:$A$754,'تفاصيل العملاء'!A72,'تفاصيل الماليات'!$C$2:$C$754)</f>
        <v>22732</v>
      </c>
      <c r="E72">
        <f t="shared" si="2"/>
        <v>50795</v>
      </c>
      <c r="F72">
        <f>COUNTIF('تفاصيل الماليات'!$A$2:$A$754,'تفاصيل العملاء'!A72)</f>
        <v>4</v>
      </c>
      <c r="G72" s="1">
        <f>_xlfn.MAXIFS('تفاصيل الماليات'!D72:D824,'تفاصيل الماليات'!A72:A824,'تفاصيل العملاء'!A72)</f>
        <v>42990</v>
      </c>
      <c r="H72" s="8">
        <f t="shared" si="3"/>
        <v>43110</v>
      </c>
    </row>
    <row r="73" spans="1:8" x14ac:dyDescent="0.3">
      <c r="A73" t="s">
        <v>114</v>
      </c>
      <c r="B73">
        <f>VLOOKUP(A73,الدفعات!$C$1:$E$91,2,FALSE)</f>
        <v>79947</v>
      </c>
      <c r="C73" t="str">
        <f>VLOOKUP(A73,الدفعات!$C$1:$E$91,3,FALSE)</f>
        <v>ربع سنوي</v>
      </c>
      <c r="D73">
        <f>SUMIF('تفاصيل الماليات'!$A$2:$A$754,'تفاصيل العملاء'!A73,'تفاصيل الماليات'!$C$2:$C$754)</f>
        <v>45412</v>
      </c>
      <c r="E73">
        <f t="shared" si="2"/>
        <v>34535</v>
      </c>
      <c r="F73">
        <f>COUNTIF('تفاصيل الماليات'!$A$2:$A$754,'تفاصيل العملاء'!A73)</f>
        <v>9</v>
      </c>
      <c r="G73" s="1">
        <f>_xlfn.MAXIFS('تفاصيل الماليات'!D73:D825,'تفاصيل الماليات'!A73:A825,'تفاصيل العملاء'!A73)</f>
        <v>42991</v>
      </c>
      <c r="H73" s="8">
        <f t="shared" si="3"/>
        <v>43111</v>
      </c>
    </row>
    <row r="74" spans="1:8" x14ac:dyDescent="0.3">
      <c r="A74" t="s">
        <v>183</v>
      </c>
      <c r="B74">
        <f>VLOOKUP(A74,الدفعات!$C$1:$E$91,2,FALSE)</f>
        <v>121795</v>
      </c>
      <c r="C74" t="str">
        <f>VLOOKUP(A74,الدفعات!$C$1:$E$91,3,FALSE)</f>
        <v>شهري</v>
      </c>
      <c r="D74">
        <f>SUMIF('تفاصيل الماليات'!$A$2:$A$754,'تفاصيل العملاء'!A74,'تفاصيل الماليات'!$C$2:$C$754)</f>
        <v>72301</v>
      </c>
      <c r="E74">
        <f t="shared" si="2"/>
        <v>49494</v>
      </c>
      <c r="F74">
        <f>COUNTIF('تفاصيل الماليات'!$A$2:$A$754,'تفاصيل العملاء'!A74)</f>
        <v>13</v>
      </c>
      <c r="G74" s="1">
        <f>_xlfn.MAXIFS('تفاصيل الماليات'!D74:D826,'تفاصيل الماليات'!A74:A826,'تفاصيل العملاء'!A74)</f>
        <v>43020</v>
      </c>
      <c r="H74" s="8">
        <f t="shared" si="3"/>
        <v>43050</v>
      </c>
    </row>
    <row r="75" spans="1:8" x14ac:dyDescent="0.3">
      <c r="A75" t="s">
        <v>168</v>
      </c>
      <c r="B75">
        <f>VLOOKUP(A75,الدفعات!$C$1:$E$91,2,FALSE)</f>
        <v>73484</v>
      </c>
      <c r="C75" t="str">
        <f>VLOOKUP(A75,الدفعات!$C$1:$E$91,3,FALSE)</f>
        <v>سنوي</v>
      </c>
      <c r="D75">
        <f>SUMIF('تفاصيل الماليات'!$A$2:$A$754,'تفاصيل العملاء'!A75,'تفاصيل الماليات'!$C$2:$C$754)</f>
        <v>29662</v>
      </c>
      <c r="E75">
        <f t="shared" si="2"/>
        <v>43822</v>
      </c>
      <c r="F75">
        <f>COUNTIF('تفاصيل الماليات'!$A$2:$A$754,'تفاصيل العملاء'!A75)</f>
        <v>7</v>
      </c>
      <c r="G75" s="1">
        <f>_xlfn.MAXIFS('تفاصيل الماليات'!D75:D827,'تفاصيل الماليات'!A75:A827,'تفاصيل العملاء'!A75)</f>
        <v>43014</v>
      </c>
      <c r="H75" s="8">
        <f t="shared" si="3"/>
        <v>43379</v>
      </c>
    </row>
    <row r="76" spans="1:8" x14ac:dyDescent="0.3">
      <c r="A76" t="s">
        <v>178</v>
      </c>
      <c r="B76">
        <f>VLOOKUP(A76,الدفعات!$C$1:$E$91,2,FALSE)</f>
        <v>83337</v>
      </c>
      <c r="C76" t="str">
        <f>VLOOKUP(A76,الدفعات!$C$1:$E$91,3,FALSE)</f>
        <v>ربع سنوي</v>
      </c>
      <c r="D76">
        <f>SUMIF('تفاصيل الماليات'!$A$2:$A$754,'تفاصيل العملاء'!A76,'تفاصيل الماليات'!$C$2:$C$754)</f>
        <v>38235</v>
      </c>
      <c r="E76">
        <f t="shared" si="2"/>
        <v>45102</v>
      </c>
      <c r="F76">
        <f>COUNTIF('تفاصيل الماليات'!$A$2:$A$754,'تفاصيل العملاء'!A76)</f>
        <v>7</v>
      </c>
      <c r="G76" s="1">
        <f>_xlfn.MAXIFS('تفاصيل الماليات'!D76:D828,'تفاصيل الماليات'!A76:A828,'تفاصيل العملاء'!A76)</f>
        <v>42945</v>
      </c>
      <c r="H76" s="8">
        <f t="shared" si="3"/>
        <v>43065</v>
      </c>
    </row>
    <row r="77" spans="1:8" x14ac:dyDescent="0.3">
      <c r="A77" t="s">
        <v>187</v>
      </c>
      <c r="B77">
        <f>VLOOKUP(A77,الدفعات!$C$1:$E$91,2,FALSE)</f>
        <v>41565</v>
      </c>
      <c r="C77" t="str">
        <f>VLOOKUP(A77,الدفعات!$C$1:$E$91,3,FALSE)</f>
        <v>نصف سنوي</v>
      </c>
      <c r="D77">
        <f>SUMIF('تفاصيل الماليات'!$A$2:$A$754,'تفاصيل العملاء'!A77,'تفاصيل الماليات'!$C$2:$C$754)</f>
        <v>41565</v>
      </c>
      <c r="E77">
        <f t="shared" si="2"/>
        <v>0</v>
      </c>
      <c r="F77">
        <f>COUNTIF('تفاصيل الماليات'!$A$2:$A$754,'تفاصيل العملاء'!A77)</f>
        <v>9</v>
      </c>
      <c r="G77" s="1">
        <f>_xlfn.MAXIFS('تفاصيل الماليات'!D77:D829,'تفاصيل الماليات'!A77:A829,'تفاصيل العملاء'!A77)</f>
        <v>42895</v>
      </c>
      <c r="H77" s="8" t="str">
        <f t="shared" si="3"/>
        <v>منتهي</v>
      </c>
    </row>
    <row r="78" spans="1:8" x14ac:dyDescent="0.3">
      <c r="A78" t="s">
        <v>107</v>
      </c>
      <c r="B78">
        <f>VLOOKUP(A78,الدفعات!$C$1:$E$91,2,FALSE)</f>
        <v>54106</v>
      </c>
      <c r="C78" t="str">
        <f>VLOOKUP(A78,الدفعات!$C$1:$E$91,3,FALSE)</f>
        <v>سنوي</v>
      </c>
      <c r="D78">
        <f>SUMIF('تفاصيل الماليات'!$A$2:$A$754,'تفاصيل العملاء'!A78,'تفاصيل الماليات'!$C$2:$C$754)</f>
        <v>46771</v>
      </c>
      <c r="E78">
        <f t="shared" si="2"/>
        <v>7335</v>
      </c>
      <c r="F78">
        <f>COUNTIF('تفاصيل الماليات'!$A$2:$A$754,'تفاصيل العملاء'!A78)</f>
        <v>8</v>
      </c>
      <c r="G78" s="1">
        <f>_xlfn.MAXIFS('تفاصيل الماليات'!D78:D830,'تفاصيل الماليات'!A78:A830,'تفاصيل العملاء'!A78)</f>
        <v>42939</v>
      </c>
      <c r="H78" s="8">
        <f t="shared" si="3"/>
        <v>43304</v>
      </c>
    </row>
    <row r="79" spans="1:8" x14ac:dyDescent="0.3">
      <c r="A79" t="s">
        <v>139</v>
      </c>
      <c r="B79">
        <f>VLOOKUP(A79,الدفعات!$C$1:$E$91,2,FALSE)</f>
        <v>134767</v>
      </c>
      <c r="C79" t="str">
        <f>VLOOKUP(A79,الدفعات!$C$1:$E$91,3,FALSE)</f>
        <v>ربع سنوي</v>
      </c>
      <c r="D79">
        <f>SUMIF('تفاصيل الماليات'!$A$2:$A$754,'تفاصيل العملاء'!A79,'تفاصيل الماليات'!$C$2:$C$754)</f>
        <v>27001</v>
      </c>
      <c r="E79">
        <f t="shared" si="2"/>
        <v>107766</v>
      </c>
      <c r="F79">
        <f>COUNTIF('تفاصيل الماليات'!$A$2:$A$754,'تفاصيل العملاء'!A79)</f>
        <v>5</v>
      </c>
      <c r="G79" s="1">
        <f>_xlfn.MAXIFS('تفاصيل الماليات'!D79:D831,'تفاصيل الماليات'!A79:A831,'تفاصيل العملاء'!A79)</f>
        <v>43027</v>
      </c>
      <c r="H79" s="8">
        <f t="shared" si="3"/>
        <v>43147</v>
      </c>
    </row>
    <row r="80" spans="1:8" x14ac:dyDescent="0.3">
      <c r="A80" t="s">
        <v>180</v>
      </c>
      <c r="B80">
        <f>VLOOKUP(A80,الدفعات!$C$1:$E$91,2,FALSE)</f>
        <v>115962</v>
      </c>
      <c r="C80" t="str">
        <f>VLOOKUP(A80,الدفعات!$C$1:$E$91,3,FALSE)</f>
        <v>ربع سنوي</v>
      </c>
      <c r="D80">
        <f>SUMIF('تفاصيل الماليات'!$A$2:$A$754,'تفاصيل العملاء'!A80,'تفاصيل الماليات'!$C$2:$C$754)</f>
        <v>43834</v>
      </c>
      <c r="E80">
        <f t="shared" si="2"/>
        <v>72128</v>
      </c>
      <c r="F80">
        <f>COUNTIF('تفاصيل الماليات'!$A$2:$A$754,'تفاصيل العملاء'!A80)</f>
        <v>7</v>
      </c>
      <c r="G80" s="1">
        <f>_xlfn.MAXIFS('تفاصيل الماليات'!D80:D832,'تفاصيل الماليات'!A80:A832,'تفاصيل العملاء'!A80)</f>
        <v>43025</v>
      </c>
      <c r="H80" s="8">
        <f t="shared" si="3"/>
        <v>43145</v>
      </c>
    </row>
    <row r="81" spans="1:8" x14ac:dyDescent="0.3">
      <c r="A81" t="s">
        <v>112</v>
      </c>
      <c r="B81">
        <f>VLOOKUP(A81,الدفعات!$C$1:$E$91,2,FALSE)</f>
        <v>53611</v>
      </c>
      <c r="C81" t="str">
        <f>VLOOKUP(A81,الدفعات!$C$1:$E$91,3,FALSE)</f>
        <v>سنوي</v>
      </c>
      <c r="D81">
        <f>SUMIF('تفاصيل الماليات'!$A$2:$A$754,'تفاصيل العملاء'!A81,'تفاصيل الماليات'!$C$2:$C$754)</f>
        <v>40425</v>
      </c>
      <c r="E81">
        <f t="shared" si="2"/>
        <v>13186</v>
      </c>
      <c r="F81">
        <f>COUNTIF('تفاصيل الماليات'!$A$2:$A$754,'تفاصيل العملاء'!A81)</f>
        <v>8</v>
      </c>
      <c r="G81" s="1">
        <f>_xlfn.MAXIFS('تفاصيل الماليات'!D81:D833,'تفاصيل الماليات'!A81:A833,'تفاصيل العملاء'!A81)</f>
        <v>43020</v>
      </c>
      <c r="H81" s="8">
        <f t="shared" si="3"/>
        <v>43385</v>
      </c>
    </row>
    <row r="82" spans="1:8" x14ac:dyDescent="0.3">
      <c r="A82" t="s">
        <v>135</v>
      </c>
      <c r="B82">
        <f>VLOOKUP(A82,الدفعات!$C$1:$E$91,2,FALSE)</f>
        <v>77309</v>
      </c>
      <c r="C82" t="str">
        <f>VLOOKUP(A82,الدفعات!$C$1:$E$91,3,FALSE)</f>
        <v>نصف سنوي</v>
      </c>
      <c r="D82">
        <f>SUMIF('تفاصيل الماليات'!$A$2:$A$754,'تفاصيل العملاء'!A82,'تفاصيل الماليات'!$C$2:$C$754)</f>
        <v>15896</v>
      </c>
      <c r="E82">
        <f t="shared" si="2"/>
        <v>61413</v>
      </c>
      <c r="F82">
        <f>COUNTIF('تفاصيل الماليات'!$A$2:$A$754,'تفاصيل العملاء'!A82)</f>
        <v>3</v>
      </c>
      <c r="G82" s="1">
        <f>_xlfn.MAXIFS('تفاصيل الماليات'!D82:D834,'تفاصيل الماليات'!A82:A834,'تفاصيل العملاء'!A82)</f>
        <v>42970</v>
      </c>
      <c r="H82" s="8">
        <f t="shared" si="3"/>
        <v>43210</v>
      </c>
    </row>
    <row r="83" spans="1:8" x14ac:dyDescent="0.3">
      <c r="A83" t="s">
        <v>160</v>
      </c>
      <c r="B83">
        <f>VLOOKUP(A83,الدفعات!$C$1:$E$91,2,FALSE)</f>
        <v>48985</v>
      </c>
      <c r="C83" t="str">
        <f>VLOOKUP(A83,الدفعات!$C$1:$E$91,3,FALSE)</f>
        <v>شهري</v>
      </c>
      <c r="D83">
        <f>SUMIF('تفاصيل الماليات'!$A$2:$A$754,'تفاصيل العملاء'!A83,'تفاصيل الماليات'!$C$2:$C$754)</f>
        <v>48985</v>
      </c>
      <c r="E83">
        <f t="shared" si="2"/>
        <v>0</v>
      </c>
      <c r="F83">
        <f>COUNTIF('تفاصيل الماليات'!$A$2:$A$754,'تفاصيل العملاء'!A83)</f>
        <v>10</v>
      </c>
      <c r="G83" s="1">
        <f>_xlfn.MAXIFS('تفاصيل الماليات'!D83:D835,'تفاصيل الماليات'!A83:A835,'تفاصيل العملاء'!A83)</f>
        <v>43040</v>
      </c>
      <c r="H83" s="8" t="str">
        <f t="shared" si="3"/>
        <v>منتهي</v>
      </c>
    </row>
    <row r="84" spans="1:8" x14ac:dyDescent="0.3">
      <c r="A84" t="s">
        <v>189</v>
      </c>
      <c r="B84">
        <f>VLOOKUP(A84,الدفعات!$C$1:$E$91,2,FALSE)</f>
        <v>56637</v>
      </c>
      <c r="C84" t="str">
        <f>VLOOKUP(A84,الدفعات!$C$1:$E$91,3,FALSE)</f>
        <v>سنوي</v>
      </c>
      <c r="D84">
        <f>SUMIF('تفاصيل الماليات'!$A$2:$A$754,'تفاصيل العملاء'!A84,'تفاصيل الماليات'!$C$2:$C$754)</f>
        <v>27512</v>
      </c>
      <c r="E84">
        <f t="shared" si="2"/>
        <v>29125</v>
      </c>
      <c r="F84">
        <f>COUNTIF('تفاصيل الماليات'!$A$2:$A$754,'تفاصيل العملاء'!A84)</f>
        <v>7</v>
      </c>
      <c r="G84" s="1">
        <f>_xlfn.MAXIFS('تفاصيل الماليات'!D84:D836,'تفاصيل الماليات'!A84:A836,'تفاصيل العملاء'!A84)</f>
        <v>42841</v>
      </c>
      <c r="H84" s="8">
        <f t="shared" si="3"/>
        <v>43206</v>
      </c>
    </row>
    <row r="85" spans="1:8" x14ac:dyDescent="0.3">
      <c r="A85" t="s">
        <v>109</v>
      </c>
      <c r="B85">
        <f>VLOOKUP(A85,الدفعات!$C$1:$E$91,2,FALSE)</f>
        <v>102938</v>
      </c>
      <c r="C85" t="str">
        <f>VLOOKUP(A85,الدفعات!$C$1:$E$91,3,FALSE)</f>
        <v>نصف سنوي</v>
      </c>
      <c r="D85">
        <f>SUMIF('تفاصيل الماليات'!$A$2:$A$754,'تفاصيل العملاء'!A85,'تفاصيل الماليات'!$C$2:$C$754)</f>
        <v>33369</v>
      </c>
      <c r="E85">
        <f t="shared" si="2"/>
        <v>69569</v>
      </c>
      <c r="F85">
        <f>COUNTIF('تفاصيل الماليات'!$A$2:$A$754,'تفاصيل العملاء'!A85)</f>
        <v>5</v>
      </c>
      <c r="G85" s="1">
        <f>_xlfn.MAXIFS('تفاصيل الماليات'!D85:D837,'تفاصيل الماليات'!A85:A837,'تفاصيل العملاء'!A85)</f>
        <v>42927</v>
      </c>
      <c r="H85" s="8">
        <f t="shared" si="3"/>
        <v>43167</v>
      </c>
    </row>
    <row r="86" spans="1:8" x14ac:dyDescent="0.3">
      <c r="A86" t="s">
        <v>176</v>
      </c>
      <c r="B86">
        <f>VLOOKUP(A86,الدفعات!$C$1:$E$91,2,FALSE)</f>
        <v>64865</v>
      </c>
      <c r="C86" t="str">
        <f>VLOOKUP(A86,الدفعات!$C$1:$E$91,3,FALSE)</f>
        <v>نصف سنوي</v>
      </c>
      <c r="D86">
        <f>SUMIF('تفاصيل الماليات'!$A$2:$A$754,'تفاصيل العملاء'!A86,'تفاصيل الماليات'!$C$2:$C$754)</f>
        <v>21449</v>
      </c>
      <c r="E86">
        <f t="shared" si="2"/>
        <v>43416</v>
      </c>
      <c r="F86">
        <f>COUNTIF('تفاصيل الماليات'!$A$2:$A$754,'تفاصيل العملاء'!A86)</f>
        <v>4</v>
      </c>
      <c r="G86" s="1">
        <f>_xlfn.MAXIFS('تفاصيل الماليات'!D86:D838,'تفاصيل الماليات'!A86:A838,'تفاصيل العملاء'!A86)</f>
        <v>42833</v>
      </c>
      <c r="H86" s="8">
        <f t="shared" si="3"/>
        <v>43073</v>
      </c>
    </row>
    <row r="87" spans="1:8" x14ac:dyDescent="0.3">
      <c r="A87" t="s">
        <v>118</v>
      </c>
      <c r="B87">
        <f>VLOOKUP(A87,الدفعات!$C$1:$E$91,2,FALSE)</f>
        <v>67378</v>
      </c>
      <c r="C87" t="str">
        <f>VLOOKUP(A87,الدفعات!$C$1:$E$91,3,FALSE)</f>
        <v>نصف سنوي</v>
      </c>
      <c r="D87">
        <f>SUMIF('تفاصيل الماليات'!$A$2:$A$754,'تفاصيل العملاء'!A87,'تفاصيل الماليات'!$C$2:$C$754)</f>
        <v>56748</v>
      </c>
      <c r="E87">
        <f t="shared" si="2"/>
        <v>10630</v>
      </c>
      <c r="F87">
        <f>COUNTIF('تفاصيل الماليات'!$A$2:$A$754,'تفاصيل العملاء'!A87)</f>
        <v>10</v>
      </c>
      <c r="G87" s="1">
        <f>_xlfn.MAXIFS('تفاصيل الماليات'!D87:D839,'تفاصيل الماليات'!A87:A839,'تفاصيل العملاء'!A87)</f>
        <v>42840</v>
      </c>
      <c r="H87" s="8">
        <f t="shared" si="3"/>
        <v>43080</v>
      </c>
    </row>
    <row r="88" spans="1:8" x14ac:dyDescent="0.3">
      <c r="A88" t="s">
        <v>177</v>
      </c>
      <c r="B88">
        <f>VLOOKUP(A88,الدفعات!$C$1:$E$91,2,FALSE)</f>
        <v>51521</v>
      </c>
      <c r="C88" t="str">
        <f>VLOOKUP(A88,الدفعات!$C$1:$E$91,3,FALSE)</f>
        <v>شهري</v>
      </c>
      <c r="D88">
        <f>SUMIF('تفاصيل الماليات'!$A$2:$A$754,'تفاصيل العملاء'!A88,'تفاصيل الماليات'!$C$2:$C$754)</f>
        <v>24799</v>
      </c>
      <c r="E88">
        <f t="shared" si="2"/>
        <v>26722</v>
      </c>
      <c r="F88">
        <f>COUNTIF('تفاصيل الماليات'!$A$2:$A$754,'تفاصيل العملاء'!A88)</f>
        <v>6</v>
      </c>
      <c r="G88" s="1">
        <f>_xlfn.MAXIFS('تفاصيل الماليات'!D88:D840,'تفاصيل الماليات'!A88:A840,'تفاصيل العملاء'!A88)</f>
        <v>42970</v>
      </c>
      <c r="H88" s="8">
        <f t="shared" si="3"/>
        <v>43000</v>
      </c>
    </row>
    <row r="89" spans="1:8" x14ac:dyDescent="0.3">
      <c r="A89" t="s">
        <v>179</v>
      </c>
      <c r="B89">
        <f>VLOOKUP(A89,الدفعات!$C$1:$E$91,2,FALSE)</f>
        <v>52964</v>
      </c>
      <c r="C89" t="str">
        <f>VLOOKUP(A89,الدفعات!$C$1:$E$91,3,FALSE)</f>
        <v>نصف سنوي</v>
      </c>
      <c r="D89">
        <f>SUMIF('تفاصيل الماليات'!$A$2:$A$754,'تفاصيل العملاء'!A89,'تفاصيل الماليات'!$C$2:$C$754)</f>
        <v>29481</v>
      </c>
      <c r="E89">
        <f t="shared" si="2"/>
        <v>23483</v>
      </c>
      <c r="F89">
        <f>COUNTIF('تفاصيل الماليات'!$A$2:$A$754,'تفاصيل العملاء'!A89)</f>
        <v>5</v>
      </c>
      <c r="G89" s="1">
        <f>_xlfn.MAXIFS('تفاصيل الماليات'!D89:D841,'تفاصيل الماليات'!A89:A841,'تفاصيل العملاء'!A89)</f>
        <v>42998</v>
      </c>
      <c r="H89" s="8">
        <f t="shared" si="3"/>
        <v>43238</v>
      </c>
    </row>
    <row r="90" spans="1:8" x14ac:dyDescent="0.3">
      <c r="A90" t="s">
        <v>120</v>
      </c>
      <c r="B90">
        <f>VLOOKUP(A90,الدفعات!$C$1:$E$91,2,FALSE)</f>
        <v>77842</v>
      </c>
      <c r="C90" t="str">
        <f>VLOOKUP(A90,الدفعات!$C$1:$E$91,3,FALSE)</f>
        <v>سنوي</v>
      </c>
      <c r="D90">
        <f>SUMIF('تفاصيل الماليات'!$A$2:$A$754,'تفاصيل العملاء'!A90,'تفاصيل الماليات'!$C$2:$C$754)</f>
        <v>47018</v>
      </c>
      <c r="E90">
        <f t="shared" si="2"/>
        <v>30824</v>
      </c>
      <c r="F90">
        <f>COUNTIF('تفاصيل الماليات'!$A$2:$A$754,'تفاصيل العملاء'!A90)</f>
        <v>9</v>
      </c>
      <c r="G90" s="1">
        <f>_xlfn.MAXIFS('تفاصيل الماليات'!D90:D842,'تفاصيل الماليات'!A90:A842,'تفاصيل العملاء'!A90)</f>
        <v>43028</v>
      </c>
      <c r="H90" s="8">
        <f t="shared" si="3"/>
        <v>43393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F1DF-579A-4864-9697-825CCAFE5C36}">
  <sheetPr>
    <tabColor theme="7" tint="0.59999389629810485"/>
  </sheetPr>
  <dimension ref="A1:I754"/>
  <sheetViews>
    <sheetView workbookViewId="0">
      <selection activeCell="B7" sqref="B7"/>
    </sheetView>
  </sheetViews>
  <sheetFormatPr defaultRowHeight="14.4" x14ac:dyDescent="0.3"/>
  <cols>
    <col min="1" max="4" width="17.77734375" customWidth="1"/>
    <col min="12" max="12" width="15.44140625" bestFit="1" customWidth="1"/>
  </cols>
  <sheetData>
    <row r="1" spans="1:9" x14ac:dyDescent="0.3">
      <c r="A1" s="3" t="s">
        <v>10</v>
      </c>
      <c r="B1" s="3" t="s">
        <v>12</v>
      </c>
      <c r="C1" s="4" t="s">
        <v>1</v>
      </c>
      <c r="D1" s="4" t="s">
        <v>11</v>
      </c>
    </row>
    <row r="2" spans="1:9" x14ac:dyDescent="0.3">
      <c r="A2" t="s">
        <v>172</v>
      </c>
      <c r="B2">
        <v>1</v>
      </c>
      <c r="C2">
        <v>9130</v>
      </c>
      <c r="D2" s="1">
        <v>42005</v>
      </c>
    </row>
    <row r="3" spans="1:9" x14ac:dyDescent="0.3">
      <c r="A3" t="s">
        <v>174</v>
      </c>
      <c r="B3">
        <v>1</v>
      </c>
      <c r="C3">
        <v>7834</v>
      </c>
      <c r="D3" s="1">
        <v>42005</v>
      </c>
    </row>
    <row r="4" spans="1:9" x14ac:dyDescent="0.3">
      <c r="A4" t="s">
        <v>172</v>
      </c>
      <c r="B4">
        <v>2</v>
      </c>
      <c r="C4">
        <v>9175</v>
      </c>
      <c r="D4" s="1">
        <v>42007</v>
      </c>
    </row>
    <row r="5" spans="1:9" x14ac:dyDescent="0.3">
      <c r="A5" t="s">
        <v>136</v>
      </c>
      <c r="B5">
        <v>1</v>
      </c>
      <c r="C5">
        <v>1356</v>
      </c>
      <c r="D5" s="1">
        <v>42009</v>
      </c>
    </row>
    <row r="6" spans="1:9" x14ac:dyDescent="0.3">
      <c r="A6" t="s">
        <v>126</v>
      </c>
      <c r="B6">
        <v>1</v>
      </c>
      <c r="C6">
        <v>9203</v>
      </c>
      <c r="D6" s="1">
        <v>42012</v>
      </c>
      <c r="I6" t="s">
        <v>153</v>
      </c>
    </row>
    <row r="7" spans="1:9" x14ac:dyDescent="0.3">
      <c r="A7" t="s">
        <v>172</v>
      </c>
      <c r="B7">
        <v>3</v>
      </c>
      <c r="C7">
        <v>5845</v>
      </c>
      <c r="D7" s="1">
        <v>42013</v>
      </c>
    </row>
    <row r="8" spans="1:9" x14ac:dyDescent="0.3">
      <c r="A8" t="s">
        <v>143</v>
      </c>
      <c r="B8">
        <v>1</v>
      </c>
      <c r="C8">
        <v>9113</v>
      </c>
      <c r="D8" s="1">
        <v>42015</v>
      </c>
    </row>
    <row r="9" spans="1:9" x14ac:dyDescent="0.3">
      <c r="A9" t="s">
        <v>106</v>
      </c>
      <c r="B9">
        <v>1</v>
      </c>
      <c r="C9">
        <v>4010</v>
      </c>
      <c r="D9" s="1">
        <v>42018</v>
      </c>
    </row>
    <row r="10" spans="1:9" x14ac:dyDescent="0.3">
      <c r="A10" t="s">
        <v>104</v>
      </c>
      <c r="B10">
        <v>1</v>
      </c>
      <c r="C10">
        <v>6783</v>
      </c>
      <c r="D10" s="1">
        <v>42019</v>
      </c>
    </row>
    <row r="11" spans="1:9" x14ac:dyDescent="0.3">
      <c r="A11" t="s">
        <v>138</v>
      </c>
      <c r="B11">
        <v>1</v>
      </c>
      <c r="C11">
        <v>3820</v>
      </c>
      <c r="D11" s="1">
        <v>42021</v>
      </c>
    </row>
    <row r="12" spans="1:9" x14ac:dyDescent="0.3">
      <c r="A12" t="s">
        <v>182</v>
      </c>
      <c r="B12">
        <v>1</v>
      </c>
      <c r="C12">
        <v>8887</v>
      </c>
      <c r="D12" s="1">
        <v>42023</v>
      </c>
    </row>
    <row r="13" spans="1:9" x14ac:dyDescent="0.3">
      <c r="A13" t="s">
        <v>113</v>
      </c>
      <c r="B13">
        <v>1</v>
      </c>
      <c r="C13">
        <v>1631</v>
      </c>
      <c r="D13" s="1">
        <v>42026</v>
      </c>
    </row>
    <row r="14" spans="1:9" x14ac:dyDescent="0.3">
      <c r="A14" t="s">
        <v>153</v>
      </c>
      <c r="B14">
        <v>1</v>
      </c>
      <c r="C14">
        <v>8580</v>
      </c>
      <c r="D14" s="1">
        <v>42026</v>
      </c>
    </row>
    <row r="15" spans="1:9" x14ac:dyDescent="0.3">
      <c r="A15" t="s">
        <v>117</v>
      </c>
      <c r="B15">
        <v>1</v>
      </c>
      <c r="C15">
        <v>6583</v>
      </c>
      <c r="D15" s="1">
        <v>42027</v>
      </c>
    </row>
    <row r="16" spans="1:9" x14ac:dyDescent="0.3">
      <c r="A16" t="s">
        <v>140</v>
      </c>
      <c r="B16">
        <v>1</v>
      </c>
      <c r="C16">
        <v>7293</v>
      </c>
      <c r="D16" s="1">
        <v>42027</v>
      </c>
    </row>
    <row r="17" spans="1:4" x14ac:dyDescent="0.3">
      <c r="A17" t="s">
        <v>151</v>
      </c>
      <c r="B17">
        <v>1</v>
      </c>
      <c r="C17">
        <v>4639</v>
      </c>
      <c r="D17" s="1">
        <v>42027</v>
      </c>
    </row>
    <row r="18" spans="1:4" x14ac:dyDescent="0.3">
      <c r="A18" t="s">
        <v>171</v>
      </c>
      <c r="B18">
        <v>1</v>
      </c>
      <c r="C18">
        <v>8817</v>
      </c>
      <c r="D18" s="1">
        <v>42030</v>
      </c>
    </row>
    <row r="19" spans="1:4" x14ac:dyDescent="0.3">
      <c r="A19" t="s">
        <v>129</v>
      </c>
      <c r="B19">
        <v>1</v>
      </c>
      <c r="C19">
        <v>1261</v>
      </c>
      <c r="D19" s="1">
        <v>42031</v>
      </c>
    </row>
    <row r="20" spans="1:4" x14ac:dyDescent="0.3">
      <c r="A20" t="s">
        <v>113</v>
      </c>
      <c r="B20">
        <v>2</v>
      </c>
      <c r="C20">
        <v>3847</v>
      </c>
      <c r="D20" s="1">
        <v>42031</v>
      </c>
    </row>
    <row r="21" spans="1:4" x14ac:dyDescent="0.3">
      <c r="A21" t="s">
        <v>102</v>
      </c>
      <c r="B21">
        <v>1</v>
      </c>
      <c r="C21">
        <v>2384</v>
      </c>
      <c r="D21" s="1">
        <v>42032</v>
      </c>
    </row>
    <row r="22" spans="1:4" x14ac:dyDescent="0.3">
      <c r="A22" t="s">
        <v>185</v>
      </c>
      <c r="B22">
        <v>1</v>
      </c>
      <c r="C22">
        <v>8996</v>
      </c>
      <c r="D22" s="1">
        <v>42034</v>
      </c>
    </row>
    <row r="23" spans="1:4" x14ac:dyDescent="0.3">
      <c r="A23" t="s">
        <v>175</v>
      </c>
      <c r="B23">
        <v>1</v>
      </c>
      <c r="C23">
        <v>6738</v>
      </c>
      <c r="D23" s="1">
        <v>42036</v>
      </c>
    </row>
    <row r="24" spans="1:4" x14ac:dyDescent="0.3">
      <c r="A24" t="s">
        <v>156</v>
      </c>
      <c r="B24">
        <v>1</v>
      </c>
      <c r="C24">
        <v>3089</v>
      </c>
      <c r="D24" s="1">
        <v>42036</v>
      </c>
    </row>
    <row r="25" spans="1:4" x14ac:dyDescent="0.3">
      <c r="A25" t="s">
        <v>169</v>
      </c>
      <c r="B25">
        <v>1</v>
      </c>
      <c r="C25">
        <v>8024</v>
      </c>
      <c r="D25" s="1">
        <v>42038</v>
      </c>
    </row>
    <row r="26" spans="1:4" x14ac:dyDescent="0.3">
      <c r="A26" t="s">
        <v>138</v>
      </c>
      <c r="B26">
        <v>2</v>
      </c>
      <c r="C26">
        <v>6217</v>
      </c>
      <c r="D26" s="1">
        <v>42040</v>
      </c>
    </row>
    <row r="27" spans="1:4" x14ac:dyDescent="0.3">
      <c r="A27" t="s">
        <v>137</v>
      </c>
      <c r="B27">
        <v>1</v>
      </c>
      <c r="C27">
        <v>3448</v>
      </c>
      <c r="D27" s="1">
        <v>42043</v>
      </c>
    </row>
    <row r="28" spans="1:4" x14ac:dyDescent="0.3">
      <c r="A28" t="s">
        <v>116</v>
      </c>
      <c r="B28">
        <v>1</v>
      </c>
      <c r="C28">
        <v>7194</v>
      </c>
      <c r="D28" s="1">
        <v>42044</v>
      </c>
    </row>
    <row r="29" spans="1:4" x14ac:dyDescent="0.3">
      <c r="A29" t="s">
        <v>167</v>
      </c>
      <c r="B29">
        <v>1</v>
      </c>
      <c r="C29">
        <v>2248</v>
      </c>
      <c r="D29" s="1">
        <v>42046</v>
      </c>
    </row>
    <row r="30" spans="1:4" x14ac:dyDescent="0.3">
      <c r="A30" t="s">
        <v>165</v>
      </c>
      <c r="B30">
        <v>1</v>
      </c>
      <c r="C30">
        <v>5168</v>
      </c>
      <c r="D30" s="1">
        <v>42046</v>
      </c>
    </row>
    <row r="31" spans="1:4" x14ac:dyDescent="0.3">
      <c r="A31" t="s">
        <v>104</v>
      </c>
      <c r="B31">
        <v>2</v>
      </c>
      <c r="C31">
        <v>5633</v>
      </c>
      <c r="D31" s="1">
        <v>42047</v>
      </c>
    </row>
    <row r="32" spans="1:4" x14ac:dyDescent="0.3">
      <c r="A32" t="s">
        <v>190</v>
      </c>
      <c r="B32">
        <v>1</v>
      </c>
      <c r="C32">
        <v>8928</v>
      </c>
      <c r="D32" s="1">
        <v>42047</v>
      </c>
    </row>
    <row r="33" spans="1:4" x14ac:dyDescent="0.3">
      <c r="A33" t="s">
        <v>108</v>
      </c>
      <c r="B33">
        <v>1</v>
      </c>
      <c r="C33">
        <v>1751</v>
      </c>
      <c r="D33" s="1">
        <v>42047</v>
      </c>
    </row>
    <row r="34" spans="1:4" x14ac:dyDescent="0.3">
      <c r="A34" t="s">
        <v>126</v>
      </c>
      <c r="B34">
        <v>2</v>
      </c>
      <c r="C34">
        <v>3987</v>
      </c>
      <c r="D34" s="1">
        <v>42048</v>
      </c>
    </row>
    <row r="35" spans="1:4" x14ac:dyDescent="0.3">
      <c r="A35" t="s">
        <v>148</v>
      </c>
      <c r="B35">
        <v>1</v>
      </c>
      <c r="C35">
        <v>8152</v>
      </c>
      <c r="D35" s="1">
        <v>42049</v>
      </c>
    </row>
    <row r="36" spans="1:4" x14ac:dyDescent="0.3">
      <c r="A36" t="s">
        <v>111</v>
      </c>
      <c r="B36">
        <v>1</v>
      </c>
      <c r="C36">
        <v>7096</v>
      </c>
      <c r="D36" s="1">
        <v>42051</v>
      </c>
    </row>
    <row r="37" spans="1:4" x14ac:dyDescent="0.3">
      <c r="A37" t="s">
        <v>166</v>
      </c>
      <c r="B37">
        <v>1</v>
      </c>
      <c r="C37">
        <v>2103</v>
      </c>
      <c r="D37" s="1">
        <v>42051</v>
      </c>
    </row>
    <row r="38" spans="1:4" x14ac:dyDescent="0.3">
      <c r="A38" t="s">
        <v>159</v>
      </c>
      <c r="B38">
        <v>1</v>
      </c>
      <c r="C38">
        <v>5337</v>
      </c>
      <c r="D38" s="1">
        <v>42051</v>
      </c>
    </row>
    <row r="39" spans="1:4" x14ac:dyDescent="0.3">
      <c r="A39" t="s">
        <v>108</v>
      </c>
      <c r="B39">
        <v>2</v>
      </c>
      <c r="C39">
        <v>5321</v>
      </c>
      <c r="D39" s="1">
        <v>42056</v>
      </c>
    </row>
    <row r="40" spans="1:4" x14ac:dyDescent="0.3">
      <c r="A40" t="s">
        <v>145</v>
      </c>
      <c r="B40">
        <v>1</v>
      </c>
      <c r="C40">
        <v>9206</v>
      </c>
      <c r="D40" s="1">
        <v>42056</v>
      </c>
    </row>
    <row r="41" spans="1:4" x14ac:dyDescent="0.3">
      <c r="A41" t="s">
        <v>152</v>
      </c>
      <c r="B41">
        <v>1</v>
      </c>
      <c r="C41">
        <v>6248</v>
      </c>
      <c r="D41" s="1">
        <v>42057</v>
      </c>
    </row>
    <row r="42" spans="1:4" x14ac:dyDescent="0.3">
      <c r="A42" t="s">
        <v>142</v>
      </c>
      <c r="B42">
        <v>1</v>
      </c>
      <c r="C42">
        <v>2767</v>
      </c>
      <c r="D42" s="1">
        <v>42058</v>
      </c>
    </row>
    <row r="43" spans="1:4" x14ac:dyDescent="0.3">
      <c r="A43" t="s">
        <v>108</v>
      </c>
      <c r="B43">
        <v>3</v>
      </c>
      <c r="C43">
        <v>4561</v>
      </c>
      <c r="D43" s="1">
        <v>42060</v>
      </c>
    </row>
    <row r="44" spans="1:4" x14ac:dyDescent="0.3">
      <c r="A44" t="s">
        <v>117</v>
      </c>
      <c r="B44">
        <v>2</v>
      </c>
      <c r="C44">
        <v>6218</v>
      </c>
      <c r="D44" s="1">
        <v>42062</v>
      </c>
    </row>
    <row r="45" spans="1:4" x14ac:dyDescent="0.3">
      <c r="A45" t="s">
        <v>110</v>
      </c>
      <c r="B45">
        <v>1</v>
      </c>
      <c r="C45">
        <v>7450</v>
      </c>
      <c r="D45" s="1">
        <v>42062</v>
      </c>
    </row>
    <row r="46" spans="1:4" x14ac:dyDescent="0.3">
      <c r="A46" t="s">
        <v>125</v>
      </c>
      <c r="B46">
        <v>1</v>
      </c>
      <c r="C46">
        <v>5325</v>
      </c>
      <c r="D46" s="1">
        <v>42063</v>
      </c>
    </row>
    <row r="47" spans="1:4" x14ac:dyDescent="0.3">
      <c r="A47" t="s">
        <v>123</v>
      </c>
      <c r="B47">
        <v>1</v>
      </c>
      <c r="C47">
        <v>1271</v>
      </c>
      <c r="D47" s="1">
        <v>42067</v>
      </c>
    </row>
    <row r="48" spans="1:4" x14ac:dyDescent="0.3">
      <c r="A48" t="s">
        <v>150</v>
      </c>
      <c r="B48">
        <v>1</v>
      </c>
      <c r="C48">
        <v>1342</v>
      </c>
      <c r="D48" s="1">
        <v>42069</v>
      </c>
    </row>
    <row r="49" spans="1:4" x14ac:dyDescent="0.3">
      <c r="A49" t="s">
        <v>129</v>
      </c>
      <c r="B49">
        <v>2</v>
      </c>
      <c r="C49">
        <v>1408</v>
      </c>
      <c r="D49" s="1">
        <v>42070</v>
      </c>
    </row>
    <row r="50" spans="1:4" x14ac:dyDescent="0.3">
      <c r="A50" t="s">
        <v>102</v>
      </c>
      <c r="B50">
        <v>2</v>
      </c>
      <c r="C50">
        <v>5661</v>
      </c>
      <c r="D50" s="1">
        <v>42070</v>
      </c>
    </row>
    <row r="51" spans="1:4" x14ac:dyDescent="0.3">
      <c r="A51" t="s">
        <v>116</v>
      </c>
      <c r="B51">
        <v>2</v>
      </c>
      <c r="C51">
        <v>6738</v>
      </c>
      <c r="D51" s="1">
        <v>42071</v>
      </c>
    </row>
    <row r="52" spans="1:4" x14ac:dyDescent="0.3">
      <c r="A52" t="s">
        <v>117</v>
      </c>
      <c r="B52">
        <v>3</v>
      </c>
      <c r="C52">
        <v>1628</v>
      </c>
      <c r="D52" s="1">
        <v>42072</v>
      </c>
    </row>
    <row r="53" spans="1:4" x14ac:dyDescent="0.3">
      <c r="A53" t="s">
        <v>151</v>
      </c>
      <c r="B53">
        <v>2</v>
      </c>
      <c r="C53">
        <v>9048</v>
      </c>
      <c r="D53" s="1">
        <v>42077</v>
      </c>
    </row>
    <row r="54" spans="1:4" x14ac:dyDescent="0.3">
      <c r="A54" t="s">
        <v>184</v>
      </c>
      <c r="B54">
        <v>1</v>
      </c>
      <c r="C54">
        <v>8495</v>
      </c>
      <c r="D54" s="1">
        <v>42077</v>
      </c>
    </row>
    <row r="55" spans="1:4" x14ac:dyDescent="0.3">
      <c r="A55" t="s">
        <v>164</v>
      </c>
      <c r="B55">
        <v>1</v>
      </c>
      <c r="C55">
        <v>3726</v>
      </c>
      <c r="D55" s="1">
        <v>42078</v>
      </c>
    </row>
    <row r="56" spans="1:4" x14ac:dyDescent="0.3">
      <c r="A56" t="s">
        <v>174</v>
      </c>
      <c r="B56">
        <v>2</v>
      </c>
      <c r="C56">
        <v>4102</v>
      </c>
      <c r="D56" s="1">
        <v>42080</v>
      </c>
    </row>
    <row r="57" spans="1:4" x14ac:dyDescent="0.3">
      <c r="A57" t="s">
        <v>146</v>
      </c>
      <c r="B57">
        <v>1</v>
      </c>
      <c r="C57">
        <v>7610</v>
      </c>
      <c r="D57" s="1">
        <v>42082</v>
      </c>
    </row>
    <row r="58" spans="1:4" x14ac:dyDescent="0.3">
      <c r="A58" t="s">
        <v>147</v>
      </c>
      <c r="B58">
        <v>1</v>
      </c>
      <c r="C58">
        <v>8962</v>
      </c>
      <c r="D58" s="1">
        <v>42083</v>
      </c>
    </row>
    <row r="59" spans="1:4" x14ac:dyDescent="0.3">
      <c r="A59" t="s">
        <v>146</v>
      </c>
      <c r="B59">
        <v>2</v>
      </c>
      <c r="C59">
        <v>8050</v>
      </c>
      <c r="D59" s="1">
        <v>42085</v>
      </c>
    </row>
    <row r="60" spans="1:4" x14ac:dyDescent="0.3">
      <c r="A60" t="s">
        <v>154</v>
      </c>
      <c r="B60">
        <v>1</v>
      </c>
      <c r="C60">
        <v>1543</v>
      </c>
      <c r="D60" s="1">
        <v>42086</v>
      </c>
    </row>
    <row r="61" spans="1:4" x14ac:dyDescent="0.3">
      <c r="A61" t="s">
        <v>121</v>
      </c>
      <c r="B61">
        <v>1</v>
      </c>
      <c r="C61">
        <v>6840</v>
      </c>
      <c r="D61" s="1">
        <v>42087</v>
      </c>
    </row>
    <row r="62" spans="1:4" x14ac:dyDescent="0.3">
      <c r="A62" t="s">
        <v>185</v>
      </c>
      <c r="B62">
        <v>2</v>
      </c>
      <c r="C62">
        <v>2154</v>
      </c>
      <c r="D62" s="1">
        <v>42087</v>
      </c>
    </row>
    <row r="63" spans="1:4" x14ac:dyDescent="0.3">
      <c r="A63" t="s">
        <v>105</v>
      </c>
      <c r="B63">
        <v>1</v>
      </c>
      <c r="C63">
        <v>4254</v>
      </c>
      <c r="D63" s="1">
        <v>42088</v>
      </c>
    </row>
    <row r="64" spans="1:4" x14ac:dyDescent="0.3">
      <c r="A64" t="s">
        <v>146</v>
      </c>
      <c r="B64">
        <v>3</v>
      </c>
      <c r="C64">
        <v>3279</v>
      </c>
      <c r="D64" s="1">
        <v>42088</v>
      </c>
    </row>
    <row r="65" spans="1:4" x14ac:dyDescent="0.3">
      <c r="A65" t="s">
        <v>142</v>
      </c>
      <c r="B65">
        <v>2</v>
      </c>
      <c r="C65">
        <v>3628</v>
      </c>
      <c r="D65" s="1">
        <v>42091</v>
      </c>
    </row>
    <row r="66" spans="1:4" x14ac:dyDescent="0.3">
      <c r="A66" t="s">
        <v>119</v>
      </c>
      <c r="B66">
        <v>1</v>
      </c>
      <c r="C66">
        <v>3146</v>
      </c>
      <c r="D66" s="1">
        <v>42093</v>
      </c>
    </row>
    <row r="67" spans="1:4" x14ac:dyDescent="0.3">
      <c r="A67" t="s">
        <v>110</v>
      </c>
      <c r="B67">
        <v>2</v>
      </c>
      <c r="C67">
        <v>1517</v>
      </c>
      <c r="D67" s="1">
        <v>42094</v>
      </c>
    </row>
    <row r="68" spans="1:4" x14ac:dyDescent="0.3">
      <c r="A68" t="s">
        <v>105</v>
      </c>
      <c r="B68">
        <v>2</v>
      </c>
      <c r="C68">
        <v>7591</v>
      </c>
      <c r="D68" s="1">
        <v>42095</v>
      </c>
    </row>
    <row r="69" spans="1:4" x14ac:dyDescent="0.3">
      <c r="A69" t="s">
        <v>132</v>
      </c>
      <c r="B69">
        <v>1</v>
      </c>
      <c r="C69">
        <v>8800</v>
      </c>
      <c r="D69" s="1">
        <v>42095</v>
      </c>
    </row>
    <row r="70" spans="1:4" x14ac:dyDescent="0.3">
      <c r="A70" t="s">
        <v>151</v>
      </c>
      <c r="B70">
        <v>3</v>
      </c>
      <c r="C70">
        <v>7196</v>
      </c>
      <c r="D70" s="1">
        <v>42095</v>
      </c>
    </row>
    <row r="71" spans="1:4" x14ac:dyDescent="0.3">
      <c r="A71" t="s">
        <v>105</v>
      </c>
      <c r="B71">
        <v>3</v>
      </c>
      <c r="C71">
        <v>3182</v>
      </c>
      <c r="D71" s="1">
        <v>42095</v>
      </c>
    </row>
    <row r="72" spans="1:4" x14ac:dyDescent="0.3">
      <c r="A72" t="s">
        <v>133</v>
      </c>
      <c r="B72">
        <v>1</v>
      </c>
      <c r="C72">
        <v>4673</v>
      </c>
      <c r="D72" s="1">
        <v>42095</v>
      </c>
    </row>
    <row r="73" spans="1:4" x14ac:dyDescent="0.3">
      <c r="A73" t="s">
        <v>143</v>
      </c>
      <c r="B73">
        <v>2</v>
      </c>
      <c r="C73">
        <v>2870</v>
      </c>
      <c r="D73" s="1">
        <v>42095</v>
      </c>
    </row>
    <row r="74" spans="1:4" x14ac:dyDescent="0.3">
      <c r="A74" t="s">
        <v>102</v>
      </c>
      <c r="B74">
        <v>3</v>
      </c>
      <c r="C74">
        <v>9203</v>
      </c>
      <c r="D74" s="1">
        <v>42096</v>
      </c>
    </row>
    <row r="75" spans="1:4" x14ac:dyDescent="0.3">
      <c r="A75" t="s">
        <v>147</v>
      </c>
      <c r="B75">
        <v>2</v>
      </c>
      <c r="C75">
        <v>6661</v>
      </c>
      <c r="D75" s="1">
        <v>42097</v>
      </c>
    </row>
    <row r="76" spans="1:4" x14ac:dyDescent="0.3">
      <c r="A76" t="s">
        <v>129</v>
      </c>
      <c r="B76">
        <v>3</v>
      </c>
      <c r="C76">
        <v>2501</v>
      </c>
      <c r="D76" s="1">
        <v>42100</v>
      </c>
    </row>
    <row r="77" spans="1:4" x14ac:dyDescent="0.3">
      <c r="A77" t="s">
        <v>172</v>
      </c>
      <c r="B77">
        <v>4</v>
      </c>
      <c r="C77">
        <v>3336</v>
      </c>
      <c r="D77" s="1">
        <v>42103</v>
      </c>
    </row>
    <row r="78" spans="1:4" x14ac:dyDescent="0.3">
      <c r="A78" t="s">
        <v>181</v>
      </c>
      <c r="B78">
        <v>1</v>
      </c>
      <c r="C78">
        <v>3269</v>
      </c>
      <c r="D78" s="1">
        <v>42105</v>
      </c>
    </row>
    <row r="79" spans="1:4" x14ac:dyDescent="0.3">
      <c r="A79" t="s">
        <v>186</v>
      </c>
      <c r="B79">
        <v>1</v>
      </c>
      <c r="C79">
        <v>8402</v>
      </c>
      <c r="D79" s="1">
        <v>42106</v>
      </c>
    </row>
    <row r="80" spans="1:4" x14ac:dyDescent="0.3">
      <c r="A80" t="s">
        <v>121</v>
      </c>
      <c r="B80">
        <v>2</v>
      </c>
      <c r="C80">
        <v>3364</v>
      </c>
      <c r="D80" s="1">
        <v>42107</v>
      </c>
    </row>
    <row r="81" spans="1:4" x14ac:dyDescent="0.3">
      <c r="A81" t="s">
        <v>105</v>
      </c>
      <c r="B81">
        <v>4</v>
      </c>
      <c r="C81">
        <v>2121</v>
      </c>
      <c r="D81" s="1">
        <v>42107</v>
      </c>
    </row>
    <row r="82" spans="1:4" x14ac:dyDescent="0.3">
      <c r="A82" t="s">
        <v>115</v>
      </c>
      <c r="B82">
        <v>1</v>
      </c>
      <c r="C82">
        <v>3495</v>
      </c>
      <c r="D82" s="1">
        <v>42109</v>
      </c>
    </row>
    <row r="83" spans="1:4" x14ac:dyDescent="0.3">
      <c r="A83" t="s">
        <v>113</v>
      </c>
      <c r="B83">
        <v>3</v>
      </c>
      <c r="C83">
        <v>7601</v>
      </c>
      <c r="D83" s="1">
        <v>42109</v>
      </c>
    </row>
    <row r="84" spans="1:4" x14ac:dyDescent="0.3">
      <c r="A84" t="s">
        <v>105</v>
      </c>
      <c r="B84">
        <v>5</v>
      </c>
      <c r="C84">
        <v>8720</v>
      </c>
      <c r="D84" s="1">
        <v>42112</v>
      </c>
    </row>
    <row r="85" spans="1:4" x14ac:dyDescent="0.3">
      <c r="A85" t="s">
        <v>172</v>
      </c>
      <c r="B85">
        <v>5</v>
      </c>
      <c r="C85">
        <v>3792</v>
      </c>
      <c r="D85" s="1">
        <v>42112</v>
      </c>
    </row>
    <row r="86" spans="1:4" x14ac:dyDescent="0.3">
      <c r="A86" t="s">
        <v>162</v>
      </c>
      <c r="B86">
        <v>1</v>
      </c>
      <c r="C86">
        <v>7221</v>
      </c>
      <c r="D86" s="1">
        <v>42112</v>
      </c>
    </row>
    <row r="87" spans="1:4" x14ac:dyDescent="0.3">
      <c r="A87" t="s">
        <v>113</v>
      </c>
      <c r="B87">
        <v>4</v>
      </c>
      <c r="C87">
        <v>3693</v>
      </c>
      <c r="D87" s="1">
        <v>42112</v>
      </c>
    </row>
    <row r="88" spans="1:4" x14ac:dyDescent="0.3">
      <c r="A88" t="s">
        <v>103</v>
      </c>
      <c r="B88">
        <v>1</v>
      </c>
      <c r="C88">
        <v>9416</v>
      </c>
      <c r="D88" s="1">
        <v>42113</v>
      </c>
    </row>
    <row r="89" spans="1:4" x14ac:dyDescent="0.3">
      <c r="A89" t="s">
        <v>144</v>
      </c>
      <c r="B89">
        <v>1</v>
      </c>
      <c r="C89">
        <v>8294</v>
      </c>
      <c r="D89" s="1">
        <v>42115</v>
      </c>
    </row>
    <row r="90" spans="1:4" x14ac:dyDescent="0.3">
      <c r="A90" t="s">
        <v>148</v>
      </c>
      <c r="B90">
        <v>2</v>
      </c>
      <c r="C90">
        <v>4405</v>
      </c>
      <c r="D90" s="1">
        <v>42118</v>
      </c>
    </row>
    <row r="91" spans="1:4" x14ac:dyDescent="0.3">
      <c r="A91" t="s">
        <v>138</v>
      </c>
      <c r="B91">
        <v>3</v>
      </c>
      <c r="C91">
        <v>6286</v>
      </c>
      <c r="D91" s="1">
        <v>42119</v>
      </c>
    </row>
    <row r="92" spans="1:4" x14ac:dyDescent="0.3">
      <c r="A92" t="s">
        <v>130</v>
      </c>
      <c r="B92">
        <v>1</v>
      </c>
      <c r="C92">
        <v>8947</v>
      </c>
      <c r="D92" s="1">
        <v>42119</v>
      </c>
    </row>
    <row r="93" spans="1:4" x14ac:dyDescent="0.3">
      <c r="A93" t="s">
        <v>123</v>
      </c>
      <c r="B93">
        <v>2</v>
      </c>
      <c r="C93">
        <v>3047</v>
      </c>
      <c r="D93" s="1">
        <v>42119</v>
      </c>
    </row>
    <row r="94" spans="1:4" x14ac:dyDescent="0.3">
      <c r="A94" t="s">
        <v>170</v>
      </c>
      <c r="B94">
        <v>1</v>
      </c>
      <c r="C94">
        <v>5047</v>
      </c>
      <c r="D94" s="1">
        <v>42122</v>
      </c>
    </row>
    <row r="95" spans="1:4" x14ac:dyDescent="0.3">
      <c r="A95" t="s">
        <v>166</v>
      </c>
      <c r="B95">
        <v>2</v>
      </c>
      <c r="C95">
        <v>6495</v>
      </c>
      <c r="D95" s="1">
        <v>42122</v>
      </c>
    </row>
    <row r="96" spans="1:4" x14ac:dyDescent="0.3">
      <c r="A96" t="s">
        <v>130</v>
      </c>
      <c r="B96">
        <v>2</v>
      </c>
      <c r="C96">
        <v>2804</v>
      </c>
      <c r="D96" s="1">
        <v>42123</v>
      </c>
    </row>
    <row r="97" spans="1:4" x14ac:dyDescent="0.3">
      <c r="A97" t="s">
        <v>190</v>
      </c>
      <c r="B97">
        <v>2</v>
      </c>
      <c r="C97">
        <v>6057</v>
      </c>
      <c r="D97" s="1">
        <v>42124</v>
      </c>
    </row>
    <row r="98" spans="1:4" x14ac:dyDescent="0.3">
      <c r="A98" t="s">
        <v>147</v>
      </c>
      <c r="B98">
        <v>3</v>
      </c>
      <c r="C98">
        <v>2325</v>
      </c>
      <c r="D98" s="1">
        <v>42126</v>
      </c>
    </row>
    <row r="99" spans="1:4" x14ac:dyDescent="0.3">
      <c r="A99" t="s">
        <v>150</v>
      </c>
      <c r="B99">
        <v>2</v>
      </c>
      <c r="C99">
        <v>8804</v>
      </c>
      <c r="D99" s="1">
        <v>42129</v>
      </c>
    </row>
    <row r="100" spans="1:4" x14ac:dyDescent="0.3">
      <c r="A100" t="s">
        <v>130</v>
      </c>
      <c r="B100">
        <v>3</v>
      </c>
      <c r="C100">
        <v>1278</v>
      </c>
      <c r="D100" s="1">
        <v>42131</v>
      </c>
    </row>
    <row r="101" spans="1:4" x14ac:dyDescent="0.3">
      <c r="A101" t="s">
        <v>186</v>
      </c>
      <c r="B101">
        <v>2</v>
      </c>
      <c r="C101">
        <v>2739</v>
      </c>
      <c r="D101" s="1">
        <v>42131</v>
      </c>
    </row>
    <row r="102" spans="1:4" x14ac:dyDescent="0.3">
      <c r="A102" t="s">
        <v>174</v>
      </c>
      <c r="B102">
        <v>3</v>
      </c>
      <c r="C102">
        <v>3378</v>
      </c>
      <c r="D102" s="1">
        <v>42131</v>
      </c>
    </row>
    <row r="103" spans="1:4" x14ac:dyDescent="0.3">
      <c r="A103" t="s">
        <v>117</v>
      </c>
      <c r="B103">
        <v>4</v>
      </c>
      <c r="C103">
        <v>8021</v>
      </c>
      <c r="D103" s="1">
        <v>42133</v>
      </c>
    </row>
    <row r="104" spans="1:4" x14ac:dyDescent="0.3">
      <c r="A104" t="s">
        <v>157</v>
      </c>
      <c r="B104">
        <v>1</v>
      </c>
      <c r="C104">
        <v>1876</v>
      </c>
      <c r="D104" s="1">
        <v>42134</v>
      </c>
    </row>
    <row r="105" spans="1:4" x14ac:dyDescent="0.3">
      <c r="A105" t="s">
        <v>106</v>
      </c>
      <c r="B105">
        <v>2</v>
      </c>
      <c r="C105">
        <v>6456</v>
      </c>
      <c r="D105" s="1">
        <v>42134</v>
      </c>
    </row>
    <row r="106" spans="1:4" x14ac:dyDescent="0.3">
      <c r="A106" t="s">
        <v>175</v>
      </c>
      <c r="B106">
        <v>2</v>
      </c>
      <c r="C106">
        <v>2690</v>
      </c>
      <c r="D106" s="1">
        <v>42136</v>
      </c>
    </row>
    <row r="107" spans="1:4" x14ac:dyDescent="0.3">
      <c r="A107" t="s">
        <v>123</v>
      </c>
      <c r="B107">
        <v>3</v>
      </c>
      <c r="C107">
        <v>5982</v>
      </c>
      <c r="D107" s="1">
        <v>42136</v>
      </c>
    </row>
    <row r="108" spans="1:4" x14ac:dyDescent="0.3">
      <c r="A108" t="s">
        <v>154</v>
      </c>
      <c r="B108">
        <v>2</v>
      </c>
      <c r="C108">
        <v>1742</v>
      </c>
      <c r="D108" s="1">
        <v>42142</v>
      </c>
    </row>
    <row r="109" spans="1:4" x14ac:dyDescent="0.3">
      <c r="A109" t="s">
        <v>152</v>
      </c>
      <c r="B109">
        <v>2</v>
      </c>
      <c r="C109">
        <v>7391</v>
      </c>
      <c r="D109" s="1">
        <v>42144</v>
      </c>
    </row>
    <row r="110" spans="1:4" x14ac:dyDescent="0.3">
      <c r="A110" t="s">
        <v>122</v>
      </c>
      <c r="B110">
        <v>1</v>
      </c>
      <c r="C110">
        <v>5345</v>
      </c>
      <c r="D110" s="1">
        <v>42146</v>
      </c>
    </row>
    <row r="111" spans="1:4" x14ac:dyDescent="0.3">
      <c r="A111" t="s">
        <v>158</v>
      </c>
      <c r="B111">
        <v>1</v>
      </c>
      <c r="C111">
        <v>3452</v>
      </c>
      <c r="D111" s="1">
        <v>42148</v>
      </c>
    </row>
    <row r="112" spans="1:4" x14ac:dyDescent="0.3">
      <c r="A112" t="s">
        <v>188</v>
      </c>
      <c r="B112">
        <v>1</v>
      </c>
      <c r="C112">
        <v>1770</v>
      </c>
      <c r="D112" s="1">
        <v>42149</v>
      </c>
    </row>
    <row r="113" spans="1:4" x14ac:dyDescent="0.3">
      <c r="A113" t="s">
        <v>173</v>
      </c>
      <c r="B113">
        <v>1</v>
      </c>
      <c r="C113">
        <v>8885</v>
      </c>
      <c r="D113" s="1">
        <v>42150</v>
      </c>
    </row>
    <row r="114" spans="1:4" x14ac:dyDescent="0.3">
      <c r="A114" t="s">
        <v>143</v>
      </c>
      <c r="B114">
        <v>3</v>
      </c>
      <c r="C114">
        <v>4061</v>
      </c>
      <c r="D114" s="1">
        <v>42152</v>
      </c>
    </row>
    <row r="115" spans="1:4" x14ac:dyDescent="0.3">
      <c r="A115" t="s">
        <v>134</v>
      </c>
      <c r="B115">
        <v>1</v>
      </c>
      <c r="C115">
        <v>1647</v>
      </c>
      <c r="D115" s="1">
        <v>42152</v>
      </c>
    </row>
    <row r="116" spans="1:4" x14ac:dyDescent="0.3">
      <c r="A116" t="s">
        <v>158</v>
      </c>
      <c r="B116">
        <v>2</v>
      </c>
      <c r="C116">
        <v>7690</v>
      </c>
      <c r="D116" s="1">
        <v>42154</v>
      </c>
    </row>
    <row r="117" spans="1:4" x14ac:dyDescent="0.3">
      <c r="A117" t="s">
        <v>131</v>
      </c>
      <c r="B117">
        <v>1</v>
      </c>
      <c r="C117">
        <v>2542</v>
      </c>
      <c r="D117" s="1">
        <v>42154</v>
      </c>
    </row>
    <row r="118" spans="1:4" x14ac:dyDescent="0.3">
      <c r="A118" t="s">
        <v>158</v>
      </c>
      <c r="B118">
        <v>3</v>
      </c>
      <c r="C118">
        <v>4031</v>
      </c>
      <c r="D118" s="1">
        <v>42155</v>
      </c>
    </row>
    <row r="119" spans="1:4" x14ac:dyDescent="0.3">
      <c r="A119" t="s">
        <v>131</v>
      </c>
      <c r="B119">
        <v>2</v>
      </c>
      <c r="C119">
        <v>3164</v>
      </c>
      <c r="D119" s="1">
        <v>42156</v>
      </c>
    </row>
    <row r="120" spans="1:4" x14ac:dyDescent="0.3">
      <c r="A120" t="s">
        <v>141</v>
      </c>
      <c r="B120">
        <v>1</v>
      </c>
      <c r="C120">
        <v>8649</v>
      </c>
      <c r="D120" s="1">
        <v>42161</v>
      </c>
    </row>
    <row r="121" spans="1:4" x14ac:dyDescent="0.3">
      <c r="A121" t="s">
        <v>185</v>
      </c>
      <c r="B121">
        <v>3</v>
      </c>
      <c r="C121">
        <v>3069</v>
      </c>
      <c r="D121" s="1">
        <v>42163</v>
      </c>
    </row>
    <row r="122" spans="1:4" x14ac:dyDescent="0.3">
      <c r="A122" t="s">
        <v>185</v>
      </c>
      <c r="B122">
        <v>4</v>
      </c>
      <c r="C122">
        <v>5667</v>
      </c>
      <c r="D122" s="1">
        <v>42164</v>
      </c>
    </row>
    <row r="123" spans="1:4" x14ac:dyDescent="0.3">
      <c r="A123" t="s">
        <v>140</v>
      </c>
      <c r="B123">
        <v>2</v>
      </c>
      <c r="C123">
        <v>5484</v>
      </c>
      <c r="D123" s="1">
        <v>42164</v>
      </c>
    </row>
    <row r="124" spans="1:4" x14ac:dyDescent="0.3">
      <c r="A124" t="s">
        <v>125</v>
      </c>
      <c r="B124">
        <v>2</v>
      </c>
      <c r="C124">
        <v>4449</v>
      </c>
      <c r="D124" s="1">
        <v>42165</v>
      </c>
    </row>
    <row r="125" spans="1:4" x14ac:dyDescent="0.3">
      <c r="A125" t="s">
        <v>131</v>
      </c>
      <c r="B125">
        <v>3</v>
      </c>
      <c r="C125">
        <v>8724</v>
      </c>
      <c r="D125" s="1">
        <v>42165</v>
      </c>
    </row>
    <row r="126" spans="1:4" x14ac:dyDescent="0.3">
      <c r="A126" t="s">
        <v>185</v>
      </c>
      <c r="B126">
        <v>5</v>
      </c>
      <c r="C126">
        <v>9425</v>
      </c>
      <c r="D126" s="1">
        <v>42167</v>
      </c>
    </row>
    <row r="127" spans="1:4" x14ac:dyDescent="0.3">
      <c r="A127" t="s">
        <v>103</v>
      </c>
      <c r="B127">
        <v>2</v>
      </c>
      <c r="C127">
        <v>2804</v>
      </c>
      <c r="D127" s="1">
        <v>42167</v>
      </c>
    </row>
    <row r="128" spans="1:4" x14ac:dyDescent="0.3">
      <c r="A128" t="s">
        <v>144</v>
      </c>
      <c r="B128">
        <v>2</v>
      </c>
      <c r="C128">
        <v>4393</v>
      </c>
      <c r="D128" s="1">
        <v>42168</v>
      </c>
    </row>
    <row r="129" spans="1:4" x14ac:dyDescent="0.3">
      <c r="A129" t="s">
        <v>128</v>
      </c>
      <c r="B129">
        <v>1</v>
      </c>
      <c r="C129">
        <v>3748</v>
      </c>
      <c r="D129" s="1">
        <v>42170</v>
      </c>
    </row>
    <row r="130" spans="1:4" x14ac:dyDescent="0.3">
      <c r="A130" t="s">
        <v>149</v>
      </c>
      <c r="B130">
        <v>1</v>
      </c>
      <c r="C130">
        <v>8701</v>
      </c>
      <c r="D130" s="1">
        <v>42171</v>
      </c>
    </row>
    <row r="131" spans="1:4" x14ac:dyDescent="0.3">
      <c r="A131" t="s">
        <v>142</v>
      </c>
      <c r="B131">
        <v>3</v>
      </c>
      <c r="C131">
        <v>5509</v>
      </c>
      <c r="D131" s="1">
        <v>42174</v>
      </c>
    </row>
    <row r="132" spans="1:4" x14ac:dyDescent="0.3">
      <c r="A132" t="s">
        <v>111</v>
      </c>
      <c r="B132">
        <v>2</v>
      </c>
      <c r="C132">
        <v>6005</v>
      </c>
      <c r="D132" s="1">
        <v>42174</v>
      </c>
    </row>
    <row r="133" spans="1:4" x14ac:dyDescent="0.3">
      <c r="A133" t="s">
        <v>170</v>
      </c>
      <c r="B133">
        <v>2</v>
      </c>
      <c r="C133">
        <v>2709</v>
      </c>
      <c r="D133" s="1">
        <v>42174</v>
      </c>
    </row>
    <row r="134" spans="1:4" x14ac:dyDescent="0.3">
      <c r="A134" t="s">
        <v>117</v>
      </c>
      <c r="B134">
        <v>5</v>
      </c>
      <c r="C134">
        <v>5338</v>
      </c>
      <c r="D134" s="1">
        <v>42177</v>
      </c>
    </row>
    <row r="135" spans="1:4" x14ac:dyDescent="0.3">
      <c r="A135" t="s">
        <v>161</v>
      </c>
      <c r="B135">
        <v>1</v>
      </c>
      <c r="C135">
        <v>6926</v>
      </c>
      <c r="D135" s="1">
        <v>42178</v>
      </c>
    </row>
    <row r="136" spans="1:4" x14ac:dyDescent="0.3">
      <c r="A136" t="s">
        <v>138</v>
      </c>
      <c r="B136">
        <v>4</v>
      </c>
      <c r="C136">
        <v>5793</v>
      </c>
      <c r="D136" s="1">
        <v>42178</v>
      </c>
    </row>
    <row r="137" spans="1:4" x14ac:dyDescent="0.3">
      <c r="A137" t="s">
        <v>125</v>
      </c>
      <c r="B137">
        <v>3</v>
      </c>
      <c r="C137">
        <v>1569</v>
      </c>
      <c r="D137" s="1">
        <v>42180</v>
      </c>
    </row>
    <row r="138" spans="1:4" x14ac:dyDescent="0.3">
      <c r="A138" t="s">
        <v>163</v>
      </c>
      <c r="B138">
        <v>1</v>
      </c>
      <c r="C138">
        <v>3697</v>
      </c>
      <c r="D138" s="1">
        <v>42180</v>
      </c>
    </row>
    <row r="139" spans="1:4" x14ac:dyDescent="0.3">
      <c r="A139" t="s">
        <v>137</v>
      </c>
      <c r="B139">
        <v>2</v>
      </c>
      <c r="C139">
        <v>4842</v>
      </c>
      <c r="D139" s="1">
        <v>42182</v>
      </c>
    </row>
    <row r="140" spans="1:4" x14ac:dyDescent="0.3">
      <c r="A140" t="s">
        <v>106</v>
      </c>
      <c r="B140">
        <v>3</v>
      </c>
      <c r="C140">
        <v>1554</v>
      </c>
      <c r="D140" s="1">
        <v>42182</v>
      </c>
    </row>
    <row r="141" spans="1:4" x14ac:dyDescent="0.3">
      <c r="A141" t="s">
        <v>170</v>
      </c>
      <c r="B141">
        <v>3</v>
      </c>
      <c r="C141">
        <v>5342</v>
      </c>
      <c r="D141" s="1">
        <v>42189</v>
      </c>
    </row>
    <row r="142" spans="1:4" x14ac:dyDescent="0.3">
      <c r="A142" t="s">
        <v>174</v>
      </c>
      <c r="B142">
        <v>4</v>
      </c>
      <c r="C142">
        <v>4051</v>
      </c>
      <c r="D142" s="1">
        <v>42191</v>
      </c>
    </row>
    <row r="143" spans="1:4" x14ac:dyDescent="0.3">
      <c r="A143" t="s">
        <v>128</v>
      </c>
      <c r="B143">
        <v>2</v>
      </c>
      <c r="C143">
        <v>4210</v>
      </c>
      <c r="D143" s="1">
        <v>42191</v>
      </c>
    </row>
    <row r="144" spans="1:4" x14ac:dyDescent="0.3">
      <c r="A144" t="s">
        <v>104</v>
      </c>
      <c r="B144">
        <v>3</v>
      </c>
      <c r="C144">
        <v>7106</v>
      </c>
      <c r="D144" s="1">
        <v>42194</v>
      </c>
    </row>
    <row r="145" spans="1:4" x14ac:dyDescent="0.3">
      <c r="A145" t="s">
        <v>103</v>
      </c>
      <c r="B145">
        <v>3</v>
      </c>
      <c r="C145">
        <v>9318</v>
      </c>
      <c r="D145" s="1">
        <v>42199</v>
      </c>
    </row>
    <row r="146" spans="1:4" x14ac:dyDescent="0.3">
      <c r="A146" t="s">
        <v>174</v>
      </c>
      <c r="B146">
        <v>5</v>
      </c>
      <c r="C146">
        <v>8184</v>
      </c>
      <c r="D146" s="1">
        <v>42200</v>
      </c>
    </row>
    <row r="147" spans="1:4" x14ac:dyDescent="0.3">
      <c r="A147" t="s">
        <v>148</v>
      </c>
      <c r="B147">
        <v>3</v>
      </c>
      <c r="C147">
        <v>6599</v>
      </c>
      <c r="D147" s="1">
        <v>42202</v>
      </c>
    </row>
    <row r="148" spans="1:4" x14ac:dyDescent="0.3">
      <c r="A148" t="s">
        <v>163</v>
      </c>
      <c r="B148">
        <v>2</v>
      </c>
      <c r="C148">
        <v>4784</v>
      </c>
      <c r="D148" s="1">
        <v>42204</v>
      </c>
    </row>
    <row r="149" spans="1:4" x14ac:dyDescent="0.3">
      <c r="A149" t="s">
        <v>155</v>
      </c>
      <c r="B149">
        <v>1</v>
      </c>
      <c r="C149">
        <v>7187</v>
      </c>
      <c r="D149" s="1">
        <v>42205</v>
      </c>
    </row>
    <row r="150" spans="1:4" x14ac:dyDescent="0.3">
      <c r="A150" t="s">
        <v>143</v>
      </c>
      <c r="B150">
        <v>4</v>
      </c>
      <c r="C150">
        <v>9439</v>
      </c>
      <c r="D150" s="1">
        <v>42205</v>
      </c>
    </row>
    <row r="151" spans="1:4" x14ac:dyDescent="0.3">
      <c r="A151" t="s">
        <v>190</v>
      </c>
      <c r="B151">
        <v>3</v>
      </c>
      <c r="C151">
        <v>6452</v>
      </c>
      <c r="D151" s="1">
        <v>42209</v>
      </c>
    </row>
    <row r="152" spans="1:4" x14ac:dyDescent="0.3">
      <c r="A152" t="s">
        <v>105</v>
      </c>
      <c r="B152">
        <v>6</v>
      </c>
      <c r="C152">
        <v>2822</v>
      </c>
      <c r="D152" s="1">
        <v>42209</v>
      </c>
    </row>
    <row r="153" spans="1:4" x14ac:dyDescent="0.3">
      <c r="A153" t="s">
        <v>188</v>
      </c>
      <c r="B153">
        <v>2</v>
      </c>
      <c r="C153">
        <v>3736</v>
      </c>
      <c r="D153" s="1">
        <v>42209</v>
      </c>
    </row>
    <row r="154" spans="1:4" x14ac:dyDescent="0.3">
      <c r="A154" t="s">
        <v>157</v>
      </c>
      <c r="B154">
        <v>2</v>
      </c>
      <c r="C154">
        <v>1852</v>
      </c>
      <c r="D154" s="1">
        <v>42210</v>
      </c>
    </row>
    <row r="155" spans="1:4" x14ac:dyDescent="0.3">
      <c r="A155" t="s">
        <v>166</v>
      </c>
      <c r="B155">
        <v>3</v>
      </c>
      <c r="C155">
        <v>8853</v>
      </c>
      <c r="D155" s="1">
        <v>42212</v>
      </c>
    </row>
    <row r="156" spans="1:4" x14ac:dyDescent="0.3">
      <c r="A156" t="s">
        <v>161</v>
      </c>
      <c r="B156">
        <v>2</v>
      </c>
      <c r="C156">
        <v>7216</v>
      </c>
      <c r="D156" s="1">
        <v>42214</v>
      </c>
    </row>
    <row r="157" spans="1:4" x14ac:dyDescent="0.3">
      <c r="A157" t="s">
        <v>127</v>
      </c>
      <c r="B157">
        <v>1</v>
      </c>
      <c r="C157">
        <v>4945</v>
      </c>
      <c r="D157" s="1">
        <v>42214</v>
      </c>
    </row>
    <row r="158" spans="1:4" x14ac:dyDescent="0.3">
      <c r="A158" t="s">
        <v>124</v>
      </c>
      <c r="B158">
        <v>1</v>
      </c>
      <c r="C158">
        <v>7594</v>
      </c>
      <c r="D158" s="1">
        <v>42214</v>
      </c>
    </row>
    <row r="159" spans="1:4" x14ac:dyDescent="0.3">
      <c r="A159" t="s">
        <v>143</v>
      </c>
      <c r="B159">
        <v>5</v>
      </c>
      <c r="C159">
        <v>8325</v>
      </c>
      <c r="D159" s="1">
        <v>42216</v>
      </c>
    </row>
    <row r="160" spans="1:4" x14ac:dyDescent="0.3">
      <c r="A160" t="s">
        <v>119</v>
      </c>
      <c r="B160">
        <v>2</v>
      </c>
      <c r="C160">
        <v>2530</v>
      </c>
      <c r="D160" s="1">
        <v>42216</v>
      </c>
    </row>
    <row r="161" spans="1:4" x14ac:dyDescent="0.3">
      <c r="A161" t="s">
        <v>184</v>
      </c>
      <c r="B161">
        <v>2</v>
      </c>
      <c r="C161">
        <v>8081</v>
      </c>
      <c r="D161" s="1">
        <v>42217</v>
      </c>
    </row>
    <row r="162" spans="1:4" x14ac:dyDescent="0.3">
      <c r="A162" t="s">
        <v>153</v>
      </c>
      <c r="B162">
        <v>2</v>
      </c>
      <c r="C162">
        <v>3657</v>
      </c>
      <c r="D162" s="1">
        <v>42217</v>
      </c>
    </row>
    <row r="163" spans="1:4" x14ac:dyDescent="0.3">
      <c r="A163" t="s">
        <v>114</v>
      </c>
      <c r="B163">
        <v>1</v>
      </c>
      <c r="C163">
        <v>4993</v>
      </c>
      <c r="D163" s="1">
        <v>42217</v>
      </c>
    </row>
    <row r="164" spans="1:4" x14ac:dyDescent="0.3">
      <c r="A164" t="s">
        <v>183</v>
      </c>
      <c r="B164">
        <v>1</v>
      </c>
      <c r="C164">
        <v>4286</v>
      </c>
      <c r="D164" s="1">
        <v>42218</v>
      </c>
    </row>
    <row r="165" spans="1:4" x14ac:dyDescent="0.3">
      <c r="A165" t="s">
        <v>136</v>
      </c>
      <c r="B165">
        <v>2</v>
      </c>
      <c r="C165">
        <v>8739</v>
      </c>
      <c r="D165" s="1">
        <v>42219</v>
      </c>
    </row>
    <row r="166" spans="1:4" x14ac:dyDescent="0.3">
      <c r="A166" t="s">
        <v>167</v>
      </c>
      <c r="B166">
        <v>2</v>
      </c>
      <c r="C166">
        <v>6186</v>
      </c>
      <c r="D166" s="1">
        <v>42220</v>
      </c>
    </row>
    <row r="167" spans="1:4" x14ac:dyDescent="0.3">
      <c r="A167" t="s">
        <v>150</v>
      </c>
      <c r="B167">
        <v>3</v>
      </c>
      <c r="C167">
        <v>1948</v>
      </c>
      <c r="D167" s="1">
        <v>42221</v>
      </c>
    </row>
    <row r="168" spans="1:4" x14ac:dyDescent="0.3">
      <c r="A168" t="s">
        <v>116</v>
      </c>
      <c r="B168">
        <v>3</v>
      </c>
      <c r="C168">
        <v>5601</v>
      </c>
      <c r="D168" s="1">
        <v>42221</v>
      </c>
    </row>
    <row r="169" spans="1:4" x14ac:dyDescent="0.3">
      <c r="A169" t="s">
        <v>124</v>
      </c>
      <c r="B169">
        <v>2</v>
      </c>
      <c r="C169">
        <v>6144</v>
      </c>
      <c r="D169" s="1">
        <v>42225</v>
      </c>
    </row>
    <row r="170" spans="1:4" x14ac:dyDescent="0.3">
      <c r="A170" t="s">
        <v>113</v>
      </c>
      <c r="B170">
        <v>5</v>
      </c>
      <c r="C170">
        <v>3635</v>
      </c>
      <c r="D170" s="1">
        <v>42227</v>
      </c>
    </row>
    <row r="171" spans="1:4" x14ac:dyDescent="0.3">
      <c r="A171" t="s">
        <v>125</v>
      </c>
      <c r="B171">
        <v>4</v>
      </c>
      <c r="C171">
        <v>5387</v>
      </c>
      <c r="D171" s="1">
        <v>42227</v>
      </c>
    </row>
    <row r="172" spans="1:4" x14ac:dyDescent="0.3">
      <c r="A172" t="s">
        <v>119</v>
      </c>
      <c r="B172">
        <v>3</v>
      </c>
      <c r="C172">
        <v>5148</v>
      </c>
      <c r="D172" s="1">
        <v>42228</v>
      </c>
    </row>
    <row r="173" spans="1:4" x14ac:dyDescent="0.3">
      <c r="A173" t="s">
        <v>144</v>
      </c>
      <c r="B173">
        <v>3</v>
      </c>
      <c r="C173">
        <v>8410</v>
      </c>
      <c r="D173" s="1">
        <v>42230</v>
      </c>
    </row>
    <row r="174" spans="1:4" x14ac:dyDescent="0.3">
      <c r="A174" t="s">
        <v>168</v>
      </c>
      <c r="B174">
        <v>1</v>
      </c>
      <c r="C174">
        <v>6877</v>
      </c>
      <c r="D174" s="1">
        <v>42237</v>
      </c>
    </row>
    <row r="175" spans="1:4" x14ac:dyDescent="0.3">
      <c r="A175" t="s">
        <v>103</v>
      </c>
      <c r="B175">
        <v>4</v>
      </c>
      <c r="C175">
        <v>9496</v>
      </c>
      <c r="D175" s="1">
        <v>42238</v>
      </c>
    </row>
    <row r="176" spans="1:4" x14ac:dyDescent="0.3">
      <c r="A176" t="s">
        <v>178</v>
      </c>
      <c r="B176">
        <v>1</v>
      </c>
      <c r="C176">
        <v>7786</v>
      </c>
      <c r="D176" s="1">
        <v>42239</v>
      </c>
    </row>
    <row r="177" spans="1:4" x14ac:dyDescent="0.3">
      <c r="A177" t="s">
        <v>174</v>
      </c>
      <c r="B177">
        <v>6</v>
      </c>
      <c r="C177">
        <v>2840</v>
      </c>
      <c r="D177" s="1">
        <v>42240</v>
      </c>
    </row>
    <row r="178" spans="1:4" x14ac:dyDescent="0.3">
      <c r="A178" t="s">
        <v>187</v>
      </c>
      <c r="B178">
        <v>1</v>
      </c>
      <c r="C178">
        <v>2926</v>
      </c>
      <c r="D178" s="1">
        <v>42240</v>
      </c>
    </row>
    <row r="179" spans="1:4" x14ac:dyDescent="0.3">
      <c r="A179" t="s">
        <v>102</v>
      </c>
      <c r="B179">
        <v>4</v>
      </c>
      <c r="C179">
        <v>4981</v>
      </c>
      <c r="D179" s="1">
        <v>42242</v>
      </c>
    </row>
    <row r="180" spans="1:4" x14ac:dyDescent="0.3">
      <c r="A180" t="s">
        <v>164</v>
      </c>
      <c r="B180">
        <v>2</v>
      </c>
      <c r="C180">
        <v>7815</v>
      </c>
      <c r="D180" s="1">
        <v>42242</v>
      </c>
    </row>
    <row r="181" spans="1:4" x14ac:dyDescent="0.3">
      <c r="A181" t="s">
        <v>122</v>
      </c>
      <c r="B181">
        <v>2</v>
      </c>
      <c r="C181">
        <v>4470</v>
      </c>
      <c r="D181" s="1">
        <v>42245</v>
      </c>
    </row>
    <row r="182" spans="1:4" x14ac:dyDescent="0.3">
      <c r="A182" t="s">
        <v>114</v>
      </c>
      <c r="B182">
        <v>2</v>
      </c>
      <c r="C182">
        <v>1967</v>
      </c>
      <c r="D182" s="1">
        <v>42245</v>
      </c>
    </row>
    <row r="183" spans="1:4" x14ac:dyDescent="0.3">
      <c r="A183" t="s">
        <v>165</v>
      </c>
      <c r="B183">
        <v>2</v>
      </c>
      <c r="C183">
        <v>4219</v>
      </c>
      <c r="D183" s="1">
        <v>42246</v>
      </c>
    </row>
    <row r="184" spans="1:4" x14ac:dyDescent="0.3">
      <c r="A184" t="s">
        <v>152</v>
      </c>
      <c r="B184">
        <v>3</v>
      </c>
      <c r="C184">
        <v>1577</v>
      </c>
      <c r="D184" s="1">
        <v>42246</v>
      </c>
    </row>
    <row r="185" spans="1:4" x14ac:dyDescent="0.3">
      <c r="A185" t="s">
        <v>144</v>
      </c>
      <c r="B185">
        <v>4</v>
      </c>
      <c r="C185">
        <v>4580</v>
      </c>
      <c r="D185" s="1">
        <v>42246</v>
      </c>
    </row>
    <row r="186" spans="1:4" x14ac:dyDescent="0.3">
      <c r="A186" t="s">
        <v>144</v>
      </c>
      <c r="B186">
        <v>5</v>
      </c>
      <c r="C186">
        <v>1263</v>
      </c>
      <c r="D186" s="1">
        <v>42249</v>
      </c>
    </row>
    <row r="187" spans="1:4" x14ac:dyDescent="0.3">
      <c r="A187" t="s">
        <v>107</v>
      </c>
      <c r="B187">
        <v>1</v>
      </c>
      <c r="C187">
        <v>3528</v>
      </c>
      <c r="D187" s="1">
        <v>42250</v>
      </c>
    </row>
    <row r="188" spans="1:4" x14ac:dyDescent="0.3">
      <c r="A188" t="s">
        <v>147</v>
      </c>
      <c r="B188">
        <v>4</v>
      </c>
      <c r="C188">
        <v>6368</v>
      </c>
      <c r="D188" s="1">
        <v>42250</v>
      </c>
    </row>
    <row r="189" spans="1:4" x14ac:dyDescent="0.3">
      <c r="A189" t="s">
        <v>123</v>
      </c>
      <c r="B189">
        <v>4</v>
      </c>
      <c r="C189">
        <v>5984</v>
      </c>
      <c r="D189" s="1">
        <v>42252</v>
      </c>
    </row>
    <row r="190" spans="1:4" x14ac:dyDescent="0.3">
      <c r="A190" t="s">
        <v>150</v>
      </c>
      <c r="B190">
        <v>4</v>
      </c>
      <c r="C190">
        <v>3372</v>
      </c>
      <c r="D190" s="1">
        <v>42255</v>
      </c>
    </row>
    <row r="191" spans="1:4" x14ac:dyDescent="0.3">
      <c r="A191" t="s">
        <v>145</v>
      </c>
      <c r="B191">
        <v>2</v>
      </c>
      <c r="C191">
        <v>3919</v>
      </c>
      <c r="D191" s="1">
        <v>42256</v>
      </c>
    </row>
    <row r="192" spans="1:4" x14ac:dyDescent="0.3">
      <c r="A192" t="s">
        <v>139</v>
      </c>
      <c r="B192">
        <v>1</v>
      </c>
      <c r="C192">
        <v>4130</v>
      </c>
      <c r="D192" s="1">
        <v>42256</v>
      </c>
    </row>
    <row r="193" spans="1:4" x14ac:dyDescent="0.3">
      <c r="A193" t="s">
        <v>167</v>
      </c>
      <c r="B193">
        <v>3</v>
      </c>
      <c r="C193">
        <v>7452</v>
      </c>
      <c r="D193" s="1">
        <v>42258</v>
      </c>
    </row>
    <row r="194" spans="1:4" x14ac:dyDescent="0.3">
      <c r="A194" t="s">
        <v>180</v>
      </c>
      <c r="B194">
        <v>1</v>
      </c>
      <c r="C194">
        <v>3556</v>
      </c>
      <c r="D194" s="1">
        <v>42260</v>
      </c>
    </row>
    <row r="195" spans="1:4" x14ac:dyDescent="0.3">
      <c r="A195" t="s">
        <v>116</v>
      </c>
      <c r="B195">
        <v>4</v>
      </c>
      <c r="C195">
        <v>1464</v>
      </c>
      <c r="D195" s="1">
        <v>42262</v>
      </c>
    </row>
    <row r="196" spans="1:4" x14ac:dyDescent="0.3">
      <c r="A196" t="s">
        <v>166</v>
      </c>
      <c r="B196">
        <v>4</v>
      </c>
      <c r="C196">
        <v>7759</v>
      </c>
      <c r="D196" s="1">
        <v>42265</v>
      </c>
    </row>
    <row r="197" spans="1:4" x14ac:dyDescent="0.3">
      <c r="A197" t="s">
        <v>163</v>
      </c>
      <c r="B197">
        <v>3</v>
      </c>
      <c r="C197">
        <v>9489</v>
      </c>
      <c r="D197" s="1">
        <v>42266</v>
      </c>
    </row>
    <row r="198" spans="1:4" x14ac:dyDescent="0.3">
      <c r="A198" t="s">
        <v>119</v>
      </c>
      <c r="B198">
        <v>4</v>
      </c>
      <c r="C198">
        <v>1509</v>
      </c>
      <c r="D198" s="1">
        <v>42270</v>
      </c>
    </row>
    <row r="199" spans="1:4" x14ac:dyDescent="0.3">
      <c r="A199" t="s">
        <v>182</v>
      </c>
      <c r="B199">
        <v>2</v>
      </c>
      <c r="C199">
        <v>2310</v>
      </c>
      <c r="D199" s="1">
        <v>42271</v>
      </c>
    </row>
    <row r="200" spans="1:4" x14ac:dyDescent="0.3">
      <c r="A200" t="s">
        <v>112</v>
      </c>
      <c r="B200">
        <v>1</v>
      </c>
      <c r="C200">
        <v>1742</v>
      </c>
      <c r="D200" s="1">
        <v>42272</v>
      </c>
    </row>
    <row r="201" spans="1:4" x14ac:dyDescent="0.3">
      <c r="A201" t="s">
        <v>156</v>
      </c>
      <c r="B201">
        <v>2</v>
      </c>
      <c r="C201">
        <v>3398</v>
      </c>
      <c r="D201" s="1">
        <v>42274</v>
      </c>
    </row>
    <row r="202" spans="1:4" x14ac:dyDescent="0.3">
      <c r="A202" t="s">
        <v>156</v>
      </c>
      <c r="B202">
        <v>3</v>
      </c>
      <c r="C202">
        <v>4258</v>
      </c>
      <c r="D202" s="1">
        <v>42274</v>
      </c>
    </row>
    <row r="203" spans="1:4" x14ac:dyDescent="0.3">
      <c r="A203" t="s">
        <v>135</v>
      </c>
      <c r="B203">
        <v>1</v>
      </c>
      <c r="C203">
        <v>3974</v>
      </c>
      <c r="D203" s="1">
        <v>42276</v>
      </c>
    </row>
    <row r="204" spans="1:4" x14ac:dyDescent="0.3">
      <c r="A204" t="s">
        <v>130</v>
      </c>
      <c r="B204">
        <v>4</v>
      </c>
      <c r="C204">
        <v>6465</v>
      </c>
      <c r="D204" s="1">
        <v>42277</v>
      </c>
    </row>
    <row r="205" spans="1:4" x14ac:dyDescent="0.3">
      <c r="A205" t="s">
        <v>152</v>
      </c>
      <c r="B205">
        <v>4</v>
      </c>
      <c r="C205">
        <v>8425</v>
      </c>
      <c r="D205" s="1">
        <v>42278</v>
      </c>
    </row>
    <row r="206" spans="1:4" x14ac:dyDescent="0.3">
      <c r="A206" t="s">
        <v>119</v>
      </c>
      <c r="B206">
        <v>5</v>
      </c>
      <c r="C206">
        <v>6760</v>
      </c>
      <c r="D206" s="1">
        <v>42281</v>
      </c>
    </row>
    <row r="207" spans="1:4" x14ac:dyDescent="0.3">
      <c r="A207" t="s">
        <v>102</v>
      </c>
      <c r="B207">
        <v>5</v>
      </c>
      <c r="C207">
        <v>3430</v>
      </c>
      <c r="D207" s="1">
        <v>42284</v>
      </c>
    </row>
    <row r="208" spans="1:4" x14ac:dyDescent="0.3">
      <c r="A208" t="s">
        <v>119</v>
      </c>
      <c r="B208">
        <v>6</v>
      </c>
      <c r="C208">
        <v>8671</v>
      </c>
      <c r="D208" s="1">
        <v>42286</v>
      </c>
    </row>
    <row r="209" spans="1:4" x14ac:dyDescent="0.3">
      <c r="A209" t="s">
        <v>115</v>
      </c>
      <c r="B209">
        <v>2</v>
      </c>
      <c r="C209">
        <v>1392</v>
      </c>
      <c r="D209" s="1">
        <v>42287</v>
      </c>
    </row>
    <row r="210" spans="1:4" x14ac:dyDescent="0.3">
      <c r="A210" t="s">
        <v>160</v>
      </c>
      <c r="B210">
        <v>1</v>
      </c>
      <c r="C210">
        <v>2487</v>
      </c>
      <c r="D210" s="1">
        <v>42287</v>
      </c>
    </row>
    <row r="211" spans="1:4" x14ac:dyDescent="0.3">
      <c r="A211" t="s">
        <v>115</v>
      </c>
      <c r="B211">
        <v>3</v>
      </c>
      <c r="C211">
        <v>2138</v>
      </c>
      <c r="D211" s="1">
        <v>42289</v>
      </c>
    </row>
    <row r="212" spans="1:4" x14ac:dyDescent="0.3">
      <c r="A212" t="s">
        <v>189</v>
      </c>
      <c r="B212">
        <v>1</v>
      </c>
      <c r="C212">
        <v>2722</v>
      </c>
      <c r="D212" s="1">
        <v>42290</v>
      </c>
    </row>
    <row r="213" spans="1:4" x14ac:dyDescent="0.3">
      <c r="A213" t="s">
        <v>134</v>
      </c>
      <c r="B213">
        <v>2</v>
      </c>
      <c r="C213">
        <v>4035</v>
      </c>
      <c r="D213" s="1">
        <v>42291</v>
      </c>
    </row>
    <row r="214" spans="1:4" x14ac:dyDescent="0.3">
      <c r="A214" t="s">
        <v>102</v>
      </c>
      <c r="B214">
        <v>6</v>
      </c>
      <c r="C214">
        <v>3899</v>
      </c>
      <c r="D214" s="1">
        <v>42302</v>
      </c>
    </row>
    <row r="215" spans="1:4" x14ac:dyDescent="0.3">
      <c r="A215" t="s">
        <v>109</v>
      </c>
      <c r="B215">
        <v>1</v>
      </c>
      <c r="C215">
        <v>2867</v>
      </c>
      <c r="D215" s="1">
        <v>42307</v>
      </c>
    </row>
    <row r="216" spans="1:4" x14ac:dyDescent="0.3">
      <c r="A216" t="s">
        <v>108</v>
      </c>
      <c r="B216">
        <v>4</v>
      </c>
      <c r="C216">
        <v>4983</v>
      </c>
      <c r="D216" s="1">
        <v>42310</v>
      </c>
    </row>
    <row r="217" spans="1:4" x14ac:dyDescent="0.3">
      <c r="A217" t="s">
        <v>116</v>
      </c>
      <c r="B217">
        <v>5</v>
      </c>
      <c r="C217">
        <v>6012</v>
      </c>
      <c r="D217" s="1">
        <v>42314</v>
      </c>
    </row>
    <row r="218" spans="1:4" x14ac:dyDescent="0.3">
      <c r="A218" t="s">
        <v>180</v>
      </c>
      <c r="B218">
        <v>2</v>
      </c>
      <c r="C218">
        <v>2446</v>
      </c>
      <c r="D218" s="1">
        <v>42314</v>
      </c>
    </row>
    <row r="219" spans="1:4" x14ac:dyDescent="0.3">
      <c r="A219" t="s">
        <v>165</v>
      </c>
      <c r="B219">
        <v>3</v>
      </c>
      <c r="C219">
        <v>6292</v>
      </c>
      <c r="D219" s="1">
        <v>42315</v>
      </c>
    </row>
    <row r="220" spans="1:4" x14ac:dyDescent="0.3">
      <c r="A220" t="s">
        <v>176</v>
      </c>
      <c r="B220">
        <v>1</v>
      </c>
      <c r="C220">
        <v>6806</v>
      </c>
      <c r="D220" s="1">
        <v>42316</v>
      </c>
    </row>
    <row r="221" spans="1:4" x14ac:dyDescent="0.3">
      <c r="A221" t="s">
        <v>183</v>
      </c>
      <c r="B221">
        <v>2</v>
      </c>
      <c r="C221">
        <v>7243</v>
      </c>
      <c r="D221" s="1">
        <v>42321</v>
      </c>
    </row>
    <row r="222" spans="1:4" x14ac:dyDescent="0.3">
      <c r="A222" t="s">
        <v>158</v>
      </c>
      <c r="B222">
        <v>4</v>
      </c>
      <c r="C222">
        <v>8356</v>
      </c>
      <c r="D222" s="1">
        <v>42321</v>
      </c>
    </row>
    <row r="223" spans="1:4" x14ac:dyDescent="0.3">
      <c r="A223" t="s">
        <v>115</v>
      </c>
      <c r="B223">
        <v>4</v>
      </c>
      <c r="C223">
        <v>8640</v>
      </c>
      <c r="D223" s="1">
        <v>42321</v>
      </c>
    </row>
    <row r="224" spans="1:4" x14ac:dyDescent="0.3">
      <c r="A224" t="s">
        <v>190</v>
      </c>
      <c r="B224">
        <v>4</v>
      </c>
      <c r="C224">
        <v>4560</v>
      </c>
      <c r="D224" s="1">
        <v>42322</v>
      </c>
    </row>
    <row r="225" spans="1:4" x14ac:dyDescent="0.3">
      <c r="A225" t="s">
        <v>163</v>
      </c>
      <c r="B225">
        <v>4</v>
      </c>
      <c r="C225">
        <v>2219</v>
      </c>
      <c r="D225" s="1">
        <v>42323</v>
      </c>
    </row>
    <row r="226" spans="1:4" x14ac:dyDescent="0.3">
      <c r="A226" t="s">
        <v>187</v>
      </c>
      <c r="B226">
        <v>2</v>
      </c>
      <c r="C226">
        <v>8865</v>
      </c>
      <c r="D226" s="1">
        <v>42323</v>
      </c>
    </row>
    <row r="227" spans="1:4" x14ac:dyDescent="0.3">
      <c r="A227" t="s">
        <v>118</v>
      </c>
      <c r="B227">
        <v>1</v>
      </c>
      <c r="C227">
        <v>8024</v>
      </c>
      <c r="D227" s="1">
        <v>42325</v>
      </c>
    </row>
    <row r="228" spans="1:4" x14ac:dyDescent="0.3">
      <c r="A228" t="s">
        <v>151</v>
      </c>
      <c r="B228">
        <v>4</v>
      </c>
      <c r="C228">
        <v>3813</v>
      </c>
      <c r="D228" s="1">
        <v>42325</v>
      </c>
    </row>
    <row r="229" spans="1:4" x14ac:dyDescent="0.3">
      <c r="A229" t="s">
        <v>166</v>
      </c>
      <c r="B229">
        <v>5</v>
      </c>
      <c r="C229">
        <v>7268</v>
      </c>
      <c r="D229" s="1">
        <v>42329</v>
      </c>
    </row>
    <row r="230" spans="1:4" x14ac:dyDescent="0.3">
      <c r="A230" t="s">
        <v>111</v>
      </c>
      <c r="B230">
        <v>3</v>
      </c>
      <c r="C230">
        <v>9029</v>
      </c>
      <c r="D230" s="1">
        <v>42330</v>
      </c>
    </row>
    <row r="231" spans="1:4" x14ac:dyDescent="0.3">
      <c r="A231" t="s">
        <v>177</v>
      </c>
      <c r="B231">
        <v>1</v>
      </c>
      <c r="C231">
        <v>1524</v>
      </c>
      <c r="D231" s="1">
        <v>42331</v>
      </c>
    </row>
    <row r="232" spans="1:4" x14ac:dyDescent="0.3">
      <c r="A232" t="s">
        <v>102</v>
      </c>
      <c r="B232">
        <v>7</v>
      </c>
      <c r="C232">
        <v>6625</v>
      </c>
      <c r="D232" s="1">
        <v>42331</v>
      </c>
    </row>
    <row r="233" spans="1:4" x14ac:dyDescent="0.3">
      <c r="A233" t="s">
        <v>175</v>
      </c>
      <c r="B233">
        <v>3</v>
      </c>
      <c r="C233">
        <v>2713</v>
      </c>
      <c r="D233" s="1">
        <v>42332</v>
      </c>
    </row>
    <row r="234" spans="1:4" x14ac:dyDescent="0.3">
      <c r="A234" t="s">
        <v>117</v>
      </c>
      <c r="B234">
        <v>6</v>
      </c>
      <c r="C234">
        <v>8388</v>
      </c>
      <c r="D234" s="1">
        <v>42332</v>
      </c>
    </row>
    <row r="235" spans="1:4" x14ac:dyDescent="0.3">
      <c r="A235" t="s">
        <v>170</v>
      </c>
      <c r="B235">
        <v>4</v>
      </c>
      <c r="C235">
        <v>7056</v>
      </c>
      <c r="D235" s="1">
        <v>42333</v>
      </c>
    </row>
    <row r="236" spans="1:4" x14ac:dyDescent="0.3">
      <c r="A236" t="s">
        <v>136</v>
      </c>
      <c r="B236">
        <v>3</v>
      </c>
      <c r="C236">
        <v>8076</v>
      </c>
      <c r="D236" s="1">
        <v>42334</v>
      </c>
    </row>
    <row r="237" spans="1:4" x14ac:dyDescent="0.3">
      <c r="A237" t="s">
        <v>155</v>
      </c>
      <c r="B237">
        <v>2</v>
      </c>
      <c r="C237">
        <v>3479</v>
      </c>
      <c r="D237" s="1">
        <v>42335</v>
      </c>
    </row>
    <row r="238" spans="1:4" x14ac:dyDescent="0.3">
      <c r="A238" t="s">
        <v>112</v>
      </c>
      <c r="B238">
        <v>2</v>
      </c>
      <c r="C238">
        <v>8173</v>
      </c>
      <c r="D238" s="1">
        <v>42336</v>
      </c>
    </row>
    <row r="239" spans="1:4" x14ac:dyDescent="0.3">
      <c r="A239" t="s">
        <v>102</v>
      </c>
      <c r="B239">
        <v>8</v>
      </c>
      <c r="C239">
        <v>4633</v>
      </c>
      <c r="D239" s="1">
        <v>42336</v>
      </c>
    </row>
    <row r="240" spans="1:4" x14ac:dyDescent="0.3">
      <c r="A240" t="s">
        <v>147</v>
      </c>
      <c r="B240">
        <v>5</v>
      </c>
      <c r="C240">
        <v>6015</v>
      </c>
      <c r="D240" s="1">
        <v>42336</v>
      </c>
    </row>
    <row r="241" spans="1:4" x14ac:dyDescent="0.3">
      <c r="A241" t="s">
        <v>126</v>
      </c>
      <c r="B241">
        <v>3</v>
      </c>
      <c r="C241">
        <v>6738</v>
      </c>
      <c r="D241" s="1">
        <v>42338</v>
      </c>
    </row>
    <row r="242" spans="1:4" x14ac:dyDescent="0.3">
      <c r="A242" t="s">
        <v>109</v>
      </c>
      <c r="B242">
        <v>2</v>
      </c>
      <c r="C242">
        <v>7638</v>
      </c>
      <c r="D242" s="1">
        <v>42341</v>
      </c>
    </row>
    <row r="243" spans="1:4" x14ac:dyDescent="0.3">
      <c r="A243" t="s">
        <v>187</v>
      </c>
      <c r="B243">
        <v>3</v>
      </c>
      <c r="C243">
        <v>3494</v>
      </c>
      <c r="D243" s="1">
        <v>42344</v>
      </c>
    </row>
    <row r="244" spans="1:4" x14ac:dyDescent="0.3">
      <c r="A244" t="s">
        <v>185</v>
      </c>
      <c r="B244">
        <v>6</v>
      </c>
      <c r="C244">
        <v>7075</v>
      </c>
      <c r="D244" s="1">
        <v>42345</v>
      </c>
    </row>
    <row r="245" spans="1:4" x14ac:dyDescent="0.3">
      <c r="A245" t="s">
        <v>189</v>
      </c>
      <c r="B245">
        <v>2</v>
      </c>
      <c r="C245">
        <v>3351</v>
      </c>
      <c r="D245" s="1">
        <v>42347</v>
      </c>
    </row>
    <row r="246" spans="1:4" x14ac:dyDescent="0.3">
      <c r="A246" t="s">
        <v>140</v>
      </c>
      <c r="B246">
        <v>3</v>
      </c>
      <c r="C246">
        <v>6282</v>
      </c>
      <c r="D246" s="1">
        <v>42347</v>
      </c>
    </row>
    <row r="247" spans="1:4" x14ac:dyDescent="0.3">
      <c r="A247" t="s">
        <v>119</v>
      </c>
      <c r="B247">
        <v>7</v>
      </c>
      <c r="C247">
        <v>9050</v>
      </c>
      <c r="D247" s="1">
        <v>42351</v>
      </c>
    </row>
    <row r="248" spans="1:4" x14ac:dyDescent="0.3">
      <c r="A248" t="s">
        <v>145</v>
      </c>
      <c r="B248">
        <v>3</v>
      </c>
      <c r="C248">
        <v>5515</v>
      </c>
      <c r="D248" s="1">
        <v>42352</v>
      </c>
    </row>
    <row r="249" spans="1:4" x14ac:dyDescent="0.3">
      <c r="A249" t="s">
        <v>158</v>
      </c>
      <c r="B249">
        <v>5</v>
      </c>
      <c r="C249">
        <v>4071</v>
      </c>
      <c r="D249" s="1">
        <v>42353</v>
      </c>
    </row>
    <row r="250" spans="1:4" x14ac:dyDescent="0.3">
      <c r="A250" t="s">
        <v>107</v>
      </c>
      <c r="B250">
        <v>2</v>
      </c>
      <c r="C250">
        <v>7688</v>
      </c>
      <c r="D250" s="1">
        <v>42354</v>
      </c>
    </row>
    <row r="251" spans="1:4" x14ac:dyDescent="0.3">
      <c r="A251" t="s">
        <v>155</v>
      </c>
      <c r="B251">
        <v>3</v>
      </c>
      <c r="C251">
        <v>9552</v>
      </c>
      <c r="D251" s="1">
        <v>42354</v>
      </c>
    </row>
    <row r="252" spans="1:4" x14ac:dyDescent="0.3">
      <c r="A252" t="s">
        <v>126</v>
      </c>
      <c r="B252">
        <v>4</v>
      </c>
      <c r="C252">
        <v>6468</v>
      </c>
      <c r="D252" s="1">
        <v>42356</v>
      </c>
    </row>
    <row r="253" spans="1:4" x14ac:dyDescent="0.3">
      <c r="A253" t="s">
        <v>141</v>
      </c>
      <c r="B253">
        <v>2</v>
      </c>
      <c r="C253">
        <v>3748</v>
      </c>
      <c r="D253" s="1">
        <v>42357</v>
      </c>
    </row>
    <row r="254" spans="1:4" x14ac:dyDescent="0.3">
      <c r="A254" t="s">
        <v>136</v>
      </c>
      <c r="B254">
        <v>4</v>
      </c>
      <c r="C254">
        <v>5980</v>
      </c>
      <c r="D254" s="1">
        <v>42359</v>
      </c>
    </row>
    <row r="255" spans="1:4" x14ac:dyDescent="0.3">
      <c r="A255" t="s">
        <v>110</v>
      </c>
      <c r="B255">
        <v>3</v>
      </c>
      <c r="C255">
        <v>5265</v>
      </c>
      <c r="D255" s="1">
        <v>42359</v>
      </c>
    </row>
    <row r="256" spans="1:4" x14ac:dyDescent="0.3">
      <c r="A256" t="s">
        <v>170</v>
      </c>
      <c r="B256">
        <v>5</v>
      </c>
      <c r="C256">
        <v>8547</v>
      </c>
      <c r="D256" s="1">
        <v>42361</v>
      </c>
    </row>
    <row r="257" spans="1:4" x14ac:dyDescent="0.3">
      <c r="A257" t="s">
        <v>163</v>
      </c>
      <c r="B257">
        <v>5</v>
      </c>
      <c r="C257">
        <v>6792</v>
      </c>
      <c r="D257" s="1">
        <v>42361</v>
      </c>
    </row>
    <row r="258" spans="1:4" x14ac:dyDescent="0.3">
      <c r="A258" t="s">
        <v>134</v>
      </c>
      <c r="B258">
        <v>3</v>
      </c>
      <c r="C258">
        <v>4182</v>
      </c>
      <c r="D258" s="1">
        <v>42364</v>
      </c>
    </row>
    <row r="259" spans="1:4" x14ac:dyDescent="0.3">
      <c r="A259" t="s">
        <v>149</v>
      </c>
      <c r="B259">
        <v>2</v>
      </c>
      <c r="C259">
        <v>2483</v>
      </c>
      <c r="D259" s="1">
        <v>42364</v>
      </c>
    </row>
    <row r="260" spans="1:4" x14ac:dyDescent="0.3">
      <c r="A260" t="s">
        <v>170</v>
      </c>
      <c r="B260">
        <v>6</v>
      </c>
      <c r="C260">
        <v>3522</v>
      </c>
      <c r="D260" s="1">
        <v>42365</v>
      </c>
    </row>
    <row r="261" spans="1:4" x14ac:dyDescent="0.3">
      <c r="A261" t="s">
        <v>171</v>
      </c>
      <c r="B261">
        <v>2</v>
      </c>
      <c r="C261">
        <v>2358</v>
      </c>
      <c r="D261" s="1">
        <v>42365</v>
      </c>
    </row>
    <row r="262" spans="1:4" x14ac:dyDescent="0.3">
      <c r="A262" t="s">
        <v>160</v>
      </c>
      <c r="B262">
        <v>2</v>
      </c>
      <c r="C262">
        <v>2008</v>
      </c>
      <c r="D262" s="1">
        <v>42367</v>
      </c>
    </row>
    <row r="263" spans="1:4" x14ac:dyDescent="0.3">
      <c r="A263" t="s">
        <v>125</v>
      </c>
      <c r="B263">
        <v>5</v>
      </c>
      <c r="C263">
        <v>9608</v>
      </c>
      <c r="D263" s="1">
        <v>42367</v>
      </c>
    </row>
    <row r="264" spans="1:4" x14ac:dyDescent="0.3">
      <c r="A264" t="s">
        <v>137</v>
      </c>
      <c r="B264">
        <v>3</v>
      </c>
      <c r="C264">
        <v>2954</v>
      </c>
      <c r="D264" s="1">
        <v>42372</v>
      </c>
    </row>
    <row r="265" spans="1:4" x14ac:dyDescent="0.3">
      <c r="A265" t="s">
        <v>142</v>
      </c>
      <c r="B265">
        <v>4</v>
      </c>
      <c r="C265">
        <v>3732</v>
      </c>
      <c r="D265" s="1">
        <v>42373</v>
      </c>
    </row>
    <row r="266" spans="1:4" x14ac:dyDescent="0.3">
      <c r="A266" t="s">
        <v>105</v>
      </c>
      <c r="B266">
        <v>7</v>
      </c>
      <c r="C266">
        <v>4629</v>
      </c>
      <c r="D266" s="1">
        <v>42373</v>
      </c>
    </row>
    <row r="267" spans="1:4" x14ac:dyDescent="0.3">
      <c r="A267" t="s">
        <v>190</v>
      </c>
      <c r="B267">
        <v>5</v>
      </c>
      <c r="C267">
        <v>3659</v>
      </c>
      <c r="D267" s="1">
        <v>42378</v>
      </c>
    </row>
    <row r="268" spans="1:4" x14ac:dyDescent="0.3">
      <c r="A268" t="s">
        <v>106</v>
      </c>
      <c r="B268">
        <v>4</v>
      </c>
      <c r="C268">
        <v>5802</v>
      </c>
      <c r="D268" s="1">
        <v>42379</v>
      </c>
    </row>
    <row r="269" spans="1:4" x14ac:dyDescent="0.3">
      <c r="A269" t="s">
        <v>118</v>
      </c>
      <c r="B269">
        <v>2</v>
      </c>
      <c r="C269">
        <v>6591</v>
      </c>
      <c r="D269" s="1">
        <v>42380</v>
      </c>
    </row>
    <row r="270" spans="1:4" x14ac:dyDescent="0.3">
      <c r="A270" t="s">
        <v>179</v>
      </c>
      <c r="B270">
        <v>1</v>
      </c>
      <c r="C270">
        <v>9446</v>
      </c>
      <c r="D270" s="1">
        <v>42380</v>
      </c>
    </row>
    <row r="271" spans="1:4" x14ac:dyDescent="0.3">
      <c r="A271" t="s">
        <v>156</v>
      </c>
      <c r="B271">
        <v>4</v>
      </c>
      <c r="C271">
        <v>1625</v>
      </c>
      <c r="D271" s="1">
        <v>42381</v>
      </c>
    </row>
    <row r="272" spans="1:4" x14ac:dyDescent="0.3">
      <c r="A272" t="s">
        <v>140</v>
      </c>
      <c r="B272">
        <v>4</v>
      </c>
      <c r="C272">
        <v>7040</v>
      </c>
      <c r="D272" s="1">
        <v>42381</v>
      </c>
    </row>
    <row r="273" spans="1:4" x14ac:dyDescent="0.3">
      <c r="A273" t="s">
        <v>117</v>
      </c>
      <c r="B273">
        <v>7</v>
      </c>
      <c r="C273">
        <v>8563</v>
      </c>
      <c r="D273" s="1">
        <v>42382</v>
      </c>
    </row>
    <row r="274" spans="1:4" x14ac:dyDescent="0.3">
      <c r="A274" t="s">
        <v>184</v>
      </c>
      <c r="B274">
        <v>3</v>
      </c>
      <c r="C274">
        <v>1361</v>
      </c>
      <c r="D274" s="1">
        <v>42383</v>
      </c>
    </row>
    <row r="275" spans="1:4" x14ac:dyDescent="0.3">
      <c r="A275" t="s">
        <v>174</v>
      </c>
      <c r="B275">
        <v>7</v>
      </c>
      <c r="C275">
        <v>4031</v>
      </c>
      <c r="D275" s="1">
        <v>42384</v>
      </c>
    </row>
    <row r="276" spans="1:4" x14ac:dyDescent="0.3">
      <c r="A276" t="s">
        <v>152</v>
      </c>
      <c r="B276">
        <v>5</v>
      </c>
      <c r="C276">
        <v>6802</v>
      </c>
      <c r="D276" s="1">
        <v>42387</v>
      </c>
    </row>
    <row r="277" spans="1:4" x14ac:dyDescent="0.3">
      <c r="A277" t="s">
        <v>105</v>
      </c>
      <c r="B277">
        <v>8</v>
      </c>
      <c r="C277">
        <v>8386</v>
      </c>
      <c r="D277" s="1">
        <v>42388</v>
      </c>
    </row>
    <row r="278" spans="1:4" x14ac:dyDescent="0.3">
      <c r="A278" t="s">
        <v>118</v>
      </c>
      <c r="B278">
        <v>3</v>
      </c>
      <c r="C278">
        <v>1550</v>
      </c>
      <c r="D278" s="1">
        <v>42389</v>
      </c>
    </row>
    <row r="279" spans="1:4" x14ac:dyDescent="0.3">
      <c r="A279" t="s">
        <v>167</v>
      </c>
      <c r="B279">
        <v>4</v>
      </c>
      <c r="C279">
        <v>5245</v>
      </c>
      <c r="D279" s="1">
        <v>42389</v>
      </c>
    </row>
    <row r="280" spans="1:4" x14ac:dyDescent="0.3">
      <c r="A280" t="s">
        <v>105</v>
      </c>
      <c r="B280">
        <v>9</v>
      </c>
      <c r="C280">
        <v>6043</v>
      </c>
      <c r="D280" s="1">
        <v>42394</v>
      </c>
    </row>
    <row r="281" spans="1:4" x14ac:dyDescent="0.3">
      <c r="A281" t="s">
        <v>114</v>
      </c>
      <c r="B281">
        <v>3</v>
      </c>
      <c r="C281">
        <v>4889</v>
      </c>
      <c r="D281" s="1">
        <v>42394</v>
      </c>
    </row>
    <row r="282" spans="1:4" x14ac:dyDescent="0.3">
      <c r="A282" t="s">
        <v>187</v>
      </c>
      <c r="B282">
        <v>4</v>
      </c>
      <c r="C282">
        <v>2896</v>
      </c>
      <c r="D282" s="1">
        <v>42395</v>
      </c>
    </row>
    <row r="283" spans="1:4" x14ac:dyDescent="0.3">
      <c r="A283" t="s">
        <v>174</v>
      </c>
      <c r="B283">
        <v>8</v>
      </c>
      <c r="C283">
        <v>6231</v>
      </c>
      <c r="D283" s="1">
        <v>42397</v>
      </c>
    </row>
    <row r="284" spans="1:4" x14ac:dyDescent="0.3">
      <c r="A284" t="s">
        <v>118</v>
      </c>
      <c r="B284">
        <v>4</v>
      </c>
      <c r="C284">
        <v>8349</v>
      </c>
      <c r="D284" s="1">
        <v>42398</v>
      </c>
    </row>
    <row r="285" spans="1:4" x14ac:dyDescent="0.3">
      <c r="A285" t="s">
        <v>106</v>
      </c>
      <c r="B285">
        <v>5</v>
      </c>
      <c r="C285">
        <v>5828</v>
      </c>
      <c r="D285" s="1">
        <v>42400</v>
      </c>
    </row>
    <row r="286" spans="1:4" x14ac:dyDescent="0.3">
      <c r="A286" t="s">
        <v>156</v>
      </c>
      <c r="B286">
        <v>5</v>
      </c>
      <c r="C286">
        <v>4772</v>
      </c>
      <c r="D286" s="1">
        <v>42402</v>
      </c>
    </row>
    <row r="287" spans="1:4" x14ac:dyDescent="0.3">
      <c r="A287" t="s">
        <v>141</v>
      </c>
      <c r="B287">
        <v>3</v>
      </c>
      <c r="C287">
        <v>5999</v>
      </c>
      <c r="D287" s="1">
        <v>42405</v>
      </c>
    </row>
    <row r="288" spans="1:4" x14ac:dyDescent="0.3">
      <c r="A288" t="s">
        <v>151</v>
      </c>
      <c r="B288">
        <v>5</v>
      </c>
      <c r="C288">
        <v>8945</v>
      </c>
      <c r="D288" s="1">
        <v>42406</v>
      </c>
    </row>
    <row r="289" spans="1:4" x14ac:dyDescent="0.3">
      <c r="A289" t="s">
        <v>108</v>
      </c>
      <c r="B289">
        <v>5</v>
      </c>
      <c r="C289">
        <v>9354</v>
      </c>
      <c r="D289" s="1">
        <v>42406</v>
      </c>
    </row>
    <row r="290" spans="1:4" x14ac:dyDescent="0.3">
      <c r="A290" t="s">
        <v>173</v>
      </c>
      <c r="B290">
        <v>2</v>
      </c>
      <c r="C290">
        <v>7574</v>
      </c>
      <c r="D290" s="1">
        <v>42407</v>
      </c>
    </row>
    <row r="291" spans="1:4" x14ac:dyDescent="0.3">
      <c r="A291" t="s">
        <v>173</v>
      </c>
      <c r="B291">
        <v>3</v>
      </c>
      <c r="C291">
        <v>5307</v>
      </c>
      <c r="D291" s="1">
        <v>42408</v>
      </c>
    </row>
    <row r="292" spans="1:4" x14ac:dyDescent="0.3">
      <c r="A292" t="s">
        <v>113</v>
      </c>
      <c r="B292">
        <v>6</v>
      </c>
      <c r="C292">
        <v>8877</v>
      </c>
      <c r="D292" s="1">
        <v>42409</v>
      </c>
    </row>
    <row r="293" spans="1:4" x14ac:dyDescent="0.3">
      <c r="A293" t="s">
        <v>148</v>
      </c>
      <c r="B293">
        <v>4</v>
      </c>
      <c r="C293">
        <v>2685</v>
      </c>
      <c r="D293" s="1">
        <v>42410</v>
      </c>
    </row>
    <row r="294" spans="1:4" x14ac:dyDescent="0.3">
      <c r="A294" t="s">
        <v>162</v>
      </c>
      <c r="B294">
        <v>2</v>
      </c>
      <c r="C294">
        <v>7591</v>
      </c>
      <c r="D294" s="1">
        <v>42410</v>
      </c>
    </row>
    <row r="295" spans="1:4" x14ac:dyDescent="0.3">
      <c r="A295" t="s">
        <v>190</v>
      </c>
      <c r="B295">
        <v>6</v>
      </c>
      <c r="C295">
        <v>5169</v>
      </c>
      <c r="D295" s="1">
        <v>42411</v>
      </c>
    </row>
    <row r="296" spans="1:4" x14ac:dyDescent="0.3">
      <c r="A296" t="s">
        <v>116</v>
      </c>
      <c r="B296">
        <v>6</v>
      </c>
      <c r="C296">
        <v>7283</v>
      </c>
      <c r="D296" s="1">
        <v>42415</v>
      </c>
    </row>
    <row r="297" spans="1:4" x14ac:dyDescent="0.3">
      <c r="A297" t="s">
        <v>152</v>
      </c>
      <c r="B297">
        <v>6</v>
      </c>
      <c r="C297">
        <v>1638</v>
      </c>
      <c r="D297" s="1">
        <v>42421</v>
      </c>
    </row>
    <row r="298" spans="1:4" x14ac:dyDescent="0.3">
      <c r="A298" t="s">
        <v>125</v>
      </c>
      <c r="B298">
        <v>6</v>
      </c>
      <c r="C298">
        <v>6320</v>
      </c>
      <c r="D298" s="1">
        <v>42421</v>
      </c>
    </row>
    <row r="299" spans="1:4" x14ac:dyDescent="0.3">
      <c r="A299" t="s">
        <v>140</v>
      </c>
      <c r="B299">
        <v>5</v>
      </c>
      <c r="C299">
        <v>2861</v>
      </c>
      <c r="D299" s="1">
        <v>42423</v>
      </c>
    </row>
    <row r="300" spans="1:4" x14ac:dyDescent="0.3">
      <c r="A300" t="s">
        <v>142</v>
      </c>
      <c r="B300">
        <v>5</v>
      </c>
      <c r="C300">
        <v>6720</v>
      </c>
      <c r="D300" s="1">
        <v>42423</v>
      </c>
    </row>
    <row r="301" spans="1:4" x14ac:dyDescent="0.3">
      <c r="A301" t="s">
        <v>119</v>
      </c>
      <c r="B301">
        <v>8</v>
      </c>
      <c r="C301">
        <v>1684</v>
      </c>
      <c r="D301" s="1">
        <v>42423</v>
      </c>
    </row>
    <row r="302" spans="1:4" x14ac:dyDescent="0.3">
      <c r="A302" t="s">
        <v>152</v>
      </c>
      <c r="B302">
        <v>7</v>
      </c>
      <c r="C302">
        <v>3005</v>
      </c>
      <c r="D302" s="1">
        <v>42423</v>
      </c>
    </row>
    <row r="303" spans="1:4" x14ac:dyDescent="0.3">
      <c r="A303" t="s">
        <v>175</v>
      </c>
      <c r="B303">
        <v>4</v>
      </c>
      <c r="C303">
        <v>5715</v>
      </c>
      <c r="D303" s="1">
        <v>42424</v>
      </c>
    </row>
    <row r="304" spans="1:4" x14ac:dyDescent="0.3">
      <c r="A304" t="s">
        <v>187</v>
      </c>
      <c r="B304">
        <v>5</v>
      </c>
      <c r="C304">
        <v>6194</v>
      </c>
      <c r="D304" s="1">
        <v>42425</v>
      </c>
    </row>
    <row r="305" spans="1:4" x14ac:dyDescent="0.3">
      <c r="A305" t="s">
        <v>148</v>
      </c>
      <c r="B305">
        <v>5</v>
      </c>
      <c r="C305">
        <v>2878</v>
      </c>
      <c r="D305" s="1">
        <v>42426</v>
      </c>
    </row>
    <row r="306" spans="1:4" x14ac:dyDescent="0.3">
      <c r="A306" t="s">
        <v>186</v>
      </c>
      <c r="B306">
        <v>3</v>
      </c>
      <c r="C306">
        <v>7687</v>
      </c>
      <c r="D306" s="1">
        <v>42431</v>
      </c>
    </row>
    <row r="307" spans="1:4" x14ac:dyDescent="0.3">
      <c r="A307" t="s">
        <v>189</v>
      </c>
      <c r="B307">
        <v>3</v>
      </c>
      <c r="C307">
        <v>5979</v>
      </c>
      <c r="D307" s="1">
        <v>42431</v>
      </c>
    </row>
    <row r="308" spans="1:4" x14ac:dyDescent="0.3">
      <c r="A308" t="s">
        <v>163</v>
      </c>
      <c r="B308">
        <v>6</v>
      </c>
      <c r="C308">
        <v>6240</v>
      </c>
      <c r="D308" s="1">
        <v>42432</v>
      </c>
    </row>
    <row r="309" spans="1:4" x14ac:dyDescent="0.3">
      <c r="A309" t="s">
        <v>112</v>
      </c>
      <c r="B309">
        <v>3</v>
      </c>
      <c r="C309">
        <v>2336</v>
      </c>
      <c r="D309" s="1">
        <v>42435</v>
      </c>
    </row>
    <row r="310" spans="1:4" x14ac:dyDescent="0.3">
      <c r="A310" t="s">
        <v>127</v>
      </c>
      <c r="B310">
        <v>2</v>
      </c>
      <c r="C310">
        <v>2462</v>
      </c>
      <c r="D310" s="1">
        <v>42437</v>
      </c>
    </row>
    <row r="311" spans="1:4" x14ac:dyDescent="0.3">
      <c r="A311" t="s">
        <v>161</v>
      </c>
      <c r="B311">
        <v>3</v>
      </c>
      <c r="C311">
        <v>2962</v>
      </c>
      <c r="D311" s="1">
        <v>42438</v>
      </c>
    </row>
    <row r="312" spans="1:4" x14ac:dyDescent="0.3">
      <c r="A312" t="s">
        <v>156</v>
      </c>
      <c r="B312">
        <v>6</v>
      </c>
      <c r="C312">
        <v>6229</v>
      </c>
      <c r="D312" s="1">
        <v>42438</v>
      </c>
    </row>
    <row r="313" spans="1:4" x14ac:dyDescent="0.3">
      <c r="A313" t="s">
        <v>179</v>
      </c>
      <c r="B313">
        <v>2</v>
      </c>
      <c r="C313">
        <v>9132</v>
      </c>
      <c r="D313" s="1">
        <v>42438</v>
      </c>
    </row>
    <row r="314" spans="1:4" x14ac:dyDescent="0.3">
      <c r="A314" t="s">
        <v>162</v>
      </c>
      <c r="B314">
        <v>3</v>
      </c>
      <c r="C314">
        <v>8998</v>
      </c>
      <c r="D314" s="1">
        <v>42440</v>
      </c>
    </row>
    <row r="315" spans="1:4" x14ac:dyDescent="0.3">
      <c r="A315" t="s">
        <v>163</v>
      </c>
      <c r="B315">
        <v>7</v>
      </c>
      <c r="C315">
        <v>1628</v>
      </c>
      <c r="D315" s="1">
        <v>42440</v>
      </c>
    </row>
    <row r="316" spans="1:4" x14ac:dyDescent="0.3">
      <c r="A316" t="s">
        <v>113</v>
      </c>
      <c r="B316">
        <v>7</v>
      </c>
      <c r="C316">
        <v>9156</v>
      </c>
      <c r="D316" s="1">
        <v>42441</v>
      </c>
    </row>
    <row r="317" spans="1:4" x14ac:dyDescent="0.3">
      <c r="A317" t="s">
        <v>103</v>
      </c>
      <c r="B317">
        <v>5</v>
      </c>
      <c r="C317">
        <v>1285</v>
      </c>
      <c r="D317" s="1">
        <v>42444</v>
      </c>
    </row>
    <row r="318" spans="1:4" x14ac:dyDescent="0.3">
      <c r="A318" t="s">
        <v>155</v>
      </c>
      <c r="B318">
        <v>4</v>
      </c>
      <c r="C318">
        <v>3673</v>
      </c>
      <c r="D318" s="1">
        <v>42445</v>
      </c>
    </row>
    <row r="319" spans="1:4" x14ac:dyDescent="0.3">
      <c r="A319" t="s">
        <v>126</v>
      </c>
      <c r="B319">
        <v>5</v>
      </c>
      <c r="C319">
        <v>8959</v>
      </c>
      <c r="D319" s="1">
        <v>42446</v>
      </c>
    </row>
    <row r="320" spans="1:4" x14ac:dyDescent="0.3">
      <c r="A320" t="s">
        <v>142</v>
      </c>
      <c r="B320">
        <v>6</v>
      </c>
      <c r="C320">
        <v>8014</v>
      </c>
      <c r="D320" s="1">
        <v>42446</v>
      </c>
    </row>
    <row r="321" spans="1:4" x14ac:dyDescent="0.3">
      <c r="A321" t="s">
        <v>132</v>
      </c>
      <c r="B321">
        <v>2</v>
      </c>
      <c r="C321">
        <v>2891</v>
      </c>
      <c r="D321" s="1">
        <v>42447</v>
      </c>
    </row>
    <row r="322" spans="1:4" x14ac:dyDescent="0.3">
      <c r="A322" t="s">
        <v>117</v>
      </c>
      <c r="B322">
        <v>8</v>
      </c>
      <c r="C322">
        <v>1423</v>
      </c>
      <c r="D322" s="1">
        <v>42448</v>
      </c>
    </row>
    <row r="323" spans="1:4" x14ac:dyDescent="0.3">
      <c r="A323" t="s">
        <v>128</v>
      </c>
      <c r="B323">
        <v>3</v>
      </c>
      <c r="C323">
        <v>2044</v>
      </c>
      <c r="D323" s="1">
        <v>42448</v>
      </c>
    </row>
    <row r="324" spans="1:4" x14ac:dyDescent="0.3">
      <c r="A324" t="s">
        <v>146</v>
      </c>
      <c r="B324">
        <v>4</v>
      </c>
      <c r="C324">
        <v>8572</v>
      </c>
      <c r="D324" s="1">
        <v>42451</v>
      </c>
    </row>
    <row r="325" spans="1:4" x14ac:dyDescent="0.3">
      <c r="A325" t="s">
        <v>132</v>
      </c>
      <c r="B325">
        <v>3</v>
      </c>
      <c r="C325">
        <v>3435</v>
      </c>
      <c r="D325" s="1">
        <v>42455</v>
      </c>
    </row>
    <row r="326" spans="1:4" x14ac:dyDescent="0.3">
      <c r="A326" t="s">
        <v>155</v>
      </c>
      <c r="B326">
        <v>5</v>
      </c>
      <c r="C326">
        <v>1996</v>
      </c>
      <c r="D326" s="1">
        <v>42457</v>
      </c>
    </row>
    <row r="327" spans="1:4" x14ac:dyDescent="0.3">
      <c r="A327" t="s">
        <v>152</v>
      </c>
      <c r="B327">
        <v>8</v>
      </c>
      <c r="C327">
        <v>4455</v>
      </c>
      <c r="D327" s="1">
        <v>42460</v>
      </c>
    </row>
    <row r="328" spans="1:4" x14ac:dyDescent="0.3">
      <c r="A328" t="s">
        <v>120</v>
      </c>
      <c r="B328">
        <v>1</v>
      </c>
      <c r="C328">
        <v>1975</v>
      </c>
      <c r="D328" s="1">
        <v>42462</v>
      </c>
    </row>
    <row r="329" spans="1:4" x14ac:dyDescent="0.3">
      <c r="A329" t="s">
        <v>147</v>
      </c>
      <c r="B329">
        <v>6</v>
      </c>
      <c r="C329">
        <v>9313</v>
      </c>
      <c r="D329" s="1">
        <v>42463</v>
      </c>
    </row>
    <row r="330" spans="1:4" x14ac:dyDescent="0.3">
      <c r="A330" t="s">
        <v>107</v>
      </c>
      <c r="B330">
        <v>3</v>
      </c>
      <c r="C330">
        <v>3934</v>
      </c>
      <c r="D330" s="1">
        <v>42464</v>
      </c>
    </row>
    <row r="331" spans="1:4" x14ac:dyDescent="0.3">
      <c r="A331" t="s">
        <v>186</v>
      </c>
      <c r="B331">
        <v>4</v>
      </c>
      <c r="C331">
        <v>8841</v>
      </c>
      <c r="D331" s="1">
        <v>42464</v>
      </c>
    </row>
    <row r="332" spans="1:4" x14ac:dyDescent="0.3">
      <c r="A332" t="s">
        <v>126</v>
      </c>
      <c r="B332">
        <v>6</v>
      </c>
      <c r="C332">
        <v>6045</v>
      </c>
      <c r="D332" s="1">
        <v>42464</v>
      </c>
    </row>
    <row r="333" spans="1:4" x14ac:dyDescent="0.3">
      <c r="A333" t="s">
        <v>110</v>
      </c>
      <c r="B333">
        <v>4</v>
      </c>
      <c r="C333">
        <v>7490</v>
      </c>
      <c r="D333" s="1">
        <v>42465</v>
      </c>
    </row>
    <row r="334" spans="1:4" x14ac:dyDescent="0.3">
      <c r="A334" t="s">
        <v>160</v>
      </c>
      <c r="B334">
        <v>3</v>
      </c>
      <c r="C334">
        <v>7728</v>
      </c>
      <c r="D334" s="1">
        <v>42465</v>
      </c>
    </row>
    <row r="335" spans="1:4" x14ac:dyDescent="0.3">
      <c r="A335" t="s">
        <v>119</v>
      </c>
      <c r="B335">
        <v>9</v>
      </c>
      <c r="C335">
        <v>4103</v>
      </c>
      <c r="D335" s="1">
        <v>42467</v>
      </c>
    </row>
    <row r="336" spans="1:4" x14ac:dyDescent="0.3">
      <c r="A336" t="s">
        <v>147</v>
      </c>
      <c r="B336">
        <v>7</v>
      </c>
      <c r="C336">
        <v>2178</v>
      </c>
      <c r="D336" s="1">
        <v>42470</v>
      </c>
    </row>
    <row r="337" spans="1:4" x14ac:dyDescent="0.3">
      <c r="A337" t="s">
        <v>181</v>
      </c>
      <c r="B337">
        <v>2</v>
      </c>
      <c r="C337">
        <v>7638</v>
      </c>
      <c r="D337" s="1">
        <v>42470</v>
      </c>
    </row>
    <row r="338" spans="1:4" x14ac:dyDescent="0.3">
      <c r="A338" t="s">
        <v>102</v>
      </c>
      <c r="B338">
        <v>9</v>
      </c>
      <c r="C338">
        <v>9262</v>
      </c>
      <c r="D338" s="1">
        <v>42471</v>
      </c>
    </row>
    <row r="339" spans="1:4" x14ac:dyDescent="0.3">
      <c r="A339" t="s">
        <v>161</v>
      </c>
      <c r="B339">
        <v>4</v>
      </c>
      <c r="C339">
        <v>4703</v>
      </c>
      <c r="D339" s="1">
        <v>42471</v>
      </c>
    </row>
    <row r="340" spans="1:4" x14ac:dyDescent="0.3">
      <c r="A340" t="s">
        <v>144</v>
      </c>
      <c r="B340">
        <v>6</v>
      </c>
      <c r="C340">
        <v>2957</v>
      </c>
      <c r="D340" s="1">
        <v>42471</v>
      </c>
    </row>
    <row r="341" spans="1:4" x14ac:dyDescent="0.3">
      <c r="A341" t="s">
        <v>141</v>
      </c>
      <c r="B341">
        <v>4</v>
      </c>
      <c r="C341">
        <v>5701</v>
      </c>
      <c r="D341" s="1">
        <v>42473</v>
      </c>
    </row>
    <row r="342" spans="1:4" x14ac:dyDescent="0.3">
      <c r="A342" t="s">
        <v>139</v>
      </c>
      <c r="B342">
        <v>2</v>
      </c>
      <c r="C342">
        <v>2409</v>
      </c>
      <c r="D342" s="1">
        <v>42473</v>
      </c>
    </row>
    <row r="343" spans="1:4" x14ac:dyDescent="0.3">
      <c r="A343" t="s">
        <v>185</v>
      </c>
      <c r="B343">
        <v>7</v>
      </c>
      <c r="C343">
        <v>4907</v>
      </c>
      <c r="D343" s="1">
        <v>42475</v>
      </c>
    </row>
    <row r="344" spans="1:4" x14ac:dyDescent="0.3">
      <c r="A344" t="s">
        <v>168</v>
      </c>
      <c r="B344">
        <v>2</v>
      </c>
      <c r="C344">
        <v>3739</v>
      </c>
      <c r="D344" s="1">
        <v>42475</v>
      </c>
    </row>
    <row r="345" spans="1:4" x14ac:dyDescent="0.3">
      <c r="A345" t="s">
        <v>121</v>
      </c>
      <c r="B345">
        <v>3</v>
      </c>
      <c r="C345">
        <v>2356</v>
      </c>
      <c r="D345" s="1">
        <v>42476</v>
      </c>
    </row>
    <row r="346" spans="1:4" x14ac:dyDescent="0.3">
      <c r="A346" t="s">
        <v>152</v>
      </c>
      <c r="B346">
        <v>9</v>
      </c>
      <c r="C346">
        <v>9087</v>
      </c>
      <c r="D346" s="1">
        <v>42476</v>
      </c>
    </row>
    <row r="347" spans="1:4" x14ac:dyDescent="0.3">
      <c r="A347" t="s">
        <v>153</v>
      </c>
      <c r="B347">
        <v>3</v>
      </c>
      <c r="C347">
        <v>2467</v>
      </c>
      <c r="D347" s="1">
        <v>42477</v>
      </c>
    </row>
    <row r="348" spans="1:4" x14ac:dyDescent="0.3">
      <c r="A348" t="s">
        <v>112</v>
      </c>
      <c r="B348">
        <v>4</v>
      </c>
      <c r="C348">
        <v>4846</v>
      </c>
      <c r="D348" s="1">
        <v>42478</v>
      </c>
    </row>
    <row r="349" spans="1:4" x14ac:dyDescent="0.3">
      <c r="A349" t="s">
        <v>110</v>
      </c>
      <c r="B349">
        <v>5</v>
      </c>
      <c r="C349">
        <v>3359</v>
      </c>
      <c r="D349" s="1">
        <v>42478</v>
      </c>
    </row>
    <row r="350" spans="1:4" x14ac:dyDescent="0.3">
      <c r="A350" t="s">
        <v>160</v>
      </c>
      <c r="B350">
        <v>4</v>
      </c>
      <c r="C350">
        <v>2541</v>
      </c>
      <c r="D350" s="1">
        <v>42480</v>
      </c>
    </row>
    <row r="351" spans="1:4" x14ac:dyDescent="0.3">
      <c r="A351" t="s">
        <v>167</v>
      </c>
      <c r="B351">
        <v>5</v>
      </c>
      <c r="C351">
        <v>8624</v>
      </c>
      <c r="D351" s="1">
        <v>42483</v>
      </c>
    </row>
    <row r="352" spans="1:4" x14ac:dyDescent="0.3">
      <c r="A352" t="s">
        <v>112</v>
      </c>
      <c r="B352">
        <v>5</v>
      </c>
      <c r="C352">
        <v>4128</v>
      </c>
      <c r="D352" s="1">
        <v>42483</v>
      </c>
    </row>
    <row r="353" spans="1:4" x14ac:dyDescent="0.3">
      <c r="A353" t="s">
        <v>132</v>
      </c>
      <c r="B353">
        <v>4</v>
      </c>
      <c r="C353">
        <v>7689</v>
      </c>
      <c r="D353" s="1">
        <v>42486</v>
      </c>
    </row>
    <row r="354" spans="1:4" x14ac:dyDescent="0.3">
      <c r="A354" t="s">
        <v>134</v>
      </c>
      <c r="B354">
        <v>4</v>
      </c>
      <c r="C354">
        <v>9091</v>
      </c>
      <c r="D354" s="1">
        <v>42486</v>
      </c>
    </row>
    <row r="355" spans="1:4" x14ac:dyDescent="0.3">
      <c r="A355" t="s">
        <v>107</v>
      </c>
      <c r="B355">
        <v>4</v>
      </c>
      <c r="C355">
        <v>5711</v>
      </c>
      <c r="D355" s="1">
        <v>42487</v>
      </c>
    </row>
    <row r="356" spans="1:4" x14ac:dyDescent="0.3">
      <c r="A356" t="s">
        <v>126</v>
      </c>
      <c r="B356">
        <v>7</v>
      </c>
      <c r="C356">
        <v>9592</v>
      </c>
      <c r="D356" s="1">
        <v>42487</v>
      </c>
    </row>
    <row r="357" spans="1:4" x14ac:dyDescent="0.3">
      <c r="A357" t="s">
        <v>186</v>
      </c>
      <c r="B357">
        <v>5</v>
      </c>
      <c r="C357">
        <v>4675</v>
      </c>
      <c r="D357" s="1">
        <v>42487</v>
      </c>
    </row>
    <row r="358" spans="1:4" x14ac:dyDescent="0.3">
      <c r="A358" t="s">
        <v>141</v>
      </c>
      <c r="B358">
        <v>5</v>
      </c>
      <c r="C358">
        <v>3175</v>
      </c>
      <c r="D358" s="1">
        <v>42489</v>
      </c>
    </row>
    <row r="359" spans="1:4" x14ac:dyDescent="0.3">
      <c r="A359" t="s">
        <v>170</v>
      </c>
      <c r="B359">
        <v>7</v>
      </c>
      <c r="C359">
        <v>3541</v>
      </c>
      <c r="D359" s="1">
        <v>42490</v>
      </c>
    </row>
    <row r="360" spans="1:4" x14ac:dyDescent="0.3">
      <c r="A360" t="s">
        <v>110</v>
      </c>
      <c r="B360">
        <v>6</v>
      </c>
      <c r="C360">
        <v>7437</v>
      </c>
      <c r="D360" s="1">
        <v>42492</v>
      </c>
    </row>
    <row r="361" spans="1:4" x14ac:dyDescent="0.3">
      <c r="A361" t="s">
        <v>107</v>
      </c>
      <c r="B361">
        <v>5</v>
      </c>
      <c r="C361">
        <v>7392</v>
      </c>
      <c r="D361" s="1">
        <v>42495</v>
      </c>
    </row>
    <row r="362" spans="1:4" x14ac:dyDescent="0.3">
      <c r="A362" t="s">
        <v>136</v>
      </c>
      <c r="B362">
        <v>5</v>
      </c>
      <c r="C362">
        <v>1898</v>
      </c>
      <c r="D362" s="1">
        <v>42498</v>
      </c>
    </row>
    <row r="363" spans="1:4" x14ac:dyDescent="0.3">
      <c r="A363" t="s">
        <v>107</v>
      </c>
      <c r="B363">
        <v>6</v>
      </c>
      <c r="C363">
        <v>8263</v>
      </c>
      <c r="D363" s="1">
        <v>42501</v>
      </c>
    </row>
    <row r="364" spans="1:4" x14ac:dyDescent="0.3">
      <c r="A364" t="s">
        <v>149</v>
      </c>
      <c r="B364">
        <v>3</v>
      </c>
      <c r="C364">
        <v>7995</v>
      </c>
      <c r="D364" s="1">
        <v>42502</v>
      </c>
    </row>
    <row r="365" spans="1:4" x14ac:dyDescent="0.3">
      <c r="A365" t="s">
        <v>183</v>
      </c>
      <c r="B365">
        <v>3</v>
      </c>
      <c r="C365">
        <v>2722</v>
      </c>
      <c r="D365" s="1">
        <v>42503</v>
      </c>
    </row>
    <row r="366" spans="1:4" x14ac:dyDescent="0.3">
      <c r="A366" t="s">
        <v>151</v>
      </c>
      <c r="B366">
        <v>6</v>
      </c>
      <c r="C366">
        <v>3622</v>
      </c>
      <c r="D366" s="1">
        <v>42504</v>
      </c>
    </row>
    <row r="367" spans="1:4" x14ac:dyDescent="0.3">
      <c r="A367" t="s">
        <v>128</v>
      </c>
      <c r="B367">
        <v>4</v>
      </c>
      <c r="C367">
        <v>2930</v>
      </c>
      <c r="D367" s="1">
        <v>42505</v>
      </c>
    </row>
    <row r="368" spans="1:4" x14ac:dyDescent="0.3">
      <c r="A368" t="s">
        <v>177</v>
      </c>
      <c r="B368">
        <v>2</v>
      </c>
      <c r="C368">
        <v>4607</v>
      </c>
      <c r="D368" s="1">
        <v>42506</v>
      </c>
    </row>
    <row r="369" spans="1:4" x14ac:dyDescent="0.3">
      <c r="A369" t="s">
        <v>171</v>
      </c>
      <c r="B369">
        <v>3</v>
      </c>
      <c r="C369">
        <v>8320</v>
      </c>
      <c r="D369" s="1">
        <v>42508</v>
      </c>
    </row>
    <row r="370" spans="1:4" x14ac:dyDescent="0.3">
      <c r="A370" t="s">
        <v>145</v>
      </c>
      <c r="B370">
        <v>4</v>
      </c>
      <c r="C370">
        <v>3074</v>
      </c>
      <c r="D370" s="1">
        <v>42509</v>
      </c>
    </row>
    <row r="371" spans="1:4" x14ac:dyDescent="0.3">
      <c r="A371" t="s">
        <v>171</v>
      </c>
      <c r="B371">
        <v>4</v>
      </c>
      <c r="C371">
        <v>1667</v>
      </c>
      <c r="D371" s="1">
        <v>42511</v>
      </c>
    </row>
    <row r="372" spans="1:4" x14ac:dyDescent="0.3">
      <c r="A372" t="s">
        <v>155</v>
      </c>
      <c r="B372">
        <v>6</v>
      </c>
      <c r="C372">
        <v>5167</v>
      </c>
      <c r="D372" s="1">
        <v>42513</v>
      </c>
    </row>
    <row r="373" spans="1:4" x14ac:dyDescent="0.3">
      <c r="A373" t="s">
        <v>154</v>
      </c>
      <c r="B373">
        <v>3</v>
      </c>
      <c r="C373">
        <v>5262</v>
      </c>
      <c r="D373" s="1">
        <v>42514</v>
      </c>
    </row>
    <row r="374" spans="1:4" x14ac:dyDescent="0.3">
      <c r="A374" t="s">
        <v>126</v>
      </c>
      <c r="B374">
        <v>8</v>
      </c>
      <c r="C374">
        <v>8188</v>
      </c>
      <c r="D374" s="1">
        <v>42514</v>
      </c>
    </row>
    <row r="375" spans="1:4" x14ac:dyDescent="0.3">
      <c r="A375" t="s">
        <v>103</v>
      </c>
      <c r="B375">
        <v>6</v>
      </c>
      <c r="C375">
        <v>7852</v>
      </c>
      <c r="D375" s="1">
        <v>42516</v>
      </c>
    </row>
    <row r="376" spans="1:4" x14ac:dyDescent="0.3">
      <c r="A376" t="s">
        <v>146</v>
      </c>
      <c r="B376">
        <v>5</v>
      </c>
      <c r="C376">
        <v>8764</v>
      </c>
      <c r="D376" s="1">
        <v>42519</v>
      </c>
    </row>
    <row r="377" spans="1:4" x14ac:dyDescent="0.3">
      <c r="A377" t="s">
        <v>120</v>
      </c>
      <c r="B377">
        <v>2</v>
      </c>
      <c r="C377">
        <v>7342</v>
      </c>
      <c r="D377" s="1">
        <v>42520</v>
      </c>
    </row>
    <row r="378" spans="1:4" x14ac:dyDescent="0.3">
      <c r="A378" t="s">
        <v>166</v>
      </c>
      <c r="B378">
        <v>6</v>
      </c>
      <c r="C378">
        <v>1813</v>
      </c>
      <c r="D378" s="1">
        <v>42522</v>
      </c>
    </row>
    <row r="379" spans="1:4" x14ac:dyDescent="0.3">
      <c r="A379" t="s">
        <v>129</v>
      </c>
      <c r="B379">
        <v>4</v>
      </c>
      <c r="C379">
        <v>3353</v>
      </c>
      <c r="D379" s="1">
        <v>42522</v>
      </c>
    </row>
    <row r="380" spans="1:4" x14ac:dyDescent="0.3">
      <c r="A380" t="s">
        <v>183</v>
      </c>
      <c r="B380">
        <v>4</v>
      </c>
      <c r="C380">
        <v>2581</v>
      </c>
      <c r="D380" s="1">
        <v>42525</v>
      </c>
    </row>
    <row r="381" spans="1:4" x14ac:dyDescent="0.3">
      <c r="A381" t="s">
        <v>166</v>
      </c>
      <c r="B381">
        <v>7</v>
      </c>
      <c r="C381">
        <v>4005</v>
      </c>
      <c r="D381" s="1">
        <v>42525</v>
      </c>
    </row>
    <row r="382" spans="1:4" x14ac:dyDescent="0.3">
      <c r="A382" t="s">
        <v>126</v>
      </c>
      <c r="B382">
        <v>9</v>
      </c>
      <c r="C382">
        <v>3111</v>
      </c>
      <c r="D382" s="1">
        <v>42525</v>
      </c>
    </row>
    <row r="383" spans="1:4" x14ac:dyDescent="0.3">
      <c r="A383" t="s">
        <v>174</v>
      </c>
      <c r="B383">
        <v>9</v>
      </c>
      <c r="C383">
        <v>8596</v>
      </c>
      <c r="D383" s="1">
        <v>42526</v>
      </c>
    </row>
    <row r="384" spans="1:4" x14ac:dyDescent="0.3">
      <c r="A384" t="s">
        <v>109</v>
      </c>
      <c r="B384">
        <v>3</v>
      </c>
      <c r="C384">
        <v>8889</v>
      </c>
      <c r="D384" s="1">
        <v>42528</v>
      </c>
    </row>
    <row r="385" spans="1:4" x14ac:dyDescent="0.3">
      <c r="A385" t="s">
        <v>183</v>
      </c>
      <c r="B385">
        <v>5</v>
      </c>
      <c r="C385">
        <v>5130</v>
      </c>
      <c r="D385" s="1">
        <v>42529</v>
      </c>
    </row>
    <row r="386" spans="1:4" x14ac:dyDescent="0.3">
      <c r="A386" t="s">
        <v>157</v>
      </c>
      <c r="B386">
        <v>3</v>
      </c>
      <c r="C386">
        <v>1765</v>
      </c>
      <c r="D386" s="1">
        <v>42531</v>
      </c>
    </row>
    <row r="387" spans="1:4" x14ac:dyDescent="0.3">
      <c r="A387" t="s">
        <v>104</v>
      </c>
      <c r="B387">
        <v>4</v>
      </c>
      <c r="C387">
        <v>3790</v>
      </c>
      <c r="D387" s="1">
        <v>42535</v>
      </c>
    </row>
    <row r="388" spans="1:4" x14ac:dyDescent="0.3">
      <c r="A388" t="s">
        <v>138</v>
      </c>
      <c r="B388">
        <v>5</v>
      </c>
      <c r="C388">
        <v>4584</v>
      </c>
      <c r="D388" s="1">
        <v>42538</v>
      </c>
    </row>
    <row r="389" spans="1:4" x14ac:dyDescent="0.3">
      <c r="A389" t="s">
        <v>167</v>
      </c>
      <c r="B389">
        <v>6</v>
      </c>
      <c r="C389">
        <v>3117</v>
      </c>
      <c r="D389" s="1">
        <v>42538</v>
      </c>
    </row>
    <row r="390" spans="1:4" x14ac:dyDescent="0.3">
      <c r="A390" t="s">
        <v>162</v>
      </c>
      <c r="B390">
        <v>4</v>
      </c>
      <c r="C390">
        <v>4530</v>
      </c>
      <c r="D390" s="1">
        <v>42538</v>
      </c>
    </row>
    <row r="391" spans="1:4" x14ac:dyDescent="0.3">
      <c r="A391" t="s">
        <v>138</v>
      </c>
      <c r="B391">
        <v>6</v>
      </c>
      <c r="C391">
        <v>8264</v>
      </c>
      <c r="D391" s="1">
        <v>42539</v>
      </c>
    </row>
    <row r="392" spans="1:4" x14ac:dyDescent="0.3">
      <c r="A392" t="s">
        <v>184</v>
      </c>
      <c r="B392">
        <v>4</v>
      </c>
      <c r="C392">
        <v>2912</v>
      </c>
      <c r="D392" s="1">
        <v>42540</v>
      </c>
    </row>
    <row r="393" spans="1:4" x14ac:dyDescent="0.3">
      <c r="A393" t="s">
        <v>130</v>
      </c>
      <c r="B393">
        <v>5</v>
      </c>
      <c r="C393">
        <v>6104</v>
      </c>
      <c r="D393" s="1">
        <v>42543</v>
      </c>
    </row>
    <row r="394" spans="1:4" x14ac:dyDescent="0.3">
      <c r="A394" t="s">
        <v>105</v>
      </c>
      <c r="B394">
        <v>10</v>
      </c>
      <c r="C394">
        <v>2748</v>
      </c>
      <c r="D394" s="1">
        <v>42544</v>
      </c>
    </row>
    <row r="395" spans="1:4" x14ac:dyDescent="0.3">
      <c r="A395" t="s">
        <v>158</v>
      </c>
      <c r="B395">
        <v>6</v>
      </c>
      <c r="C395">
        <v>8664</v>
      </c>
      <c r="D395" s="1">
        <v>42547</v>
      </c>
    </row>
    <row r="396" spans="1:4" x14ac:dyDescent="0.3">
      <c r="A396" t="s">
        <v>129</v>
      </c>
      <c r="B396">
        <v>5</v>
      </c>
      <c r="C396">
        <v>5851</v>
      </c>
      <c r="D396" s="1">
        <v>42547</v>
      </c>
    </row>
    <row r="397" spans="1:4" x14ac:dyDescent="0.3">
      <c r="A397" t="s">
        <v>151</v>
      </c>
      <c r="B397">
        <v>7</v>
      </c>
      <c r="C397">
        <v>1530</v>
      </c>
      <c r="D397" s="1">
        <v>42548</v>
      </c>
    </row>
    <row r="398" spans="1:4" x14ac:dyDescent="0.3">
      <c r="A398" t="s">
        <v>105</v>
      </c>
      <c r="B398">
        <v>11</v>
      </c>
      <c r="C398">
        <v>7789</v>
      </c>
      <c r="D398" s="1">
        <v>42549</v>
      </c>
    </row>
    <row r="399" spans="1:4" x14ac:dyDescent="0.3">
      <c r="A399" t="s">
        <v>158</v>
      </c>
      <c r="B399">
        <v>7</v>
      </c>
      <c r="C399">
        <v>7325</v>
      </c>
      <c r="D399" s="1">
        <v>42552</v>
      </c>
    </row>
    <row r="400" spans="1:4" x14ac:dyDescent="0.3">
      <c r="A400" t="s">
        <v>105</v>
      </c>
      <c r="B400">
        <v>12</v>
      </c>
      <c r="C400">
        <v>7215</v>
      </c>
      <c r="D400" s="1">
        <v>42553</v>
      </c>
    </row>
    <row r="401" spans="1:4" x14ac:dyDescent="0.3">
      <c r="A401" t="s">
        <v>143</v>
      </c>
      <c r="B401">
        <v>6</v>
      </c>
      <c r="C401">
        <v>2027</v>
      </c>
      <c r="D401" s="1">
        <v>42555</v>
      </c>
    </row>
    <row r="402" spans="1:4" x14ac:dyDescent="0.3">
      <c r="A402" t="s">
        <v>110</v>
      </c>
      <c r="B402">
        <v>7</v>
      </c>
      <c r="C402">
        <v>1525</v>
      </c>
      <c r="D402" s="1">
        <v>42556</v>
      </c>
    </row>
    <row r="403" spans="1:4" x14ac:dyDescent="0.3">
      <c r="A403" t="s">
        <v>186</v>
      </c>
      <c r="B403">
        <v>6</v>
      </c>
      <c r="C403">
        <v>3932</v>
      </c>
      <c r="D403" s="1">
        <v>42559</v>
      </c>
    </row>
    <row r="404" spans="1:4" x14ac:dyDescent="0.3">
      <c r="A404" t="s">
        <v>130</v>
      </c>
      <c r="B404">
        <v>6</v>
      </c>
      <c r="C404">
        <v>6420</v>
      </c>
      <c r="D404" s="1">
        <v>42562</v>
      </c>
    </row>
    <row r="405" spans="1:4" x14ac:dyDescent="0.3">
      <c r="A405" t="s">
        <v>131</v>
      </c>
      <c r="B405">
        <v>4</v>
      </c>
      <c r="C405">
        <v>2317</v>
      </c>
      <c r="D405" s="1">
        <v>42563</v>
      </c>
    </row>
    <row r="406" spans="1:4" x14ac:dyDescent="0.3">
      <c r="A406" t="s">
        <v>108</v>
      </c>
      <c r="B406">
        <v>6</v>
      </c>
      <c r="C406">
        <v>7500</v>
      </c>
      <c r="D406" s="1">
        <v>42565</v>
      </c>
    </row>
    <row r="407" spans="1:4" x14ac:dyDescent="0.3">
      <c r="A407" t="s">
        <v>109</v>
      </c>
      <c r="B407">
        <v>4</v>
      </c>
      <c r="C407">
        <v>9372</v>
      </c>
      <c r="D407" s="1">
        <v>42565</v>
      </c>
    </row>
    <row r="408" spans="1:4" x14ac:dyDescent="0.3">
      <c r="A408" t="s">
        <v>126</v>
      </c>
      <c r="B408">
        <v>10</v>
      </c>
      <c r="C408">
        <v>8599</v>
      </c>
      <c r="D408" s="1">
        <v>42567</v>
      </c>
    </row>
    <row r="409" spans="1:4" x14ac:dyDescent="0.3">
      <c r="A409" t="s">
        <v>132</v>
      </c>
      <c r="B409">
        <v>5</v>
      </c>
      <c r="C409">
        <v>6440</v>
      </c>
      <c r="D409" s="1">
        <v>42567</v>
      </c>
    </row>
    <row r="410" spans="1:4" x14ac:dyDescent="0.3">
      <c r="A410" t="s">
        <v>103</v>
      </c>
      <c r="B410">
        <v>7</v>
      </c>
      <c r="C410">
        <v>4657</v>
      </c>
      <c r="D410" s="1">
        <v>42569</v>
      </c>
    </row>
    <row r="411" spans="1:4" x14ac:dyDescent="0.3">
      <c r="A411" t="s">
        <v>180</v>
      </c>
      <c r="B411">
        <v>3</v>
      </c>
      <c r="C411">
        <v>5963</v>
      </c>
      <c r="D411" s="1">
        <v>42569</v>
      </c>
    </row>
    <row r="412" spans="1:4" x14ac:dyDescent="0.3">
      <c r="A412" t="s">
        <v>122</v>
      </c>
      <c r="B412">
        <v>3</v>
      </c>
      <c r="C412">
        <v>7205</v>
      </c>
      <c r="D412" s="1">
        <v>42571</v>
      </c>
    </row>
    <row r="413" spans="1:4" x14ac:dyDescent="0.3">
      <c r="A413" t="s">
        <v>172</v>
      </c>
      <c r="B413">
        <v>6</v>
      </c>
      <c r="C413">
        <v>9562</v>
      </c>
      <c r="D413" s="1">
        <v>42571</v>
      </c>
    </row>
    <row r="414" spans="1:4" x14ac:dyDescent="0.3">
      <c r="A414" t="s">
        <v>185</v>
      </c>
      <c r="B414">
        <v>8</v>
      </c>
      <c r="C414">
        <v>6863</v>
      </c>
      <c r="D414" s="1">
        <v>42571</v>
      </c>
    </row>
    <row r="415" spans="1:4" x14ac:dyDescent="0.3">
      <c r="A415" t="s">
        <v>136</v>
      </c>
      <c r="B415">
        <v>6</v>
      </c>
      <c r="C415">
        <v>1806</v>
      </c>
      <c r="D415" s="1">
        <v>42573</v>
      </c>
    </row>
    <row r="416" spans="1:4" x14ac:dyDescent="0.3">
      <c r="A416" t="s">
        <v>138</v>
      </c>
      <c r="B416">
        <v>7</v>
      </c>
      <c r="C416">
        <v>5709</v>
      </c>
      <c r="D416" s="1">
        <v>42574</v>
      </c>
    </row>
    <row r="417" spans="1:4" x14ac:dyDescent="0.3">
      <c r="A417" t="s">
        <v>164</v>
      </c>
      <c r="B417">
        <v>3</v>
      </c>
      <c r="C417">
        <v>5180</v>
      </c>
      <c r="D417" s="1">
        <v>42574</v>
      </c>
    </row>
    <row r="418" spans="1:4" x14ac:dyDescent="0.3">
      <c r="A418" t="s">
        <v>188</v>
      </c>
      <c r="B418">
        <v>3</v>
      </c>
      <c r="C418">
        <v>7930</v>
      </c>
      <c r="D418" s="1">
        <v>42577</v>
      </c>
    </row>
    <row r="419" spans="1:4" x14ac:dyDescent="0.3">
      <c r="A419" t="s">
        <v>161</v>
      </c>
      <c r="B419">
        <v>5</v>
      </c>
      <c r="C419">
        <v>4599</v>
      </c>
      <c r="D419" s="1">
        <v>42580</v>
      </c>
    </row>
    <row r="420" spans="1:4" x14ac:dyDescent="0.3">
      <c r="A420" t="s">
        <v>166</v>
      </c>
      <c r="B420">
        <v>8</v>
      </c>
      <c r="C420">
        <v>3064</v>
      </c>
      <c r="D420" s="1">
        <v>42582</v>
      </c>
    </row>
    <row r="421" spans="1:4" x14ac:dyDescent="0.3">
      <c r="A421" t="s">
        <v>188</v>
      </c>
      <c r="B421">
        <v>4</v>
      </c>
      <c r="C421">
        <v>6038</v>
      </c>
      <c r="D421" s="1">
        <v>42584</v>
      </c>
    </row>
    <row r="422" spans="1:4" x14ac:dyDescent="0.3">
      <c r="A422" t="s">
        <v>118</v>
      </c>
      <c r="B422">
        <v>5</v>
      </c>
      <c r="C422">
        <v>8034</v>
      </c>
      <c r="D422" s="1">
        <v>42585</v>
      </c>
    </row>
    <row r="423" spans="1:4" x14ac:dyDescent="0.3">
      <c r="A423" t="s">
        <v>125</v>
      </c>
      <c r="B423">
        <v>7</v>
      </c>
      <c r="C423">
        <v>1673</v>
      </c>
      <c r="D423" s="1">
        <v>42586</v>
      </c>
    </row>
    <row r="424" spans="1:4" x14ac:dyDescent="0.3">
      <c r="A424" t="s">
        <v>113</v>
      </c>
      <c r="B424">
        <v>8</v>
      </c>
      <c r="C424">
        <v>1683</v>
      </c>
      <c r="D424" s="1">
        <v>42587</v>
      </c>
    </row>
    <row r="425" spans="1:4" x14ac:dyDescent="0.3">
      <c r="A425" t="s">
        <v>171</v>
      </c>
      <c r="B425">
        <v>5</v>
      </c>
      <c r="C425">
        <v>6935</v>
      </c>
      <c r="D425" s="1">
        <v>42587</v>
      </c>
    </row>
    <row r="426" spans="1:4" x14ac:dyDescent="0.3">
      <c r="A426" t="s">
        <v>128</v>
      </c>
      <c r="B426">
        <v>5</v>
      </c>
      <c r="C426">
        <v>1357</v>
      </c>
      <c r="D426" s="1">
        <v>42587</v>
      </c>
    </row>
    <row r="427" spans="1:4" x14ac:dyDescent="0.3">
      <c r="A427" t="s">
        <v>151</v>
      </c>
      <c r="B427">
        <v>8</v>
      </c>
      <c r="C427">
        <v>2627</v>
      </c>
      <c r="D427" s="1">
        <v>42589</v>
      </c>
    </row>
    <row r="428" spans="1:4" x14ac:dyDescent="0.3">
      <c r="A428" t="s">
        <v>183</v>
      </c>
      <c r="B428">
        <v>6</v>
      </c>
      <c r="C428">
        <v>2000</v>
      </c>
      <c r="D428" s="1">
        <v>42593</v>
      </c>
    </row>
    <row r="429" spans="1:4" x14ac:dyDescent="0.3">
      <c r="A429" t="s">
        <v>145</v>
      </c>
      <c r="B429">
        <v>5</v>
      </c>
      <c r="C429">
        <v>5676</v>
      </c>
      <c r="D429" s="1">
        <v>42595</v>
      </c>
    </row>
    <row r="430" spans="1:4" x14ac:dyDescent="0.3">
      <c r="A430" t="s">
        <v>190</v>
      </c>
      <c r="B430">
        <v>7</v>
      </c>
      <c r="C430">
        <v>6906</v>
      </c>
      <c r="D430" s="1">
        <v>42597</v>
      </c>
    </row>
    <row r="431" spans="1:4" x14ac:dyDescent="0.3">
      <c r="A431" t="s">
        <v>137</v>
      </c>
      <c r="B431">
        <v>4</v>
      </c>
      <c r="C431">
        <v>5069</v>
      </c>
      <c r="D431" s="1">
        <v>42599</v>
      </c>
    </row>
    <row r="432" spans="1:4" x14ac:dyDescent="0.3">
      <c r="A432" t="s">
        <v>137</v>
      </c>
      <c r="B432">
        <v>5</v>
      </c>
      <c r="C432">
        <v>1592</v>
      </c>
      <c r="D432" s="1">
        <v>42601</v>
      </c>
    </row>
    <row r="433" spans="1:4" x14ac:dyDescent="0.3">
      <c r="A433" t="s">
        <v>106</v>
      </c>
      <c r="B433">
        <v>6</v>
      </c>
      <c r="C433">
        <v>5577</v>
      </c>
      <c r="D433" s="1">
        <v>42602</v>
      </c>
    </row>
    <row r="434" spans="1:4" x14ac:dyDescent="0.3">
      <c r="A434" t="s">
        <v>114</v>
      </c>
      <c r="B434">
        <v>4</v>
      </c>
      <c r="C434">
        <v>6540</v>
      </c>
      <c r="D434" s="1">
        <v>42604</v>
      </c>
    </row>
    <row r="435" spans="1:4" x14ac:dyDescent="0.3">
      <c r="A435" t="s">
        <v>164</v>
      </c>
      <c r="B435">
        <v>4</v>
      </c>
      <c r="C435">
        <v>2918</v>
      </c>
      <c r="D435" s="1">
        <v>42606</v>
      </c>
    </row>
    <row r="436" spans="1:4" x14ac:dyDescent="0.3">
      <c r="A436" t="s">
        <v>125</v>
      </c>
      <c r="B436">
        <v>8</v>
      </c>
      <c r="C436">
        <v>6156</v>
      </c>
      <c r="D436" s="1">
        <v>42608</v>
      </c>
    </row>
    <row r="437" spans="1:4" x14ac:dyDescent="0.3">
      <c r="A437" t="s">
        <v>134</v>
      </c>
      <c r="B437">
        <v>5</v>
      </c>
      <c r="C437">
        <v>4004</v>
      </c>
      <c r="D437" s="1">
        <v>42609</v>
      </c>
    </row>
    <row r="438" spans="1:4" x14ac:dyDescent="0.3">
      <c r="A438" t="s">
        <v>139</v>
      </c>
      <c r="B438">
        <v>3</v>
      </c>
      <c r="C438">
        <v>8974</v>
      </c>
      <c r="D438" s="1">
        <v>42609</v>
      </c>
    </row>
    <row r="439" spans="1:4" x14ac:dyDescent="0.3">
      <c r="A439" t="s">
        <v>155</v>
      </c>
      <c r="B439">
        <v>7</v>
      </c>
      <c r="C439">
        <v>3470</v>
      </c>
      <c r="D439" s="1">
        <v>42612</v>
      </c>
    </row>
    <row r="440" spans="1:4" x14ac:dyDescent="0.3">
      <c r="A440" t="s">
        <v>184</v>
      </c>
      <c r="B440">
        <v>5</v>
      </c>
      <c r="C440">
        <v>4835</v>
      </c>
      <c r="D440" s="1">
        <v>42612</v>
      </c>
    </row>
    <row r="441" spans="1:4" x14ac:dyDescent="0.3">
      <c r="A441" t="s">
        <v>136</v>
      </c>
      <c r="B441">
        <v>7</v>
      </c>
      <c r="C441">
        <v>4430</v>
      </c>
      <c r="D441" s="1">
        <v>42614</v>
      </c>
    </row>
    <row r="442" spans="1:4" x14ac:dyDescent="0.3">
      <c r="A442" t="s">
        <v>143</v>
      </c>
      <c r="B442">
        <v>7</v>
      </c>
      <c r="C442">
        <v>6208</v>
      </c>
      <c r="D442" s="1">
        <v>42616</v>
      </c>
    </row>
    <row r="443" spans="1:4" x14ac:dyDescent="0.3">
      <c r="A443" t="s">
        <v>160</v>
      </c>
      <c r="B443">
        <v>5</v>
      </c>
      <c r="C443">
        <v>4125</v>
      </c>
      <c r="D443" s="1">
        <v>42622</v>
      </c>
    </row>
    <row r="444" spans="1:4" x14ac:dyDescent="0.3">
      <c r="A444" t="s">
        <v>103</v>
      </c>
      <c r="B444">
        <v>8</v>
      </c>
      <c r="C444">
        <v>8474</v>
      </c>
      <c r="D444" s="1">
        <v>42625</v>
      </c>
    </row>
    <row r="445" spans="1:4" x14ac:dyDescent="0.3">
      <c r="A445" t="s">
        <v>189</v>
      </c>
      <c r="B445">
        <v>4</v>
      </c>
      <c r="C445">
        <v>4610</v>
      </c>
      <c r="D445" s="1">
        <v>42625</v>
      </c>
    </row>
    <row r="446" spans="1:4" x14ac:dyDescent="0.3">
      <c r="A446" t="s">
        <v>112</v>
      </c>
      <c r="B446">
        <v>6</v>
      </c>
      <c r="C446">
        <v>8924</v>
      </c>
      <c r="D446" s="1">
        <v>42627</v>
      </c>
    </row>
    <row r="447" spans="1:4" x14ac:dyDescent="0.3">
      <c r="A447" t="s">
        <v>143</v>
      </c>
      <c r="B447">
        <v>8</v>
      </c>
      <c r="C447">
        <v>8966</v>
      </c>
      <c r="D447" s="1">
        <v>42627</v>
      </c>
    </row>
    <row r="448" spans="1:4" x14ac:dyDescent="0.3">
      <c r="A448" t="s">
        <v>189</v>
      </c>
      <c r="B448">
        <v>5</v>
      </c>
      <c r="C448">
        <v>2342</v>
      </c>
      <c r="D448" s="1">
        <v>42627</v>
      </c>
    </row>
    <row r="449" spans="1:4" x14ac:dyDescent="0.3">
      <c r="A449" t="s">
        <v>110</v>
      </c>
      <c r="B449">
        <v>8</v>
      </c>
      <c r="C449">
        <v>1974</v>
      </c>
      <c r="D449" s="1">
        <v>42629</v>
      </c>
    </row>
    <row r="450" spans="1:4" x14ac:dyDescent="0.3">
      <c r="A450" t="s">
        <v>183</v>
      </c>
      <c r="B450">
        <v>7</v>
      </c>
      <c r="C450">
        <v>4228</v>
      </c>
      <c r="D450" s="1">
        <v>42632</v>
      </c>
    </row>
    <row r="451" spans="1:4" x14ac:dyDescent="0.3">
      <c r="A451" t="s">
        <v>105</v>
      </c>
      <c r="B451">
        <v>13</v>
      </c>
      <c r="C451">
        <v>5261</v>
      </c>
      <c r="D451" s="1">
        <v>42632</v>
      </c>
    </row>
    <row r="452" spans="1:4" x14ac:dyDescent="0.3">
      <c r="A452" t="s">
        <v>181</v>
      </c>
      <c r="B452">
        <v>3</v>
      </c>
      <c r="C452">
        <v>2304</v>
      </c>
      <c r="D452" s="1">
        <v>42633</v>
      </c>
    </row>
    <row r="453" spans="1:4" x14ac:dyDescent="0.3">
      <c r="A453" t="s">
        <v>133</v>
      </c>
      <c r="B453">
        <v>2</v>
      </c>
      <c r="C453">
        <v>8884</v>
      </c>
      <c r="D453" s="1">
        <v>42635</v>
      </c>
    </row>
    <row r="454" spans="1:4" x14ac:dyDescent="0.3">
      <c r="A454" t="s">
        <v>182</v>
      </c>
      <c r="B454">
        <v>3</v>
      </c>
      <c r="C454">
        <v>1987</v>
      </c>
      <c r="D454" s="1">
        <v>42638</v>
      </c>
    </row>
    <row r="455" spans="1:4" x14ac:dyDescent="0.3">
      <c r="A455" t="s">
        <v>111</v>
      </c>
      <c r="B455">
        <v>4</v>
      </c>
      <c r="C455">
        <v>9117</v>
      </c>
      <c r="D455" s="1">
        <v>42638</v>
      </c>
    </row>
    <row r="456" spans="1:4" x14ac:dyDescent="0.3">
      <c r="A456" t="s">
        <v>147</v>
      </c>
      <c r="B456">
        <v>8</v>
      </c>
      <c r="C456">
        <v>8154</v>
      </c>
      <c r="D456" s="1">
        <v>42638</v>
      </c>
    </row>
    <row r="457" spans="1:4" x14ac:dyDescent="0.3">
      <c r="A457" t="s">
        <v>132</v>
      </c>
      <c r="B457">
        <v>6</v>
      </c>
      <c r="C457">
        <v>8860</v>
      </c>
      <c r="D457" s="1">
        <v>42640</v>
      </c>
    </row>
    <row r="458" spans="1:4" x14ac:dyDescent="0.3">
      <c r="A458" t="s">
        <v>162</v>
      </c>
      <c r="B458">
        <v>5</v>
      </c>
      <c r="C458">
        <v>4667</v>
      </c>
      <c r="D458" s="1">
        <v>42641</v>
      </c>
    </row>
    <row r="459" spans="1:4" x14ac:dyDescent="0.3">
      <c r="A459" t="s">
        <v>184</v>
      </c>
      <c r="B459">
        <v>6</v>
      </c>
      <c r="C459">
        <v>7569</v>
      </c>
      <c r="D459" s="1">
        <v>42642</v>
      </c>
    </row>
    <row r="460" spans="1:4" x14ac:dyDescent="0.3">
      <c r="A460" t="s">
        <v>187</v>
      </c>
      <c r="B460">
        <v>6</v>
      </c>
      <c r="C460">
        <v>2185</v>
      </c>
      <c r="D460" s="1">
        <v>42645</v>
      </c>
    </row>
    <row r="461" spans="1:4" x14ac:dyDescent="0.3">
      <c r="A461" t="s">
        <v>113</v>
      </c>
      <c r="B461">
        <v>9</v>
      </c>
      <c r="C461">
        <v>2896</v>
      </c>
      <c r="D461" s="1">
        <v>42651</v>
      </c>
    </row>
    <row r="462" spans="1:4" x14ac:dyDescent="0.3">
      <c r="A462" t="s">
        <v>125</v>
      </c>
      <c r="B462">
        <v>9</v>
      </c>
      <c r="C462">
        <v>4515</v>
      </c>
      <c r="D462" s="1">
        <v>42651</v>
      </c>
    </row>
    <row r="463" spans="1:4" x14ac:dyDescent="0.3">
      <c r="A463" t="s">
        <v>126</v>
      </c>
      <c r="B463">
        <v>11</v>
      </c>
      <c r="C463">
        <v>8841</v>
      </c>
      <c r="D463" s="1">
        <v>42653</v>
      </c>
    </row>
    <row r="464" spans="1:4" x14ac:dyDescent="0.3">
      <c r="A464" t="s">
        <v>140</v>
      </c>
      <c r="B464">
        <v>6</v>
      </c>
      <c r="C464">
        <v>9527</v>
      </c>
      <c r="D464" s="1">
        <v>42653</v>
      </c>
    </row>
    <row r="465" spans="1:4" x14ac:dyDescent="0.3">
      <c r="A465" t="s">
        <v>156</v>
      </c>
      <c r="B465">
        <v>7</v>
      </c>
      <c r="C465">
        <v>3138</v>
      </c>
      <c r="D465" s="1">
        <v>42655</v>
      </c>
    </row>
    <row r="466" spans="1:4" x14ac:dyDescent="0.3">
      <c r="A466" t="s">
        <v>154</v>
      </c>
      <c r="B466">
        <v>4</v>
      </c>
      <c r="C466">
        <v>7703</v>
      </c>
      <c r="D466" s="1">
        <v>42658</v>
      </c>
    </row>
    <row r="467" spans="1:4" x14ac:dyDescent="0.3">
      <c r="A467" t="s">
        <v>115</v>
      </c>
      <c r="B467">
        <v>5</v>
      </c>
      <c r="C467">
        <v>3820</v>
      </c>
      <c r="D467" s="1">
        <v>42661</v>
      </c>
    </row>
    <row r="468" spans="1:4" x14ac:dyDescent="0.3">
      <c r="A468" t="s">
        <v>116</v>
      </c>
      <c r="B468">
        <v>7</v>
      </c>
      <c r="C468">
        <v>8416</v>
      </c>
      <c r="D468" s="1">
        <v>42663</v>
      </c>
    </row>
    <row r="469" spans="1:4" x14ac:dyDescent="0.3">
      <c r="A469" t="s">
        <v>126</v>
      </c>
      <c r="B469">
        <v>12</v>
      </c>
      <c r="C469">
        <v>4447</v>
      </c>
      <c r="D469" s="1">
        <v>42663</v>
      </c>
    </row>
    <row r="470" spans="1:4" x14ac:dyDescent="0.3">
      <c r="A470" t="s">
        <v>152</v>
      </c>
      <c r="B470">
        <v>10</v>
      </c>
      <c r="C470">
        <v>5212</v>
      </c>
      <c r="D470" s="1">
        <v>42663</v>
      </c>
    </row>
    <row r="471" spans="1:4" x14ac:dyDescent="0.3">
      <c r="A471" t="s">
        <v>163</v>
      </c>
      <c r="B471">
        <v>8</v>
      </c>
      <c r="C471">
        <v>2994</v>
      </c>
      <c r="D471" s="1">
        <v>42665</v>
      </c>
    </row>
    <row r="472" spans="1:4" x14ac:dyDescent="0.3">
      <c r="A472" t="s">
        <v>138</v>
      </c>
      <c r="B472">
        <v>8</v>
      </c>
      <c r="C472">
        <v>7391</v>
      </c>
      <c r="D472" s="1">
        <v>42668</v>
      </c>
    </row>
    <row r="473" spans="1:4" x14ac:dyDescent="0.3">
      <c r="A473" t="s">
        <v>189</v>
      </c>
      <c r="B473">
        <v>6</v>
      </c>
      <c r="C473">
        <v>4467</v>
      </c>
      <c r="D473" s="1">
        <v>42670</v>
      </c>
    </row>
    <row r="474" spans="1:4" x14ac:dyDescent="0.3">
      <c r="A474" t="s">
        <v>158</v>
      </c>
      <c r="B474">
        <v>8</v>
      </c>
      <c r="C474">
        <v>5045</v>
      </c>
      <c r="D474" s="1">
        <v>42670</v>
      </c>
    </row>
    <row r="475" spans="1:4" x14ac:dyDescent="0.3">
      <c r="A475" t="s">
        <v>145</v>
      </c>
      <c r="B475">
        <v>6</v>
      </c>
      <c r="C475">
        <v>4926</v>
      </c>
      <c r="D475" s="1">
        <v>42671</v>
      </c>
    </row>
    <row r="476" spans="1:4" x14ac:dyDescent="0.3">
      <c r="A476" t="s">
        <v>175</v>
      </c>
      <c r="B476">
        <v>5</v>
      </c>
      <c r="C476">
        <v>5704</v>
      </c>
      <c r="D476" s="1">
        <v>42671</v>
      </c>
    </row>
    <row r="477" spans="1:4" x14ac:dyDescent="0.3">
      <c r="A477" t="s">
        <v>185</v>
      </c>
      <c r="B477">
        <v>9</v>
      </c>
      <c r="C477">
        <v>3758</v>
      </c>
      <c r="D477" s="1">
        <v>42673</v>
      </c>
    </row>
    <row r="478" spans="1:4" x14ac:dyDescent="0.3">
      <c r="A478" t="s">
        <v>160</v>
      </c>
      <c r="B478">
        <v>6</v>
      </c>
      <c r="C478">
        <v>8469</v>
      </c>
      <c r="D478" s="1">
        <v>42678</v>
      </c>
    </row>
    <row r="479" spans="1:4" x14ac:dyDescent="0.3">
      <c r="A479" t="s">
        <v>144</v>
      </c>
      <c r="B479">
        <v>7</v>
      </c>
      <c r="C479">
        <v>7290</v>
      </c>
      <c r="D479" s="1">
        <v>42678</v>
      </c>
    </row>
    <row r="480" spans="1:4" x14ac:dyDescent="0.3">
      <c r="A480" t="s">
        <v>190</v>
      </c>
      <c r="B480">
        <v>8</v>
      </c>
      <c r="C480">
        <v>8893</v>
      </c>
      <c r="D480" s="1">
        <v>42679</v>
      </c>
    </row>
    <row r="481" spans="1:4" x14ac:dyDescent="0.3">
      <c r="A481" t="s">
        <v>146</v>
      </c>
      <c r="B481">
        <v>6</v>
      </c>
      <c r="C481">
        <v>5886</v>
      </c>
      <c r="D481" s="1">
        <v>42685</v>
      </c>
    </row>
    <row r="482" spans="1:4" x14ac:dyDescent="0.3">
      <c r="A482" t="s">
        <v>142</v>
      </c>
      <c r="B482">
        <v>7</v>
      </c>
      <c r="C482">
        <v>6709</v>
      </c>
      <c r="D482" s="1">
        <v>42687</v>
      </c>
    </row>
    <row r="483" spans="1:4" x14ac:dyDescent="0.3">
      <c r="A483" t="s">
        <v>143</v>
      </c>
      <c r="B483">
        <v>9</v>
      </c>
      <c r="C483">
        <v>3510</v>
      </c>
      <c r="D483" s="1">
        <v>42687</v>
      </c>
    </row>
    <row r="484" spans="1:4" x14ac:dyDescent="0.3">
      <c r="A484" t="s">
        <v>167</v>
      </c>
      <c r="B484">
        <v>7</v>
      </c>
      <c r="C484">
        <v>8618</v>
      </c>
      <c r="D484" s="1">
        <v>42696</v>
      </c>
    </row>
    <row r="485" spans="1:4" x14ac:dyDescent="0.3">
      <c r="A485" t="s">
        <v>134</v>
      </c>
      <c r="B485">
        <v>6</v>
      </c>
      <c r="C485">
        <v>3865</v>
      </c>
      <c r="D485" s="1">
        <v>42697</v>
      </c>
    </row>
    <row r="486" spans="1:4" x14ac:dyDescent="0.3">
      <c r="A486" t="s">
        <v>150</v>
      </c>
      <c r="B486">
        <v>5</v>
      </c>
      <c r="C486">
        <v>3736</v>
      </c>
      <c r="D486" s="1">
        <v>42698</v>
      </c>
    </row>
    <row r="487" spans="1:4" x14ac:dyDescent="0.3">
      <c r="A487" t="s">
        <v>130</v>
      </c>
      <c r="B487">
        <v>7</v>
      </c>
      <c r="C487">
        <v>5593</v>
      </c>
      <c r="D487" s="1">
        <v>42699</v>
      </c>
    </row>
    <row r="488" spans="1:4" x14ac:dyDescent="0.3">
      <c r="A488" t="s">
        <v>114</v>
      </c>
      <c r="B488">
        <v>5</v>
      </c>
      <c r="C488">
        <v>1909</v>
      </c>
      <c r="D488" s="1">
        <v>42701</v>
      </c>
    </row>
    <row r="489" spans="1:4" x14ac:dyDescent="0.3">
      <c r="A489" t="s">
        <v>163</v>
      </c>
      <c r="B489">
        <v>9</v>
      </c>
      <c r="C489">
        <v>2230</v>
      </c>
      <c r="D489" s="1">
        <v>42701</v>
      </c>
    </row>
    <row r="490" spans="1:4" x14ac:dyDescent="0.3">
      <c r="A490" t="s">
        <v>180</v>
      </c>
      <c r="B490">
        <v>4</v>
      </c>
      <c r="C490">
        <v>8810</v>
      </c>
      <c r="D490" s="1">
        <v>42703</v>
      </c>
    </row>
    <row r="491" spans="1:4" x14ac:dyDescent="0.3">
      <c r="A491" t="s">
        <v>146</v>
      </c>
      <c r="B491">
        <v>7</v>
      </c>
      <c r="C491">
        <v>6903</v>
      </c>
      <c r="D491" s="1">
        <v>42709</v>
      </c>
    </row>
    <row r="492" spans="1:4" x14ac:dyDescent="0.3">
      <c r="A492" t="s">
        <v>176</v>
      </c>
      <c r="B492">
        <v>2</v>
      </c>
      <c r="C492">
        <v>6021</v>
      </c>
      <c r="D492" s="1">
        <v>42709</v>
      </c>
    </row>
    <row r="493" spans="1:4" x14ac:dyDescent="0.3">
      <c r="A493" t="s">
        <v>188</v>
      </c>
      <c r="B493">
        <v>5</v>
      </c>
      <c r="C493">
        <v>5742</v>
      </c>
      <c r="D493" s="1">
        <v>42711</v>
      </c>
    </row>
    <row r="494" spans="1:4" x14ac:dyDescent="0.3">
      <c r="A494" t="s">
        <v>179</v>
      </c>
      <c r="B494">
        <v>3</v>
      </c>
      <c r="C494">
        <v>5368</v>
      </c>
      <c r="D494" s="1">
        <v>42712</v>
      </c>
    </row>
    <row r="495" spans="1:4" x14ac:dyDescent="0.3">
      <c r="A495" t="s">
        <v>182</v>
      </c>
      <c r="B495">
        <v>4</v>
      </c>
      <c r="C495">
        <v>9461</v>
      </c>
      <c r="D495" s="1">
        <v>42715</v>
      </c>
    </row>
    <row r="496" spans="1:4" x14ac:dyDescent="0.3">
      <c r="A496" t="s">
        <v>172</v>
      </c>
      <c r="B496">
        <v>7</v>
      </c>
      <c r="C496">
        <v>1433</v>
      </c>
      <c r="D496" s="1">
        <v>42716</v>
      </c>
    </row>
    <row r="497" spans="1:4" x14ac:dyDescent="0.3">
      <c r="A497" t="s">
        <v>169</v>
      </c>
      <c r="B497">
        <v>2</v>
      </c>
      <c r="C497">
        <v>7223</v>
      </c>
      <c r="D497" s="1">
        <v>42717</v>
      </c>
    </row>
    <row r="498" spans="1:4" x14ac:dyDescent="0.3">
      <c r="A498" t="s">
        <v>108</v>
      </c>
      <c r="B498">
        <v>7</v>
      </c>
      <c r="C498">
        <v>6750</v>
      </c>
      <c r="D498" s="1">
        <v>42718</v>
      </c>
    </row>
    <row r="499" spans="1:4" x14ac:dyDescent="0.3">
      <c r="A499" t="s">
        <v>129</v>
      </c>
      <c r="B499">
        <v>6</v>
      </c>
      <c r="C499">
        <v>8364</v>
      </c>
      <c r="D499" s="1">
        <v>42719</v>
      </c>
    </row>
    <row r="500" spans="1:4" x14ac:dyDescent="0.3">
      <c r="A500" t="s">
        <v>167</v>
      </c>
      <c r="B500">
        <v>8</v>
      </c>
      <c r="C500">
        <v>9362</v>
      </c>
      <c r="D500" s="1">
        <v>42719</v>
      </c>
    </row>
    <row r="501" spans="1:4" x14ac:dyDescent="0.3">
      <c r="A501" t="s">
        <v>140</v>
      </c>
      <c r="B501">
        <v>7</v>
      </c>
      <c r="C501">
        <v>7071</v>
      </c>
      <c r="D501" s="1">
        <v>42725</v>
      </c>
    </row>
    <row r="502" spans="1:4" x14ac:dyDescent="0.3">
      <c r="A502" t="s">
        <v>135</v>
      </c>
      <c r="B502">
        <v>2</v>
      </c>
      <c r="C502">
        <v>4813</v>
      </c>
      <c r="D502" s="1">
        <v>42726</v>
      </c>
    </row>
    <row r="503" spans="1:4" x14ac:dyDescent="0.3">
      <c r="A503" t="s">
        <v>144</v>
      </c>
      <c r="B503">
        <v>8</v>
      </c>
      <c r="C503">
        <v>2672</v>
      </c>
      <c r="D503" s="1">
        <v>42727</v>
      </c>
    </row>
    <row r="504" spans="1:4" x14ac:dyDescent="0.3">
      <c r="A504" t="s">
        <v>155</v>
      </c>
      <c r="B504">
        <v>8</v>
      </c>
      <c r="C504">
        <v>2745</v>
      </c>
      <c r="D504" s="1">
        <v>42727</v>
      </c>
    </row>
    <row r="505" spans="1:4" x14ac:dyDescent="0.3">
      <c r="A505" t="s">
        <v>128</v>
      </c>
      <c r="B505">
        <v>6</v>
      </c>
      <c r="C505">
        <v>6935</v>
      </c>
      <c r="D505" s="1">
        <v>42728</v>
      </c>
    </row>
    <row r="506" spans="1:4" x14ac:dyDescent="0.3">
      <c r="A506" t="s">
        <v>110</v>
      </c>
      <c r="B506">
        <v>9</v>
      </c>
      <c r="C506">
        <v>3048</v>
      </c>
      <c r="D506" s="1">
        <v>42738</v>
      </c>
    </row>
    <row r="507" spans="1:4" x14ac:dyDescent="0.3">
      <c r="A507" t="s">
        <v>148</v>
      </c>
      <c r="B507">
        <v>6</v>
      </c>
      <c r="C507">
        <v>2923</v>
      </c>
      <c r="D507" s="1">
        <v>42738</v>
      </c>
    </row>
    <row r="508" spans="1:4" x14ac:dyDescent="0.3">
      <c r="A508" t="s">
        <v>162</v>
      </c>
      <c r="B508">
        <v>6</v>
      </c>
      <c r="C508">
        <v>2536</v>
      </c>
      <c r="D508" s="1">
        <v>42741</v>
      </c>
    </row>
    <row r="509" spans="1:4" x14ac:dyDescent="0.3">
      <c r="A509" t="s">
        <v>166</v>
      </c>
      <c r="B509">
        <v>9</v>
      </c>
      <c r="C509">
        <v>9392</v>
      </c>
      <c r="D509" s="1">
        <v>42742</v>
      </c>
    </row>
    <row r="510" spans="1:4" x14ac:dyDescent="0.3">
      <c r="A510" t="s">
        <v>105</v>
      </c>
      <c r="B510">
        <v>14</v>
      </c>
      <c r="C510">
        <v>4307</v>
      </c>
      <c r="D510" s="1">
        <v>42743</v>
      </c>
    </row>
    <row r="511" spans="1:4" x14ac:dyDescent="0.3">
      <c r="A511" t="s">
        <v>133</v>
      </c>
      <c r="B511">
        <v>3</v>
      </c>
      <c r="C511">
        <v>9085</v>
      </c>
      <c r="D511" s="1">
        <v>42743</v>
      </c>
    </row>
    <row r="512" spans="1:4" x14ac:dyDescent="0.3">
      <c r="A512" t="s">
        <v>152</v>
      </c>
      <c r="B512">
        <v>11</v>
      </c>
      <c r="C512">
        <v>2875</v>
      </c>
      <c r="D512" s="1">
        <v>42743</v>
      </c>
    </row>
    <row r="513" spans="1:4" x14ac:dyDescent="0.3">
      <c r="A513" t="s">
        <v>132</v>
      </c>
      <c r="B513">
        <v>7</v>
      </c>
      <c r="C513">
        <v>7425</v>
      </c>
      <c r="D513" s="1">
        <v>42743</v>
      </c>
    </row>
    <row r="514" spans="1:4" x14ac:dyDescent="0.3">
      <c r="A514" t="s">
        <v>115</v>
      </c>
      <c r="B514">
        <v>6</v>
      </c>
      <c r="C514">
        <v>4191</v>
      </c>
      <c r="D514" s="1">
        <v>42744</v>
      </c>
    </row>
    <row r="515" spans="1:4" x14ac:dyDescent="0.3">
      <c r="A515" t="s">
        <v>168</v>
      </c>
      <c r="B515">
        <v>3</v>
      </c>
      <c r="C515">
        <v>6395</v>
      </c>
      <c r="D515" s="1">
        <v>42744</v>
      </c>
    </row>
    <row r="516" spans="1:4" x14ac:dyDescent="0.3">
      <c r="A516" t="s">
        <v>151</v>
      </c>
      <c r="B516">
        <v>9</v>
      </c>
      <c r="C516">
        <v>2358</v>
      </c>
      <c r="D516" s="1">
        <v>42744</v>
      </c>
    </row>
    <row r="517" spans="1:4" x14ac:dyDescent="0.3">
      <c r="A517" t="s">
        <v>186</v>
      </c>
      <c r="B517">
        <v>7</v>
      </c>
      <c r="C517">
        <v>5569</v>
      </c>
      <c r="D517" s="1">
        <v>42747</v>
      </c>
    </row>
    <row r="518" spans="1:4" x14ac:dyDescent="0.3">
      <c r="A518" t="s">
        <v>108</v>
      </c>
      <c r="B518">
        <v>8</v>
      </c>
      <c r="C518">
        <v>7149</v>
      </c>
      <c r="D518" s="1">
        <v>42747</v>
      </c>
    </row>
    <row r="519" spans="1:4" x14ac:dyDescent="0.3">
      <c r="A519" t="s">
        <v>150</v>
      </c>
      <c r="B519">
        <v>6</v>
      </c>
      <c r="C519">
        <v>5985</v>
      </c>
      <c r="D519" s="1">
        <v>42750</v>
      </c>
    </row>
    <row r="520" spans="1:4" x14ac:dyDescent="0.3">
      <c r="A520" t="s">
        <v>146</v>
      </c>
      <c r="B520">
        <v>8</v>
      </c>
      <c r="C520">
        <v>7051</v>
      </c>
      <c r="D520" s="1">
        <v>42750</v>
      </c>
    </row>
    <row r="521" spans="1:4" x14ac:dyDescent="0.3">
      <c r="A521" t="s">
        <v>118</v>
      </c>
      <c r="B521">
        <v>6</v>
      </c>
      <c r="C521">
        <v>9278</v>
      </c>
      <c r="D521" s="1">
        <v>42751</v>
      </c>
    </row>
    <row r="522" spans="1:4" x14ac:dyDescent="0.3">
      <c r="A522" t="s">
        <v>120</v>
      </c>
      <c r="B522">
        <v>3</v>
      </c>
      <c r="C522">
        <v>4518</v>
      </c>
      <c r="D522" s="1">
        <v>42751</v>
      </c>
    </row>
    <row r="523" spans="1:4" x14ac:dyDescent="0.3">
      <c r="A523" t="s">
        <v>134</v>
      </c>
      <c r="B523">
        <v>7</v>
      </c>
      <c r="C523">
        <v>3414</v>
      </c>
      <c r="D523" s="1">
        <v>42751</v>
      </c>
    </row>
    <row r="524" spans="1:4" x14ac:dyDescent="0.3">
      <c r="A524" t="s">
        <v>157</v>
      </c>
      <c r="B524">
        <v>4</v>
      </c>
      <c r="C524">
        <v>9340</v>
      </c>
      <c r="D524" s="1">
        <v>42752</v>
      </c>
    </row>
    <row r="525" spans="1:4" x14ac:dyDescent="0.3">
      <c r="A525" t="s">
        <v>170</v>
      </c>
      <c r="B525">
        <v>8</v>
      </c>
      <c r="C525">
        <v>2603</v>
      </c>
      <c r="D525" s="1">
        <v>42753</v>
      </c>
    </row>
    <row r="526" spans="1:4" x14ac:dyDescent="0.3">
      <c r="A526" t="s">
        <v>183</v>
      </c>
      <c r="B526">
        <v>8</v>
      </c>
      <c r="C526">
        <v>8294</v>
      </c>
      <c r="D526" s="1">
        <v>42753</v>
      </c>
    </row>
    <row r="527" spans="1:4" x14ac:dyDescent="0.3">
      <c r="A527" t="s">
        <v>102</v>
      </c>
      <c r="B527">
        <v>10</v>
      </c>
      <c r="C527">
        <v>7854</v>
      </c>
      <c r="D527" s="1">
        <v>42754</v>
      </c>
    </row>
    <row r="528" spans="1:4" x14ac:dyDescent="0.3">
      <c r="A528" t="s">
        <v>187</v>
      </c>
      <c r="B528">
        <v>7</v>
      </c>
      <c r="C528">
        <v>7967</v>
      </c>
      <c r="D528" s="1">
        <v>42761</v>
      </c>
    </row>
    <row r="529" spans="1:4" x14ac:dyDescent="0.3">
      <c r="A529" t="s">
        <v>168</v>
      </c>
      <c r="B529">
        <v>4</v>
      </c>
      <c r="C529">
        <v>2615</v>
      </c>
      <c r="D529" s="1">
        <v>42763</v>
      </c>
    </row>
    <row r="530" spans="1:4" x14ac:dyDescent="0.3">
      <c r="A530" t="s">
        <v>149</v>
      </c>
      <c r="B530">
        <v>4</v>
      </c>
      <c r="C530">
        <v>3412</v>
      </c>
      <c r="D530" s="1">
        <v>42763</v>
      </c>
    </row>
    <row r="531" spans="1:4" x14ac:dyDescent="0.3">
      <c r="A531" t="s">
        <v>190</v>
      </c>
      <c r="B531">
        <v>9</v>
      </c>
      <c r="C531">
        <v>7058</v>
      </c>
      <c r="D531" s="1">
        <v>42763</v>
      </c>
    </row>
    <row r="532" spans="1:4" x14ac:dyDescent="0.3">
      <c r="A532" t="s">
        <v>120</v>
      </c>
      <c r="B532">
        <v>4</v>
      </c>
      <c r="C532">
        <v>6131</v>
      </c>
      <c r="D532" s="1">
        <v>42764</v>
      </c>
    </row>
    <row r="533" spans="1:4" x14ac:dyDescent="0.3">
      <c r="A533" t="s">
        <v>121</v>
      </c>
      <c r="B533">
        <v>4</v>
      </c>
      <c r="C533">
        <v>5645</v>
      </c>
      <c r="D533" s="1">
        <v>42766</v>
      </c>
    </row>
    <row r="534" spans="1:4" x14ac:dyDescent="0.3">
      <c r="A534" t="s">
        <v>157</v>
      </c>
      <c r="B534">
        <v>5</v>
      </c>
      <c r="C534">
        <v>2363</v>
      </c>
      <c r="D534" s="1">
        <v>42766</v>
      </c>
    </row>
    <row r="535" spans="1:4" x14ac:dyDescent="0.3">
      <c r="A535" t="s">
        <v>113</v>
      </c>
      <c r="B535">
        <v>10</v>
      </c>
      <c r="C535">
        <v>9221</v>
      </c>
      <c r="D535" s="1">
        <v>42768</v>
      </c>
    </row>
    <row r="536" spans="1:4" x14ac:dyDescent="0.3">
      <c r="A536" t="s">
        <v>158</v>
      </c>
      <c r="B536">
        <v>9</v>
      </c>
      <c r="C536">
        <v>6928</v>
      </c>
      <c r="D536" s="1">
        <v>42768</v>
      </c>
    </row>
    <row r="537" spans="1:4" x14ac:dyDescent="0.3">
      <c r="A537" t="s">
        <v>171</v>
      </c>
      <c r="B537">
        <v>6</v>
      </c>
      <c r="C537">
        <v>4503</v>
      </c>
      <c r="D537" s="1">
        <v>42769</v>
      </c>
    </row>
    <row r="538" spans="1:4" x14ac:dyDescent="0.3">
      <c r="A538" t="s">
        <v>138</v>
      </c>
      <c r="B538">
        <v>9</v>
      </c>
      <c r="C538">
        <v>8369</v>
      </c>
      <c r="D538" s="1">
        <v>42770</v>
      </c>
    </row>
    <row r="539" spans="1:4" x14ac:dyDescent="0.3">
      <c r="A539" t="s">
        <v>166</v>
      </c>
      <c r="B539">
        <v>10</v>
      </c>
      <c r="C539">
        <v>6539</v>
      </c>
      <c r="D539" s="1">
        <v>42770</v>
      </c>
    </row>
    <row r="540" spans="1:4" x14ac:dyDescent="0.3">
      <c r="A540" t="s">
        <v>122</v>
      </c>
      <c r="B540">
        <v>4</v>
      </c>
      <c r="C540">
        <v>3423</v>
      </c>
      <c r="D540" s="1">
        <v>42771</v>
      </c>
    </row>
    <row r="541" spans="1:4" x14ac:dyDescent="0.3">
      <c r="A541" t="s">
        <v>125</v>
      </c>
      <c r="B541">
        <v>10</v>
      </c>
      <c r="C541">
        <v>4572</v>
      </c>
      <c r="D541" s="1">
        <v>42773</v>
      </c>
    </row>
    <row r="542" spans="1:4" x14ac:dyDescent="0.3">
      <c r="A542" t="s">
        <v>107</v>
      </c>
      <c r="B542">
        <v>7</v>
      </c>
      <c r="C542">
        <v>3537</v>
      </c>
      <c r="D542" s="1">
        <v>42773</v>
      </c>
    </row>
    <row r="543" spans="1:4" x14ac:dyDescent="0.3">
      <c r="A543" t="s">
        <v>108</v>
      </c>
      <c r="B543">
        <v>9</v>
      </c>
      <c r="C543">
        <v>7016</v>
      </c>
      <c r="D543" s="1">
        <v>42774</v>
      </c>
    </row>
    <row r="544" spans="1:4" x14ac:dyDescent="0.3">
      <c r="A544" t="s">
        <v>172</v>
      </c>
      <c r="B544">
        <v>8</v>
      </c>
      <c r="C544">
        <v>8510</v>
      </c>
      <c r="D544" s="1">
        <v>42774</v>
      </c>
    </row>
    <row r="545" spans="1:4" x14ac:dyDescent="0.3">
      <c r="A545" t="s">
        <v>178</v>
      </c>
      <c r="B545">
        <v>2</v>
      </c>
      <c r="C545">
        <v>5651</v>
      </c>
      <c r="D545" s="1">
        <v>42777</v>
      </c>
    </row>
    <row r="546" spans="1:4" x14ac:dyDescent="0.3">
      <c r="A546" t="s">
        <v>182</v>
      </c>
      <c r="B546">
        <v>5</v>
      </c>
      <c r="C546">
        <v>8380</v>
      </c>
      <c r="D546" s="1">
        <v>42778</v>
      </c>
    </row>
    <row r="547" spans="1:4" x14ac:dyDescent="0.3">
      <c r="A547" t="s">
        <v>166</v>
      </c>
      <c r="B547">
        <v>11</v>
      </c>
      <c r="C547">
        <v>9269</v>
      </c>
      <c r="D547" s="1">
        <v>42779</v>
      </c>
    </row>
    <row r="548" spans="1:4" x14ac:dyDescent="0.3">
      <c r="A548" t="s">
        <v>138</v>
      </c>
      <c r="B548">
        <v>10</v>
      </c>
      <c r="C548">
        <v>2134</v>
      </c>
      <c r="D548" s="1">
        <v>42780</v>
      </c>
    </row>
    <row r="549" spans="1:4" x14ac:dyDescent="0.3">
      <c r="A549" t="s">
        <v>183</v>
      </c>
      <c r="B549">
        <v>9</v>
      </c>
      <c r="C549">
        <v>8662</v>
      </c>
      <c r="D549" s="1">
        <v>42781</v>
      </c>
    </row>
    <row r="550" spans="1:4" x14ac:dyDescent="0.3">
      <c r="A550" t="s">
        <v>132</v>
      </c>
      <c r="B550">
        <v>8</v>
      </c>
      <c r="C550">
        <v>2652</v>
      </c>
      <c r="D550" s="1">
        <v>42782</v>
      </c>
    </row>
    <row r="551" spans="1:4" x14ac:dyDescent="0.3">
      <c r="A551" t="s">
        <v>188</v>
      </c>
      <c r="B551">
        <v>6</v>
      </c>
      <c r="C551">
        <v>4345</v>
      </c>
      <c r="D551" s="1">
        <v>42784</v>
      </c>
    </row>
    <row r="552" spans="1:4" x14ac:dyDescent="0.3">
      <c r="A552" t="s">
        <v>157</v>
      </c>
      <c r="B552">
        <v>6</v>
      </c>
      <c r="C552">
        <v>9009</v>
      </c>
      <c r="D552" s="1">
        <v>42785</v>
      </c>
    </row>
    <row r="553" spans="1:4" x14ac:dyDescent="0.3">
      <c r="A553" t="s">
        <v>178</v>
      </c>
      <c r="B553">
        <v>3</v>
      </c>
      <c r="C553">
        <v>9569</v>
      </c>
      <c r="D553" s="1">
        <v>42786</v>
      </c>
    </row>
    <row r="554" spans="1:4" x14ac:dyDescent="0.3">
      <c r="A554" t="s">
        <v>153</v>
      </c>
      <c r="B554">
        <v>4</v>
      </c>
      <c r="C554">
        <v>8879</v>
      </c>
      <c r="D554" s="1">
        <v>42786</v>
      </c>
    </row>
    <row r="555" spans="1:4" x14ac:dyDescent="0.3">
      <c r="A555" t="s">
        <v>123</v>
      </c>
      <c r="B555">
        <v>5</v>
      </c>
      <c r="C555">
        <v>4028</v>
      </c>
      <c r="D555" s="1">
        <v>42786</v>
      </c>
    </row>
    <row r="556" spans="1:4" x14ac:dyDescent="0.3">
      <c r="A556" t="s">
        <v>118</v>
      </c>
      <c r="B556">
        <v>7</v>
      </c>
      <c r="C556">
        <v>1914</v>
      </c>
      <c r="D556" s="1">
        <v>42786</v>
      </c>
    </row>
    <row r="557" spans="1:4" x14ac:dyDescent="0.3">
      <c r="A557" t="s">
        <v>105</v>
      </c>
      <c r="B557">
        <v>15</v>
      </c>
      <c r="C557">
        <v>4231</v>
      </c>
      <c r="D557" s="1">
        <v>42788</v>
      </c>
    </row>
    <row r="558" spans="1:4" x14ac:dyDescent="0.3">
      <c r="A558" t="s">
        <v>131</v>
      </c>
      <c r="B558">
        <v>5</v>
      </c>
      <c r="C558">
        <v>7597</v>
      </c>
      <c r="D558" s="1">
        <v>42789</v>
      </c>
    </row>
    <row r="559" spans="1:4" x14ac:dyDescent="0.3">
      <c r="A559" t="s">
        <v>116</v>
      </c>
      <c r="B559">
        <v>8</v>
      </c>
      <c r="C559">
        <v>2356</v>
      </c>
      <c r="D559" s="1">
        <v>42790</v>
      </c>
    </row>
    <row r="560" spans="1:4" x14ac:dyDescent="0.3">
      <c r="A560" t="s">
        <v>163</v>
      </c>
      <c r="B560">
        <v>10</v>
      </c>
      <c r="C560">
        <v>1483</v>
      </c>
      <c r="D560" s="1">
        <v>42790</v>
      </c>
    </row>
    <row r="561" spans="1:4" x14ac:dyDescent="0.3">
      <c r="A561" t="s">
        <v>141</v>
      </c>
      <c r="B561">
        <v>6</v>
      </c>
      <c r="C561">
        <v>6457</v>
      </c>
      <c r="D561" s="1">
        <v>42792</v>
      </c>
    </row>
    <row r="562" spans="1:4" x14ac:dyDescent="0.3">
      <c r="A562" t="s">
        <v>151</v>
      </c>
      <c r="B562">
        <v>10</v>
      </c>
      <c r="C562">
        <v>1376</v>
      </c>
      <c r="D562" s="1">
        <v>42794</v>
      </c>
    </row>
    <row r="563" spans="1:4" x14ac:dyDescent="0.3">
      <c r="A563" t="s">
        <v>172</v>
      </c>
      <c r="B563">
        <v>9</v>
      </c>
      <c r="C563">
        <v>4173</v>
      </c>
      <c r="D563" s="1">
        <v>42795</v>
      </c>
    </row>
    <row r="564" spans="1:4" x14ac:dyDescent="0.3">
      <c r="A564" t="s">
        <v>161</v>
      </c>
      <c r="B564">
        <v>6</v>
      </c>
      <c r="C564">
        <v>8946</v>
      </c>
      <c r="D564" s="1">
        <v>42796</v>
      </c>
    </row>
    <row r="565" spans="1:4" x14ac:dyDescent="0.3">
      <c r="A565" t="s">
        <v>144</v>
      </c>
      <c r="B565">
        <v>9</v>
      </c>
      <c r="C565">
        <v>6012</v>
      </c>
      <c r="D565" s="1">
        <v>42797</v>
      </c>
    </row>
    <row r="566" spans="1:4" x14ac:dyDescent="0.3">
      <c r="A566" t="s">
        <v>166</v>
      </c>
      <c r="B566">
        <v>12</v>
      </c>
      <c r="C566">
        <v>8294</v>
      </c>
      <c r="D566" s="1">
        <v>42798</v>
      </c>
    </row>
    <row r="567" spans="1:4" x14ac:dyDescent="0.3">
      <c r="A567" t="s">
        <v>184</v>
      </c>
      <c r="B567">
        <v>7</v>
      </c>
      <c r="C567">
        <v>6324</v>
      </c>
      <c r="D567" s="1">
        <v>42798</v>
      </c>
    </row>
    <row r="568" spans="1:4" x14ac:dyDescent="0.3">
      <c r="A568" t="s">
        <v>145</v>
      </c>
      <c r="B568">
        <v>7</v>
      </c>
      <c r="C568">
        <v>2645</v>
      </c>
      <c r="D568" s="1">
        <v>42800</v>
      </c>
    </row>
    <row r="569" spans="1:4" x14ac:dyDescent="0.3">
      <c r="A569" t="s">
        <v>180</v>
      </c>
      <c r="B569">
        <v>5</v>
      </c>
      <c r="C569">
        <v>8504</v>
      </c>
      <c r="D569" s="1">
        <v>42802</v>
      </c>
    </row>
    <row r="570" spans="1:4" x14ac:dyDescent="0.3">
      <c r="A570" t="s">
        <v>148</v>
      </c>
      <c r="B570">
        <v>7</v>
      </c>
      <c r="C570">
        <v>1789</v>
      </c>
      <c r="D570" s="1">
        <v>42804</v>
      </c>
    </row>
    <row r="571" spans="1:4" x14ac:dyDescent="0.3">
      <c r="A571" t="s">
        <v>176</v>
      </c>
      <c r="B571">
        <v>3</v>
      </c>
      <c r="C571">
        <v>4222</v>
      </c>
      <c r="D571" s="1">
        <v>42804</v>
      </c>
    </row>
    <row r="572" spans="1:4" x14ac:dyDescent="0.3">
      <c r="A572" t="s">
        <v>125</v>
      </c>
      <c r="B572">
        <v>11</v>
      </c>
      <c r="C572">
        <v>2018</v>
      </c>
      <c r="D572" s="1">
        <v>42805</v>
      </c>
    </row>
    <row r="573" spans="1:4" x14ac:dyDescent="0.3">
      <c r="A573" t="s">
        <v>171</v>
      </c>
      <c r="B573">
        <v>7</v>
      </c>
      <c r="C573">
        <v>6764</v>
      </c>
      <c r="D573" s="1">
        <v>42805</v>
      </c>
    </row>
    <row r="574" spans="1:4" x14ac:dyDescent="0.3">
      <c r="A574" t="s">
        <v>111</v>
      </c>
      <c r="B574">
        <v>5</v>
      </c>
      <c r="C574">
        <v>6044</v>
      </c>
      <c r="D574" s="1">
        <v>42809</v>
      </c>
    </row>
    <row r="575" spans="1:4" x14ac:dyDescent="0.3">
      <c r="A575" t="s">
        <v>102</v>
      </c>
      <c r="B575">
        <v>11</v>
      </c>
      <c r="C575">
        <v>9351</v>
      </c>
      <c r="D575" s="1">
        <v>42809</v>
      </c>
    </row>
    <row r="576" spans="1:4" x14ac:dyDescent="0.3">
      <c r="A576" t="s">
        <v>141</v>
      </c>
      <c r="B576">
        <v>7</v>
      </c>
      <c r="C576">
        <v>3668</v>
      </c>
      <c r="D576" s="1">
        <v>42814</v>
      </c>
    </row>
    <row r="577" spans="1:4" x14ac:dyDescent="0.3">
      <c r="A577" t="s">
        <v>181</v>
      </c>
      <c r="B577">
        <v>4</v>
      </c>
      <c r="C577">
        <v>4339</v>
      </c>
      <c r="D577" s="1">
        <v>42815</v>
      </c>
    </row>
    <row r="578" spans="1:4" x14ac:dyDescent="0.3">
      <c r="A578" t="s">
        <v>178</v>
      </c>
      <c r="B578">
        <v>4</v>
      </c>
      <c r="C578">
        <v>3807</v>
      </c>
      <c r="D578" s="1">
        <v>42815</v>
      </c>
    </row>
    <row r="579" spans="1:4" x14ac:dyDescent="0.3">
      <c r="A579" t="s">
        <v>140</v>
      </c>
      <c r="B579">
        <v>8</v>
      </c>
      <c r="C579">
        <v>3775</v>
      </c>
      <c r="D579" s="1">
        <v>42815</v>
      </c>
    </row>
    <row r="580" spans="1:4" x14ac:dyDescent="0.3">
      <c r="A580" t="s">
        <v>144</v>
      </c>
      <c r="B580">
        <v>10</v>
      </c>
      <c r="C580">
        <v>9319</v>
      </c>
      <c r="D580" s="1">
        <v>42816</v>
      </c>
    </row>
    <row r="581" spans="1:4" x14ac:dyDescent="0.3">
      <c r="A581" t="s">
        <v>168</v>
      </c>
      <c r="B581">
        <v>5</v>
      </c>
      <c r="C581">
        <v>2214</v>
      </c>
      <c r="D581" s="1">
        <v>42816</v>
      </c>
    </row>
    <row r="582" spans="1:4" x14ac:dyDescent="0.3">
      <c r="A582" t="s">
        <v>157</v>
      </c>
      <c r="B582">
        <v>7</v>
      </c>
      <c r="C582">
        <v>8277</v>
      </c>
      <c r="D582" s="1">
        <v>42819</v>
      </c>
    </row>
    <row r="583" spans="1:4" x14ac:dyDescent="0.3">
      <c r="A583" t="s">
        <v>178</v>
      </c>
      <c r="B583">
        <v>5</v>
      </c>
      <c r="C583">
        <v>5703</v>
      </c>
      <c r="D583" s="1">
        <v>42819</v>
      </c>
    </row>
    <row r="584" spans="1:4" x14ac:dyDescent="0.3">
      <c r="A584" t="s">
        <v>124</v>
      </c>
      <c r="B584">
        <v>3</v>
      </c>
      <c r="C584">
        <v>2962</v>
      </c>
      <c r="D584" s="1">
        <v>42820</v>
      </c>
    </row>
    <row r="585" spans="1:4" x14ac:dyDescent="0.3">
      <c r="A585" t="s">
        <v>165</v>
      </c>
      <c r="B585">
        <v>4</v>
      </c>
      <c r="C585">
        <v>7856</v>
      </c>
      <c r="D585" s="1">
        <v>42820</v>
      </c>
    </row>
    <row r="586" spans="1:4" x14ac:dyDescent="0.3">
      <c r="A586" t="s">
        <v>118</v>
      </c>
      <c r="B586">
        <v>8</v>
      </c>
      <c r="C586">
        <v>2661</v>
      </c>
      <c r="D586" s="1">
        <v>42821</v>
      </c>
    </row>
    <row r="587" spans="1:4" x14ac:dyDescent="0.3">
      <c r="A587" t="s">
        <v>146</v>
      </c>
      <c r="B587">
        <v>9</v>
      </c>
      <c r="C587">
        <v>8362</v>
      </c>
      <c r="D587" s="1">
        <v>42821</v>
      </c>
    </row>
    <row r="588" spans="1:4" x14ac:dyDescent="0.3">
      <c r="A588" t="s">
        <v>108</v>
      </c>
      <c r="B588">
        <v>10</v>
      </c>
      <c r="C588">
        <v>3490</v>
      </c>
      <c r="D588" s="1">
        <v>42822</v>
      </c>
    </row>
    <row r="589" spans="1:4" x14ac:dyDescent="0.3">
      <c r="A589" t="s">
        <v>153</v>
      </c>
      <c r="B589">
        <v>5</v>
      </c>
      <c r="C589">
        <v>7708</v>
      </c>
      <c r="D589" s="1">
        <v>42825</v>
      </c>
    </row>
    <row r="590" spans="1:4" x14ac:dyDescent="0.3">
      <c r="A590" t="s">
        <v>113</v>
      </c>
      <c r="B590">
        <v>11</v>
      </c>
      <c r="C590">
        <v>5382</v>
      </c>
      <c r="D590" s="1">
        <v>42826</v>
      </c>
    </row>
    <row r="591" spans="1:4" x14ac:dyDescent="0.3">
      <c r="A591" t="s">
        <v>125</v>
      </c>
      <c r="B591">
        <v>12</v>
      </c>
      <c r="C591">
        <v>1765</v>
      </c>
      <c r="D591" s="1">
        <v>42828</v>
      </c>
    </row>
    <row r="592" spans="1:4" x14ac:dyDescent="0.3">
      <c r="A592" t="s">
        <v>130</v>
      </c>
      <c r="B592">
        <v>8</v>
      </c>
      <c r="C592">
        <v>1742</v>
      </c>
      <c r="D592" s="1">
        <v>42829</v>
      </c>
    </row>
    <row r="593" spans="1:4" x14ac:dyDescent="0.3">
      <c r="A593" t="s">
        <v>116</v>
      </c>
      <c r="B593">
        <v>9</v>
      </c>
      <c r="C593">
        <v>6844</v>
      </c>
      <c r="D593" s="1">
        <v>42829</v>
      </c>
    </row>
    <row r="594" spans="1:4" x14ac:dyDescent="0.3">
      <c r="A594" t="s">
        <v>122</v>
      </c>
      <c r="B594">
        <v>5</v>
      </c>
      <c r="C594">
        <v>9574</v>
      </c>
      <c r="D594" s="1">
        <v>42831</v>
      </c>
    </row>
    <row r="595" spans="1:4" x14ac:dyDescent="0.3">
      <c r="A595" t="s">
        <v>145</v>
      </c>
      <c r="B595">
        <v>8</v>
      </c>
      <c r="C595">
        <v>7153</v>
      </c>
      <c r="D595" s="1">
        <v>42831</v>
      </c>
    </row>
    <row r="596" spans="1:4" x14ac:dyDescent="0.3">
      <c r="A596" t="s">
        <v>119</v>
      </c>
      <c r="B596">
        <v>10</v>
      </c>
      <c r="C596">
        <v>8866</v>
      </c>
      <c r="D596" s="1">
        <v>42831</v>
      </c>
    </row>
    <row r="597" spans="1:4" x14ac:dyDescent="0.3">
      <c r="A597" t="s">
        <v>118</v>
      </c>
      <c r="B597">
        <v>9</v>
      </c>
      <c r="C597">
        <v>8636</v>
      </c>
      <c r="D597" s="1">
        <v>42833</v>
      </c>
    </row>
    <row r="598" spans="1:4" x14ac:dyDescent="0.3">
      <c r="A598" t="s">
        <v>176</v>
      </c>
      <c r="B598">
        <v>4</v>
      </c>
      <c r="C598">
        <v>4400</v>
      </c>
      <c r="D598" s="1">
        <v>42833</v>
      </c>
    </row>
    <row r="599" spans="1:4" x14ac:dyDescent="0.3">
      <c r="A599" t="s">
        <v>151</v>
      </c>
      <c r="B599">
        <v>11</v>
      </c>
      <c r="C599">
        <v>4715</v>
      </c>
      <c r="D599" s="1">
        <v>42834</v>
      </c>
    </row>
    <row r="600" spans="1:4" x14ac:dyDescent="0.3">
      <c r="A600" t="s">
        <v>138</v>
      </c>
      <c r="B600">
        <v>11</v>
      </c>
      <c r="C600">
        <v>1818</v>
      </c>
      <c r="D600" s="1">
        <v>42838</v>
      </c>
    </row>
    <row r="601" spans="1:4" x14ac:dyDescent="0.3">
      <c r="A601" t="s">
        <v>115</v>
      </c>
      <c r="B601">
        <v>7</v>
      </c>
      <c r="C601">
        <v>6770</v>
      </c>
      <c r="D601" s="1">
        <v>42839</v>
      </c>
    </row>
    <row r="602" spans="1:4" x14ac:dyDescent="0.3">
      <c r="A602" t="s">
        <v>114</v>
      </c>
      <c r="B602">
        <v>6</v>
      </c>
      <c r="C602">
        <v>8636</v>
      </c>
      <c r="D602" s="1">
        <v>42840</v>
      </c>
    </row>
    <row r="603" spans="1:4" x14ac:dyDescent="0.3">
      <c r="A603" t="s">
        <v>118</v>
      </c>
      <c r="B603">
        <v>10</v>
      </c>
      <c r="C603">
        <v>1711</v>
      </c>
      <c r="D603" s="1">
        <v>42840</v>
      </c>
    </row>
    <row r="604" spans="1:4" x14ac:dyDescent="0.3">
      <c r="A604" t="s">
        <v>136</v>
      </c>
      <c r="B604">
        <v>8</v>
      </c>
      <c r="C604">
        <v>9030</v>
      </c>
      <c r="D604" s="1">
        <v>42841</v>
      </c>
    </row>
    <row r="605" spans="1:4" x14ac:dyDescent="0.3">
      <c r="A605" t="s">
        <v>189</v>
      </c>
      <c r="B605">
        <v>7</v>
      </c>
      <c r="C605">
        <v>4041</v>
      </c>
      <c r="D605" s="1">
        <v>42841</v>
      </c>
    </row>
    <row r="606" spans="1:4" x14ac:dyDescent="0.3">
      <c r="A606" t="s">
        <v>139</v>
      </c>
      <c r="B606">
        <v>4</v>
      </c>
      <c r="C606">
        <v>3907</v>
      </c>
      <c r="D606" s="1">
        <v>42841</v>
      </c>
    </row>
    <row r="607" spans="1:4" x14ac:dyDescent="0.3">
      <c r="A607" t="s">
        <v>136</v>
      </c>
      <c r="B607">
        <v>9</v>
      </c>
      <c r="C607">
        <v>4433</v>
      </c>
      <c r="D607" s="1">
        <v>42841</v>
      </c>
    </row>
    <row r="608" spans="1:4" x14ac:dyDescent="0.3">
      <c r="A608" t="s">
        <v>172</v>
      </c>
      <c r="B608">
        <v>10</v>
      </c>
      <c r="C608">
        <v>1832</v>
      </c>
      <c r="D608" s="1">
        <v>42842</v>
      </c>
    </row>
    <row r="609" spans="1:4" x14ac:dyDescent="0.3">
      <c r="A609" t="s">
        <v>130</v>
      </c>
      <c r="B609">
        <v>9</v>
      </c>
      <c r="C609">
        <v>2901</v>
      </c>
      <c r="D609" s="1">
        <v>42842</v>
      </c>
    </row>
    <row r="610" spans="1:4" x14ac:dyDescent="0.3">
      <c r="A610" t="s">
        <v>153</v>
      </c>
      <c r="B610">
        <v>6</v>
      </c>
      <c r="C610">
        <v>5573</v>
      </c>
      <c r="D610" s="1">
        <v>42843</v>
      </c>
    </row>
    <row r="611" spans="1:4" x14ac:dyDescent="0.3">
      <c r="A611" t="s">
        <v>111</v>
      </c>
      <c r="B611">
        <v>6</v>
      </c>
      <c r="C611">
        <v>6655</v>
      </c>
      <c r="D611" s="1">
        <v>42844</v>
      </c>
    </row>
    <row r="612" spans="1:4" x14ac:dyDescent="0.3">
      <c r="A612" t="s">
        <v>115</v>
      </c>
      <c r="B612">
        <v>8</v>
      </c>
      <c r="C612">
        <v>8330</v>
      </c>
      <c r="D612" s="1">
        <v>42846</v>
      </c>
    </row>
    <row r="613" spans="1:4" x14ac:dyDescent="0.3">
      <c r="A613" t="s">
        <v>173</v>
      </c>
      <c r="B613">
        <v>4</v>
      </c>
      <c r="C613">
        <v>7237</v>
      </c>
      <c r="D613" s="1">
        <v>42848</v>
      </c>
    </row>
    <row r="614" spans="1:4" x14ac:dyDescent="0.3">
      <c r="A614" t="s">
        <v>127</v>
      </c>
      <c r="B614">
        <v>3</v>
      </c>
      <c r="C614">
        <v>7830</v>
      </c>
      <c r="D614" s="1">
        <v>42848</v>
      </c>
    </row>
    <row r="615" spans="1:4" x14ac:dyDescent="0.3">
      <c r="A615" t="s">
        <v>104</v>
      </c>
      <c r="B615">
        <v>5</v>
      </c>
      <c r="C615">
        <v>5899</v>
      </c>
      <c r="D615" s="1">
        <v>42852</v>
      </c>
    </row>
    <row r="616" spans="1:4" x14ac:dyDescent="0.3">
      <c r="A616" t="s">
        <v>147</v>
      </c>
      <c r="B616">
        <v>9</v>
      </c>
      <c r="C616">
        <v>8015</v>
      </c>
      <c r="D616" s="1">
        <v>42854</v>
      </c>
    </row>
    <row r="617" spans="1:4" x14ac:dyDescent="0.3">
      <c r="A617" t="s">
        <v>174</v>
      </c>
      <c r="B617">
        <v>10</v>
      </c>
      <c r="C617">
        <v>6326</v>
      </c>
      <c r="D617" s="1">
        <v>42855</v>
      </c>
    </row>
    <row r="618" spans="1:4" x14ac:dyDescent="0.3">
      <c r="A618" t="s">
        <v>115</v>
      </c>
      <c r="B618">
        <v>9</v>
      </c>
      <c r="C618">
        <v>8661</v>
      </c>
      <c r="D618" s="1">
        <v>42857</v>
      </c>
    </row>
    <row r="619" spans="1:4" x14ac:dyDescent="0.3">
      <c r="A619" t="s">
        <v>128</v>
      </c>
      <c r="B619">
        <v>7</v>
      </c>
      <c r="C619">
        <v>5367</v>
      </c>
      <c r="D619" s="1">
        <v>42858</v>
      </c>
    </row>
    <row r="620" spans="1:4" x14ac:dyDescent="0.3">
      <c r="A620" t="s">
        <v>190</v>
      </c>
      <c r="B620">
        <v>10</v>
      </c>
      <c r="C620">
        <v>7583</v>
      </c>
      <c r="D620" s="1">
        <v>42858</v>
      </c>
    </row>
    <row r="621" spans="1:4" x14ac:dyDescent="0.3">
      <c r="A621" t="s">
        <v>162</v>
      </c>
      <c r="B621">
        <v>7</v>
      </c>
      <c r="C621">
        <v>5897</v>
      </c>
      <c r="D621" s="1">
        <v>42863</v>
      </c>
    </row>
    <row r="622" spans="1:4" x14ac:dyDescent="0.3">
      <c r="A622" t="s">
        <v>187</v>
      </c>
      <c r="B622">
        <v>8</v>
      </c>
      <c r="C622">
        <v>3224</v>
      </c>
      <c r="D622" s="1">
        <v>42866</v>
      </c>
    </row>
    <row r="623" spans="1:4" x14ac:dyDescent="0.3">
      <c r="A623" t="s">
        <v>110</v>
      </c>
      <c r="B623">
        <v>10</v>
      </c>
      <c r="C623">
        <v>6646</v>
      </c>
      <c r="D623" s="1">
        <v>42868</v>
      </c>
    </row>
    <row r="624" spans="1:4" x14ac:dyDescent="0.3">
      <c r="A624" t="s">
        <v>113</v>
      </c>
      <c r="B624">
        <v>12</v>
      </c>
      <c r="C624">
        <v>8282</v>
      </c>
      <c r="D624" s="1">
        <v>42869</v>
      </c>
    </row>
    <row r="625" spans="1:4" x14ac:dyDescent="0.3">
      <c r="A625" t="s">
        <v>171</v>
      </c>
      <c r="B625">
        <v>8</v>
      </c>
      <c r="C625">
        <v>4282</v>
      </c>
      <c r="D625" s="1">
        <v>42869</v>
      </c>
    </row>
    <row r="626" spans="1:4" x14ac:dyDescent="0.3">
      <c r="A626" t="s">
        <v>167</v>
      </c>
      <c r="B626">
        <v>9</v>
      </c>
      <c r="C626">
        <v>1563</v>
      </c>
      <c r="D626" s="1">
        <v>42870</v>
      </c>
    </row>
    <row r="627" spans="1:4" x14ac:dyDescent="0.3">
      <c r="A627" t="s">
        <v>114</v>
      </c>
      <c r="B627">
        <v>7</v>
      </c>
      <c r="C627">
        <v>4397</v>
      </c>
      <c r="D627" s="1">
        <v>42872</v>
      </c>
    </row>
    <row r="628" spans="1:4" x14ac:dyDescent="0.3">
      <c r="A628" t="s">
        <v>177</v>
      </c>
      <c r="B628">
        <v>3</v>
      </c>
      <c r="C628">
        <v>5437</v>
      </c>
      <c r="D628" s="1">
        <v>42872</v>
      </c>
    </row>
    <row r="629" spans="1:4" x14ac:dyDescent="0.3">
      <c r="A629" t="s">
        <v>128</v>
      </c>
      <c r="B629">
        <v>8</v>
      </c>
      <c r="C629">
        <v>9078</v>
      </c>
      <c r="D629" s="1">
        <v>42875</v>
      </c>
    </row>
    <row r="630" spans="1:4" x14ac:dyDescent="0.3">
      <c r="A630" t="s">
        <v>120</v>
      </c>
      <c r="B630">
        <v>5</v>
      </c>
      <c r="C630">
        <v>7327</v>
      </c>
      <c r="D630" s="1">
        <v>42875</v>
      </c>
    </row>
    <row r="631" spans="1:4" x14ac:dyDescent="0.3">
      <c r="A631" t="s">
        <v>147</v>
      </c>
      <c r="B631">
        <v>10</v>
      </c>
      <c r="C631">
        <v>9540</v>
      </c>
      <c r="D631" s="1">
        <v>42877</v>
      </c>
    </row>
    <row r="632" spans="1:4" x14ac:dyDescent="0.3">
      <c r="A632" t="s">
        <v>132</v>
      </c>
      <c r="B632">
        <v>9</v>
      </c>
      <c r="C632">
        <v>6596</v>
      </c>
      <c r="D632" s="1">
        <v>42878</v>
      </c>
    </row>
    <row r="633" spans="1:4" x14ac:dyDescent="0.3">
      <c r="A633" t="s">
        <v>152</v>
      </c>
      <c r="B633">
        <v>12</v>
      </c>
      <c r="C633">
        <v>2939</v>
      </c>
      <c r="D633" s="1">
        <v>42879</v>
      </c>
    </row>
    <row r="634" spans="1:4" x14ac:dyDescent="0.3">
      <c r="A634" t="s">
        <v>156</v>
      </c>
      <c r="B634">
        <v>8</v>
      </c>
      <c r="C634">
        <v>1816</v>
      </c>
      <c r="D634" s="1">
        <v>42880</v>
      </c>
    </row>
    <row r="635" spans="1:4" x14ac:dyDescent="0.3">
      <c r="A635" t="s">
        <v>145</v>
      </c>
      <c r="B635">
        <v>9</v>
      </c>
      <c r="C635">
        <v>6251</v>
      </c>
      <c r="D635" s="1">
        <v>42882</v>
      </c>
    </row>
    <row r="636" spans="1:4" x14ac:dyDescent="0.3">
      <c r="A636" t="s">
        <v>125</v>
      </c>
      <c r="B636">
        <v>13</v>
      </c>
      <c r="C636">
        <v>6674</v>
      </c>
      <c r="D636" s="1">
        <v>42885</v>
      </c>
    </row>
    <row r="637" spans="1:4" x14ac:dyDescent="0.3">
      <c r="A637" t="s">
        <v>116</v>
      </c>
      <c r="B637">
        <v>10</v>
      </c>
      <c r="C637">
        <v>2397</v>
      </c>
      <c r="D637" s="1">
        <v>42886</v>
      </c>
    </row>
    <row r="638" spans="1:4" x14ac:dyDescent="0.3">
      <c r="A638" t="s">
        <v>183</v>
      </c>
      <c r="B638">
        <v>10</v>
      </c>
      <c r="C638">
        <v>7234</v>
      </c>
      <c r="D638" s="1">
        <v>42888</v>
      </c>
    </row>
    <row r="639" spans="1:4" x14ac:dyDescent="0.3">
      <c r="A639" t="s">
        <v>172</v>
      </c>
      <c r="B639">
        <v>11</v>
      </c>
      <c r="C639">
        <v>8347</v>
      </c>
      <c r="D639" s="1">
        <v>42888</v>
      </c>
    </row>
    <row r="640" spans="1:4" x14ac:dyDescent="0.3">
      <c r="A640" t="s">
        <v>186</v>
      </c>
      <c r="B640">
        <v>8</v>
      </c>
      <c r="C640">
        <v>1438</v>
      </c>
      <c r="D640" s="1">
        <v>42889</v>
      </c>
    </row>
    <row r="641" spans="1:4" x14ac:dyDescent="0.3">
      <c r="A641" t="s">
        <v>144</v>
      </c>
      <c r="B641">
        <v>11</v>
      </c>
      <c r="C641">
        <v>8252</v>
      </c>
      <c r="D641" s="1">
        <v>42890</v>
      </c>
    </row>
    <row r="642" spans="1:4" x14ac:dyDescent="0.3">
      <c r="A642" t="s">
        <v>186</v>
      </c>
      <c r="B642">
        <v>9</v>
      </c>
      <c r="C642">
        <v>7516</v>
      </c>
      <c r="D642" s="1">
        <v>42892</v>
      </c>
    </row>
    <row r="643" spans="1:4" x14ac:dyDescent="0.3">
      <c r="A643" t="s">
        <v>187</v>
      </c>
      <c r="B643">
        <v>9</v>
      </c>
      <c r="C643">
        <v>3814</v>
      </c>
      <c r="D643" s="1">
        <v>42895</v>
      </c>
    </row>
    <row r="644" spans="1:4" x14ac:dyDescent="0.3">
      <c r="A644" t="s">
        <v>143</v>
      </c>
      <c r="B644">
        <v>10</v>
      </c>
      <c r="C644">
        <v>4507</v>
      </c>
      <c r="D644" s="1">
        <v>42896</v>
      </c>
    </row>
    <row r="645" spans="1:4" x14ac:dyDescent="0.3">
      <c r="A645" t="s">
        <v>120</v>
      </c>
      <c r="B645">
        <v>6</v>
      </c>
      <c r="C645">
        <v>3134</v>
      </c>
      <c r="D645" s="1">
        <v>42896</v>
      </c>
    </row>
    <row r="646" spans="1:4" x14ac:dyDescent="0.3">
      <c r="A646" t="s">
        <v>102</v>
      </c>
      <c r="B646">
        <v>12</v>
      </c>
      <c r="C646">
        <v>7126</v>
      </c>
      <c r="D646" s="1">
        <v>42897</v>
      </c>
    </row>
    <row r="647" spans="1:4" x14ac:dyDescent="0.3">
      <c r="A647" t="s">
        <v>125</v>
      </c>
      <c r="B647">
        <v>14</v>
      </c>
      <c r="C647">
        <v>8626</v>
      </c>
      <c r="D647" s="1">
        <v>42897</v>
      </c>
    </row>
    <row r="648" spans="1:4" x14ac:dyDescent="0.3">
      <c r="A648" t="s">
        <v>102</v>
      </c>
      <c r="B648">
        <v>13</v>
      </c>
      <c r="C648">
        <v>7000</v>
      </c>
      <c r="D648" s="1">
        <v>42900</v>
      </c>
    </row>
    <row r="649" spans="1:4" x14ac:dyDescent="0.3">
      <c r="A649" t="s">
        <v>164</v>
      </c>
      <c r="B649">
        <v>5</v>
      </c>
      <c r="C649">
        <v>2485</v>
      </c>
      <c r="D649" s="1">
        <v>42900</v>
      </c>
    </row>
    <row r="650" spans="1:4" x14ac:dyDescent="0.3">
      <c r="A650" t="s">
        <v>178</v>
      </c>
      <c r="B650">
        <v>6</v>
      </c>
      <c r="C650">
        <v>4075</v>
      </c>
      <c r="D650" s="1">
        <v>42901</v>
      </c>
    </row>
    <row r="651" spans="1:4" x14ac:dyDescent="0.3">
      <c r="A651" t="s">
        <v>143</v>
      </c>
      <c r="B651">
        <v>11</v>
      </c>
      <c r="C651">
        <v>3588</v>
      </c>
      <c r="D651" s="1">
        <v>42901</v>
      </c>
    </row>
    <row r="652" spans="1:4" x14ac:dyDescent="0.3">
      <c r="A652" t="s">
        <v>117</v>
      </c>
      <c r="B652">
        <v>9</v>
      </c>
      <c r="C652">
        <v>9208</v>
      </c>
      <c r="D652" s="1">
        <v>42902</v>
      </c>
    </row>
    <row r="653" spans="1:4" x14ac:dyDescent="0.3">
      <c r="A653" t="s">
        <v>110</v>
      </c>
      <c r="B653">
        <v>11</v>
      </c>
      <c r="C653">
        <v>7418</v>
      </c>
      <c r="D653" s="1">
        <v>42902</v>
      </c>
    </row>
    <row r="654" spans="1:4" x14ac:dyDescent="0.3">
      <c r="A654" t="s">
        <v>183</v>
      </c>
      <c r="B654">
        <v>11</v>
      </c>
      <c r="C654">
        <v>5148</v>
      </c>
      <c r="D654" s="1">
        <v>42905</v>
      </c>
    </row>
    <row r="655" spans="1:4" x14ac:dyDescent="0.3">
      <c r="A655" t="s">
        <v>133</v>
      </c>
      <c r="B655">
        <v>4</v>
      </c>
      <c r="C655">
        <v>6068</v>
      </c>
      <c r="D655" s="1">
        <v>42905</v>
      </c>
    </row>
    <row r="656" spans="1:4" x14ac:dyDescent="0.3">
      <c r="A656" t="s">
        <v>129</v>
      </c>
      <c r="B656">
        <v>7</v>
      </c>
      <c r="C656">
        <v>5019</v>
      </c>
      <c r="D656" s="1">
        <v>42907</v>
      </c>
    </row>
    <row r="657" spans="1:4" x14ac:dyDescent="0.3">
      <c r="A657" t="s">
        <v>128</v>
      </c>
      <c r="B657">
        <v>9</v>
      </c>
      <c r="C657">
        <v>1783</v>
      </c>
      <c r="D657" s="1">
        <v>42908</v>
      </c>
    </row>
    <row r="658" spans="1:4" x14ac:dyDescent="0.3">
      <c r="A658" t="s">
        <v>156</v>
      </c>
      <c r="B658">
        <v>9</v>
      </c>
      <c r="C658">
        <v>9288</v>
      </c>
      <c r="D658" s="1">
        <v>42909</v>
      </c>
    </row>
    <row r="659" spans="1:4" x14ac:dyDescent="0.3">
      <c r="A659" t="s">
        <v>104</v>
      </c>
      <c r="B659">
        <v>6</v>
      </c>
      <c r="C659">
        <v>2320</v>
      </c>
      <c r="D659" s="1">
        <v>42910</v>
      </c>
    </row>
    <row r="660" spans="1:4" x14ac:dyDescent="0.3">
      <c r="A660" t="s">
        <v>136</v>
      </c>
      <c r="B660">
        <v>10</v>
      </c>
      <c r="C660">
        <v>4511</v>
      </c>
      <c r="D660" s="1">
        <v>42916</v>
      </c>
    </row>
    <row r="661" spans="1:4" x14ac:dyDescent="0.3">
      <c r="A661" t="s">
        <v>183</v>
      </c>
      <c r="B661">
        <v>12</v>
      </c>
      <c r="C661">
        <v>6232</v>
      </c>
      <c r="D661" s="1">
        <v>42916</v>
      </c>
    </row>
    <row r="662" spans="1:4" x14ac:dyDescent="0.3">
      <c r="A662" t="s">
        <v>177</v>
      </c>
      <c r="B662">
        <v>4</v>
      </c>
      <c r="C662">
        <v>2618</v>
      </c>
      <c r="D662" s="1">
        <v>42916</v>
      </c>
    </row>
    <row r="663" spans="1:4" x14ac:dyDescent="0.3">
      <c r="A663" t="s">
        <v>168</v>
      </c>
      <c r="B663">
        <v>6</v>
      </c>
      <c r="C663">
        <v>2635</v>
      </c>
      <c r="D663" s="1">
        <v>42917</v>
      </c>
    </row>
    <row r="664" spans="1:4" x14ac:dyDescent="0.3">
      <c r="A664" t="s">
        <v>164</v>
      </c>
      <c r="B664">
        <v>6</v>
      </c>
      <c r="C664">
        <v>7544</v>
      </c>
      <c r="D664" s="1">
        <v>42917</v>
      </c>
    </row>
    <row r="665" spans="1:4" x14ac:dyDescent="0.3">
      <c r="A665" t="s">
        <v>154</v>
      </c>
      <c r="B665">
        <v>5</v>
      </c>
      <c r="C665">
        <v>4342</v>
      </c>
      <c r="D665" s="1">
        <v>42918</v>
      </c>
    </row>
    <row r="666" spans="1:4" x14ac:dyDescent="0.3">
      <c r="A666" t="s">
        <v>156</v>
      </c>
      <c r="B666">
        <v>10</v>
      </c>
      <c r="C666">
        <v>5310</v>
      </c>
      <c r="D666" s="1">
        <v>42918</v>
      </c>
    </row>
    <row r="667" spans="1:4" x14ac:dyDescent="0.3">
      <c r="A667" t="s">
        <v>136</v>
      </c>
      <c r="B667">
        <v>11</v>
      </c>
      <c r="C667">
        <v>2483</v>
      </c>
      <c r="D667" s="1">
        <v>42921</v>
      </c>
    </row>
    <row r="668" spans="1:4" x14ac:dyDescent="0.3">
      <c r="A668" t="s">
        <v>122</v>
      </c>
      <c r="B668">
        <v>6</v>
      </c>
      <c r="C668">
        <v>9494</v>
      </c>
      <c r="D668" s="1">
        <v>42922</v>
      </c>
    </row>
    <row r="669" spans="1:4" x14ac:dyDescent="0.3">
      <c r="A669" t="s">
        <v>153</v>
      </c>
      <c r="B669">
        <v>7</v>
      </c>
      <c r="C669">
        <v>6469</v>
      </c>
      <c r="D669" s="1">
        <v>42926</v>
      </c>
    </row>
    <row r="670" spans="1:4" x14ac:dyDescent="0.3">
      <c r="A670" t="s">
        <v>188</v>
      </c>
      <c r="B670">
        <v>7</v>
      </c>
      <c r="C670">
        <v>7292</v>
      </c>
      <c r="D670" s="1">
        <v>42927</v>
      </c>
    </row>
    <row r="671" spans="1:4" x14ac:dyDescent="0.3">
      <c r="A671" t="s">
        <v>109</v>
      </c>
      <c r="B671">
        <v>5</v>
      </c>
      <c r="C671">
        <v>4603</v>
      </c>
      <c r="D671" s="1">
        <v>42927</v>
      </c>
    </row>
    <row r="672" spans="1:4" x14ac:dyDescent="0.3">
      <c r="A672" t="s">
        <v>121</v>
      </c>
      <c r="B672">
        <v>5</v>
      </c>
      <c r="C672">
        <v>5243</v>
      </c>
      <c r="D672" s="1">
        <v>42927</v>
      </c>
    </row>
    <row r="673" spans="1:4" x14ac:dyDescent="0.3">
      <c r="A673" t="s">
        <v>177</v>
      </c>
      <c r="B673">
        <v>5</v>
      </c>
      <c r="C673">
        <v>1315</v>
      </c>
      <c r="D673" s="1">
        <v>42928</v>
      </c>
    </row>
    <row r="674" spans="1:4" x14ac:dyDescent="0.3">
      <c r="A674" t="s">
        <v>131</v>
      </c>
      <c r="B674">
        <v>6</v>
      </c>
      <c r="C674">
        <v>2497</v>
      </c>
      <c r="D674" s="1">
        <v>42929</v>
      </c>
    </row>
    <row r="675" spans="1:4" x14ac:dyDescent="0.3">
      <c r="A675" t="s">
        <v>166</v>
      </c>
      <c r="B675">
        <v>13</v>
      </c>
      <c r="C675">
        <v>8816</v>
      </c>
      <c r="D675" s="1">
        <v>42929</v>
      </c>
    </row>
    <row r="676" spans="1:4" x14ac:dyDescent="0.3">
      <c r="A676" t="s">
        <v>108</v>
      </c>
      <c r="B676">
        <v>11</v>
      </c>
      <c r="C676">
        <v>6642</v>
      </c>
      <c r="D676" s="1">
        <v>42930</v>
      </c>
    </row>
    <row r="677" spans="1:4" x14ac:dyDescent="0.3">
      <c r="A677" t="s">
        <v>105</v>
      </c>
      <c r="B677">
        <v>16</v>
      </c>
      <c r="C677">
        <v>4567</v>
      </c>
      <c r="D677" s="1">
        <v>42930</v>
      </c>
    </row>
    <row r="678" spans="1:4" x14ac:dyDescent="0.3">
      <c r="A678" t="s">
        <v>170</v>
      </c>
      <c r="B678">
        <v>9</v>
      </c>
      <c r="C678">
        <v>1933</v>
      </c>
      <c r="D678" s="1">
        <v>42934</v>
      </c>
    </row>
    <row r="679" spans="1:4" x14ac:dyDescent="0.3">
      <c r="A679" t="s">
        <v>108</v>
      </c>
      <c r="B679">
        <v>12</v>
      </c>
      <c r="C679">
        <v>8269</v>
      </c>
      <c r="D679" s="1">
        <v>42937</v>
      </c>
    </row>
    <row r="680" spans="1:4" x14ac:dyDescent="0.3">
      <c r="A680" t="s">
        <v>121</v>
      </c>
      <c r="B680">
        <v>6</v>
      </c>
      <c r="C680">
        <v>8661</v>
      </c>
      <c r="D680" s="1">
        <v>42939</v>
      </c>
    </row>
    <row r="681" spans="1:4" x14ac:dyDescent="0.3">
      <c r="A681" t="s">
        <v>107</v>
      </c>
      <c r="B681">
        <v>8</v>
      </c>
      <c r="C681">
        <v>6718</v>
      </c>
      <c r="D681" s="1">
        <v>42939</v>
      </c>
    </row>
    <row r="682" spans="1:4" x14ac:dyDescent="0.3">
      <c r="A682" t="s">
        <v>165</v>
      </c>
      <c r="B682">
        <v>5</v>
      </c>
      <c r="C682">
        <v>7953</v>
      </c>
      <c r="D682" s="1">
        <v>42941</v>
      </c>
    </row>
    <row r="683" spans="1:4" x14ac:dyDescent="0.3">
      <c r="A683" t="s">
        <v>154</v>
      </c>
      <c r="B683">
        <v>6</v>
      </c>
      <c r="C683">
        <v>9171</v>
      </c>
      <c r="D683" s="1">
        <v>42941</v>
      </c>
    </row>
    <row r="684" spans="1:4" x14ac:dyDescent="0.3">
      <c r="A684" t="s">
        <v>163</v>
      </c>
      <c r="B684">
        <v>11</v>
      </c>
      <c r="C684">
        <v>9396</v>
      </c>
      <c r="D684" s="1">
        <v>42943</v>
      </c>
    </row>
    <row r="685" spans="1:4" x14ac:dyDescent="0.3">
      <c r="A685" t="s">
        <v>178</v>
      </c>
      <c r="B685">
        <v>7</v>
      </c>
      <c r="C685">
        <v>1644</v>
      </c>
      <c r="D685" s="1">
        <v>42945</v>
      </c>
    </row>
    <row r="686" spans="1:4" x14ac:dyDescent="0.3">
      <c r="A686" t="s">
        <v>119</v>
      </c>
      <c r="B686">
        <v>11</v>
      </c>
      <c r="C686">
        <v>7706</v>
      </c>
      <c r="D686" s="1">
        <v>42946</v>
      </c>
    </row>
    <row r="687" spans="1:4" x14ac:dyDescent="0.3">
      <c r="A687" t="s">
        <v>117</v>
      </c>
      <c r="B687">
        <v>10</v>
      </c>
      <c r="C687">
        <v>6658</v>
      </c>
      <c r="D687" s="1">
        <v>42947</v>
      </c>
    </row>
    <row r="688" spans="1:4" x14ac:dyDescent="0.3">
      <c r="A688" t="s">
        <v>131</v>
      </c>
      <c r="B688">
        <v>7</v>
      </c>
      <c r="C688">
        <v>8596</v>
      </c>
      <c r="D688" s="1">
        <v>42947</v>
      </c>
    </row>
    <row r="689" spans="1:4" x14ac:dyDescent="0.3">
      <c r="A689" t="s">
        <v>136</v>
      </c>
      <c r="B689">
        <v>12</v>
      </c>
      <c r="C689">
        <v>7520</v>
      </c>
      <c r="D689" s="1">
        <v>42949</v>
      </c>
    </row>
    <row r="690" spans="1:4" x14ac:dyDescent="0.3">
      <c r="A690" t="s">
        <v>131</v>
      </c>
      <c r="B690">
        <v>8</v>
      </c>
      <c r="C690">
        <v>5143</v>
      </c>
      <c r="D690" s="1">
        <v>42952</v>
      </c>
    </row>
    <row r="691" spans="1:4" x14ac:dyDescent="0.3">
      <c r="A691" t="s">
        <v>108</v>
      </c>
      <c r="B691">
        <v>13</v>
      </c>
      <c r="C691">
        <v>3851</v>
      </c>
      <c r="D691" s="1">
        <v>42952</v>
      </c>
    </row>
    <row r="692" spans="1:4" x14ac:dyDescent="0.3">
      <c r="A692" t="s">
        <v>130</v>
      </c>
      <c r="B692">
        <v>10</v>
      </c>
      <c r="C692">
        <v>4707</v>
      </c>
      <c r="D692" s="1">
        <v>42952</v>
      </c>
    </row>
    <row r="693" spans="1:4" x14ac:dyDescent="0.3">
      <c r="A693" t="s">
        <v>160</v>
      </c>
      <c r="B693">
        <v>7</v>
      </c>
      <c r="C693">
        <v>6713</v>
      </c>
      <c r="D693" s="1">
        <v>42953</v>
      </c>
    </row>
    <row r="694" spans="1:4" x14ac:dyDescent="0.3">
      <c r="A694" t="s">
        <v>151</v>
      </c>
      <c r="B694">
        <v>12</v>
      </c>
      <c r="C694">
        <v>1362</v>
      </c>
      <c r="D694" s="1">
        <v>42957</v>
      </c>
    </row>
    <row r="695" spans="1:4" x14ac:dyDescent="0.3">
      <c r="A695" t="s">
        <v>144</v>
      </c>
      <c r="B695">
        <v>12</v>
      </c>
      <c r="C695">
        <v>3525</v>
      </c>
      <c r="D695" s="1">
        <v>42958</v>
      </c>
    </row>
    <row r="696" spans="1:4" x14ac:dyDescent="0.3">
      <c r="A696" t="s">
        <v>188</v>
      </c>
      <c r="B696">
        <v>8</v>
      </c>
      <c r="C696">
        <v>7714</v>
      </c>
      <c r="D696" s="1">
        <v>42958</v>
      </c>
    </row>
    <row r="697" spans="1:4" x14ac:dyDescent="0.3">
      <c r="A697" t="s">
        <v>120</v>
      </c>
      <c r="B697">
        <v>7</v>
      </c>
      <c r="C697">
        <v>5149</v>
      </c>
      <c r="D697" s="1">
        <v>42959</v>
      </c>
    </row>
    <row r="698" spans="1:4" x14ac:dyDescent="0.3">
      <c r="A698" t="s">
        <v>154</v>
      </c>
      <c r="B698">
        <v>7</v>
      </c>
      <c r="C698">
        <v>1956</v>
      </c>
      <c r="D698" s="1">
        <v>42959</v>
      </c>
    </row>
    <row r="699" spans="1:4" x14ac:dyDescent="0.3">
      <c r="A699" t="s">
        <v>114</v>
      </c>
      <c r="B699">
        <v>8</v>
      </c>
      <c r="C699">
        <v>3437</v>
      </c>
      <c r="D699" s="1">
        <v>42961</v>
      </c>
    </row>
    <row r="700" spans="1:4" x14ac:dyDescent="0.3">
      <c r="A700" t="s">
        <v>136</v>
      </c>
      <c r="B700">
        <v>13</v>
      </c>
      <c r="C700">
        <v>4992</v>
      </c>
      <c r="D700" s="1">
        <v>42965</v>
      </c>
    </row>
    <row r="701" spans="1:4" x14ac:dyDescent="0.3">
      <c r="A701" t="s">
        <v>112</v>
      </c>
      <c r="B701">
        <v>7</v>
      </c>
      <c r="C701">
        <v>1634</v>
      </c>
      <c r="D701" s="1">
        <v>42968</v>
      </c>
    </row>
    <row r="702" spans="1:4" x14ac:dyDescent="0.3">
      <c r="A702" t="s">
        <v>135</v>
      </c>
      <c r="B702">
        <v>3</v>
      </c>
      <c r="C702">
        <v>7109</v>
      </c>
      <c r="D702" s="1">
        <v>42970</v>
      </c>
    </row>
    <row r="703" spans="1:4" x14ac:dyDescent="0.3">
      <c r="A703" t="s">
        <v>165</v>
      </c>
      <c r="B703">
        <v>6</v>
      </c>
      <c r="C703">
        <v>6839</v>
      </c>
      <c r="D703" s="1">
        <v>42970</v>
      </c>
    </row>
    <row r="704" spans="1:4" x14ac:dyDescent="0.3">
      <c r="A704" t="s">
        <v>180</v>
      </c>
      <c r="B704">
        <v>6</v>
      </c>
      <c r="C704">
        <v>5734</v>
      </c>
      <c r="D704" s="1">
        <v>42970</v>
      </c>
    </row>
    <row r="705" spans="1:4" x14ac:dyDescent="0.3">
      <c r="A705" t="s">
        <v>177</v>
      </c>
      <c r="B705">
        <v>6</v>
      </c>
      <c r="C705">
        <v>9298</v>
      </c>
      <c r="D705" s="1">
        <v>42970</v>
      </c>
    </row>
    <row r="706" spans="1:4" x14ac:dyDescent="0.3">
      <c r="A706" t="s">
        <v>121</v>
      </c>
      <c r="B706">
        <v>7</v>
      </c>
      <c r="C706">
        <v>7242</v>
      </c>
      <c r="D706" s="1">
        <v>42972</v>
      </c>
    </row>
    <row r="707" spans="1:4" x14ac:dyDescent="0.3">
      <c r="A707" t="s">
        <v>116</v>
      </c>
      <c r="B707">
        <v>11</v>
      </c>
      <c r="C707">
        <v>4646</v>
      </c>
      <c r="D707" s="1">
        <v>42975</v>
      </c>
    </row>
    <row r="708" spans="1:4" x14ac:dyDescent="0.3">
      <c r="A708" t="s">
        <v>163</v>
      </c>
      <c r="B708">
        <v>12</v>
      </c>
      <c r="C708">
        <v>1273</v>
      </c>
      <c r="D708" s="1">
        <v>42975</v>
      </c>
    </row>
    <row r="709" spans="1:4" x14ac:dyDescent="0.3">
      <c r="A709" t="s">
        <v>160</v>
      </c>
      <c r="B709">
        <v>8</v>
      </c>
      <c r="C709">
        <v>1809</v>
      </c>
      <c r="D709" s="1">
        <v>42978</v>
      </c>
    </row>
    <row r="710" spans="1:4" x14ac:dyDescent="0.3">
      <c r="A710" t="s">
        <v>126</v>
      </c>
      <c r="B710">
        <v>13</v>
      </c>
      <c r="C710">
        <v>3926</v>
      </c>
      <c r="D710" s="1">
        <v>42979</v>
      </c>
    </row>
    <row r="711" spans="1:4" x14ac:dyDescent="0.3">
      <c r="A711" t="s">
        <v>152</v>
      </c>
      <c r="B711">
        <v>13</v>
      </c>
      <c r="C711">
        <v>6956</v>
      </c>
      <c r="D711" s="1">
        <v>42981</v>
      </c>
    </row>
    <row r="712" spans="1:4" x14ac:dyDescent="0.3">
      <c r="A712" t="s">
        <v>179</v>
      </c>
      <c r="B712">
        <v>4</v>
      </c>
      <c r="C712">
        <v>1409</v>
      </c>
      <c r="D712" s="1">
        <v>42982</v>
      </c>
    </row>
    <row r="713" spans="1:4" x14ac:dyDescent="0.3">
      <c r="A713" t="s">
        <v>172</v>
      </c>
      <c r="B713">
        <v>12</v>
      </c>
      <c r="C713">
        <v>5927</v>
      </c>
      <c r="D713" s="1">
        <v>42983</v>
      </c>
    </row>
    <row r="714" spans="1:4" x14ac:dyDescent="0.3">
      <c r="A714" t="s">
        <v>151</v>
      </c>
      <c r="B714">
        <v>13</v>
      </c>
      <c r="C714">
        <v>3515</v>
      </c>
      <c r="D714" s="1">
        <v>42985</v>
      </c>
    </row>
    <row r="715" spans="1:4" x14ac:dyDescent="0.3">
      <c r="A715" t="s">
        <v>161</v>
      </c>
      <c r="B715">
        <v>7</v>
      </c>
      <c r="C715">
        <v>8858</v>
      </c>
      <c r="D715" s="1">
        <v>42990</v>
      </c>
    </row>
    <row r="716" spans="1:4" x14ac:dyDescent="0.3">
      <c r="A716" t="s">
        <v>124</v>
      </c>
      <c r="B716">
        <v>4</v>
      </c>
      <c r="C716">
        <v>6032</v>
      </c>
      <c r="D716" s="1">
        <v>42990</v>
      </c>
    </row>
    <row r="717" spans="1:4" x14ac:dyDescent="0.3">
      <c r="A717" t="s">
        <v>114</v>
      </c>
      <c r="B717">
        <v>9</v>
      </c>
      <c r="C717">
        <v>8644</v>
      </c>
      <c r="D717" s="1">
        <v>42991</v>
      </c>
    </row>
    <row r="718" spans="1:4" x14ac:dyDescent="0.3">
      <c r="A718" t="s">
        <v>188</v>
      </c>
      <c r="B718">
        <v>9</v>
      </c>
      <c r="C718">
        <v>5070</v>
      </c>
      <c r="D718" s="1">
        <v>42993</v>
      </c>
    </row>
    <row r="719" spans="1:4" x14ac:dyDescent="0.3">
      <c r="A719" t="s">
        <v>156</v>
      </c>
      <c r="B719">
        <v>11</v>
      </c>
      <c r="C719">
        <v>9486</v>
      </c>
      <c r="D719" s="1">
        <v>42994</v>
      </c>
    </row>
    <row r="720" spans="1:4" x14ac:dyDescent="0.3">
      <c r="A720" t="s">
        <v>116</v>
      </c>
      <c r="B720">
        <v>12</v>
      </c>
      <c r="C720">
        <v>9215</v>
      </c>
      <c r="D720" s="1">
        <v>42994</v>
      </c>
    </row>
    <row r="721" spans="1:4" x14ac:dyDescent="0.3">
      <c r="A721" t="s">
        <v>120</v>
      </c>
      <c r="B721">
        <v>8</v>
      </c>
      <c r="C721">
        <v>1864</v>
      </c>
      <c r="D721" s="1">
        <v>42996</v>
      </c>
    </row>
    <row r="722" spans="1:4" x14ac:dyDescent="0.3">
      <c r="A722" t="s">
        <v>179</v>
      </c>
      <c r="B722">
        <v>5</v>
      </c>
      <c r="C722">
        <v>4126</v>
      </c>
      <c r="D722" s="1">
        <v>42998</v>
      </c>
    </row>
    <row r="723" spans="1:4" x14ac:dyDescent="0.3">
      <c r="A723" t="s">
        <v>116</v>
      </c>
      <c r="B723">
        <v>13</v>
      </c>
      <c r="C723">
        <v>4455</v>
      </c>
      <c r="D723" s="1">
        <v>42998</v>
      </c>
    </row>
    <row r="724" spans="1:4" x14ac:dyDescent="0.3">
      <c r="A724" t="s">
        <v>155</v>
      </c>
      <c r="B724">
        <v>9</v>
      </c>
      <c r="C724">
        <v>9494</v>
      </c>
      <c r="D724" s="1">
        <v>43000</v>
      </c>
    </row>
    <row r="725" spans="1:4" x14ac:dyDescent="0.3">
      <c r="A725" t="s">
        <v>116</v>
      </c>
      <c r="B725">
        <v>14</v>
      </c>
      <c r="C725">
        <v>6661</v>
      </c>
      <c r="D725" s="1">
        <v>43000</v>
      </c>
    </row>
    <row r="726" spans="1:4" x14ac:dyDescent="0.3">
      <c r="A726" t="s">
        <v>110</v>
      </c>
      <c r="B726">
        <v>12</v>
      </c>
      <c r="C726">
        <v>9305</v>
      </c>
      <c r="D726" s="1">
        <v>43004</v>
      </c>
    </row>
    <row r="727" spans="1:4" x14ac:dyDescent="0.3">
      <c r="A727" t="s">
        <v>133</v>
      </c>
      <c r="B727">
        <v>5</v>
      </c>
      <c r="C727">
        <v>5487</v>
      </c>
      <c r="D727" s="1">
        <v>43007</v>
      </c>
    </row>
    <row r="728" spans="1:4" x14ac:dyDescent="0.3">
      <c r="A728" t="s">
        <v>102</v>
      </c>
      <c r="B728">
        <v>14</v>
      </c>
      <c r="C728">
        <v>5135</v>
      </c>
      <c r="D728" s="1">
        <v>43007</v>
      </c>
    </row>
    <row r="729" spans="1:4" x14ac:dyDescent="0.3">
      <c r="A729" t="s">
        <v>140</v>
      </c>
      <c r="B729">
        <v>9</v>
      </c>
      <c r="C729">
        <v>9632</v>
      </c>
      <c r="D729" s="1">
        <v>43008</v>
      </c>
    </row>
    <row r="730" spans="1:4" x14ac:dyDescent="0.3">
      <c r="A730" t="s">
        <v>154</v>
      </c>
      <c r="B730">
        <v>8</v>
      </c>
      <c r="C730">
        <v>8430</v>
      </c>
      <c r="D730" s="1">
        <v>43008</v>
      </c>
    </row>
    <row r="731" spans="1:4" x14ac:dyDescent="0.3">
      <c r="A731" t="s">
        <v>153</v>
      </c>
      <c r="B731">
        <v>8</v>
      </c>
      <c r="C731">
        <v>5682</v>
      </c>
      <c r="D731" s="1">
        <v>43011</v>
      </c>
    </row>
    <row r="732" spans="1:4" x14ac:dyDescent="0.3">
      <c r="A732" t="s">
        <v>168</v>
      </c>
      <c r="B732">
        <v>7</v>
      </c>
      <c r="C732">
        <v>5187</v>
      </c>
      <c r="D732" s="1">
        <v>43014</v>
      </c>
    </row>
    <row r="733" spans="1:4" x14ac:dyDescent="0.3">
      <c r="A733" t="s">
        <v>128</v>
      </c>
      <c r="B733">
        <v>10</v>
      </c>
      <c r="C733">
        <v>6053</v>
      </c>
      <c r="D733" s="1">
        <v>43015</v>
      </c>
    </row>
    <row r="734" spans="1:4" x14ac:dyDescent="0.3">
      <c r="A734" t="s">
        <v>112</v>
      </c>
      <c r="B734">
        <v>8</v>
      </c>
      <c r="C734">
        <v>8642</v>
      </c>
      <c r="D734" s="1">
        <v>43020</v>
      </c>
    </row>
    <row r="735" spans="1:4" x14ac:dyDescent="0.3">
      <c r="A735" t="s">
        <v>183</v>
      </c>
      <c r="B735">
        <v>13</v>
      </c>
      <c r="C735">
        <v>8541</v>
      </c>
      <c r="D735" s="1">
        <v>43020</v>
      </c>
    </row>
    <row r="736" spans="1:4" x14ac:dyDescent="0.3">
      <c r="A736" t="s">
        <v>147</v>
      </c>
      <c r="B736">
        <v>11</v>
      </c>
      <c r="C736">
        <v>2420</v>
      </c>
      <c r="D736" s="1">
        <v>43022</v>
      </c>
    </row>
    <row r="737" spans="1:4" x14ac:dyDescent="0.3">
      <c r="A737" t="s">
        <v>122</v>
      </c>
      <c r="B737">
        <v>7</v>
      </c>
      <c r="C737">
        <v>4749</v>
      </c>
      <c r="D737" s="1">
        <v>43023</v>
      </c>
    </row>
    <row r="738" spans="1:4" x14ac:dyDescent="0.3">
      <c r="A738" t="s">
        <v>166</v>
      </c>
      <c r="B738">
        <v>14</v>
      </c>
      <c r="C738">
        <v>3016</v>
      </c>
      <c r="D738" s="1">
        <v>43024</v>
      </c>
    </row>
    <row r="739" spans="1:4" x14ac:dyDescent="0.3">
      <c r="A739" t="s">
        <v>148</v>
      </c>
      <c r="B739">
        <v>8</v>
      </c>
      <c r="C739">
        <v>6784</v>
      </c>
      <c r="D739" s="1">
        <v>43024</v>
      </c>
    </row>
    <row r="740" spans="1:4" x14ac:dyDescent="0.3">
      <c r="A740" t="s">
        <v>180</v>
      </c>
      <c r="B740">
        <v>7</v>
      </c>
      <c r="C740">
        <v>8821</v>
      </c>
      <c r="D740" s="1">
        <v>43025</v>
      </c>
    </row>
    <row r="741" spans="1:4" x14ac:dyDescent="0.3">
      <c r="A741" t="s">
        <v>139</v>
      </c>
      <c r="B741">
        <v>5</v>
      </c>
      <c r="C741">
        <v>7581</v>
      </c>
      <c r="D741" s="1">
        <v>43027</v>
      </c>
    </row>
    <row r="742" spans="1:4" x14ac:dyDescent="0.3">
      <c r="A742" t="s">
        <v>103</v>
      </c>
      <c r="B742">
        <v>9</v>
      </c>
      <c r="C742">
        <v>1376</v>
      </c>
      <c r="D742" s="1">
        <v>43027</v>
      </c>
    </row>
    <row r="743" spans="1:4" x14ac:dyDescent="0.3">
      <c r="A743" t="s">
        <v>123</v>
      </c>
      <c r="B743">
        <v>6</v>
      </c>
      <c r="C743">
        <v>4800</v>
      </c>
      <c r="D743" s="1">
        <v>43028</v>
      </c>
    </row>
    <row r="744" spans="1:4" x14ac:dyDescent="0.3">
      <c r="A744" t="s">
        <v>120</v>
      </c>
      <c r="B744">
        <v>9</v>
      </c>
      <c r="C744">
        <v>9578</v>
      </c>
      <c r="D744" s="1">
        <v>43028</v>
      </c>
    </row>
    <row r="745" spans="1:4" x14ac:dyDescent="0.3">
      <c r="A745" t="s">
        <v>145</v>
      </c>
      <c r="B745">
        <v>10</v>
      </c>
      <c r="C745">
        <v>3553</v>
      </c>
      <c r="D745" s="1">
        <v>43029</v>
      </c>
    </row>
    <row r="746" spans="1:4" x14ac:dyDescent="0.3">
      <c r="A746" t="s">
        <v>155</v>
      </c>
      <c r="B746">
        <v>10</v>
      </c>
      <c r="C746">
        <v>2005</v>
      </c>
      <c r="D746" s="1">
        <v>43031</v>
      </c>
    </row>
    <row r="747" spans="1:4" x14ac:dyDescent="0.3">
      <c r="A747" t="s">
        <v>160</v>
      </c>
      <c r="B747">
        <v>9</v>
      </c>
      <c r="C747">
        <v>8005</v>
      </c>
      <c r="D747" s="1">
        <v>43033</v>
      </c>
    </row>
    <row r="748" spans="1:4" x14ac:dyDescent="0.3">
      <c r="A748" t="s">
        <v>172</v>
      </c>
      <c r="B748">
        <v>13</v>
      </c>
      <c r="C748">
        <v>6622</v>
      </c>
      <c r="D748" s="1">
        <v>43036</v>
      </c>
    </row>
    <row r="749" spans="1:4" x14ac:dyDescent="0.3">
      <c r="A749" t="s">
        <v>160</v>
      </c>
      <c r="B749">
        <v>10</v>
      </c>
      <c r="C749">
        <v>5100</v>
      </c>
      <c r="D749" s="1">
        <v>43040</v>
      </c>
    </row>
    <row r="750" spans="1:4" x14ac:dyDescent="0.3">
      <c r="A750" t="s">
        <v>127</v>
      </c>
      <c r="B750">
        <v>4</v>
      </c>
      <c r="C750">
        <v>8415</v>
      </c>
      <c r="D750" s="1">
        <v>43044</v>
      </c>
    </row>
    <row r="751" spans="1:4" x14ac:dyDescent="0.3">
      <c r="A751" t="s">
        <v>106</v>
      </c>
      <c r="B751">
        <v>7</v>
      </c>
      <c r="C751">
        <v>4934</v>
      </c>
      <c r="D751" s="1">
        <v>43044</v>
      </c>
    </row>
    <row r="752" spans="1:4" x14ac:dyDescent="0.3">
      <c r="A752" t="s">
        <v>133</v>
      </c>
      <c r="B752">
        <v>6</v>
      </c>
      <c r="C752">
        <v>9565</v>
      </c>
      <c r="D752" s="1">
        <v>43045</v>
      </c>
    </row>
    <row r="753" spans="1:4" x14ac:dyDescent="0.3">
      <c r="A753" t="s">
        <v>184</v>
      </c>
      <c r="B753">
        <v>8</v>
      </c>
      <c r="C753">
        <v>9303</v>
      </c>
      <c r="D753" s="1">
        <v>43046</v>
      </c>
    </row>
    <row r="754" spans="1:4" x14ac:dyDescent="0.3">
      <c r="A754" t="s">
        <v>144</v>
      </c>
      <c r="B754">
        <v>13</v>
      </c>
      <c r="C754">
        <v>6983</v>
      </c>
      <c r="D754" s="1">
        <v>43047</v>
      </c>
    </row>
  </sheetData>
  <autoFilter ref="A1:A754" xr:uid="{2304F1DF-579A-4864-9697-825CCAFE5C36}"/>
  <sortState xmlns:xlrd2="http://schemas.microsoft.com/office/spreadsheetml/2017/richdata2" ref="D2:D756">
    <sortCondition ref="D1:D7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1FBD-8ACE-469F-81A9-3422E57C7952}">
  <sheetPr>
    <tabColor theme="8" tint="0.59999389629810485"/>
  </sheetPr>
  <dimension ref="A1:W93"/>
  <sheetViews>
    <sheetView tabSelected="1" topLeftCell="C1" workbookViewId="0">
      <selection activeCell="S24" sqref="S24"/>
    </sheetView>
  </sheetViews>
  <sheetFormatPr defaultRowHeight="14.4" x14ac:dyDescent="0.3"/>
  <cols>
    <col min="1" max="1" width="16" bestFit="1" customWidth="1"/>
    <col min="2" max="2" width="16" customWidth="1"/>
    <col min="3" max="3" width="18.77734375" bestFit="1" customWidth="1"/>
    <col min="4" max="4" width="16.33203125" customWidth="1"/>
    <col min="5" max="5" width="14.44140625" customWidth="1"/>
    <col min="23" max="23" width="81.77734375" bestFit="1" customWidth="1"/>
  </cols>
  <sheetData>
    <row r="1" spans="1:22" ht="21" x14ac:dyDescent="0.4">
      <c r="A1" s="9" t="s">
        <v>4</v>
      </c>
      <c r="B1" s="9" t="s">
        <v>5</v>
      </c>
      <c r="C1" s="13" t="s">
        <v>195</v>
      </c>
      <c r="D1" s="9" t="s">
        <v>0</v>
      </c>
      <c r="E1" s="9" t="s">
        <v>3</v>
      </c>
      <c r="F1" s="10" t="s">
        <v>194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 spans="1:22" ht="15" customHeight="1" x14ac:dyDescent="0.3">
      <c r="A2" s="9"/>
      <c r="B2" s="9"/>
      <c r="C2" s="14"/>
      <c r="D2" s="9"/>
      <c r="E2" s="9"/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</row>
    <row r="3" spans="1:22" x14ac:dyDescent="0.3">
      <c r="A3" s="2" t="s">
        <v>99</v>
      </c>
      <c r="B3" s="2">
        <v>529698704</v>
      </c>
      <c r="C3" s="2" t="str">
        <f>A3&amp;"-"&amp;B3</f>
        <v>TG54-529698704</v>
      </c>
      <c r="D3" s="2">
        <v>86686</v>
      </c>
      <c r="E3" s="2" t="s">
        <v>9</v>
      </c>
      <c r="F3" s="2">
        <f>SUMIFS('تفاصيل الماليات'!$C$2:$C$754,'تفاصيل الماليات'!$B$2:$B$754,1,'تفاصيل الماليات'!$A$2:$A$754,الدفعات!C3)</f>
        <v>2103</v>
      </c>
      <c r="G3" s="2">
        <f>SUMIFS('تفاصيل الماليات'!$C$2:$C$754,'تفاصيل الماليات'!$B$2:$B$754,2,'تفاصيل الماليات'!$A$2:$A$754,الدفعات!C3)</f>
        <v>6495</v>
      </c>
      <c r="H3" s="2">
        <f>SUMIFS('تفاصيل الماليات'!$C$2:$C$754,'تفاصيل الماليات'!$B$2:$B$754,3,'تفاصيل الماليات'!$A$2:$A$754,الدفعات!C3)</f>
        <v>8853</v>
      </c>
      <c r="I3" s="2">
        <f>SUMIFS('تفاصيل الماليات'!$C$2:$C$754,'تفاصيل الماليات'!$B$2:$B$754,4,'تفاصيل الماليات'!$A$2:$A$754,الدفعات!C3)</f>
        <v>7759</v>
      </c>
      <c r="J3" s="2">
        <f>SUMIFS('تفاصيل الماليات'!$C$2:$C$754,'تفاصيل الماليات'!$B$2:$B$754,5,'تفاصيل الماليات'!$A$2:$A$754,الدفعات!C3)</f>
        <v>7268</v>
      </c>
      <c r="K3" s="2">
        <f>SUMIFS('تفاصيل الماليات'!$C$2:$C$754,'تفاصيل الماليات'!$B$2:$B$754,6,'تفاصيل الماليات'!$A$2:$A$754,الدفعات!C3)</f>
        <v>1813</v>
      </c>
      <c r="L3" s="2">
        <f>SUMIFS('تفاصيل الماليات'!$C$2:$C$754,'تفاصيل الماليات'!$B$2:$B$754,6,'تفاصيل الماليات'!$A$2:$A$754,الدفعات!C4)</f>
        <v>3522</v>
      </c>
      <c r="M3" s="2">
        <f>SUMIFS('تفاصيل الماليات'!$C$2:$C$754,'تفاصيل الماليات'!$B$2:$B$754,8,'تفاصيل الماليات'!$A$2:$A$754,الدفعات!C3)</f>
        <v>3064</v>
      </c>
      <c r="N3" s="2">
        <f>SUMIFS('تفاصيل الماليات'!$C$2:$C$754,'تفاصيل الماليات'!$B$2:$B$754,9,'تفاصيل الماليات'!$A$2:$A$754,الدفعات!C3)</f>
        <v>9392</v>
      </c>
      <c r="O3" s="2">
        <f>SUMIFS('تفاصيل الماليات'!$C$2:$C$754,'تفاصيل الماليات'!$B$2:$B$754,10,'تفاصيل الماليات'!$A$2:$A$754,الدفعات!C3)</f>
        <v>6539</v>
      </c>
      <c r="P3" s="2">
        <f>SUMIFS('تفاصيل الماليات'!$C$2:$C$754,'تفاصيل الماليات'!$B$2:$B$754,11,'تفاصيل الماليات'!$A$2:$A$754,الدفعات!C3)</f>
        <v>9269</v>
      </c>
      <c r="Q3" s="2">
        <f>SUMIFS('تفاصيل الماليات'!$C$2:$C$754,'تفاصيل الماليات'!$B$2:$B$754,12,'تفاصيل الماليات'!$A$2:$A$754,الدفعات!C3)</f>
        <v>8294</v>
      </c>
      <c r="R3" s="2">
        <f>SUMIFS('تفاصيل الماليات'!$C$2:$C$754,'تفاصيل الماليات'!$B$2:$B$754,13,'تفاصيل الماليات'!$A$2:$A$754,الدفعات!C3)</f>
        <v>8816</v>
      </c>
      <c r="S3" s="2">
        <f>SUMIFS('تفاصيل الماليات'!$C$2:$C$754,'تفاصيل الماليات'!$B$2:$B$754,14,'تفاصيل الماليات'!$A$2:$A$754,الدفعات!C3)</f>
        <v>3016</v>
      </c>
      <c r="T3" s="2">
        <f>SUMIFS('تفاصيل الماليات'!$C$2:$C$754,'تفاصيل الماليات'!$B$2:$B$754,15,'تفاصيل الماليات'!$A$2:$A$754,الدفعات!C3)</f>
        <v>0</v>
      </c>
      <c r="U3" s="2">
        <f>SUMIFS('تفاصيل الماليات'!$C$2:$C$754,'تفاصيل الماليات'!$B$2:$B$754,16,'تفاصيل الماليات'!$A$2:$A$754,الدفعات!C3)</f>
        <v>0</v>
      </c>
      <c r="V3" s="2">
        <f>SUMIFS('تفاصيل الماليات'!$C$2:$C$754,'تفاصيل الماليات'!$B$2:$B$754,17,'تفاصيل الماليات'!$A$2:$A$754,الدفعات!C3)</f>
        <v>0</v>
      </c>
    </row>
    <row r="4" spans="1:22" x14ac:dyDescent="0.3">
      <c r="A4" s="2" t="s">
        <v>60</v>
      </c>
      <c r="B4" s="2">
        <v>369881896</v>
      </c>
      <c r="C4" s="2" t="str">
        <f t="shared" ref="C4:C67" si="0">A4&amp;"-"&amp;B4</f>
        <v>UD10-369881896</v>
      </c>
      <c r="D4" s="2">
        <v>53831</v>
      </c>
      <c r="E4" s="2" t="s">
        <v>6</v>
      </c>
      <c r="F4" s="2">
        <f>SUMIFS('تفاصيل الماليات'!$C$2:$C$754,'تفاصيل الماليات'!$B$2:$B$754,1,'تفاصيل الماليات'!$A$2:$A$754,الدفعات!C4)</f>
        <v>5047</v>
      </c>
      <c r="G4" s="2">
        <f>SUMIFS('تفاصيل الماليات'!$C$2:$C$754,'تفاصيل الماليات'!$B$2:$B$754,2,'تفاصيل الماليات'!$A$2:$A$754,الدفعات!C4)</f>
        <v>2709</v>
      </c>
      <c r="H4" s="2">
        <f>SUMIFS('تفاصيل الماليات'!$C$2:$C$754,'تفاصيل الماليات'!$B$2:$B$754,3,'تفاصيل الماليات'!$A$2:$A$754,الدفعات!C4)</f>
        <v>5342</v>
      </c>
      <c r="I4" s="2">
        <f>SUMIFS('تفاصيل الماليات'!$C$2:$C$754,'تفاصيل الماليات'!$B$2:$B$754,4,'تفاصيل الماليات'!$A$2:$A$754,الدفعات!C4)</f>
        <v>7056</v>
      </c>
      <c r="J4" s="2">
        <f>SUMIFS('تفاصيل الماليات'!$C$2:$C$754,'تفاصيل الماليات'!$B$2:$B$754,5,'تفاصيل الماليات'!$A$2:$A$754,الدفعات!C4)</f>
        <v>8547</v>
      </c>
      <c r="K4" s="2">
        <f>SUMIFS('تفاصيل الماليات'!$C$2:$C$754,'تفاصيل الماليات'!$B$2:$B$754,6,'تفاصيل الماليات'!$A$2:$A$754,الدفعات!C4)</f>
        <v>3522</v>
      </c>
      <c r="L4" s="2">
        <f>SUMIFS('تفاصيل الماليات'!$C$2:$C$754,'تفاصيل الماليات'!$B$2:$B$754,7,'تفاصيل الماليات'!$A$2:$A$754,الدفعات!C4)</f>
        <v>3541</v>
      </c>
      <c r="M4" s="2">
        <f>SUMIFS('تفاصيل الماليات'!$C$2:$C$754,'تفاصيل الماليات'!$B$2:$B$754,8,'تفاصيل الماليات'!$A$2:$A$754,الدفعات!C4)</f>
        <v>2603</v>
      </c>
      <c r="N4" s="2">
        <f>SUMIFS('تفاصيل الماليات'!$C$2:$C$754,'تفاصيل الماليات'!$B$2:$B$754,9,'تفاصيل الماليات'!$A$2:$A$754,الدفعات!C4)</f>
        <v>1933</v>
      </c>
      <c r="O4" s="2">
        <f>SUMIFS('تفاصيل الماليات'!$C$2:$C$754,'تفاصيل الماليات'!$B$2:$B$754,10,'تفاصيل الماليات'!$A$2:$A$754,الدفعات!C4)</f>
        <v>0</v>
      </c>
      <c r="P4" s="2">
        <f>SUMIFS('تفاصيل الماليات'!$C$2:$C$754,'تفاصيل الماليات'!$B$2:$B$754,11,'تفاصيل الماليات'!$A$2:$A$754,الدفعات!C4)</f>
        <v>0</v>
      </c>
      <c r="Q4" s="2">
        <f>SUMIFS('تفاصيل الماليات'!$C$2:$C$754,'تفاصيل الماليات'!$B$2:$B$754,12,'تفاصيل الماليات'!$A$2:$A$754,الدفعات!C4)</f>
        <v>0</v>
      </c>
      <c r="R4" s="2">
        <f>SUMIFS('تفاصيل الماليات'!$C$2:$C$754,'تفاصيل الماليات'!$B$2:$B$754,13,'تفاصيل الماليات'!$A$2:$A$754,الدفعات!C4)</f>
        <v>0</v>
      </c>
      <c r="S4" s="2">
        <f>SUMIFS('تفاصيل الماليات'!$C$2:$C$754,'تفاصيل الماليات'!$B$2:$B$754,14,'تفاصيل الماليات'!$A$2:$A$754,الدفعات!C4)</f>
        <v>0</v>
      </c>
      <c r="T4" s="2">
        <f>SUMIFS('تفاصيل الماليات'!$C$2:$C$754,'تفاصيل الماليات'!$B$2:$B$754,15,'تفاصيل الماليات'!$A$2:$A$754,الدفعات!C4)</f>
        <v>0</v>
      </c>
      <c r="U4" s="2">
        <f>SUMIFS('تفاصيل الماليات'!$C$2:$C$754,'تفاصيل الماليات'!$B$2:$B$754,16,'تفاصيل الماليات'!$A$2:$A$754,الدفعات!C4)</f>
        <v>0</v>
      </c>
      <c r="V4" s="2">
        <f>SUMIFS('تفاصيل الماليات'!$C$2:$C$754,'تفاصيل الماليات'!$B$2:$B$754,17,'تفاصيل الماليات'!$A$2:$A$754,الدفعات!C4)</f>
        <v>0</v>
      </c>
    </row>
    <row r="5" spans="1:22" x14ac:dyDescent="0.3">
      <c r="A5" s="2" t="s">
        <v>73</v>
      </c>
      <c r="B5" s="2">
        <v>439796693</v>
      </c>
      <c r="C5" s="2" t="str">
        <f t="shared" si="0"/>
        <v>ZW54-439796693</v>
      </c>
      <c r="D5" s="2">
        <v>56637</v>
      </c>
      <c r="E5" s="2" t="s">
        <v>8</v>
      </c>
      <c r="F5" s="2">
        <f>SUMIFS('تفاصيل الماليات'!$C$2:$C$754,'تفاصيل الماليات'!$B$2:$B$754,1,'تفاصيل الماليات'!$A$2:$A$754,الدفعات!C5)</f>
        <v>2722</v>
      </c>
      <c r="G5" s="2">
        <f>SUMIFS('تفاصيل الماليات'!$C$2:$C$754,'تفاصيل الماليات'!$B$2:$B$754,2,'تفاصيل الماليات'!$A$2:$A$754,الدفعات!C5)</f>
        <v>3351</v>
      </c>
      <c r="H5" s="2">
        <f>SUMIFS('تفاصيل الماليات'!$C$2:$C$754,'تفاصيل الماليات'!$B$2:$B$754,3,'تفاصيل الماليات'!$A$2:$A$754,الدفعات!C5)</f>
        <v>5979</v>
      </c>
      <c r="I5" s="2">
        <f>SUMIFS('تفاصيل الماليات'!$C$2:$C$754,'تفاصيل الماليات'!$B$2:$B$754,4,'تفاصيل الماليات'!$A$2:$A$754,الدفعات!C5)</f>
        <v>4610</v>
      </c>
      <c r="J5" s="2">
        <f>SUMIFS('تفاصيل الماليات'!$C$2:$C$754,'تفاصيل الماليات'!$B$2:$B$754,5,'تفاصيل الماليات'!$A$2:$A$754,الدفعات!C5)</f>
        <v>2342</v>
      </c>
      <c r="K5" s="2">
        <f>SUMIFS('تفاصيل الماليات'!$C$2:$C$754,'تفاصيل الماليات'!$B$2:$B$754,6,'تفاصيل الماليات'!$A$2:$A$754,الدفعات!C5)</f>
        <v>4467</v>
      </c>
      <c r="L5" s="2">
        <f>SUMIFS('تفاصيل الماليات'!$C$2:$C$754,'تفاصيل الماليات'!$B$2:$B$754,7,'تفاصيل الماليات'!$A$2:$A$754,الدفعات!C5)</f>
        <v>4041</v>
      </c>
      <c r="M5" s="2">
        <f>SUMIFS('تفاصيل الماليات'!$C$2:$C$754,'تفاصيل الماليات'!$B$2:$B$754,8,'تفاصيل الماليات'!$A$2:$A$754,الدفعات!C5)</f>
        <v>0</v>
      </c>
      <c r="N5" s="2">
        <f>SUMIFS('تفاصيل الماليات'!$C$2:$C$754,'تفاصيل الماليات'!$B$2:$B$754,9,'تفاصيل الماليات'!$A$2:$A$754,الدفعات!C5)</f>
        <v>0</v>
      </c>
      <c r="O5" s="2">
        <f>SUMIFS('تفاصيل الماليات'!$C$2:$C$754,'تفاصيل الماليات'!$B$2:$B$754,10,'تفاصيل الماليات'!$A$2:$A$754,الدفعات!C5)</f>
        <v>0</v>
      </c>
      <c r="P5" s="2">
        <f>SUMIFS('تفاصيل الماليات'!$C$2:$C$754,'تفاصيل الماليات'!$B$2:$B$754,11,'تفاصيل الماليات'!$A$2:$A$754,الدفعات!C5)</f>
        <v>0</v>
      </c>
      <c r="Q5" s="2">
        <f>SUMIFS('تفاصيل الماليات'!$C$2:$C$754,'تفاصيل الماليات'!$B$2:$B$754,12,'تفاصيل الماليات'!$A$2:$A$754,الدفعات!C5)</f>
        <v>0</v>
      </c>
      <c r="R5" s="2">
        <f>SUMIFS('تفاصيل الماليات'!$C$2:$C$754,'تفاصيل الماليات'!$B$2:$B$754,13,'تفاصيل الماليات'!$A$2:$A$754,الدفعات!C5)</f>
        <v>0</v>
      </c>
      <c r="S5" s="2">
        <f>SUMIFS('تفاصيل الماليات'!$C$2:$C$754,'تفاصيل الماليات'!$B$2:$B$754,14,'تفاصيل الماليات'!$A$2:$A$754,الدفعات!C5)</f>
        <v>0</v>
      </c>
      <c r="T5" s="2">
        <f>SUMIFS('تفاصيل الماليات'!$C$2:$C$754,'تفاصيل الماليات'!$B$2:$B$754,15,'تفاصيل الماليات'!$A$2:$A$754,الدفعات!C5)</f>
        <v>0</v>
      </c>
      <c r="U5" s="2">
        <f>SUMIFS('تفاصيل الماليات'!$C$2:$C$754,'تفاصيل الماليات'!$B$2:$B$754,16,'تفاصيل الماليات'!$A$2:$A$754,الدفعات!C5)</f>
        <v>0</v>
      </c>
      <c r="V5" s="2">
        <f>SUMIFS('تفاصيل الماليات'!$C$2:$C$754,'تفاصيل الماليات'!$B$2:$B$754,17,'تفاصيل الماليات'!$A$2:$A$754,الدفعات!C5)</f>
        <v>0</v>
      </c>
    </row>
    <row r="6" spans="1:22" x14ac:dyDescent="0.3">
      <c r="A6" s="2" t="s">
        <v>67</v>
      </c>
      <c r="B6" s="2">
        <v>627693438</v>
      </c>
      <c r="C6" s="2" t="str">
        <f t="shared" si="0"/>
        <v>ZZ28-627693438</v>
      </c>
      <c r="D6" s="2">
        <v>76405</v>
      </c>
      <c r="E6" s="2" t="s">
        <v>9</v>
      </c>
      <c r="F6" s="2">
        <f>SUMIFS('تفاصيل الماليات'!$C$2:$C$754,'تفاصيل الماليات'!$B$2:$B$754,1,'تفاصيل الماليات'!$A$2:$A$754,الدفعات!C6)</f>
        <v>8928</v>
      </c>
      <c r="G6" s="2">
        <f>SUMIFS('تفاصيل الماليات'!$C$2:$C$754,'تفاصيل الماليات'!$B$2:$B$754,2,'تفاصيل الماليات'!$A$2:$A$754,الدفعات!C6)</f>
        <v>6057</v>
      </c>
      <c r="H6" s="2">
        <f>SUMIFS('تفاصيل الماليات'!$C$2:$C$754,'تفاصيل الماليات'!$B$2:$B$754,3,'تفاصيل الماليات'!$A$2:$A$754,الدفعات!C6)</f>
        <v>6452</v>
      </c>
      <c r="I6" s="2">
        <f>SUMIFS('تفاصيل الماليات'!$C$2:$C$754,'تفاصيل الماليات'!$B$2:$B$754,4,'تفاصيل الماليات'!$A$2:$A$754,الدفعات!C6)</f>
        <v>4560</v>
      </c>
      <c r="J6" s="2">
        <f>SUMIFS('تفاصيل الماليات'!$C$2:$C$754,'تفاصيل الماليات'!$B$2:$B$754,5,'تفاصيل الماليات'!$A$2:$A$754,الدفعات!C6)</f>
        <v>3659</v>
      </c>
      <c r="K6" s="2">
        <f>SUMIFS('تفاصيل الماليات'!$C$2:$C$754,'تفاصيل الماليات'!$B$2:$B$754,6,'تفاصيل الماليات'!$A$2:$A$754,الدفعات!C6)</f>
        <v>5169</v>
      </c>
      <c r="L6" s="2">
        <f>SUMIFS('تفاصيل الماليات'!$C$2:$C$754,'تفاصيل الماليات'!$B$2:$B$754,7,'تفاصيل الماليات'!$A$2:$A$754,الدفعات!C6)</f>
        <v>6906</v>
      </c>
      <c r="M6" s="2">
        <f>SUMIFS('تفاصيل الماليات'!$C$2:$C$754,'تفاصيل الماليات'!$B$2:$B$754,8,'تفاصيل الماليات'!$A$2:$A$754,الدفعات!C6)</f>
        <v>8893</v>
      </c>
      <c r="N6" s="2">
        <f>SUMIFS('تفاصيل الماليات'!$C$2:$C$754,'تفاصيل الماليات'!$B$2:$B$754,9,'تفاصيل الماليات'!$A$2:$A$754,الدفعات!C6)</f>
        <v>7058</v>
      </c>
      <c r="O6" s="2">
        <f>SUMIFS('تفاصيل الماليات'!$C$2:$C$754,'تفاصيل الماليات'!$B$2:$B$754,10,'تفاصيل الماليات'!$A$2:$A$754,الدفعات!C6)</f>
        <v>7583</v>
      </c>
      <c r="P6" s="2">
        <f>SUMIFS('تفاصيل الماليات'!$C$2:$C$754,'تفاصيل الماليات'!$B$2:$B$754,11,'تفاصيل الماليات'!$A$2:$A$754,الدفعات!C6)</f>
        <v>0</v>
      </c>
      <c r="Q6" s="2">
        <f>SUMIFS('تفاصيل الماليات'!$C$2:$C$754,'تفاصيل الماليات'!$B$2:$B$754,12,'تفاصيل الماليات'!$A$2:$A$754,الدفعات!C6)</f>
        <v>0</v>
      </c>
      <c r="R6" s="2">
        <f>SUMIFS('تفاصيل الماليات'!$C$2:$C$754,'تفاصيل الماليات'!$B$2:$B$754,13,'تفاصيل الماليات'!$A$2:$A$754,الدفعات!C6)</f>
        <v>0</v>
      </c>
      <c r="S6" s="2">
        <f>SUMIFS('تفاصيل الماليات'!$C$2:$C$754,'تفاصيل الماليات'!$B$2:$B$754,14,'تفاصيل الماليات'!$A$2:$A$754,الدفعات!C6)</f>
        <v>0</v>
      </c>
      <c r="T6" s="2">
        <f>SUMIFS('تفاصيل الماليات'!$C$2:$C$754,'تفاصيل الماليات'!$B$2:$B$754,15,'تفاصيل الماليات'!$A$2:$A$754,الدفعات!C6)</f>
        <v>0</v>
      </c>
      <c r="U6" s="2">
        <f>SUMIFS('تفاصيل الماليات'!$C$2:$C$754,'تفاصيل الماليات'!$B$2:$B$754,16,'تفاصيل الماليات'!$A$2:$A$754,الدفعات!C6)</f>
        <v>0</v>
      </c>
      <c r="V6" s="2">
        <f>SUMIFS('تفاصيل الماليات'!$C$2:$C$754,'تفاصيل الماليات'!$B$2:$B$754,17,'تفاصيل الماليات'!$A$2:$A$754,الدفعات!C6)</f>
        <v>0</v>
      </c>
    </row>
    <row r="7" spans="1:22" x14ac:dyDescent="0.3">
      <c r="A7" s="2" t="s">
        <v>97</v>
      </c>
      <c r="B7" s="2">
        <v>181628902</v>
      </c>
      <c r="C7" s="2" t="str">
        <f t="shared" si="0"/>
        <v>QG54-181628902</v>
      </c>
      <c r="D7" s="2">
        <v>66886</v>
      </c>
      <c r="E7" s="2" t="s">
        <v>9</v>
      </c>
      <c r="F7" s="2">
        <f>SUMIFS('تفاصيل الماليات'!$C$2:$C$754,'تفاصيل الماليات'!$B$2:$B$754,1,'تفاصيل الماليات'!$A$2:$A$754,الدفعات!C7)</f>
        <v>4639</v>
      </c>
      <c r="G7" s="2">
        <f>SUMIFS('تفاصيل الماليات'!$C$2:$C$754,'تفاصيل الماليات'!$B$2:$B$754,2,'تفاصيل الماليات'!$A$2:$A$754,الدفعات!C7)</f>
        <v>9048</v>
      </c>
      <c r="H7" s="2">
        <f>SUMIFS('تفاصيل الماليات'!$C$2:$C$754,'تفاصيل الماليات'!$B$2:$B$754,3,'تفاصيل الماليات'!$A$2:$A$754,الدفعات!C7)</f>
        <v>7196</v>
      </c>
      <c r="I7" s="2">
        <f>SUMIFS('تفاصيل الماليات'!$C$2:$C$754,'تفاصيل الماليات'!$B$2:$B$754,4,'تفاصيل الماليات'!$A$2:$A$754,الدفعات!C7)</f>
        <v>3813</v>
      </c>
      <c r="J7" s="2">
        <f>SUMIFS('تفاصيل الماليات'!$C$2:$C$754,'تفاصيل الماليات'!$B$2:$B$754,5,'تفاصيل الماليات'!$A$2:$A$754,الدفعات!C7)</f>
        <v>8945</v>
      </c>
      <c r="K7" s="2">
        <f>SUMIFS('تفاصيل الماليات'!$C$2:$C$754,'تفاصيل الماليات'!$B$2:$B$754,6,'تفاصيل الماليات'!$A$2:$A$754,الدفعات!C7)</f>
        <v>3622</v>
      </c>
      <c r="L7" s="2">
        <f>SUMIFS('تفاصيل الماليات'!$C$2:$C$754,'تفاصيل الماليات'!$B$2:$B$754,7,'تفاصيل الماليات'!$A$2:$A$754,الدفعات!C7)</f>
        <v>1530</v>
      </c>
      <c r="M7" s="2">
        <f>SUMIFS('تفاصيل الماليات'!$C$2:$C$754,'تفاصيل الماليات'!$B$2:$B$754,8,'تفاصيل الماليات'!$A$2:$A$754,الدفعات!C7)</f>
        <v>2627</v>
      </c>
      <c r="N7" s="2">
        <f>SUMIFS('تفاصيل الماليات'!$C$2:$C$754,'تفاصيل الماليات'!$B$2:$B$754,9,'تفاصيل الماليات'!$A$2:$A$754,الدفعات!C7)</f>
        <v>2358</v>
      </c>
      <c r="O7" s="2">
        <f>SUMIFS('تفاصيل الماليات'!$C$2:$C$754,'تفاصيل الماليات'!$B$2:$B$754,10,'تفاصيل الماليات'!$A$2:$A$754,الدفعات!C7)</f>
        <v>1376</v>
      </c>
      <c r="P7" s="2">
        <f>SUMIFS('تفاصيل الماليات'!$C$2:$C$754,'تفاصيل الماليات'!$B$2:$B$754,11,'تفاصيل الماليات'!$A$2:$A$754,الدفعات!C7)</f>
        <v>4715</v>
      </c>
      <c r="Q7" s="2">
        <f>SUMIFS('تفاصيل الماليات'!$C$2:$C$754,'تفاصيل الماليات'!$B$2:$B$754,12,'تفاصيل الماليات'!$A$2:$A$754,الدفعات!C7)</f>
        <v>1362</v>
      </c>
      <c r="R7" s="2">
        <f>SUMIFS('تفاصيل الماليات'!$C$2:$C$754,'تفاصيل الماليات'!$B$2:$B$754,13,'تفاصيل الماليات'!$A$2:$A$754,الدفعات!C7)</f>
        <v>3515</v>
      </c>
      <c r="S7" s="2">
        <f>SUMIFS('تفاصيل الماليات'!$C$2:$C$754,'تفاصيل الماليات'!$B$2:$B$754,14,'تفاصيل الماليات'!$A$2:$A$754,الدفعات!C7)</f>
        <v>0</v>
      </c>
      <c r="T7" s="2">
        <f>SUMIFS('تفاصيل الماليات'!$C$2:$C$754,'تفاصيل الماليات'!$B$2:$B$754,15,'تفاصيل الماليات'!$A$2:$A$754,الدفعات!C7)</f>
        <v>0</v>
      </c>
      <c r="U7" s="2">
        <f>SUMIFS('تفاصيل الماليات'!$C$2:$C$754,'تفاصيل الماليات'!$B$2:$B$754,16,'تفاصيل الماليات'!$A$2:$A$754,الدفعات!C7)</f>
        <v>0</v>
      </c>
      <c r="V7" s="2">
        <f>SUMIFS('تفاصيل الماليات'!$C$2:$C$754,'تفاصيل الماليات'!$B$2:$B$754,17,'تفاصيل الماليات'!$A$2:$A$754,الدفعات!C7)</f>
        <v>0</v>
      </c>
    </row>
    <row r="8" spans="1:22" x14ac:dyDescent="0.3">
      <c r="A8" s="2" t="s">
        <v>90</v>
      </c>
      <c r="B8" s="2">
        <v>165152728</v>
      </c>
      <c r="C8" s="2" t="str">
        <f t="shared" si="0"/>
        <v>QR68-165152728</v>
      </c>
      <c r="D8" s="2">
        <v>120328</v>
      </c>
      <c r="E8" s="2" t="s">
        <v>9</v>
      </c>
      <c r="F8" s="2">
        <f>SUMIFS('تفاصيل الماليات'!$C$2:$C$754,'تفاصيل الماليات'!$B$2:$B$754,1,'تفاصيل الماليات'!$A$2:$A$754,الدفعات!C8)</f>
        <v>7187</v>
      </c>
      <c r="G8" s="2">
        <f>SUMIFS('تفاصيل الماليات'!$C$2:$C$754,'تفاصيل الماليات'!$B$2:$B$754,2,'تفاصيل الماليات'!$A$2:$A$754,الدفعات!C8)</f>
        <v>3479</v>
      </c>
      <c r="H8" s="2">
        <f>SUMIFS('تفاصيل الماليات'!$C$2:$C$754,'تفاصيل الماليات'!$B$2:$B$754,3,'تفاصيل الماليات'!$A$2:$A$754,الدفعات!C8)</f>
        <v>9552</v>
      </c>
      <c r="I8" s="2">
        <f>SUMIFS('تفاصيل الماليات'!$C$2:$C$754,'تفاصيل الماليات'!$B$2:$B$754,4,'تفاصيل الماليات'!$A$2:$A$754,الدفعات!C8)</f>
        <v>3673</v>
      </c>
      <c r="J8" s="2">
        <f>SUMIFS('تفاصيل الماليات'!$C$2:$C$754,'تفاصيل الماليات'!$B$2:$B$754,5,'تفاصيل الماليات'!$A$2:$A$754,الدفعات!C8)</f>
        <v>1996</v>
      </c>
      <c r="K8" s="2">
        <f>SUMIFS('تفاصيل الماليات'!$C$2:$C$754,'تفاصيل الماليات'!$B$2:$B$754,6,'تفاصيل الماليات'!$A$2:$A$754,الدفعات!C8)</f>
        <v>5167</v>
      </c>
      <c r="L8" s="2">
        <f>SUMIFS('تفاصيل الماليات'!$C$2:$C$754,'تفاصيل الماليات'!$B$2:$B$754,7,'تفاصيل الماليات'!$A$2:$A$754,الدفعات!C8)</f>
        <v>3470</v>
      </c>
      <c r="M8" s="2">
        <f>SUMIFS('تفاصيل الماليات'!$C$2:$C$754,'تفاصيل الماليات'!$B$2:$B$754,8,'تفاصيل الماليات'!$A$2:$A$754,الدفعات!C8)</f>
        <v>2745</v>
      </c>
      <c r="N8" s="2">
        <f>SUMIFS('تفاصيل الماليات'!$C$2:$C$754,'تفاصيل الماليات'!$B$2:$B$754,9,'تفاصيل الماليات'!$A$2:$A$754,الدفعات!C8)</f>
        <v>9494</v>
      </c>
      <c r="O8" s="2">
        <f>SUMIFS('تفاصيل الماليات'!$C$2:$C$754,'تفاصيل الماليات'!$B$2:$B$754,10,'تفاصيل الماليات'!$A$2:$A$754,الدفعات!C8)</f>
        <v>2005</v>
      </c>
      <c r="P8" s="2">
        <f>SUMIFS('تفاصيل الماليات'!$C$2:$C$754,'تفاصيل الماليات'!$B$2:$B$754,11,'تفاصيل الماليات'!$A$2:$A$754,الدفعات!C8)</f>
        <v>0</v>
      </c>
      <c r="Q8" s="2">
        <f>SUMIFS('تفاصيل الماليات'!$C$2:$C$754,'تفاصيل الماليات'!$B$2:$B$754,12,'تفاصيل الماليات'!$A$2:$A$754,الدفعات!C8)</f>
        <v>0</v>
      </c>
      <c r="R8" s="2">
        <f>SUMIFS('تفاصيل الماليات'!$C$2:$C$754,'تفاصيل الماليات'!$B$2:$B$754,13,'تفاصيل الماليات'!$A$2:$A$754,الدفعات!C8)</f>
        <v>0</v>
      </c>
      <c r="S8" s="2">
        <f>SUMIFS('تفاصيل الماليات'!$C$2:$C$754,'تفاصيل الماليات'!$B$2:$B$754,14,'تفاصيل الماليات'!$A$2:$A$754,الدفعات!C8)</f>
        <v>0</v>
      </c>
      <c r="T8" s="2">
        <f>SUMIFS('تفاصيل الماليات'!$C$2:$C$754,'تفاصيل الماليات'!$B$2:$B$754,15,'تفاصيل الماليات'!$A$2:$A$754,الدفعات!C8)</f>
        <v>0</v>
      </c>
      <c r="U8" s="2">
        <f>SUMIFS('تفاصيل الماليات'!$C$2:$C$754,'تفاصيل الماليات'!$B$2:$B$754,16,'تفاصيل الماليات'!$A$2:$A$754,الدفعات!C8)</f>
        <v>0</v>
      </c>
      <c r="V8" s="2">
        <f>SUMIFS('تفاصيل الماليات'!$C$2:$C$754,'تفاصيل الماليات'!$B$2:$B$754,17,'تفاصيل الماليات'!$A$2:$A$754,الدفعات!C8)</f>
        <v>0</v>
      </c>
    </row>
    <row r="9" spans="1:22" x14ac:dyDescent="0.3">
      <c r="A9" s="2" t="s">
        <v>40</v>
      </c>
      <c r="B9" s="2">
        <v>680360294</v>
      </c>
      <c r="C9" s="2" t="str">
        <f t="shared" si="0"/>
        <v>TK73-680360294</v>
      </c>
      <c r="D9" s="2">
        <v>57665</v>
      </c>
      <c r="E9" s="2" t="s">
        <v>8</v>
      </c>
      <c r="F9" s="2">
        <f>SUMIFS('تفاصيل الماليات'!$C$2:$C$754,'تفاصيل الماليات'!$B$2:$B$754,1,'تفاصيل الماليات'!$A$2:$A$754,الدفعات!C9)</f>
        <v>2248</v>
      </c>
      <c r="G9" s="2">
        <f>SUMIFS('تفاصيل الماليات'!$C$2:$C$754,'تفاصيل الماليات'!$B$2:$B$754,2,'تفاصيل الماليات'!$A$2:$A$754,الدفعات!C9)</f>
        <v>6186</v>
      </c>
      <c r="H9" s="2">
        <f>SUMIFS('تفاصيل الماليات'!$C$2:$C$754,'تفاصيل الماليات'!$B$2:$B$754,3,'تفاصيل الماليات'!$A$2:$A$754,الدفعات!C9)</f>
        <v>7452</v>
      </c>
      <c r="I9" s="2">
        <f>SUMIFS('تفاصيل الماليات'!$C$2:$C$754,'تفاصيل الماليات'!$B$2:$B$754,4,'تفاصيل الماليات'!$A$2:$A$754,الدفعات!C9)</f>
        <v>5245</v>
      </c>
      <c r="J9" s="2">
        <f>SUMIFS('تفاصيل الماليات'!$C$2:$C$754,'تفاصيل الماليات'!$B$2:$B$754,5,'تفاصيل الماليات'!$A$2:$A$754,الدفعات!C9)</f>
        <v>8624</v>
      </c>
      <c r="K9" s="2">
        <f>SUMIFS('تفاصيل الماليات'!$C$2:$C$754,'تفاصيل الماليات'!$B$2:$B$754,6,'تفاصيل الماليات'!$A$2:$A$754,الدفعات!C9)</f>
        <v>3117</v>
      </c>
      <c r="L9" s="2">
        <f>SUMIFS('تفاصيل الماليات'!$C$2:$C$754,'تفاصيل الماليات'!$B$2:$B$754,7,'تفاصيل الماليات'!$A$2:$A$754,الدفعات!C9)</f>
        <v>8618</v>
      </c>
      <c r="M9" s="2">
        <f>SUMIFS('تفاصيل الماليات'!$C$2:$C$754,'تفاصيل الماليات'!$B$2:$B$754,8,'تفاصيل الماليات'!$A$2:$A$754,الدفعات!C9)</f>
        <v>9362</v>
      </c>
      <c r="N9" s="2">
        <f>SUMIFS('تفاصيل الماليات'!$C$2:$C$754,'تفاصيل الماليات'!$B$2:$B$754,9,'تفاصيل الماليات'!$A$2:$A$754,الدفعات!C9)</f>
        <v>1563</v>
      </c>
      <c r="O9" s="2">
        <f>SUMIFS('تفاصيل الماليات'!$C$2:$C$754,'تفاصيل الماليات'!$B$2:$B$754,10,'تفاصيل الماليات'!$A$2:$A$754,الدفعات!C9)</f>
        <v>0</v>
      </c>
      <c r="P9" s="2">
        <f>SUMIFS('تفاصيل الماليات'!$C$2:$C$754,'تفاصيل الماليات'!$B$2:$B$754,11,'تفاصيل الماليات'!$A$2:$A$754,الدفعات!C9)</f>
        <v>0</v>
      </c>
      <c r="Q9" s="2">
        <f>SUMIFS('تفاصيل الماليات'!$C$2:$C$754,'تفاصيل الماليات'!$B$2:$B$754,12,'تفاصيل الماليات'!$A$2:$A$754,الدفعات!C9)</f>
        <v>0</v>
      </c>
      <c r="R9" s="2">
        <f>SUMIFS('تفاصيل الماليات'!$C$2:$C$754,'تفاصيل الماليات'!$B$2:$B$754,13,'تفاصيل الماليات'!$A$2:$A$754,الدفعات!C9)</f>
        <v>0</v>
      </c>
      <c r="S9" s="2">
        <f>SUMIFS('تفاصيل الماليات'!$C$2:$C$754,'تفاصيل الماليات'!$B$2:$B$754,14,'تفاصيل الماليات'!$A$2:$A$754,الدفعات!C9)</f>
        <v>0</v>
      </c>
      <c r="T9" s="2">
        <f>SUMIFS('تفاصيل الماليات'!$C$2:$C$754,'تفاصيل الماليات'!$B$2:$B$754,15,'تفاصيل الماليات'!$A$2:$A$754,الدفعات!C9)</f>
        <v>0</v>
      </c>
      <c r="U9" s="2">
        <f>SUMIFS('تفاصيل الماليات'!$C$2:$C$754,'تفاصيل الماليات'!$B$2:$B$754,16,'تفاصيل الماليات'!$A$2:$A$754,الدفعات!C9)</f>
        <v>0</v>
      </c>
      <c r="V9" s="2">
        <f>SUMIFS('تفاصيل الماليات'!$C$2:$C$754,'تفاصيل الماليات'!$B$2:$B$754,17,'تفاصيل الماليات'!$A$2:$A$754,الدفعات!C9)</f>
        <v>0</v>
      </c>
    </row>
    <row r="10" spans="1:22" x14ac:dyDescent="0.3">
      <c r="A10" s="2" t="s">
        <v>19</v>
      </c>
      <c r="B10" s="2">
        <v>550269259</v>
      </c>
      <c r="C10" s="2" t="str">
        <f t="shared" si="0"/>
        <v>EJ46-550269259</v>
      </c>
      <c r="D10" s="2">
        <v>76563</v>
      </c>
      <c r="E10" s="2" t="s">
        <v>9</v>
      </c>
      <c r="F10" s="2">
        <f>SUMIFS('تفاصيل الماليات'!$C$2:$C$754,'تفاصيل الماليات'!$B$2:$B$754,1,'تفاصيل الماليات'!$A$2:$A$754,الدفعات!C10)</f>
        <v>6583</v>
      </c>
      <c r="G10" s="2">
        <f>SUMIFS('تفاصيل الماليات'!$C$2:$C$754,'تفاصيل الماليات'!$B$2:$B$754,2,'تفاصيل الماليات'!$A$2:$A$754,الدفعات!C10)</f>
        <v>6218</v>
      </c>
      <c r="H10" s="2">
        <f>SUMIFS('تفاصيل الماليات'!$C$2:$C$754,'تفاصيل الماليات'!$B$2:$B$754,3,'تفاصيل الماليات'!$A$2:$A$754,الدفعات!C10)</f>
        <v>1628</v>
      </c>
      <c r="I10" s="2">
        <f>SUMIFS('تفاصيل الماليات'!$C$2:$C$754,'تفاصيل الماليات'!$B$2:$B$754,4,'تفاصيل الماليات'!$A$2:$A$754,الدفعات!C10)</f>
        <v>8021</v>
      </c>
      <c r="J10" s="2">
        <f>SUMIFS('تفاصيل الماليات'!$C$2:$C$754,'تفاصيل الماليات'!$B$2:$B$754,5,'تفاصيل الماليات'!$A$2:$A$754,الدفعات!C10)</f>
        <v>5338</v>
      </c>
      <c r="K10" s="2">
        <f>SUMIFS('تفاصيل الماليات'!$C$2:$C$754,'تفاصيل الماليات'!$B$2:$B$754,6,'تفاصيل الماليات'!$A$2:$A$754,الدفعات!C10)</f>
        <v>8388</v>
      </c>
      <c r="L10" s="2">
        <f>SUMIFS('تفاصيل الماليات'!$C$2:$C$754,'تفاصيل الماليات'!$B$2:$B$754,7,'تفاصيل الماليات'!$A$2:$A$754,الدفعات!C10)</f>
        <v>8563</v>
      </c>
      <c r="M10" s="2">
        <f>SUMIFS('تفاصيل الماليات'!$C$2:$C$754,'تفاصيل الماليات'!$B$2:$B$754,8,'تفاصيل الماليات'!$A$2:$A$754,الدفعات!C10)</f>
        <v>1423</v>
      </c>
      <c r="N10" s="2">
        <f>SUMIFS('تفاصيل الماليات'!$C$2:$C$754,'تفاصيل الماليات'!$B$2:$B$754,9,'تفاصيل الماليات'!$A$2:$A$754,الدفعات!C10)</f>
        <v>9208</v>
      </c>
      <c r="O10" s="2">
        <f>SUMIFS('تفاصيل الماليات'!$C$2:$C$754,'تفاصيل الماليات'!$B$2:$B$754,10,'تفاصيل الماليات'!$A$2:$A$754,الدفعات!C10)</f>
        <v>6658</v>
      </c>
      <c r="P10" s="2">
        <f>SUMIFS('تفاصيل الماليات'!$C$2:$C$754,'تفاصيل الماليات'!$B$2:$B$754,11,'تفاصيل الماليات'!$A$2:$A$754,الدفعات!C10)</f>
        <v>0</v>
      </c>
      <c r="Q10" s="2">
        <f>SUMIFS('تفاصيل الماليات'!$C$2:$C$754,'تفاصيل الماليات'!$B$2:$B$754,12,'تفاصيل الماليات'!$A$2:$A$754,الدفعات!C10)</f>
        <v>0</v>
      </c>
      <c r="R10" s="2">
        <f>SUMIFS('تفاصيل الماليات'!$C$2:$C$754,'تفاصيل الماليات'!$B$2:$B$754,13,'تفاصيل الماليات'!$A$2:$A$754,الدفعات!C10)</f>
        <v>0</v>
      </c>
      <c r="S10" s="2">
        <f>SUMIFS('تفاصيل الماليات'!$C$2:$C$754,'تفاصيل الماليات'!$B$2:$B$754,14,'تفاصيل الماليات'!$A$2:$A$754,الدفعات!C10)</f>
        <v>0</v>
      </c>
      <c r="T10" s="2">
        <f>SUMIFS('تفاصيل الماليات'!$C$2:$C$754,'تفاصيل الماليات'!$B$2:$B$754,15,'تفاصيل الماليات'!$A$2:$A$754,الدفعات!C10)</f>
        <v>0</v>
      </c>
      <c r="U10" s="2">
        <f>SUMIFS('تفاصيل الماليات'!$C$2:$C$754,'تفاصيل الماليات'!$B$2:$B$754,16,'تفاصيل الماليات'!$A$2:$A$754,الدفعات!C10)</f>
        <v>0</v>
      </c>
      <c r="V10" s="2">
        <f>SUMIFS('تفاصيل الماليات'!$C$2:$C$754,'تفاصيل الماليات'!$B$2:$B$754,17,'تفاصيل الماليات'!$A$2:$A$754,الدفعات!C10)</f>
        <v>0</v>
      </c>
    </row>
    <row r="11" spans="1:22" x14ac:dyDescent="0.3">
      <c r="A11" s="2" t="s">
        <v>93</v>
      </c>
      <c r="B11" s="2">
        <v>229939518</v>
      </c>
      <c r="C11" s="2" t="str">
        <f t="shared" si="0"/>
        <v>ZH59-229939518</v>
      </c>
      <c r="D11" s="2">
        <v>41565</v>
      </c>
      <c r="E11" s="2" t="s">
        <v>9</v>
      </c>
      <c r="F11" s="2">
        <f>SUMIFS('تفاصيل الماليات'!$C$2:$C$754,'تفاصيل الماليات'!$B$2:$B$754,1,'تفاصيل الماليات'!$A$2:$A$754,الدفعات!C11)</f>
        <v>2926</v>
      </c>
      <c r="G11" s="2">
        <f>SUMIFS('تفاصيل الماليات'!$C$2:$C$754,'تفاصيل الماليات'!$B$2:$B$754,2,'تفاصيل الماليات'!$A$2:$A$754,الدفعات!C11)</f>
        <v>8865</v>
      </c>
      <c r="H11" s="2">
        <f>SUMIFS('تفاصيل الماليات'!$C$2:$C$754,'تفاصيل الماليات'!$B$2:$B$754,3,'تفاصيل الماليات'!$A$2:$A$754,الدفعات!C11)</f>
        <v>3494</v>
      </c>
      <c r="I11" s="2">
        <f>SUMIFS('تفاصيل الماليات'!$C$2:$C$754,'تفاصيل الماليات'!$B$2:$B$754,4,'تفاصيل الماليات'!$A$2:$A$754,الدفعات!C11)</f>
        <v>2896</v>
      </c>
      <c r="J11" s="2">
        <f>SUMIFS('تفاصيل الماليات'!$C$2:$C$754,'تفاصيل الماليات'!$B$2:$B$754,5,'تفاصيل الماليات'!$A$2:$A$754,الدفعات!C11)</f>
        <v>6194</v>
      </c>
      <c r="K11" s="2">
        <f>SUMIFS('تفاصيل الماليات'!$C$2:$C$754,'تفاصيل الماليات'!$B$2:$B$754,6,'تفاصيل الماليات'!$A$2:$A$754,الدفعات!C11)</f>
        <v>2185</v>
      </c>
      <c r="L11" s="2">
        <f>SUMIFS('تفاصيل الماليات'!$C$2:$C$754,'تفاصيل الماليات'!$B$2:$B$754,7,'تفاصيل الماليات'!$A$2:$A$754,الدفعات!C11)</f>
        <v>7967</v>
      </c>
      <c r="M11" s="2">
        <f>SUMIFS('تفاصيل الماليات'!$C$2:$C$754,'تفاصيل الماليات'!$B$2:$B$754,8,'تفاصيل الماليات'!$A$2:$A$754,الدفعات!C11)</f>
        <v>3224</v>
      </c>
      <c r="N11" s="2">
        <f>SUMIFS('تفاصيل الماليات'!$C$2:$C$754,'تفاصيل الماليات'!$B$2:$B$754,9,'تفاصيل الماليات'!$A$2:$A$754,الدفعات!C11)</f>
        <v>3814</v>
      </c>
      <c r="O11" s="2">
        <f>SUMIFS('تفاصيل الماليات'!$C$2:$C$754,'تفاصيل الماليات'!$B$2:$B$754,10,'تفاصيل الماليات'!$A$2:$A$754,الدفعات!C11)</f>
        <v>0</v>
      </c>
      <c r="P11" s="2">
        <f>SUMIFS('تفاصيل الماليات'!$C$2:$C$754,'تفاصيل الماليات'!$B$2:$B$754,11,'تفاصيل الماليات'!$A$2:$A$754,الدفعات!C11)</f>
        <v>0</v>
      </c>
      <c r="Q11" s="2">
        <f>SUMIFS('تفاصيل الماليات'!$C$2:$C$754,'تفاصيل الماليات'!$B$2:$B$754,12,'تفاصيل الماليات'!$A$2:$A$754,الدفعات!C11)</f>
        <v>0</v>
      </c>
      <c r="R11" s="2">
        <f>SUMIFS('تفاصيل الماليات'!$C$2:$C$754,'تفاصيل الماليات'!$B$2:$B$754,13,'تفاصيل الماليات'!$A$2:$A$754,الدفعات!C11)</f>
        <v>0</v>
      </c>
      <c r="S11" s="2">
        <f>SUMIFS('تفاصيل الماليات'!$C$2:$C$754,'تفاصيل الماليات'!$B$2:$B$754,14,'تفاصيل الماليات'!$A$2:$A$754,الدفعات!C11)</f>
        <v>0</v>
      </c>
      <c r="T11" s="2">
        <f>SUMIFS('تفاصيل الماليات'!$C$2:$C$754,'تفاصيل الماليات'!$B$2:$B$754,15,'تفاصيل الماليات'!$A$2:$A$754,الدفعات!C11)</f>
        <v>0</v>
      </c>
      <c r="U11" s="2">
        <f>SUMIFS('تفاصيل الماليات'!$C$2:$C$754,'تفاصيل الماليات'!$B$2:$B$754,16,'تفاصيل الماليات'!$A$2:$A$754,الدفعات!C11)</f>
        <v>0</v>
      </c>
      <c r="V11" s="2">
        <f>SUMIFS('تفاصيل الماليات'!$C$2:$C$754,'تفاصيل الماليات'!$B$2:$B$754,17,'تفاصيل الماليات'!$A$2:$A$754,الدفعات!C11)</f>
        <v>0</v>
      </c>
    </row>
    <row r="12" spans="1:22" x14ac:dyDescent="0.3">
      <c r="A12" s="2" t="s">
        <v>58</v>
      </c>
      <c r="B12" s="2">
        <v>686971516</v>
      </c>
      <c r="C12" s="2" t="str">
        <f t="shared" si="0"/>
        <v>KZ81-686971516</v>
      </c>
      <c r="D12" s="2">
        <v>77309</v>
      </c>
      <c r="E12" s="2" t="s">
        <v>9</v>
      </c>
      <c r="F12" s="2">
        <f>SUMIFS('تفاصيل الماليات'!$C$2:$C$754,'تفاصيل الماليات'!$B$2:$B$754,1,'تفاصيل الماليات'!$A$2:$A$754,الدفعات!C12)</f>
        <v>3974</v>
      </c>
      <c r="G12" s="2">
        <f>SUMIFS('تفاصيل الماليات'!$C$2:$C$754,'تفاصيل الماليات'!$B$2:$B$754,2,'تفاصيل الماليات'!$A$2:$A$754,الدفعات!C12)</f>
        <v>4813</v>
      </c>
      <c r="H12" s="2">
        <f>SUMIFS('تفاصيل الماليات'!$C$2:$C$754,'تفاصيل الماليات'!$B$2:$B$754,3,'تفاصيل الماليات'!$A$2:$A$754,الدفعات!C12)</f>
        <v>7109</v>
      </c>
      <c r="I12" s="2">
        <f>SUMIFS('تفاصيل الماليات'!$C$2:$C$754,'تفاصيل الماليات'!$B$2:$B$754,4,'تفاصيل الماليات'!$A$2:$A$754,الدفعات!C12)</f>
        <v>0</v>
      </c>
      <c r="J12" s="2">
        <f>SUMIFS('تفاصيل الماليات'!$C$2:$C$754,'تفاصيل الماليات'!$B$2:$B$754,5,'تفاصيل الماليات'!$A$2:$A$754,الدفعات!C12)</f>
        <v>0</v>
      </c>
      <c r="K12" s="2">
        <f>SUMIFS('تفاصيل الماليات'!$C$2:$C$754,'تفاصيل الماليات'!$B$2:$B$754,6,'تفاصيل الماليات'!$A$2:$A$754,الدفعات!C12)</f>
        <v>0</v>
      </c>
      <c r="L12" s="2">
        <f>SUMIFS('تفاصيل الماليات'!$C$2:$C$754,'تفاصيل الماليات'!$B$2:$B$754,7,'تفاصيل الماليات'!$A$2:$A$754,الدفعات!C12)</f>
        <v>0</v>
      </c>
      <c r="M12" s="2">
        <f>SUMIFS('تفاصيل الماليات'!$C$2:$C$754,'تفاصيل الماليات'!$B$2:$B$754,8,'تفاصيل الماليات'!$A$2:$A$754,الدفعات!C12)</f>
        <v>0</v>
      </c>
      <c r="N12" s="2">
        <f>SUMIFS('تفاصيل الماليات'!$C$2:$C$754,'تفاصيل الماليات'!$B$2:$B$754,9,'تفاصيل الماليات'!$A$2:$A$754,الدفعات!C12)</f>
        <v>0</v>
      </c>
      <c r="O12" s="2">
        <f>SUMIFS('تفاصيل الماليات'!$C$2:$C$754,'تفاصيل الماليات'!$B$2:$B$754,10,'تفاصيل الماليات'!$A$2:$A$754,الدفعات!C12)</f>
        <v>0</v>
      </c>
      <c r="P12" s="2">
        <f>SUMIFS('تفاصيل الماليات'!$C$2:$C$754,'تفاصيل الماليات'!$B$2:$B$754,11,'تفاصيل الماليات'!$A$2:$A$754,الدفعات!C12)</f>
        <v>0</v>
      </c>
      <c r="Q12" s="2">
        <f>SUMIFS('تفاصيل الماليات'!$C$2:$C$754,'تفاصيل الماليات'!$B$2:$B$754,12,'تفاصيل الماليات'!$A$2:$A$754,الدفعات!C12)</f>
        <v>0</v>
      </c>
      <c r="R12" s="2">
        <f>SUMIFS('تفاصيل الماليات'!$C$2:$C$754,'تفاصيل الماليات'!$B$2:$B$754,13,'تفاصيل الماليات'!$A$2:$A$754,الدفعات!C12)</f>
        <v>0</v>
      </c>
      <c r="S12" s="2">
        <f>SUMIFS('تفاصيل الماليات'!$C$2:$C$754,'تفاصيل الماليات'!$B$2:$B$754,14,'تفاصيل الماليات'!$A$2:$A$754,الدفعات!C12)</f>
        <v>0</v>
      </c>
      <c r="T12" s="2">
        <f>SUMIFS('تفاصيل الماليات'!$C$2:$C$754,'تفاصيل الماليات'!$B$2:$B$754,15,'تفاصيل الماليات'!$A$2:$A$754,الدفعات!C12)</f>
        <v>0</v>
      </c>
      <c r="U12" s="2">
        <f>SUMIFS('تفاصيل الماليات'!$C$2:$C$754,'تفاصيل الماليات'!$B$2:$B$754,16,'تفاصيل الماليات'!$A$2:$A$754,الدفعات!C12)</f>
        <v>0</v>
      </c>
      <c r="V12" s="2">
        <f>SUMIFS('تفاصيل الماليات'!$C$2:$C$754,'تفاصيل الماليات'!$B$2:$B$754,17,'تفاصيل الماليات'!$A$2:$A$754,الدفعات!C12)</f>
        <v>0</v>
      </c>
    </row>
    <row r="13" spans="1:22" x14ac:dyDescent="0.3">
      <c r="A13" s="2" t="s">
        <v>55</v>
      </c>
      <c r="B13" s="2">
        <v>511056520</v>
      </c>
      <c r="C13" s="2" t="str">
        <f t="shared" si="0"/>
        <v>BF31-511056520</v>
      </c>
      <c r="D13" s="2">
        <v>135686</v>
      </c>
      <c r="E13" s="2" t="s">
        <v>7</v>
      </c>
      <c r="F13" s="2">
        <f>SUMIFS('تفاصيل الماليات'!$C$2:$C$754,'تفاصيل الماليات'!$B$2:$B$754,1,'تفاصيل الماليات'!$A$2:$A$754,الدفعات!C13)</f>
        <v>4254</v>
      </c>
      <c r="G13" s="2">
        <f>SUMIFS('تفاصيل الماليات'!$C$2:$C$754,'تفاصيل الماليات'!$B$2:$B$754,2,'تفاصيل الماليات'!$A$2:$A$754,الدفعات!C13)</f>
        <v>7591</v>
      </c>
      <c r="H13" s="2">
        <f>SUMIFS('تفاصيل الماليات'!$C$2:$C$754,'تفاصيل الماليات'!$B$2:$B$754,3,'تفاصيل الماليات'!$A$2:$A$754,الدفعات!C13)</f>
        <v>3182</v>
      </c>
      <c r="I13" s="2">
        <f>SUMIFS('تفاصيل الماليات'!$C$2:$C$754,'تفاصيل الماليات'!$B$2:$B$754,4,'تفاصيل الماليات'!$A$2:$A$754,الدفعات!C13)</f>
        <v>2121</v>
      </c>
      <c r="J13" s="2">
        <f>SUMIFS('تفاصيل الماليات'!$C$2:$C$754,'تفاصيل الماليات'!$B$2:$B$754,5,'تفاصيل الماليات'!$A$2:$A$754,الدفعات!C13)</f>
        <v>8720</v>
      </c>
      <c r="K13" s="2">
        <f>SUMIFS('تفاصيل الماليات'!$C$2:$C$754,'تفاصيل الماليات'!$B$2:$B$754,6,'تفاصيل الماليات'!$A$2:$A$754,الدفعات!C13)</f>
        <v>2822</v>
      </c>
      <c r="L13" s="2">
        <f>SUMIFS('تفاصيل الماليات'!$C$2:$C$754,'تفاصيل الماليات'!$B$2:$B$754,7,'تفاصيل الماليات'!$A$2:$A$754,الدفعات!C13)</f>
        <v>4629</v>
      </c>
      <c r="M13" s="2">
        <f>SUMIFS('تفاصيل الماليات'!$C$2:$C$754,'تفاصيل الماليات'!$B$2:$B$754,8,'تفاصيل الماليات'!$A$2:$A$754,الدفعات!C13)</f>
        <v>8386</v>
      </c>
      <c r="N13" s="2">
        <f>SUMIFS('تفاصيل الماليات'!$C$2:$C$754,'تفاصيل الماليات'!$B$2:$B$754,9,'تفاصيل الماليات'!$A$2:$A$754,الدفعات!C13)</f>
        <v>6043</v>
      </c>
      <c r="O13" s="2">
        <f>SUMIFS('تفاصيل الماليات'!$C$2:$C$754,'تفاصيل الماليات'!$B$2:$B$754,10,'تفاصيل الماليات'!$A$2:$A$754,الدفعات!C13)</f>
        <v>2748</v>
      </c>
      <c r="P13" s="2">
        <f>SUMIFS('تفاصيل الماليات'!$C$2:$C$754,'تفاصيل الماليات'!$B$2:$B$754,11,'تفاصيل الماليات'!$A$2:$A$754,الدفعات!C13)</f>
        <v>7789</v>
      </c>
      <c r="Q13" s="2">
        <f>SUMIFS('تفاصيل الماليات'!$C$2:$C$754,'تفاصيل الماليات'!$B$2:$B$754,12,'تفاصيل الماليات'!$A$2:$A$754,الدفعات!C13)</f>
        <v>7215</v>
      </c>
      <c r="R13" s="2">
        <f>SUMIFS('تفاصيل الماليات'!$C$2:$C$754,'تفاصيل الماليات'!$B$2:$B$754,13,'تفاصيل الماليات'!$A$2:$A$754,الدفعات!C13)</f>
        <v>5261</v>
      </c>
      <c r="S13" s="2">
        <f>SUMIFS('تفاصيل الماليات'!$C$2:$C$754,'تفاصيل الماليات'!$B$2:$B$754,14,'تفاصيل الماليات'!$A$2:$A$754,الدفعات!C13)</f>
        <v>4307</v>
      </c>
      <c r="T13" s="2">
        <f>SUMIFS('تفاصيل الماليات'!$C$2:$C$754,'تفاصيل الماليات'!$B$2:$B$754,15,'تفاصيل الماليات'!$A$2:$A$754,الدفعات!C13)</f>
        <v>4231</v>
      </c>
      <c r="U13" s="2">
        <f>SUMIFS('تفاصيل الماليات'!$C$2:$C$754,'تفاصيل الماليات'!$B$2:$B$754,16,'تفاصيل الماليات'!$A$2:$A$754,الدفعات!C13)</f>
        <v>4567</v>
      </c>
      <c r="V13" s="2">
        <f>SUMIFS('تفاصيل الماليات'!$C$2:$C$754,'تفاصيل الماليات'!$B$2:$B$754,17,'تفاصيل الماليات'!$A$2:$A$754,الدفعات!C13)</f>
        <v>0</v>
      </c>
    </row>
    <row r="14" spans="1:22" x14ac:dyDescent="0.3">
      <c r="A14" s="2" t="s">
        <v>52</v>
      </c>
      <c r="B14" s="2">
        <v>882573442</v>
      </c>
      <c r="C14" s="2" t="str">
        <f t="shared" si="0"/>
        <v>BV13-882573442</v>
      </c>
      <c r="D14" s="2">
        <v>76637</v>
      </c>
      <c r="E14" s="2" t="s">
        <v>6</v>
      </c>
      <c r="F14" s="2">
        <f>SUMIFS('تفاصيل الماليات'!$C$2:$C$754,'تفاصيل الماليات'!$B$2:$B$754,1,'تفاصيل الماليات'!$A$2:$A$754,الدفعات!C14)</f>
        <v>1751</v>
      </c>
      <c r="G14" s="2">
        <f>SUMIFS('تفاصيل الماليات'!$C$2:$C$754,'تفاصيل الماليات'!$B$2:$B$754,2,'تفاصيل الماليات'!$A$2:$A$754,الدفعات!C14)</f>
        <v>5321</v>
      </c>
      <c r="H14" s="2">
        <f>SUMIFS('تفاصيل الماليات'!$C$2:$C$754,'تفاصيل الماليات'!$B$2:$B$754,3,'تفاصيل الماليات'!$A$2:$A$754,الدفعات!C14)</f>
        <v>4561</v>
      </c>
      <c r="I14" s="2">
        <f>SUMIFS('تفاصيل الماليات'!$C$2:$C$754,'تفاصيل الماليات'!$B$2:$B$754,4,'تفاصيل الماليات'!$A$2:$A$754,الدفعات!C14)</f>
        <v>4983</v>
      </c>
      <c r="J14" s="2">
        <f>SUMIFS('تفاصيل الماليات'!$C$2:$C$754,'تفاصيل الماليات'!$B$2:$B$754,5,'تفاصيل الماليات'!$A$2:$A$754,الدفعات!C14)</f>
        <v>9354</v>
      </c>
      <c r="K14" s="2">
        <f>SUMIFS('تفاصيل الماليات'!$C$2:$C$754,'تفاصيل الماليات'!$B$2:$B$754,6,'تفاصيل الماليات'!$A$2:$A$754,الدفعات!C14)</f>
        <v>7500</v>
      </c>
      <c r="L14" s="2">
        <f>SUMIFS('تفاصيل الماليات'!$C$2:$C$754,'تفاصيل الماليات'!$B$2:$B$754,7,'تفاصيل الماليات'!$A$2:$A$754,الدفعات!C14)</f>
        <v>6750</v>
      </c>
      <c r="M14" s="2">
        <f>SUMIFS('تفاصيل الماليات'!$C$2:$C$754,'تفاصيل الماليات'!$B$2:$B$754,8,'تفاصيل الماليات'!$A$2:$A$754,الدفعات!C14)</f>
        <v>7149</v>
      </c>
      <c r="N14" s="2">
        <f>SUMIFS('تفاصيل الماليات'!$C$2:$C$754,'تفاصيل الماليات'!$B$2:$B$754,9,'تفاصيل الماليات'!$A$2:$A$754,الدفعات!C14)</f>
        <v>7016</v>
      </c>
      <c r="O14" s="2">
        <f>SUMIFS('تفاصيل الماليات'!$C$2:$C$754,'تفاصيل الماليات'!$B$2:$B$754,10,'تفاصيل الماليات'!$A$2:$A$754,الدفعات!C14)</f>
        <v>3490</v>
      </c>
      <c r="P14" s="2">
        <f>SUMIFS('تفاصيل الماليات'!$C$2:$C$754,'تفاصيل الماليات'!$B$2:$B$754,11,'تفاصيل الماليات'!$A$2:$A$754,الدفعات!C14)</f>
        <v>6642</v>
      </c>
      <c r="Q14" s="2">
        <f>SUMIFS('تفاصيل الماليات'!$C$2:$C$754,'تفاصيل الماليات'!$B$2:$B$754,12,'تفاصيل الماليات'!$A$2:$A$754,الدفعات!C14)</f>
        <v>8269</v>
      </c>
      <c r="R14" s="2">
        <f>SUMIFS('تفاصيل الماليات'!$C$2:$C$754,'تفاصيل الماليات'!$B$2:$B$754,13,'تفاصيل الماليات'!$A$2:$A$754,الدفعات!C14)</f>
        <v>3851</v>
      </c>
      <c r="S14" s="2">
        <f>SUMIFS('تفاصيل الماليات'!$C$2:$C$754,'تفاصيل الماليات'!$B$2:$B$754,14,'تفاصيل الماليات'!$A$2:$A$754,الدفعات!C14)</f>
        <v>0</v>
      </c>
      <c r="T14" s="2">
        <f>SUMIFS('تفاصيل الماليات'!$C$2:$C$754,'تفاصيل الماليات'!$B$2:$B$754,15,'تفاصيل الماليات'!$A$2:$A$754,الدفعات!C14)</f>
        <v>0</v>
      </c>
      <c r="U14" s="2">
        <f>SUMIFS('تفاصيل الماليات'!$C$2:$C$754,'تفاصيل الماليات'!$B$2:$B$754,16,'تفاصيل الماليات'!$A$2:$A$754,الدفعات!C14)</f>
        <v>0</v>
      </c>
      <c r="V14" s="2">
        <f>SUMIFS('تفاصيل الماليات'!$C$2:$C$754,'تفاصيل الماليات'!$B$2:$B$754,17,'تفاصيل الماليات'!$A$2:$A$754,الدفعات!C14)</f>
        <v>0</v>
      </c>
    </row>
    <row r="15" spans="1:22" x14ac:dyDescent="0.3">
      <c r="A15" s="2" t="s">
        <v>50</v>
      </c>
      <c r="B15" s="2">
        <v>681202417</v>
      </c>
      <c r="C15" s="2" t="str">
        <f t="shared" si="0"/>
        <v>EC36-681202417</v>
      </c>
      <c r="D15" s="2">
        <v>94954</v>
      </c>
      <c r="E15" s="2" t="s">
        <v>6</v>
      </c>
      <c r="F15" s="2">
        <f>SUMIFS('تفاصيل الماليات'!$C$2:$C$754,'تفاصيل الماليات'!$B$2:$B$754,1,'تفاصيل الماليات'!$A$2:$A$754,الدفعات!C15)</f>
        <v>7194</v>
      </c>
      <c r="G15" s="2">
        <f>SUMIFS('تفاصيل الماليات'!$C$2:$C$754,'تفاصيل الماليات'!$B$2:$B$754,2,'تفاصيل الماليات'!$A$2:$A$754,الدفعات!C15)</f>
        <v>6738</v>
      </c>
      <c r="H15" s="2">
        <f>SUMIFS('تفاصيل الماليات'!$C$2:$C$754,'تفاصيل الماليات'!$B$2:$B$754,3,'تفاصيل الماليات'!$A$2:$A$754,الدفعات!C15)</f>
        <v>5601</v>
      </c>
      <c r="I15" s="2">
        <f>SUMIFS('تفاصيل الماليات'!$C$2:$C$754,'تفاصيل الماليات'!$B$2:$B$754,4,'تفاصيل الماليات'!$A$2:$A$754,الدفعات!C15)</f>
        <v>1464</v>
      </c>
      <c r="J15" s="2">
        <f>SUMIFS('تفاصيل الماليات'!$C$2:$C$754,'تفاصيل الماليات'!$B$2:$B$754,5,'تفاصيل الماليات'!$A$2:$A$754,الدفعات!C15)</f>
        <v>6012</v>
      </c>
      <c r="K15" s="2">
        <f>SUMIFS('تفاصيل الماليات'!$C$2:$C$754,'تفاصيل الماليات'!$B$2:$B$754,6,'تفاصيل الماليات'!$A$2:$A$754,الدفعات!C15)</f>
        <v>7283</v>
      </c>
      <c r="L15" s="2">
        <f>SUMIFS('تفاصيل الماليات'!$C$2:$C$754,'تفاصيل الماليات'!$B$2:$B$754,7,'تفاصيل الماليات'!$A$2:$A$754,الدفعات!C15)</f>
        <v>8416</v>
      </c>
      <c r="M15" s="2">
        <f>SUMIFS('تفاصيل الماليات'!$C$2:$C$754,'تفاصيل الماليات'!$B$2:$B$754,8,'تفاصيل الماليات'!$A$2:$A$754,الدفعات!C15)</f>
        <v>2356</v>
      </c>
      <c r="N15" s="2">
        <f>SUMIFS('تفاصيل الماليات'!$C$2:$C$754,'تفاصيل الماليات'!$B$2:$B$754,9,'تفاصيل الماليات'!$A$2:$A$754,الدفعات!C15)</f>
        <v>6844</v>
      </c>
      <c r="O15" s="2">
        <f>SUMIFS('تفاصيل الماليات'!$C$2:$C$754,'تفاصيل الماليات'!$B$2:$B$754,10,'تفاصيل الماليات'!$A$2:$A$754,الدفعات!C15)</f>
        <v>2397</v>
      </c>
      <c r="P15" s="2">
        <f>SUMIFS('تفاصيل الماليات'!$C$2:$C$754,'تفاصيل الماليات'!$B$2:$B$754,11,'تفاصيل الماليات'!$A$2:$A$754,الدفعات!C15)</f>
        <v>4646</v>
      </c>
      <c r="Q15" s="2">
        <f>SUMIFS('تفاصيل الماليات'!$C$2:$C$754,'تفاصيل الماليات'!$B$2:$B$754,12,'تفاصيل الماليات'!$A$2:$A$754,الدفعات!C15)</f>
        <v>9215</v>
      </c>
      <c r="R15" s="2">
        <f>SUMIFS('تفاصيل الماليات'!$C$2:$C$754,'تفاصيل الماليات'!$B$2:$B$754,13,'تفاصيل الماليات'!$A$2:$A$754,الدفعات!C15)</f>
        <v>4455</v>
      </c>
      <c r="S15" s="2">
        <f>SUMIFS('تفاصيل الماليات'!$C$2:$C$754,'تفاصيل الماليات'!$B$2:$B$754,14,'تفاصيل الماليات'!$A$2:$A$754,الدفعات!C15)</f>
        <v>6661</v>
      </c>
      <c r="T15" s="2">
        <f>SUMIFS('تفاصيل الماليات'!$C$2:$C$754,'تفاصيل الماليات'!$B$2:$B$754,15,'تفاصيل الماليات'!$A$2:$A$754,الدفعات!C15)</f>
        <v>0</v>
      </c>
      <c r="U15" s="2">
        <f>SUMIFS('تفاصيل الماليات'!$C$2:$C$754,'تفاصيل الماليات'!$B$2:$B$754,16,'تفاصيل الماليات'!$A$2:$A$754,الدفعات!C15)</f>
        <v>0</v>
      </c>
      <c r="V15" s="2">
        <f>SUMIFS('تفاصيل الماليات'!$C$2:$C$754,'تفاصيل الماليات'!$B$2:$B$754,17,'تفاصيل الماليات'!$A$2:$A$754,الدفعات!C15)</f>
        <v>0</v>
      </c>
    </row>
    <row r="16" spans="1:22" x14ac:dyDescent="0.3">
      <c r="A16" s="2" t="s">
        <v>43</v>
      </c>
      <c r="B16" s="2">
        <v>430348902</v>
      </c>
      <c r="C16" s="2" t="str">
        <f>A16&amp;"-"&amp;B16</f>
        <v>QN00-430348902</v>
      </c>
      <c r="D16" s="2">
        <v>71421</v>
      </c>
      <c r="E16" s="2" t="s">
        <v>9</v>
      </c>
      <c r="F16" s="2">
        <f>SUMIFS('تفاصيل الماليات'!$C$2:$C$754,'تفاصيل الماليات'!$B$2:$B$754,1,'تفاصيل الماليات'!$A$2:$A$754,الدفعات!C16)</f>
        <v>8580</v>
      </c>
      <c r="G16" s="2">
        <f>SUMIFS('تفاصيل الماليات'!$C$2:$C$754,'تفاصيل الماليات'!$B$2:$B$754,2,'تفاصيل الماليات'!$A$2:$A$754,الدفعات!C16)</f>
        <v>3657</v>
      </c>
      <c r="H16" s="2">
        <f>SUMIFS('تفاصيل الماليات'!$C$2:$C$754,'تفاصيل الماليات'!$B$2:$B$754,3,'تفاصيل الماليات'!$A$2:$A$754,الدفعات!C16)</f>
        <v>2467</v>
      </c>
      <c r="I16" s="2">
        <f>SUMIFS('تفاصيل الماليات'!$C$2:$C$754,'تفاصيل الماليات'!$B$2:$B$754,4,'تفاصيل الماليات'!$A$2:$A$754,الدفعات!C16)</f>
        <v>8879</v>
      </c>
      <c r="J16" s="2">
        <f>SUMIFS('تفاصيل الماليات'!$C$2:$C$754,'تفاصيل الماليات'!$B$2:$B$754,5,'تفاصيل الماليات'!$A$2:$A$754,الدفعات!C16)</f>
        <v>7708</v>
      </c>
      <c r="K16" s="2">
        <f>SUMIFS('تفاصيل الماليات'!$C$2:$C$754,'تفاصيل الماليات'!$B$2:$B$754,6,'تفاصيل الماليات'!$A$2:$A$754,الدفعات!C16)</f>
        <v>5573</v>
      </c>
      <c r="L16" s="2">
        <f>SUMIFS('تفاصيل الماليات'!$C$2:$C$754,'تفاصيل الماليات'!$B$2:$B$754,7,'تفاصيل الماليات'!$A$2:$A$754,الدفعات!C16)</f>
        <v>6469</v>
      </c>
      <c r="M16" s="2">
        <f>SUMIFS('تفاصيل الماليات'!$C$2:$C$754,'تفاصيل الماليات'!$B$2:$B$754,8,'تفاصيل الماليات'!$A$2:$A$754,الدفعات!C16)</f>
        <v>5682</v>
      </c>
      <c r="N16" s="2">
        <f>SUMIFS('تفاصيل الماليات'!$C$2:$C$754,'تفاصيل الماليات'!$B$2:$B$754,9,'تفاصيل الماليات'!$A$2:$A$754,الدفعات!C16)</f>
        <v>0</v>
      </c>
      <c r="O16" s="2">
        <f>SUMIFS('تفاصيل الماليات'!$C$2:$C$754,'تفاصيل الماليات'!$B$2:$B$754,10,'تفاصيل الماليات'!$A$2:$A$754,الدفعات!C16)</f>
        <v>0</v>
      </c>
      <c r="P16" s="2">
        <f>SUMIFS('تفاصيل الماليات'!$C$2:$C$754,'تفاصيل الماليات'!$B$2:$B$754,11,'تفاصيل الماليات'!$A$2:$A$754,الدفعات!C16)</f>
        <v>0</v>
      </c>
      <c r="Q16" s="2">
        <f>SUMIFS('تفاصيل الماليات'!$C$2:$C$754,'تفاصيل الماليات'!$B$2:$B$754,12,'تفاصيل الماليات'!$A$2:$A$754,الدفعات!C16)</f>
        <v>0</v>
      </c>
      <c r="R16" s="2">
        <f>SUMIFS('تفاصيل الماليات'!$C$2:$C$754,'تفاصيل الماليات'!$B$2:$B$754,13,'تفاصيل الماليات'!$A$2:$A$754,الدفعات!C16)</f>
        <v>0</v>
      </c>
      <c r="S16" s="2">
        <f>SUMIFS('تفاصيل الماليات'!$C$2:$C$754,'تفاصيل الماليات'!$B$2:$B$754,14,'تفاصيل الماليات'!$A$2:$A$754,الدفعات!C16)</f>
        <v>0</v>
      </c>
      <c r="T16" s="2">
        <f>SUMIFS('تفاصيل الماليات'!$C$2:$C$754,'تفاصيل الماليات'!$B$2:$B$754,15,'تفاصيل الماليات'!$A$2:$A$754,الدفعات!C16)</f>
        <v>0</v>
      </c>
      <c r="U16" s="2">
        <f>SUMIFS('تفاصيل الماليات'!$C$2:$C$754,'تفاصيل الماليات'!$B$2:$B$754,16,'تفاصيل الماليات'!$A$2:$A$754,الدفعات!C16)</f>
        <v>0</v>
      </c>
      <c r="V16" s="2">
        <f>SUMIFS('تفاصيل الماليات'!$C$2:$C$754,'تفاصيل الماليات'!$B$2:$B$754,17,'تفاصيل الماليات'!$A$2:$A$754,الدفعات!C16)</f>
        <v>0</v>
      </c>
    </row>
    <row r="17" spans="1:23" x14ac:dyDescent="0.3">
      <c r="A17" s="2" t="s">
        <v>23</v>
      </c>
      <c r="B17" s="2">
        <v>211901250</v>
      </c>
      <c r="C17" s="2" t="str">
        <f t="shared" si="0"/>
        <v>QD12-211901250</v>
      </c>
      <c r="D17" s="2">
        <v>47144</v>
      </c>
      <c r="E17" s="2" t="s">
        <v>6</v>
      </c>
      <c r="F17" s="2">
        <f>SUMIFS('تفاصيل الماليات'!$C$2:$C$754,'تفاصيل الماليات'!$B$2:$B$754,1,'تفاصيل الماليات'!$A$2:$A$754,الدفعات!C17)</f>
        <v>1342</v>
      </c>
      <c r="G17" s="2">
        <f>SUMIFS('تفاصيل الماليات'!$C$2:$C$754,'تفاصيل الماليات'!$B$2:$B$754,2,'تفاصيل الماليات'!$A$2:$A$754,الدفعات!C17)</f>
        <v>8804</v>
      </c>
      <c r="H17" s="2">
        <f>SUMIFS('تفاصيل الماليات'!$C$2:$C$754,'تفاصيل الماليات'!$B$2:$B$754,3,'تفاصيل الماليات'!$A$2:$A$754,الدفعات!C17)</f>
        <v>1948</v>
      </c>
      <c r="I17" s="2">
        <f>SUMIFS('تفاصيل الماليات'!$C$2:$C$754,'تفاصيل الماليات'!$B$2:$B$754,4,'تفاصيل الماليات'!$A$2:$A$754,الدفعات!C17)</f>
        <v>3372</v>
      </c>
      <c r="J17" s="2">
        <f>SUMIFS('تفاصيل الماليات'!$C$2:$C$754,'تفاصيل الماليات'!$B$2:$B$754,5,'تفاصيل الماليات'!$A$2:$A$754,الدفعات!C17)</f>
        <v>3736</v>
      </c>
      <c r="K17" s="2">
        <f>SUMIFS('تفاصيل الماليات'!$C$2:$C$754,'تفاصيل الماليات'!$B$2:$B$754,6,'تفاصيل الماليات'!$A$2:$A$754,الدفعات!C17)</f>
        <v>5985</v>
      </c>
      <c r="L17" s="2">
        <f>SUMIFS('تفاصيل الماليات'!$C$2:$C$754,'تفاصيل الماليات'!$B$2:$B$754,7,'تفاصيل الماليات'!$A$2:$A$754,الدفعات!C17)</f>
        <v>0</v>
      </c>
      <c r="M17" s="2">
        <f>SUMIFS('تفاصيل الماليات'!$C$2:$C$754,'تفاصيل الماليات'!$B$2:$B$754,8,'تفاصيل الماليات'!$A$2:$A$754,الدفعات!C17)</f>
        <v>0</v>
      </c>
      <c r="N17" s="2">
        <f>SUMIFS('تفاصيل الماليات'!$C$2:$C$754,'تفاصيل الماليات'!$B$2:$B$754,9,'تفاصيل الماليات'!$A$2:$A$754,الدفعات!C17)</f>
        <v>0</v>
      </c>
      <c r="O17" s="2">
        <f>SUMIFS('تفاصيل الماليات'!$C$2:$C$754,'تفاصيل الماليات'!$B$2:$B$754,10,'تفاصيل الماليات'!$A$2:$A$754,الدفعات!C17)</f>
        <v>0</v>
      </c>
      <c r="P17" s="2">
        <f>SUMIFS('تفاصيل الماليات'!$C$2:$C$754,'تفاصيل الماليات'!$B$2:$B$754,11,'تفاصيل الماليات'!$A$2:$A$754,الدفعات!C17)</f>
        <v>0</v>
      </c>
      <c r="Q17" s="2">
        <f>SUMIFS('تفاصيل الماليات'!$C$2:$C$754,'تفاصيل الماليات'!$B$2:$B$754,12,'تفاصيل الماليات'!$A$2:$A$754,الدفعات!C17)</f>
        <v>0</v>
      </c>
      <c r="R17" s="2">
        <f>SUMIFS('تفاصيل الماليات'!$C$2:$C$754,'تفاصيل الماليات'!$B$2:$B$754,13,'تفاصيل الماليات'!$A$2:$A$754,الدفعات!C17)</f>
        <v>0</v>
      </c>
      <c r="S17" s="2">
        <f>SUMIFS('تفاصيل الماليات'!$C$2:$C$754,'تفاصيل الماليات'!$B$2:$B$754,14,'تفاصيل الماليات'!$A$2:$A$754,الدفعات!C17)</f>
        <v>0</v>
      </c>
      <c r="T17" s="2">
        <f>SUMIFS('تفاصيل الماليات'!$C$2:$C$754,'تفاصيل الماليات'!$B$2:$B$754,15,'تفاصيل الماليات'!$A$2:$A$754,الدفعات!C17)</f>
        <v>0</v>
      </c>
      <c r="U17" s="2">
        <f>SUMIFS('تفاصيل الماليات'!$C$2:$C$754,'تفاصيل الماليات'!$B$2:$B$754,16,'تفاصيل الماليات'!$A$2:$A$754,الدفعات!C17)</f>
        <v>0</v>
      </c>
      <c r="V17" s="2">
        <f>SUMIFS('تفاصيل الماليات'!$C$2:$C$754,'تفاصيل الماليات'!$B$2:$B$754,17,'تفاصيل الماليات'!$A$2:$A$754,الدفعات!C17)</f>
        <v>0</v>
      </c>
      <c r="W17" t="s">
        <v>197</v>
      </c>
    </row>
    <row r="18" spans="1:23" x14ac:dyDescent="0.3">
      <c r="A18" s="2" t="s">
        <v>82</v>
      </c>
      <c r="B18" s="2">
        <v>153495055</v>
      </c>
      <c r="C18" s="2" t="str">
        <f t="shared" si="0"/>
        <v>MD09-153495055</v>
      </c>
      <c r="D18" s="2">
        <v>92811</v>
      </c>
      <c r="E18" s="2" t="s">
        <v>9</v>
      </c>
      <c r="F18" s="2">
        <f>SUMIFS('تفاصيل الماليات'!$C$2:$C$754,'تفاصيل الماليات'!$B$2:$B$754,1,'تفاصيل الماليات'!$A$2:$A$754,الدفعات!C18)</f>
        <v>7293</v>
      </c>
      <c r="G18" s="2">
        <f>SUMIFS('تفاصيل الماليات'!$C$2:$C$754,'تفاصيل الماليات'!$B$2:$B$754,2,'تفاصيل الماليات'!$A$2:$A$754,الدفعات!C18)</f>
        <v>5484</v>
      </c>
      <c r="H18" s="2">
        <f>SUMIFS('تفاصيل الماليات'!$C$2:$C$754,'تفاصيل الماليات'!$B$2:$B$754,3,'تفاصيل الماليات'!$A$2:$A$754,الدفعات!C18)</f>
        <v>6282</v>
      </c>
      <c r="I18" s="2">
        <f>SUMIFS('تفاصيل الماليات'!$C$2:$C$754,'تفاصيل الماليات'!$B$2:$B$754,4,'تفاصيل الماليات'!$A$2:$A$754,الدفعات!C18)</f>
        <v>7040</v>
      </c>
      <c r="J18" s="2">
        <f>SUMIFS('تفاصيل الماليات'!$C$2:$C$754,'تفاصيل الماليات'!$B$2:$B$754,5,'تفاصيل الماليات'!$A$2:$A$754,الدفعات!C18)</f>
        <v>2861</v>
      </c>
      <c r="K18" s="2">
        <f>SUMIFS('تفاصيل الماليات'!$C$2:$C$754,'تفاصيل الماليات'!$B$2:$B$754,6,'تفاصيل الماليات'!$A$2:$A$754,الدفعات!C18)</f>
        <v>9527</v>
      </c>
      <c r="L18" s="2">
        <f>SUMIFS('تفاصيل الماليات'!$C$2:$C$754,'تفاصيل الماليات'!$B$2:$B$754,7,'تفاصيل الماليات'!$A$2:$A$754,الدفعات!C18)</f>
        <v>7071</v>
      </c>
      <c r="M18" s="2">
        <f>SUMIFS('تفاصيل الماليات'!$C$2:$C$754,'تفاصيل الماليات'!$B$2:$B$754,8,'تفاصيل الماليات'!$A$2:$A$754,الدفعات!C18)</f>
        <v>3775</v>
      </c>
      <c r="N18" s="2">
        <f>SUMIFS('تفاصيل الماليات'!$C$2:$C$754,'تفاصيل الماليات'!$B$2:$B$754,9,'تفاصيل الماليات'!$A$2:$A$754,الدفعات!C18)</f>
        <v>9632</v>
      </c>
      <c r="O18" s="2">
        <f>SUMIFS('تفاصيل الماليات'!$C$2:$C$754,'تفاصيل الماليات'!$B$2:$B$754,10,'تفاصيل الماليات'!$A$2:$A$754,الدفعات!C18)</f>
        <v>0</v>
      </c>
      <c r="P18" s="2">
        <f>SUMIFS('تفاصيل الماليات'!$C$2:$C$754,'تفاصيل الماليات'!$B$2:$B$754,11,'تفاصيل الماليات'!$A$2:$A$754,الدفعات!C18)</f>
        <v>0</v>
      </c>
      <c r="Q18" s="2">
        <f>SUMIFS('تفاصيل الماليات'!$C$2:$C$754,'تفاصيل الماليات'!$B$2:$B$754,12,'تفاصيل الماليات'!$A$2:$A$754,الدفعات!C18)</f>
        <v>0</v>
      </c>
      <c r="R18" s="2">
        <f>SUMIFS('تفاصيل الماليات'!$C$2:$C$754,'تفاصيل الماليات'!$B$2:$B$754,13,'تفاصيل الماليات'!$A$2:$A$754,الدفعات!C18)</f>
        <v>0</v>
      </c>
      <c r="S18" s="2">
        <f>SUMIFS('تفاصيل الماليات'!$C$2:$C$754,'تفاصيل الماليات'!$B$2:$B$754,14,'تفاصيل الماليات'!$A$2:$A$754,الدفعات!C18)</f>
        <v>0</v>
      </c>
      <c r="T18" s="2">
        <f>SUMIFS('تفاصيل الماليات'!$C$2:$C$754,'تفاصيل الماليات'!$B$2:$B$754,15,'تفاصيل الماليات'!$A$2:$A$754,الدفعات!C18)</f>
        <v>0</v>
      </c>
      <c r="U18" s="2">
        <f>SUMIFS('تفاصيل الماليات'!$C$2:$C$754,'تفاصيل الماليات'!$B$2:$B$754,16,'تفاصيل الماليات'!$A$2:$A$754,الدفعات!C18)</f>
        <v>0</v>
      </c>
      <c r="V18" s="2">
        <f>SUMIFS('تفاصيل الماليات'!$C$2:$C$754,'تفاصيل الماليات'!$B$2:$B$754,17,'تفاصيل الماليات'!$A$2:$A$754,الدفعات!C18)</f>
        <v>0</v>
      </c>
      <c r="W18" t="s">
        <v>196</v>
      </c>
    </row>
    <row r="19" spans="1:23" x14ac:dyDescent="0.3">
      <c r="A19" s="2" t="s">
        <v>34</v>
      </c>
      <c r="B19" s="2">
        <v>740802342</v>
      </c>
      <c r="C19" s="2" t="str">
        <f t="shared" si="0"/>
        <v>XV41-740802342</v>
      </c>
      <c r="D19" s="2">
        <v>121795</v>
      </c>
      <c r="E19" s="2" t="s">
        <v>7</v>
      </c>
      <c r="F19" s="2">
        <f>SUMIFS('تفاصيل الماليات'!$C$2:$C$754,'تفاصيل الماليات'!$B$2:$B$754,1,'تفاصيل الماليات'!$A$2:$A$754,الدفعات!C19)</f>
        <v>4286</v>
      </c>
      <c r="G19" s="2">
        <f>SUMIFS('تفاصيل الماليات'!$C$2:$C$754,'تفاصيل الماليات'!$B$2:$B$754,2,'تفاصيل الماليات'!$A$2:$A$754,الدفعات!C19)</f>
        <v>7243</v>
      </c>
      <c r="H19" s="2">
        <f>SUMIFS('تفاصيل الماليات'!$C$2:$C$754,'تفاصيل الماليات'!$B$2:$B$754,3,'تفاصيل الماليات'!$A$2:$A$754,الدفعات!C19)</f>
        <v>2722</v>
      </c>
      <c r="I19" s="2">
        <f>SUMIFS('تفاصيل الماليات'!$C$2:$C$754,'تفاصيل الماليات'!$B$2:$B$754,4,'تفاصيل الماليات'!$A$2:$A$754,الدفعات!C19)</f>
        <v>2581</v>
      </c>
      <c r="J19" s="2">
        <f>SUMIFS('تفاصيل الماليات'!$C$2:$C$754,'تفاصيل الماليات'!$B$2:$B$754,5,'تفاصيل الماليات'!$A$2:$A$754,الدفعات!C19)</f>
        <v>5130</v>
      </c>
      <c r="K19" s="2">
        <f>SUMIFS('تفاصيل الماليات'!$C$2:$C$754,'تفاصيل الماليات'!$B$2:$B$754,6,'تفاصيل الماليات'!$A$2:$A$754,الدفعات!C19)</f>
        <v>2000</v>
      </c>
      <c r="L19" s="2">
        <f>SUMIFS('تفاصيل الماليات'!$C$2:$C$754,'تفاصيل الماليات'!$B$2:$B$754,7,'تفاصيل الماليات'!$A$2:$A$754,الدفعات!C19)</f>
        <v>4228</v>
      </c>
      <c r="M19" s="2">
        <f>SUMIFS('تفاصيل الماليات'!$C$2:$C$754,'تفاصيل الماليات'!$B$2:$B$754,8,'تفاصيل الماليات'!$A$2:$A$754,الدفعات!C19)</f>
        <v>8294</v>
      </c>
      <c r="N19" s="2">
        <f>SUMIFS('تفاصيل الماليات'!$C$2:$C$754,'تفاصيل الماليات'!$B$2:$B$754,9,'تفاصيل الماليات'!$A$2:$A$754,الدفعات!C19)</f>
        <v>8662</v>
      </c>
      <c r="O19" s="2">
        <f>SUMIFS('تفاصيل الماليات'!$C$2:$C$754,'تفاصيل الماليات'!$B$2:$B$754,10,'تفاصيل الماليات'!$A$2:$A$754,الدفعات!C19)</f>
        <v>7234</v>
      </c>
      <c r="P19" s="2">
        <f>SUMIFS('تفاصيل الماليات'!$C$2:$C$754,'تفاصيل الماليات'!$B$2:$B$754,11,'تفاصيل الماليات'!$A$2:$A$754,الدفعات!C19)</f>
        <v>5148</v>
      </c>
      <c r="Q19" s="2">
        <f>SUMIFS('تفاصيل الماليات'!$C$2:$C$754,'تفاصيل الماليات'!$B$2:$B$754,12,'تفاصيل الماليات'!$A$2:$A$754,الدفعات!C19)</f>
        <v>6232</v>
      </c>
      <c r="R19" s="2">
        <f>SUMIFS('تفاصيل الماليات'!$C$2:$C$754,'تفاصيل الماليات'!$B$2:$B$754,13,'تفاصيل الماليات'!$A$2:$A$754,الدفعات!C19)</f>
        <v>8541</v>
      </c>
      <c r="S19" s="2">
        <f>SUMIFS('تفاصيل الماليات'!$C$2:$C$754,'تفاصيل الماليات'!$B$2:$B$754,14,'تفاصيل الماليات'!$A$2:$A$754,الدفعات!C19)</f>
        <v>0</v>
      </c>
      <c r="T19" s="2">
        <f>SUMIFS('تفاصيل الماليات'!$C$2:$C$754,'تفاصيل الماليات'!$B$2:$B$754,15,'تفاصيل الماليات'!$A$2:$A$754,الدفعات!C19)</f>
        <v>0</v>
      </c>
      <c r="U19" s="2">
        <f>SUMIFS('تفاصيل الماليات'!$C$2:$C$754,'تفاصيل الماليات'!$B$2:$B$754,16,'تفاصيل الماليات'!$A$2:$A$754,الدفعات!C19)</f>
        <v>0</v>
      </c>
      <c r="V19" s="2">
        <f>SUMIFS('تفاصيل الماليات'!$C$2:$C$754,'تفاصيل الماليات'!$B$2:$B$754,17,'تفاصيل الماليات'!$A$2:$A$754,الدفعات!C19)</f>
        <v>0</v>
      </c>
      <c r="W19" t="s">
        <v>198</v>
      </c>
    </row>
    <row r="20" spans="1:23" x14ac:dyDescent="0.3">
      <c r="A20" s="2" t="s">
        <v>35</v>
      </c>
      <c r="B20" s="2">
        <v>788474603</v>
      </c>
      <c r="C20" s="2" t="str">
        <f t="shared" si="0"/>
        <v>LK15-788474603</v>
      </c>
      <c r="D20" s="2">
        <v>87200</v>
      </c>
      <c r="E20" s="2" t="s">
        <v>8</v>
      </c>
      <c r="F20" s="2">
        <f>SUMIFS('تفاصيل الماليات'!$C$2:$C$754,'تفاصيل الماليات'!$B$2:$B$754,1,'تفاصيل الماليات'!$A$2:$A$754,الدفعات!C20)</f>
        <v>1356</v>
      </c>
      <c r="G20" s="2">
        <f>SUMIFS('تفاصيل الماليات'!$C$2:$C$754,'تفاصيل الماليات'!$B$2:$B$754,2,'تفاصيل الماليات'!$A$2:$A$754,الدفعات!C20)</f>
        <v>8739</v>
      </c>
      <c r="H20" s="2">
        <f>SUMIFS('تفاصيل الماليات'!$C$2:$C$754,'تفاصيل الماليات'!$B$2:$B$754,3,'تفاصيل الماليات'!$A$2:$A$754,الدفعات!C20)</f>
        <v>8076</v>
      </c>
      <c r="I20" s="2">
        <f>SUMIFS('تفاصيل الماليات'!$C$2:$C$754,'تفاصيل الماليات'!$B$2:$B$754,4,'تفاصيل الماليات'!$A$2:$A$754,الدفعات!C20)</f>
        <v>5980</v>
      </c>
      <c r="J20" s="2">
        <f>SUMIFS('تفاصيل الماليات'!$C$2:$C$754,'تفاصيل الماليات'!$B$2:$B$754,5,'تفاصيل الماليات'!$A$2:$A$754,الدفعات!C20)</f>
        <v>1898</v>
      </c>
      <c r="K20" s="2">
        <f>SUMIFS('تفاصيل الماليات'!$C$2:$C$754,'تفاصيل الماليات'!$B$2:$B$754,6,'تفاصيل الماليات'!$A$2:$A$754,الدفعات!C20)</f>
        <v>1806</v>
      </c>
      <c r="L20" s="2">
        <f>SUMIFS('تفاصيل الماليات'!$C$2:$C$754,'تفاصيل الماليات'!$B$2:$B$754,7,'تفاصيل الماليات'!$A$2:$A$754,الدفعات!C20)</f>
        <v>4430</v>
      </c>
      <c r="M20" s="2">
        <f>SUMIFS('تفاصيل الماليات'!$C$2:$C$754,'تفاصيل الماليات'!$B$2:$B$754,8,'تفاصيل الماليات'!$A$2:$A$754,الدفعات!C20)</f>
        <v>9030</v>
      </c>
      <c r="N20" s="2">
        <f>SUMIFS('تفاصيل الماليات'!$C$2:$C$754,'تفاصيل الماليات'!$B$2:$B$754,9,'تفاصيل الماليات'!$A$2:$A$754,الدفعات!C20)</f>
        <v>4433</v>
      </c>
      <c r="O20" s="2">
        <f>SUMIFS('تفاصيل الماليات'!$C$2:$C$754,'تفاصيل الماليات'!$B$2:$B$754,10,'تفاصيل الماليات'!$A$2:$A$754,الدفعات!C20)</f>
        <v>4511</v>
      </c>
      <c r="P20" s="2">
        <f>SUMIFS('تفاصيل الماليات'!$C$2:$C$754,'تفاصيل الماليات'!$B$2:$B$754,11,'تفاصيل الماليات'!$A$2:$A$754,الدفعات!C20)</f>
        <v>2483</v>
      </c>
      <c r="Q20" s="2">
        <f>SUMIFS('تفاصيل الماليات'!$C$2:$C$754,'تفاصيل الماليات'!$B$2:$B$754,12,'تفاصيل الماليات'!$A$2:$A$754,الدفعات!C20)</f>
        <v>7520</v>
      </c>
      <c r="R20" s="2">
        <f>SUMIFS('تفاصيل الماليات'!$C$2:$C$754,'تفاصيل الماليات'!$B$2:$B$754,13,'تفاصيل الماليات'!$A$2:$A$754,الدفعات!C20)</f>
        <v>4992</v>
      </c>
      <c r="S20" s="2">
        <f>SUMIFS('تفاصيل الماليات'!$C$2:$C$754,'تفاصيل الماليات'!$B$2:$B$754,14,'تفاصيل الماليات'!$A$2:$A$754,الدفعات!C20)</f>
        <v>0</v>
      </c>
      <c r="T20" s="2">
        <f>SUMIFS('تفاصيل الماليات'!$C$2:$C$754,'تفاصيل الماليات'!$B$2:$B$754,15,'تفاصيل الماليات'!$A$2:$A$754,الدفعات!C20)</f>
        <v>0</v>
      </c>
      <c r="U20" s="2">
        <f>SUMIFS('تفاصيل الماليات'!$C$2:$C$754,'تفاصيل الماليات'!$B$2:$B$754,16,'تفاصيل الماليات'!$A$2:$A$754,الدفعات!C20)</f>
        <v>0</v>
      </c>
      <c r="V20" s="2">
        <f>SUMIFS('تفاصيل الماليات'!$C$2:$C$754,'تفاصيل الماليات'!$B$2:$B$754,17,'تفاصيل الماليات'!$A$2:$A$754,الدفعات!C20)</f>
        <v>0</v>
      </c>
    </row>
    <row r="21" spans="1:23" x14ac:dyDescent="0.3">
      <c r="A21" s="2" t="s">
        <v>39</v>
      </c>
      <c r="B21" s="2">
        <v>544510273</v>
      </c>
      <c r="C21" s="2" t="str">
        <f t="shared" si="0"/>
        <v>MB36-544510273</v>
      </c>
      <c r="D21" s="2">
        <v>134767</v>
      </c>
      <c r="E21" s="2" t="s">
        <v>6</v>
      </c>
      <c r="F21" s="2">
        <f>SUMIFS('تفاصيل الماليات'!$C$2:$C$754,'تفاصيل الماليات'!$B$2:$B$754,1,'تفاصيل الماليات'!$A$2:$A$754,الدفعات!C21)</f>
        <v>4130</v>
      </c>
      <c r="G21" s="2">
        <f>SUMIFS('تفاصيل الماليات'!$C$2:$C$754,'تفاصيل الماليات'!$B$2:$B$754,2,'تفاصيل الماليات'!$A$2:$A$754,الدفعات!C21)</f>
        <v>2409</v>
      </c>
      <c r="H21" s="2">
        <f>SUMIFS('تفاصيل الماليات'!$C$2:$C$754,'تفاصيل الماليات'!$B$2:$B$754,3,'تفاصيل الماليات'!$A$2:$A$754,الدفعات!C21)</f>
        <v>8974</v>
      </c>
      <c r="I21" s="2">
        <f>SUMIFS('تفاصيل الماليات'!$C$2:$C$754,'تفاصيل الماليات'!$B$2:$B$754,4,'تفاصيل الماليات'!$A$2:$A$754,الدفعات!C21)</f>
        <v>3907</v>
      </c>
      <c r="J21" s="2">
        <f>SUMIFS('تفاصيل الماليات'!$C$2:$C$754,'تفاصيل الماليات'!$B$2:$B$754,5,'تفاصيل الماليات'!$A$2:$A$754,الدفعات!C21)</f>
        <v>7581</v>
      </c>
      <c r="K21" s="2">
        <f>SUMIFS('تفاصيل الماليات'!$C$2:$C$754,'تفاصيل الماليات'!$B$2:$B$754,6,'تفاصيل الماليات'!$A$2:$A$754,الدفعات!C21)</f>
        <v>0</v>
      </c>
      <c r="L21" s="2">
        <f>SUMIFS('تفاصيل الماليات'!$C$2:$C$754,'تفاصيل الماليات'!$B$2:$B$754,7,'تفاصيل الماليات'!$A$2:$A$754,الدفعات!C21)</f>
        <v>0</v>
      </c>
      <c r="M21" s="2">
        <f>SUMIFS('تفاصيل الماليات'!$C$2:$C$754,'تفاصيل الماليات'!$B$2:$B$754,8,'تفاصيل الماليات'!$A$2:$A$754,الدفعات!C21)</f>
        <v>0</v>
      </c>
      <c r="N21" s="2">
        <f>SUMIFS('تفاصيل الماليات'!$C$2:$C$754,'تفاصيل الماليات'!$B$2:$B$754,9,'تفاصيل الماليات'!$A$2:$A$754,الدفعات!C21)</f>
        <v>0</v>
      </c>
      <c r="O21" s="2">
        <f>SUMIFS('تفاصيل الماليات'!$C$2:$C$754,'تفاصيل الماليات'!$B$2:$B$754,10,'تفاصيل الماليات'!$A$2:$A$754,الدفعات!C21)</f>
        <v>0</v>
      </c>
      <c r="P21" s="2">
        <f>SUMIFS('تفاصيل الماليات'!$C$2:$C$754,'تفاصيل الماليات'!$B$2:$B$754,11,'تفاصيل الماليات'!$A$2:$A$754,الدفعات!C21)</f>
        <v>0</v>
      </c>
      <c r="Q21" s="2">
        <f>SUMIFS('تفاصيل الماليات'!$C$2:$C$754,'تفاصيل الماليات'!$B$2:$B$754,12,'تفاصيل الماليات'!$A$2:$A$754,الدفعات!C21)</f>
        <v>0</v>
      </c>
      <c r="R21" s="2">
        <f>SUMIFS('تفاصيل الماليات'!$C$2:$C$754,'تفاصيل الماليات'!$B$2:$B$754,13,'تفاصيل الماليات'!$A$2:$A$754,الدفعات!C21)</f>
        <v>0</v>
      </c>
      <c r="S21" s="2">
        <f>SUMIFS('تفاصيل الماليات'!$C$2:$C$754,'تفاصيل الماليات'!$B$2:$B$754,14,'تفاصيل الماليات'!$A$2:$A$754,الدفعات!C21)</f>
        <v>0</v>
      </c>
      <c r="T21" s="2">
        <f>SUMIFS('تفاصيل الماليات'!$C$2:$C$754,'تفاصيل الماليات'!$B$2:$B$754,15,'تفاصيل الماليات'!$A$2:$A$754,الدفعات!C21)</f>
        <v>0</v>
      </c>
      <c r="U21" s="2">
        <f>SUMIFS('تفاصيل الماليات'!$C$2:$C$754,'تفاصيل الماليات'!$B$2:$B$754,16,'تفاصيل الماليات'!$A$2:$A$754,الدفعات!C21)</f>
        <v>0</v>
      </c>
      <c r="V21" s="2">
        <f>SUMIFS('تفاصيل الماليات'!$C$2:$C$754,'تفاصيل الماليات'!$B$2:$B$754,17,'تفاصيل الماليات'!$A$2:$A$754,الدفعات!C21)</f>
        <v>0</v>
      </c>
    </row>
    <row r="22" spans="1:23" x14ac:dyDescent="0.3">
      <c r="A22" s="2" t="s">
        <v>37</v>
      </c>
      <c r="B22" s="2">
        <v>451449124</v>
      </c>
      <c r="C22" s="2" t="str">
        <f t="shared" si="0"/>
        <v>RK32-451449124</v>
      </c>
      <c r="D22" s="2">
        <v>51984</v>
      </c>
      <c r="E22" s="2" t="s">
        <v>6</v>
      </c>
      <c r="F22" s="2">
        <f>SUMIFS('تفاصيل الماليات'!$C$2:$C$754,'تفاصيل الماليات'!$B$2:$B$754,1,'تفاصيل الماليات'!$A$2:$A$754,الدفعات!C22)</f>
        <v>1876</v>
      </c>
      <c r="G22" s="2">
        <f>SUMIFS('تفاصيل الماليات'!$C$2:$C$754,'تفاصيل الماليات'!$B$2:$B$754,2,'تفاصيل الماليات'!$A$2:$A$754,الدفعات!C22)</f>
        <v>1852</v>
      </c>
      <c r="H22" s="2">
        <f>SUMIFS('تفاصيل الماليات'!$C$2:$C$754,'تفاصيل الماليات'!$B$2:$B$754,3,'تفاصيل الماليات'!$A$2:$A$754,الدفعات!C22)</f>
        <v>1765</v>
      </c>
      <c r="I22" s="2">
        <f>SUMIFS('تفاصيل الماليات'!$C$2:$C$754,'تفاصيل الماليات'!$B$2:$B$754,4,'تفاصيل الماليات'!$A$2:$A$754,الدفعات!C22)</f>
        <v>9340</v>
      </c>
      <c r="J22" s="2">
        <f>SUMIFS('تفاصيل الماليات'!$C$2:$C$754,'تفاصيل الماليات'!$B$2:$B$754,5,'تفاصيل الماليات'!$A$2:$A$754,الدفعات!C22)</f>
        <v>2363</v>
      </c>
      <c r="K22" s="2">
        <f>SUMIFS('تفاصيل الماليات'!$C$2:$C$754,'تفاصيل الماليات'!$B$2:$B$754,6,'تفاصيل الماليات'!$A$2:$A$754,الدفعات!C22)</f>
        <v>9009</v>
      </c>
      <c r="L22" s="2">
        <f>SUMIFS('تفاصيل الماليات'!$C$2:$C$754,'تفاصيل الماليات'!$B$2:$B$754,7,'تفاصيل الماليات'!$A$2:$A$754,الدفعات!C22)</f>
        <v>8277</v>
      </c>
      <c r="M22" s="2">
        <f>SUMIFS('تفاصيل الماليات'!$C$2:$C$754,'تفاصيل الماليات'!$B$2:$B$754,8,'تفاصيل الماليات'!$A$2:$A$754,الدفعات!C22)</f>
        <v>0</v>
      </c>
      <c r="N22" s="2">
        <f>SUMIFS('تفاصيل الماليات'!$C$2:$C$754,'تفاصيل الماليات'!$B$2:$B$754,9,'تفاصيل الماليات'!$A$2:$A$754,الدفعات!C22)</f>
        <v>0</v>
      </c>
      <c r="O22" s="2">
        <f>SUMIFS('تفاصيل الماليات'!$C$2:$C$754,'تفاصيل الماليات'!$B$2:$B$754,10,'تفاصيل الماليات'!$A$2:$A$754,الدفعات!C22)</f>
        <v>0</v>
      </c>
      <c r="P22" s="2">
        <f>SUMIFS('تفاصيل الماليات'!$C$2:$C$754,'تفاصيل الماليات'!$B$2:$B$754,11,'تفاصيل الماليات'!$A$2:$A$754,الدفعات!C22)</f>
        <v>0</v>
      </c>
      <c r="Q22" s="2">
        <f>SUMIFS('تفاصيل الماليات'!$C$2:$C$754,'تفاصيل الماليات'!$B$2:$B$754,12,'تفاصيل الماليات'!$A$2:$A$754,الدفعات!C22)</f>
        <v>0</v>
      </c>
      <c r="R22" s="2">
        <f>SUMIFS('تفاصيل الماليات'!$C$2:$C$754,'تفاصيل الماليات'!$B$2:$B$754,13,'تفاصيل الماليات'!$A$2:$A$754,الدفعات!C22)</f>
        <v>0</v>
      </c>
      <c r="S22" s="2">
        <f>SUMIFS('تفاصيل الماليات'!$C$2:$C$754,'تفاصيل الماليات'!$B$2:$B$754,14,'تفاصيل الماليات'!$A$2:$A$754,الدفعات!C22)</f>
        <v>0</v>
      </c>
      <c r="T22" s="2">
        <f>SUMIFS('تفاصيل الماليات'!$C$2:$C$754,'تفاصيل الماليات'!$B$2:$B$754,15,'تفاصيل الماليات'!$A$2:$A$754,الدفعات!C22)</f>
        <v>0</v>
      </c>
      <c r="U22" s="2">
        <f>SUMIFS('تفاصيل الماليات'!$C$2:$C$754,'تفاصيل الماليات'!$B$2:$B$754,16,'تفاصيل الماليات'!$A$2:$A$754,الدفعات!C22)</f>
        <v>0</v>
      </c>
      <c r="V22" s="2">
        <f>SUMIFS('تفاصيل الماليات'!$C$2:$C$754,'تفاصيل الماليات'!$B$2:$B$754,17,'تفاصيل الماليات'!$A$2:$A$754,الدفعات!C22)</f>
        <v>0</v>
      </c>
    </row>
    <row r="23" spans="1:23" x14ac:dyDescent="0.3">
      <c r="A23" s="2" t="s">
        <v>94</v>
      </c>
      <c r="B23" s="2">
        <v>677930177</v>
      </c>
      <c r="C23" s="2" t="str">
        <f t="shared" si="0"/>
        <v>FQ27-677930177</v>
      </c>
      <c r="D23" s="2">
        <v>103471</v>
      </c>
      <c r="E23" s="2" t="s">
        <v>8</v>
      </c>
      <c r="F23" s="2">
        <f>SUMIFS('تفاصيل الماليات'!$C$2:$C$754,'تفاصيل الماليات'!$B$2:$B$754,1,'تفاصيل الماليات'!$A$2:$A$754,الدفعات!C23)</f>
        <v>6840</v>
      </c>
      <c r="G23" s="2">
        <f>SUMIFS('تفاصيل الماليات'!$C$2:$C$754,'تفاصيل الماليات'!$B$2:$B$754,2,'تفاصيل الماليات'!$A$2:$A$754,الدفعات!C23)</f>
        <v>3364</v>
      </c>
      <c r="H23" s="2">
        <f>SUMIFS('تفاصيل الماليات'!$C$2:$C$754,'تفاصيل الماليات'!$B$2:$B$754,3,'تفاصيل الماليات'!$A$2:$A$754,الدفعات!C23)</f>
        <v>2356</v>
      </c>
      <c r="I23" s="2">
        <f>SUMIFS('تفاصيل الماليات'!$C$2:$C$754,'تفاصيل الماليات'!$B$2:$B$754,4,'تفاصيل الماليات'!$A$2:$A$754,الدفعات!C23)</f>
        <v>5645</v>
      </c>
      <c r="J23" s="2">
        <f>SUMIFS('تفاصيل الماليات'!$C$2:$C$754,'تفاصيل الماليات'!$B$2:$B$754,5,'تفاصيل الماليات'!$A$2:$A$754,الدفعات!C23)</f>
        <v>5243</v>
      </c>
      <c r="K23" s="2">
        <f>SUMIFS('تفاصيل الماليات'!$C$2:$C$754,'تفاصيل الماليات'!$B$2:$B$754,6,'تفاصيل الماليات'!$A$2:$A$754,الدفعات!C23)</f>
        <v>8661</v>
      </c>
      <c r="L23" s="2">
        <f>SUMIFS('تفاصيل الماليات'!$C$2:$C$754,'تفاصيل الماليات'!$B$2:$B$754,7,'تفاصيل الماليات'!$A$2:$A$754,الدفعات!C23)</f>
        <v>7242</v>
      </c>
      <c r="M23" s="2">
        <f>SUMIFS('تفاصيل الماليات'!$C$2:$C$754,'تفاصيل الماليات'!$B$2:$B$754,8,'تفاصيل الماليات'!$A$2:$A$754,الدفعات!C23)</f>
        <v>0</v>
      </c>
      <c r="N23" s="2">
        <f>SUMIFS('تفاصيل الماليات'!$C$2:$C$754,'تفاصيل الماليات'!$B$2:$B$754,9,'تفاصيل الماليات'!$A$2:$A$754,الدفعات!C23)</f>
        <v>0</v>
      </c>
      <c r="O23" s="2">
        <f>SUMIFS('تفاصيل الماليات'!$C$2:$C$754,'تفاصيل الماليات'!$B$2:$B$754,10,'تفاصيل الماليات'!$A$2:$A$754,الدفعات!C23)</f>
        <v>0</v>
      </c>
      <c r="P23" s="2">
        <f>SUMIFS('تفاصيل الماليات'!$C$2:$C$754,'تفاصيل الماليات'!$B$2:$B$754,11,'تفاصيل الماليات'!$A$2:$A$754,الدفعات!C23)</f>
        <v>0</v>
      </c>
      <c r="Q23" s="2">
        <f>SUMIFS('تفاصيل الماليات'!$C$2:$C$754,'تفاصيل الماليات'!$B$2:$B$754,12,'تفاصيل الماليات'!$A$2:$A$754,الدفعات!C23)</f>
        <v>0</v>
      </c>
      <c r="R23" s="2">
        <f>SUMIFS('تفاصيل الماليات'!$C$2:$C$754,'تفاصيل الماليات'!$B$2:$B$754,13,'تفاصيل الماليات'!$A$2:$A$754,الدفعات!C23)</f>
        <v>0</v>
      </c>
      <c r="S23" s="2">
        <f>SUMIFS('تفاصيل الماليات'!$C$2:$C$754,'تفاصيل الماليات'!$B$2:$B$754,14,'تفاصيل الماليات'!$A$2:$A$754,الدفعات!C23)</f>
        <v>0</v>
      </c>
      <c r="T23" s="2">
        <f>SUMIFS('تفاصيل الماليات'!$C$2:$C$754,'تفاصيل الماليات'!$B$2:$B$754,15,'تفاصيل الماليات'!$A$2:$A$754,الدفعات!C23)</f>
        <v>0</v>
      </c>
      <c r="U23" s="2">
        <f>SUMIFS('تفاصيل الماليات'!$C$2:$C$754,'تفاصيل الماليات'!$B$2:$B$754,16,'تفاصيل الماليات'!$A$2:$A$754,الدفعات!C23)</f>
        <v>0</v>
      </c>
      <c r="V23" s="2">
        <f>SUMIFS('تفاصيل الماليات'!$C$2:$C$754,'تفاصيل الماليات'!$B$2:$B$754,17,'تفاصيل الماليات'!$A$2:$A$754,الدفعات!C23)</f>
        <v>0</v>
      </c>
    </row>
    <row r="24" spans="1:23" x14ac:dyDescent="0.3">
      <c r="A24" s="2" t="s">
        <v>38</v>
      </c>
      <c r="B24" s="2">
        <v>560412901</v>
      </c>
      <c r="C24" s="2" t="str">
        <f t="shared" si="0"/>
        <v>SP82-560412901</v>
      </c>
      <c r="D24" s="2">
        <v>91313</v>
      </c>
      <c r="E24" s="2" t="s">
        <v>9</v>
      </c>
      <c r="F24" s="2">
        <f>SUMIFS('تفاصيل الماليات'!$C$2:$C$754,'تفاصيل الماليات'!$B$2:$B$754,1,'تفاصيل الماليات'!$A$2:$A$754,الدفعات!C24)</f>
        <v>7221</v>
      </c>
      <c r="G24" s="2">
        <f>SUMIFS('تفاصيل الماليات'!$C$2:$C$754,'تفاصيل الماليات'!$B$2:$B$754,2,'تفاصيل الماليات'!$A$2:$A$754,الدفعات!C24)</f>
        <v>7591</v>
      </c>
      <c r="H24" s="2">
        <f>SUMIFS('تفاصيل الماليات'!$C$2:$C$754,'تفاصيل الماليات'!$B$2:$B$754,3,'تفاصيل الماليات'!$A$2:$A$754,الدفعات!C24)</f>
        <v>8998</v>
      </c>
      <c r="I24" s="2">
        <f>SUMIFS('تفاصيل الماليات'!$C$2:$C$754,'تفاصيل الماليات'!$B$2:$B$754,4,'تفاصيل الماليات'!$A$2:$A$754,الدفعات!C24)</f>
        <v>4530</v>
      </c>
      <c r="J24" s="2">
        <f>SUMIFS('تفاصيل الماليات'!$C$2:$C$754,'تفاصيل الماليات'!$B$2:$B$754,5,'تفاصيل الماليات'!$A$2:$A$754,الدفعات!C24)</f>
        <v>4667</v>
      </c>
      <c r="K24" s="2">
        <f>SUMIFS('تفاصيل الماليات'!$C$2:$C$754,'تفاصيل الماليات'!$B$2:$B$754,6,'تفاصيل الماليات'!$A$2:$A$754,الدفعات!C24)</f>
        <v>2536</v>
      </c>
      <c r="L24" s="2">
        <f>SUMIFS('تفاصيل الماليات'!$C$2:$C$754,'تفاصيل الماليات'!$B$2:$B$754,7,'تفاصيل الماليات'!$A$2:$A$754,الدفعات!C24)</f>
        <v>5897</v>
      </c>
      <c r="M24" s="2">
        <f>SUMIFS('تفاصيل الماليات'!$C$2:$C$754,'تفاصيل الماليات'!$B$2:$B$754,8,'تفاصيل الماليات'!$A$2:$A$754,الدفعات!C24)</f>
        <v>0</v>
      </c>
      <c r="N24" s="2">
        <f>SUMIFS('تفاصيل الماليات'!$C$2:$C$754,'تفاصيل الماليات'!$B$2:$B$754,9,'تفاصيل الماليات'!$A$2:$A$754,الدفعات!C24)</f>
        <v>0</v>
      </c>
      <c r="O24" s="2">
        <f>SUMIFS('تفاصيل الماليات'!$C$2:$C$754,'تفاصيل الماليات'!$B$2:$B$754,10,'تفاصيل الماليات'!$A$2:$A$754,الدفعات!C24)</f>
        <v>0</v>
      </c>
      <c r="P24" s="2">
        <f>SUMIFS('تفاصيل الماليات'!$C$2:$C$754,'تفاصيل الماليات'!$B$2:$B$754,11,'تفاصيل الماليات'!$A$2:$A$754,الدفعات!C24)</f>
        <v>0</v>
      </c>
      <c r="Q24" s="2">
        <f>SUMIFS('تفاصيل الماليات'!$C$2:$C$754,'تفاصيل الماليات'!$B$2:$B$754,12,'تفاصيل الماليات'!$A$2:$A$754,الدفعات!C24)</f>
        <v>0</v>
      </c>
      <c r="R24" s="2">
        <f>SUMIFS('تفاصيل الماليات'!$C$2:$C$754,'تفاصيل الماليات'!$B$2:$B$754,13,'تفاصيل الماليات'!$A$2:$A$754,الدفعات!C24)</f>
        <v>0</v>
      </c>
      <c r="S24" s="2">
        <f>SUMIFS('تفاصيل الماليات'!$C$2:$C$754,'تفاصيل الماليات'!$B$2:$B$754,14,'تفاصيل الماليات'!$A$2:$A$754,الدفعات!C24)</f>
        <v>0</v>
      </c>
      <c r="T24" s="2">
        <f>SUMIFS('تفاصيل الماليات'!$C$2:$C$754,'تفاصيل الماليات'!$B$2:$B$754,15,'تفاصيل الماليات'!$A$2:$A$754,الدفعات!C24)</f>
        <v>0</v>
      </c>
      <c r="U24" s="2">
        <f>SUMIFS('تفاصيل الماليات'!$C$2:$C$754,'تفاصيل الماليات'!$B$2:$B$754,16,'تفاصيل الماليات'!$A$2:$A$754,الدفعات!C24)</f>
        <v>0</v>
      </c>
      <c r="V24" s="2">
        <f>SUMIFS('تفاصيل الماليات'!$C$2:$C$754,'تفاصيل الماليات'!$B$2:$B$754,17,'تفاصيل الماليات'!$A$2:$A$754,الدفعات!C24)</f>
        <v>0</v>
      </c>
    </row>
    <row r="25" spans="1:23" x14ac:dyDescent="0.3">
      <c r="A25" s="2" t="s">
        <v>48</v>
      </c>
      <c r="B25" s="2">
        <v>783126669</v>
      </c>
      <c r="C25" s="2" t="str">
        <f t="shared" si="0"/>
        <v>TR91-783126669</v>
      </c>
      <c r="D25" s="2">
        <v>73484</v>
      </c>
      <c r="E25" s="2" t="s">
        <v>8</v>
      </c>
      <c r="F25" s="2">
        <f>SUMIFS('تفاصيل الماليات'!$C$2:$C$754,'تفاصيل الماليات'!$B$2:$B$754,1,'تفاصيل الماليات'!$A$2:$A$754,الدفعات!C25)</f>
        <v>6877</v>
      </c>
      <c r="G25" s="2">
        <f>SUMIFS('تفاصيل الماليات'!$C$2:$C$754,'تفاصيل الماليات'!$B$2:$B$754,2,'تفاصيل الماليات'!$A$2:$A$754,الدفعات!C25)</f>
        <v>3739</v>
      </c>
      <c r="H25" s="2">
        <f>SUMIFS('تفاصيل الماليات'!$C$2:$C$754,'تفاصيل الماليات'!$B$2:$B$754,3,'تفاصيل الماليات'!$A$2:$A$754,الدفعات!C25)</f>
        <v>6395</v>
      </c>
      <c r="I25" s="2">
        <f>SUMIFS('تفاصيل الماليات'!$C$2:$C$754,'تفاصيل الماليات'!$B$2:$B$754,4,'تفاصيل الماليات'!$A$2:$A$754,الدفعات!C25)</f>
        <v>2615</v>
      </c>
      <c r="J25" s="2">
        <f>SUMIFS('تفاصيل الماليات'!$C$2:$C$754,'تفاصيل الماليات'!$B$2:$B$754,5,'تفاصيل الماليات'!$A$2:$A$754,الدفعات!C25)</f>
        <v>2214</v>
      </c>
      <c r="K25" s="2">
        <f>SUMIFS('تفاصيل الماليات'!$C$2:$C$754,'تفاصيل الماليات'!$B$2:$B$754,6,'تفاصيل الماليات'!$A$2:$A$754,الدفعات!C25)</f>
        <v>2635</v>
      </c>
      <c r="L25" s="2">
        <f>SUMIFS('تفاصيل الماليات'!$C$2:$C$754,'تفاصيل الماليات'!$B$2:$B$754,7,'تفاصيل الماليات'!$A$2:$A$754,الدفعات!C25)</f>
        <v>5187</v>
      </c>
      <c r="M25" s="2">
        <f>SUMIFS('تفاصيل الماليات'!$C$2:$C$754,'تفاصيل الماليات'!$B$2:$B$754,8,'تفاصيل الماليات'!$A$2:$A$754,الدفعات!C25)</f>
        <v>0</v>
      </c>
      <c r="N25" s="2">
        <f>SUMIFS('تفاصيل الماليات'!$C$2:$C$754,'تفاصيل الماليات'!$B$2:$B$754,9,'تفاصيل الماليات'!$A$2:$A$754,الدفعات!C25)</f>
        <v>0</v>
      </c>
      <c r="O25" s="2">
        <f>SUMIFS('تفاصيل الماليات'!$C$2:$C$754,'تفاصيل الماليات'!$B$2:$B$754,10,'تفاصيل الماليات'!$A$2:$A$754,الدفعات!C25)</f>
        <v>0</v>
      </c>
      <c r="P25" s="2">
        <f>SUMIFS('تفاصيل الماليات'!$C$2:$C$754,'تفاصيل الماليات'!$B$2:$B$754,11,'تفاصيل الماليات'!$A$2:$A$754,الدفعات!C25)</f>
        <v>0</v>
      </c>
      <c r="Q25" s="2">
        <f>SUMIFS('تفاصيل الماليات'!$C$2:$C$754,'تفاصيل الماليات'!$B$2:$B$754,12,'تفاصيل الماليات'!$A$2:$A$754,الدفعات!C25)</f>
        <v>0</v>
      </c>
      <c r="R25" s="2">
        <f>SUMIFS('تفاصيل الماليات'!$C$2:$C$754,'تفاصيل الماليات'!$B$2:$B$754,13,'تفاصيل الماليات'!$A$2:$A$754,الدفعات!C25)</f>
        <v>0</v>
      </c>
      <c r="S25" s="2">
        <f>SUMIFS('تفاصيل الماليات'!$C$2:$C$754,'تفاصيل الماليات'!$B$2:$B$754,14,'تفاصيل الماليات'!$A$2:$A$754,الدفعات!C25)</f>
        <v>0</v>
      </c>
      <c r="T25" s="2">
        <f>SUMIFS('تفاصيل الماليات'!$C$2:$C$754,'تفاصيل الماليات'!$B$2:$B$754,15,'تفاصيل الماليات'!$A$2:$A$754,الدفعات!C25)</f>
        <v>0</v>
      </c>
      <c r="U25" s="2">
        <f>SUMIFS('تفاصيل الماليات'!$C$2:$C$754,'تفاصيل الماليات'!$B$2:$B$754,16,'تفاصيل الماليات'!$A$2:$A$754,الدفعات!C25)</f>
        <v>0</v>
      </c>
      <c r="V25" s="2">
        <f>SUMIFS('تفاصيل الماليات'!$C$2:$C$754,'تفاصيل الماليات'!$B$2:$B$754,17,'تفاصيل الماليات'!$A$2:$A$754,الدفعات!C25)</f>
        <v>0</v>
      </c>
    </row>
    <row r="26" spans="1:23" x14ac:dyDescent="0.3">
      <c r="A26" s="2" t="s">
        <v>78</v>
      </c>
      <c r="B26" s="2">
        <v>677093467</v>
      </c>
      <c r="C26" s="2" t="str">
        <f t="shared" si="0"/>
        <v>AQ65-677093467</v>
      </c>
      <c r="D26" s="2">
        <v>41703</v>
      </c>
      <c r="E26" s="2" t="s">
        <v>9</v>
      </c>
      <c r="F26" s="2">
        <f>SUMIFS('تفاصيل الماليات'!$C$2:$C$754,'تفاصيل الماليات'!$B$2:$B$754,1,'تفاصيل الماليات'!$A$2:$A$754,الدفعات!C26)</f>
        <v>6783</v>
      </c>
      <c r="G26" s="2">
        <f>SUMIFS('تفاصيل الماليات'!$C$2:$C$754,'تفاصيل الماليات'!$B$2:$B$754,2,'تفاصيل الماليات'!$A$2:$A$754,الدفعات!C26)</f>
        <v>5633</v>
      </c>
      <c r="H26" s="2">
        <f>SUMIFS('تفاصيل الماليات'!$C$2:$C$754,'تفاصيل الماليات'!$B$2:$B$754,3,'تفاصيل الماليات'!$A$2:$A$754,الدفعات!C26)</f>
        <v>7106</v>
      </c>
      <c r="I26" s="2">
        <f>SUMIFS('تفاصيل الماليات'!$C$2:$C$754,'تفاصيل الماليات'!$B$2:$B$754,4,'تفاصيل الماليات'!$A$2:$A$754,الدفعات!C26)</f>
        <v>3790</v>
      </c>
      <c r="J26" s="2">
        <f>SUMIFS('تفاصيل الماليات'!$C$2:$C$754,'تفاصيل الماليات'!$B$2:$B$754,5,'تفاصيل الماليات'!$A$2:$A$754,الدفعات!C26)</f>
        <v>5899</v>
      </c>
      <c r="K26" s="2">
        <f>SUMIFS('تفاصيل الماليات'!$C$2:$C$754,'تفاصيل الماليات'!$B$2:$B$754,6,'تفاصيل الماليات'!$A$2:$A$754,الدفعات!C26)</f>
        <v>2320</v>
      </c>
      <c r="L26" s="2">
        <f>SUMIFS('تفاصيل الماليات'!$C$2:$C$754,'تفاصيل الماليات'!$B$2:$B$754,7,'تفاصيل الماليات'!$A$2:$A$754,الدفعات!C26)</f>
        <v>0</v>
      </c>
      <c r="M26" s="2">
        <f>SUMIFS('تفاصيل الماليات'!$C$2:$C$754,'تفاصيل الماليات'!$B$2:$B$754,8,'تفاصيل الماليات'!$A$2:$A$754,الدفعات!C26)</f>
        <v>0</v>
      </c>
      <c r="N26" s="2">
        <f>SUMIFS('تفاصيل الماليات'!$C$2:$C$754,'تفاصيل الماليات'!$B$2:$B$754,9,'تفاصيل الماليات'!$A$2:$A$754,الدفعات!C26)</f>
        <v>0</v>
      </c>
      <c r="O26" s="2">
        <f>SUMIFS('تفاصيل الماليات'!$C$2:$C$754,'تفاصيل الماليات'!$B$2:$B$754,10,'تفاصيل الماليات'!$A$2:$A$754,الدفعات!C26)</f>
        <v>0</v>
      </c>
      <c r="P26" s="2">
        <f>SUMIFS('تفاصيل الماليات'!$C$2:$C$754,'تفاصيل الماليات'!$B$2:$B$754,11,'تفاصيل الماليات'!$A$2:$A$754,الدفعات!C26)</f>
        <v>0</v>
      </c>
      <c r="Q26" s="2">
        <f>SUMIFS('تفاصيل الماليات'!$C$2:$C$754,'تفاصيل الماليات'!$B$2:$B$754,12,'تفاصيل الماليات'!$A$2:$A$754,الدفعات!C26)</f>
        <v>0</v>
      </c>
      <c r="R26" s="2">
        <f>SUMIFS('تفاصيل الماليات'!$C$2:$C$754,'تفاصيل الماليات'!$B$2:$B$754,13,'تفاصيل الماليات'!$A$2:$A$754,الدفعات!C26)</f>
        <v>0</v>
      </c>
      <c r="S26" s="2">
        <f>SUMIFS('تفاصيل الماليات'!$C$2:$C$754,'تفاصيل الماليات'!$B$2:$B$754,14,'تفاصيل الماليات'!$A$2:$A$754,الدفعات!C26)</f>
        <v>0</v>
      </c>
      <c r="T26" s="2">
        <f>SUMIFS('تفاصيل الماليات'!$C$2:$C$754,'تفاصيل الماليات'!$B$2:$B$754,15,'تفاصيل الماليات'!$A$2:$A$754,الدفعات!C26)</f>
        <v>0</v>
      </c>
      <c r="U26" s="2">
        <f>SUMIFS('تفاصيل الماليات'!$C$2:$C$754,'تفاصيل الماليات'!$B$2:$B$754,16,'تفاصيل الماليات'!$A$2:$A$754,الدفعات!C26)</f>
        <v>0</v>
      </c>
      <c r="V26" s="2">
        <f>SUMIFS('تفاصيل الماليات'!$C$2:$C$754,'تفاصيل الماليات'!$B$2:$B$754,17,'تفاصيل الماليات'!$A$2:$A$754,الدفعات!C26)</f>
        <v>0</v>
      </c>
    </row>
    <row r="27" spans="1:23" x14ac:dyDescent="0.3">
      <c r="A27" s="2" t="s">
        <v>77</v>
      </c>
      <c r="B27" s="2">
        <v>634387491</v>
      </c>
      <c r="C27" s="2" t="str">
        <f t="shared" si="0"/>
        <v>TD61-634387491</v>
      </c>
      <c r="D27" s="2">
        <v>43998</v>
      </c>
      <c r="E27" s="2" t="s">
        <v>7</v>
      </c>
      <c r="F27" s="2">
        <f>SUMIFS('تفاصيل الماليات'!$C$2:$C$754,'تفاصيل الماليات'!$B$2:$B$754,1,'تفاصيل الماليات'!$A$2:$A$754,الدفعات!C27)</f>
        <v>5168</v>
      </c>
      <c r="G27" s="2">
        <f>SUMIFS('تفاصيل الماليات'!$C$2:$C$754,'تفاصيل الماليات'!$B$2:$B$754,2,'تفاصيل الماليات'!$A$2:$A$754,الدفعات!C27)</f>
        <v>4219</v>
      </c>
      <c r="H27" s="2">
        <f>SUMIFS('تفاصيل الماليات'!$C$2:$C$754,'تفاصيل الماليات'!$B$2:$B$754,3,'تفاصيل الماليات'!$A$2:$A$754,الدفعات!C27)</f>
        <v>6292</v>
      </c>
      <c r="I27" s="2">
        <f>SUMIFS('تفاصيل الماليات'!$C$2:$C$754,'تفاصيل الماليات'!$B$2:$B$754,4,'تفاصيل الماليات'!$A$2:$A$754,الدفعات!C27)</f>
        <v>7856</v>
      </c>
      <c r="J27" s="2">
        <f>SUMIFS('تفاصيل الماليات'!$C$2:$C$754,'تفاصيل الماليات'!$B$2:$B$754,5,'تفاصيل الماليات'!$A$2:$A$754,الدفعات!C27)</f>
        <v>7953</v>
      </c>
      <c r="K27" s="2">
        <f>SUMIFS('تفاصيل الماليات'!$C$2:$C$754,'تفاصيل الماليات'!$B$2:$B$754,6,'تفاصيل الماليات'!$A$2:$A$754,الدفعات!C27)</f>
        <v>6839</v>
      </c>
      <c r="L27" s="2">
        <f>SUMIFS('تفاصيل الماليات'!$C$2:$C$754,'تفاصيل الماليات'!$B$2:$B$754,7,'تفاصيل الماليات'!$A$2:$A$754,الدفعات!C27)</f>
        <v>0</v>
      </c>
      <c r="M27" s="2">
        <f>SUMIFS('تفاصيل الماليات'!$C$2:$C$754,'تفاصيل الماليات'!$B$2:$B$754,8,'تفاصيل الماليات'!$A$2:$A$754,الدفعات!C27)</f>
        <v>0</v>
      </c>
      <c r="N27" s="2">
        <f>SUMIFS('تفاصيل الماليات'!$C$2:$C$754,'تفاصيل الماليات'!$B$2:$B$754,9,'تفاصيل الماليات'!$A$2:$A$754,الدفعات!C27)</f>
        <v>0</v>
      </c>
      <c r="O27" s="2">
        <f>SUMIFS('تفاصيل الماليات'!$C$2:$C$754,'تفاصيل الماليات'!$B$2:$B$754,10,'تفاصيل الماليات'!$A$2:$A$754,الدفعات!C27)</f>
        <v>0</v>
      </c>
      <c r="P27" s="2">
        <f>SUMIFS('تفاصيل الماليات'!$C$2:$C$754,'تفاصيل الماليات'!$B$2:$B$754,11,'تفاصيل الماليات'!$A$2:$A$754,الدفعات!C27)</f>
        <v>0</v>
      </c>
      <c r="Q27" s="2">
        <f>SUMIFS('تفاصيل الماليات'!$C$2:$C$754,'تفاصيل الماليات'!$B$2:$B$754,12,'تفاصيل الماليات'!$A$2:$A$754,الدفعات!C27)</f>
        <v>0</v>
      </c>
      <c r="R27" s="2">
        <f>SUMIFS('تفاصيل الماليات'!$C$2:$C$754,'تفاصيل الماليات'!$B$2:$B$754,13,'تفاصيل الماليات'!$A$2:$A$754,الدفعات!C27)</f>
        <v>0</v>
      </c>
      <c r="S27" s="2">
        <f>SUMIFS('تفاصيل الماليات'!$C$2:$C$754,'تفاصيل الماليات'!$B$2:$B$754,14,'تفاصيل الماليات'!$A$2:$A$754,الدفعات!C27)</f>
        <v>0</v>
      </c>
      <c r="T27" s="2">
        <f>SUMIFS('تفاصيل الماليات'!$C$2:$C$754,'تفاصيل الماليات'!$B$2:$B$754,15,'تفاصيل الماليات'!$A$2:$A$754,الدفعات!C27)</f>
        <v>0</v>
      </c>
      <c r="U27" s="2">
        <f>SUMIFS('تفاصيل الماليات'!$C$2:$C$754,'تفاصيل الماليات'!$B$2:$B$754,16,'تفاصيل الماليات'!$A$2:$A$754,الدفعات!C27)</f>
        <v>0</v>
      </c>
      <c r="V27" s="2">
        <f>SUMIFS('تفاصيل الماليات'!$C$2:$C$754,'تفاصيل الماليات'!$B$2:$B$754,17,'تفاصيل الماليات'!$A$2:$A$754,الدفعات!C27)</f>
        <v>0</v>
      </c>
    </row>
    <row r="28" spans="1:23" x14ac:dyDescent="0.3">
      <c r="A28" s="2" t="s">
        <v>16</v>
      </c>
      <c r="B28" s="2">
        <v>541923909</v>
      </c>
      <c r="C28" s="2" t="str">
        <f t="shared" si="0"/>
        <v>KF41-541923909</v>
      </c>
      <c r="D28" s="2">
        <v>63736</v>
      </c>
      <c r="E28" s="2" t="s">
        <v>9</v>
      </c>
      <c r="F28" s="2">
        <f>SUMIFS('تفاصيل الماليات'!$C$2:$C$754,'تفاصيل الماليات'!$B$2:$B$754,1,'تفاصيل الماليات'!$A$2:$A$754,الدفعات!C28)</f>
        <v>8800</v>
      </c>
      <c r="G28" s="2">
        <f>SUMIFS('تفاصيل الماليات'!$C$2:$C$754,'تفاصيل الماليات'!$B$2:$B$754,2,'تفاصيل الماليات'!$A$2:$A$754,الدفعات!C28)</f>
        <v>2891</v>
      </c>
      <c r="H28" s="2">
        <f>SUMIFS('تفاصيل الماليات'!$C$2:$C$754,'تفاصيل الماليات'!$B$2:$B$754,3,'تفاصيل الماليات'!$A$2:$A$754,الدفعات!C28)</f>
        <v>3435</v>
      </c>
      <c r="I28" s="2">
        <f>SUMIFS('تفاصيل الماليات'!$C$2:$C$754,'تفاصيل الماليات'!$B$2:$B$754,4,'تفاصيل الماليات'!$A$2:$A$754,الدفعات!C28)</f>
        <v>7689</v>
      </c>
      <c r="J28" s="2">
        <f>SUMIFS('تفاصيل الماليات'!$C$2:$C$754,'تفاصيل الماليات'!$B$2:$B$754,5,'تفاصيل الماليات'!$A$2:$A$754,الدفعات!C28)</f>
        <v>6440</v>
      </c>
      <c r="K28" s="2">
        <f>SUMIFS('تفاصيل الماليات'!$C$2:$C$754,'تفاصيل الماليات'!$B$2:$B$754,6,'تفاصيل الماليات'!$A$2:$A$754,الدفعات!C28)</f>
        <v>8860</v>
      </c>
      <c r="L28" s="2">
        <f>SUMIFS('تفاصيل الماليات'!$C$2:$C$754,'تفاصيل الماليات'!$B$2:$B$754,7,'تفاصيل الماليات'!$A$2:$A$754,الدفعات!C28)</f>
        <v>7425</v>
      </c>
      <c r="M28" s="2">
        <f>SUMIFS('تفاصيل الماليات'!$C$2:$C$754,'تفاصيل الماليات'!$B$2:$B$754,8,'تفاصيل الماليات'!$A$2:$A$754,الدفعات!C28)</f>
        <v>2652</v>
      </c>
      <c r="N28" s="2">
        <f>SUMIFS('تفاصيل الماليات'!$C$2:$C$754,'تفاصيل الماليات'!$B$2:$B$754,9,'تفاصيل الماليات'!$A$2:$A$754,الدفعات!C28)</f>
        <v>6596</v>
      </c>
      <c r="O28" s="2">
        <f>SUMIFS('تفاصيل الماليات'!$C$2:$C$754,'تفاصيل الماليات'!$B$2:$B$754,10,'تفاصيل الماليات'!$A$2:$A$754,الدفعات!C28)</f>
        <v>0</v>
      </c>
      <c r="P28" s="2">
        <f>SUMIFS('تفاصيل الماليات'!$C$2:$C$754,'تفاصيل الماليات'!$B$2:$B$754,11,'تفاصيل الماليات'!$A$2:$A$754,الدفعات!C28)</f>
        <v>0</v>
      </c>
      <c r="Q28" s="2">
        <f>SUMIFS('تفاصيل الماليات'!$C$2:$C$754,'تفاصيل الماليات'!$B$2:$B$754,12,'تفاصيل الماليات'!$A$2:$A$754,الدفعات!C28)</f>
        <v>0</v>
      </c>
      <c r="R28" s="2">
        <f>SUMIFS('تفاصيل الماليات'!$C$2:$C$754,'تفاصيل الماليات'!$B$2:$B$754,13,'تفاصيل الماليات'!$A$2:$A$754,الدفعات!C28)</f>
        <v>0</v>
      </c>
      <c r="S28" s="2">
        <f>SUMIFS('تفاصيل الماليات'!$C$2:$C$754,'تفاصيل الماليات'!$B$2:$B$754,14,'تفاصيل الماليات'!$A$2:$A$754,الدفعات!C28)</f>
        <v>0</v>
      </c>
      <c r="T28" s="2">
        <f>SUMIFS('تفاصيل الماليات'!$C$2:$C$754,'تفاصيل الماليات'!$B$2:$B$754,15,'تفاصيل الماليات'!$A$2:$A$754,الدفعات!C28)</f>
        <v>0</v>
      </c>
      <c r="U28" s="2">
        <f>SUMIFS('تفاصيل الماليات'!$C$2:$C$754,'تفاصيل الماليات'!$B$2:$B$754,16,'تفاصيل الماليات'!$A$2:$A$754,الدفعات!C28)</f>
        <v>0</v>
      </c>
      <c r="V28" s="2">
        <f>SUMIFS('تفاصيل الماليات'!$C$2:$C$754,'تفاصيل الماليات'!$B$2:$B$754,17,'تفاصيل الماليات'!$A$2:$A$754,الدفعات!C28)</f>
        <v>0</v>
      </c>
    </row>
    <row r="29" spans="1:23" x14ac:dyDescent="0.3">
      <c r="A29" s="2" t="s">
        <v>85</v>
      </c>
      <c r="B29" s="2">
        <v>373170069</v>
      </c>
      <c r="C29" s="2" t="str">
        <f t="shared" si="0"/>
        <v>FH66-373170069</v>
      </c>
      <c r="D29" s="2">
        <v>59173</v>
      </c>
      <c r="E29" s="2" t="s">
        <v>9</v>
      </c>
      <c r="F29" s="2">
        <f>SUMIFS('تفاصيل الماليات'!$C$2:$C$754,'تفاصيل الماليات'!$B$2:$B$754,1,'تفاصيل الماليات'!$A$2:$A$754,الدفعات!C29)</f>
        <v>3146</v>
      </c>
      <c r="G29" s="2">
        <f>SUMIFS('تفاصيل الماليات'!$C$2:$C$754,'تفاصيل الماليات'!$B$2:$B$754,2,'تفاصيل الماليات'!$A$2:$A$754,الدفعات!C29)</f>
        <v>2530</v>
      </c>
      <c r="H29" s="2">
        <f>SUMIFS('تفاصيل الماليات'!$C$2:$C$754,'تفاصيل الماليات'!$B$2:$B$754,3,'تفاصيل الماليات'!$A$2:$A$754,الدفعات!C29)</f>
        <v>5148</v>
      </c>
      <c r="I29" s="2">
        <f>SUMIFS('تفاصيل الماليات'!$C$2:$C$754,'تفاصيل الماليات'!$B$2:$B$754,4,'تفاصيل الماليات'!$A$2:$A$754,الدفعات!C29)</f>
        <v>1509</v>
      </c>
      <c r="J29" s="2">
        <f>SUMIFS('تفاصيل الماليات'!$C$2:$C$754,'تفاصيل الماليات'!$B$2:$B$754,5,'تفاصيل الماليات'!$A$2:$A$754,الدفعات!C29)</f>
        <v>6760</v>
      </c>
      <c r="K29" s="2">
        <f>SUMIFS('تفاصيل الماليات'!$C$2:$C$754,'تفاصيل الماليات'!$B$2:$B$754,6,'تفاصيل الماليات'!$A$2:$A$754,الدفعات!C29)</f>
        <v>8671</v>
      </c>
      <c r="L29" s="2">
        <f>SUMIFS('تفاصيل الماليات'!$C$2:$C$754,'تفاصيل الماليات'!$B$2:$B$754,7,'تفاصيل الماليات'!$A$2:$A$754,الدفعات!C29)</f>
        <v>9050</v>
      </c>
      <c r="M29" s="2">
        <f>SUMIFS('تفاصيل الماليات'!$C$2:$C$754,'تفاصيل الماليات'!$B$2:$B$754,8,'تفاصيل الماليات'!$A$2:$A$754,الدفعات!C29)</f>
        <v>1684</v>
      </c>
      <c r="N29" s="2">
        <f>SUMIFS('تفاصيل الماليات'!$C$2:$C$754,'تفاصيل الماليات'!$B$2:$B$754,9,'تفاصيل الماليات'!$A$2:$A$754,الدفعات!C29)</f>
        <v>4103</v>
      </c>
      <c r="O29" s="2">
        <f>SUMIFS('تفاصيل الماليات'!$C$2:$C$754,'تفاصيل الماليات'!$B$2:$B$754,10,'تفاصيل الماليات'!$A$2:$A$754,الدفعات!C29)</f>
        <v>8866</v>
      </c>
      <c r="P29" s="2">
        <f>SUMIFS('تفاصيل الماليات'!$C$2:$C$754,'تفاصيل الماليات'!$B$2:$B$754,11,'تفاصيل الماليات'!$A$2:$A$754,الدفعات!C29)</f>
        <v>7706</v>
      </c>
      <c r="Q29" s="2">
        <f>SUMIFS('تفاصيل الماليات'!$C$2:$C$754,'تفاصيل الماليات'!$B$2:$B$754,12,'تفاصيل الماليات'!$A$2:$A$754,الدفعات!C29)</f>
        <v>0</v>
      </c>
      <c r="R29" s="2">
        <f>SUMIFS('تفاصيل الماليات'!$C$2:$C$754,'تفاصيل الماليات'!$B$2:$B$754,13,'تفاصيل الماليات'!$A$2:$A$754,الدفعات!C29)</f>
        <v>0</v>
      </c>
      <c r="S29" s="2">
        <f>SUMIFS('تفاصيل الماليات'!$C$2:$C$754,'تفاصيل الماليات'!$B$2:$B$754,14,'تفاصيل الماليات'!$A$2:$A$754,الدفعات!C29)</f>
        <v>0</v>
      </c>
      <c r="T29" s="2">
        <f>SUMIFS('تفاصيل الماليات'!$C$2:$C$754,'تفاصيل الماليات'!$B$2:$B$754,15,'تفاصيل الماليات'!$A$2:$A$754,الدفعات!C29)</f>
        <v>0</v>
      </c>
      <c r="U29" s="2">
        <f>SUMIFS('تفاصيل الماليات'!$C$2:$C$754,'تفاصيل الماليات'!$B$2:$B$754,16,'تفاصيل الماليات'!$A$2:$A$754,الدفعات!C29)</f>
        <v>0</v>
      </c>
      <c r="V29" s="2">
        <f>SUMIFS('تفاصيل الماليات'!$C$2:$C$754,'تفاصيل الماليات'!$B$2:$B$754,17,'تفاصيل الماليات'!$A$2:$A$754,الدفعات!C29)</f>
        <v>0</v>
      </c>
    </row>
    <row r="30" spans="1:23" x14ac:dyDescent="0.3">
      <c r="A30" s="2" t="s">
        <v>15</v>
      </c>
      <c r="B30" s="2">
        <v>804425674</v>
      </c>
      <c r="C30" s="2" t="str">
        <f t="shared" si="0"/>
        <v>GN04-804425674</v>
      </c>
      <c r="D30" s="2">
        <v>50864</v>
      </c>
      <c r="E30" s="2" t="s">
        <v>8</v>
      </c>
      <c r="F30" s="2">
        <f>SUMIFS('تفاصيل الماليات'!$C$2:$C$754,'تفاصيل الماليات'!$B$2:$B$754,1,'تفاصيل الماليات'!$A$2:$A$754,الدفعات!C30)</f>
        <v>5345</v>
      </c>
      <c r="G30" s="2">
        <f>SUMIFS('تفاصيل الماليات'!$C$2:$C$754,'تفاصيل الماليات'!$B$2:$B$754,2,'تفاصيل الماليات'!$A$2:$A$754,الدفعات!C30)</f>
        <v>4470</v>
      </c>
      <c r="H30" s="2">
        <f>SUMIFS('تفاصيل الماليات'!$C$2:$C$754,'تفاصيل الماليات'!$B$2:$B$754,3,'تفاصيل الماليات'!$A$2:$A$754,الدفعات!C30)</f>
        <v>7205</v>
      </c>
      <c r="I30" s="2">
        <f>SUMIFS('تفاصيل الماليات'!$C$2:$C$754,'تفاصيل الماليات'!$B$2:$B$754,4,'تفاصيل الماليات'!$A$2:$A$754,الدفعات!C30)</f>
        <v>3423</v>
      </c>
      <c r="J30" s="2">
        <f>SUMIFS('تفاصيل الماليات'!$C$2:$C$754,'تفاصيل الماليات'!$B$2:$B$754,5,'تفاصيل الماليات'!$A$2:$A$754,الدفعات!C30)</f>
        <v>9574</v>
      </c>
      <c r="K30" s="2">
        <f>SUMIFS('تفاصيل الماليات'!$C$2:$C$754,'تفاصيل الماليات'!$B$2:$B$754,6,'تفاصيل الماليات'!$A$2:$A$754,الدفعات!C30)</f>
        <v>9494</v>
      </c>
      <c r="L30" s="2">
        <f>SUMIFS('تفاصيل الماليات'!$C$2:$C$754,'تفاصيل الماليات'!$B$2:$B$754,7,'تفاصيل الماليات'!$A$2:$A$754,الدفعات!C30)</f>
        <v>4749</v>
      </c>
      <c r="M30" s="2">
        <f>SUMIFS('تفاصيل الماليات'!$C$2:$C$754,'تفاصيل الماليات'!$B$2:$B$754,8,'تفاصيل الماليات'!$A$2:$A$754,الدفعات!C30)</f>
        <v>0</v>
      </c>
      <c r="N30" s="2">
        <f>SUMIFS('تفاصيل الماليات'!$C$2:$C$754,'تفاصيل الماليات'!$B$2:$B$754,9,'تفاصيل الماليات'!$A$2:$A$754,الدفعات!C30)</f>
        <v>0</v>
      </c>
      <c r="O30" s="2">
        <f>SUMIFS('تفاصيل الماليات'!$C$2:$C$754,'تفاصيل الماليات'!$B$2:$B$754,10,'تفاصيل الماليات'!$A$2:$A$754,الدفعات!C30)</f>
        <v>0</v>
      </c>
      <c r="P30" s="2">
        <f>SUMIFS('تفاصيل الماليات'!$C$2:$C$754,'تفاصيل الماليات'!$B$2:$B$754,11,'تفاصيل الماليات'!$A$2:$A$754,الدفعات!C30)</f>
        <v>0</v>
      </c>
      <c r="Q30" s="2">
        <f>SUMIFS('تفاصيل الماليات'!$C$2:$C$754,'تفاصيل الماليات'!$B$2:$B$754,12,'تفاصيل الماليات'!$A$2:$A$754,الدفعات!C30)</f>
        <v>0</v>
      </c>
      <c r="R30" s="2">
        <f>SUMIFS('تفاصيل الماليات'!$C$2:$C$754,'تفاصيل الماليات'!$B$2:$B$754,13,'تفاصيل الماليات'!$A$2:$A$754,الدفعات!C30)</f>
        <v>0</v>
      </c>
      <c r="S30" s="2">
        <f>SUMIFS('تفاصيل الماليات'!$C$2:$C$754,'تفاصيل الماليات'!$B$2:$B$754,14,'تفاصيل الماليات'!$A$2:$A$754,الدفعات!C30)</f>
        <v>0</v>
      </c>
      <c r="T30" s="2">
        <f>SUMIFS('تفاصيل الماليات'!$C$2:$C$754,'تفاصيل الماليات'!$B$2:$B$754,15,'تفاصيل الماليات'!$A$2:$A$754,الدفعات!C30)</f>
        <v>0</v>
      </c>
      <c r="U30" s="2">
        <f>SUMIFS('تفاصيل الماليات'!$C$2:$C$754,'تفاصيل الماليات'!$B$2:$B$754,16,'تفاصيل الماليات'!$A$2:$A$754,الدفعات!C30)</f>
        <v>0</v>
      </c>
      <c r="V30" s="2">
        <f>SUMIFS('تفاصيل الماليات'!$C$2:$C$754,'تفاصيل الماليات'!$B$2:$B$754,17,'تفاصيل الماليات'!$A$2:$A$754,الدفعات!C30)</f>
        <v>0</v>
      </c>
    </row>
    <row r="31" spans="1:23" x14ac:dyDescent="0.3">
      <c r="A31" s="2" t="s">
        <v>32</v>
      </c>
      <c r="B31" s="2">
        <v>864676530</v>
      </c>
      <c r="C31" s="2" t="str">
        <f t="shared" si="0"/>
        <v>RP96-864676530</v>
      </c>
      <c r="D31" s="2">
        <v>75922</v>
      </c>
      <c r="E31" s="2" t="s">
        <v>6</v>
      </c>
      <c r="F31" s="2">
        <f>SUMIFS('تفاصيل الماليات'!$C$2:$C$754,'تفاصيل الماليات'!$B$2:$B$754,1,'تفاصيل الماليات'!$A$2:$A$754,الدفعات!C31)</f>
        <v>3452</v>
      </c>
      <c r="G31" s="2">
        <f>SUMIFS('تفاصيل الماليات'!$C$2:$C$754,'تفاصيل الماليات'!$B$2:$B$754,2,'تفاصيل الماليات'!$A$2:$A$754,الدفعات!C31)</f>
        <v>7690</v>
      </c>
      <c r="H31" s="2">
        <f>SUMIFS('تفاصيل الماليات'!$C$2:$C$754,'تفاصيل الماليات'!$B$2:$B$754,3,'تفاصيل الماليات'!$A$2:$A$754,الدفعات!C31)</f>
        <v>4031</v>
      </c>
      <c r="I31" s="2">
        <f>SUMIFS('تفاصيل الماليات'!$C$2:$C$754,'تفاصيل الماليات'!$B$2:$B$754,4,'تفاصيل الماليات'!$A$2:$A$754,الدفعات!C31)</f>
        <v>8356</v>
      </c>
      <c r="J31" s="2">
        <f>SUMIFS('تفاصيل الماليات'!$C$2:$C$754,'تفاصيل الماليات'!$B$2:$B$754,5,'تفاصيل الماليات'!$A$2:$A$754,الدفعات!C31)</f>
        <v>4071</v>
      </c>
      <c r="K31" s="2">
        <f>SUMIFS('تفاصيل الماليات'!$C$2:$C$754,'تفاصيل الماليات'!$B$2:$B$754,6,'تفاصيل الماليات'!$A$2:$A$754,الدفعات!C31)</f>
        <v>8664</v>
      </c>
      <c r="L31" s="2">
        <f>SUMIFS('تفاصيل الماليات'!$C$2:$C$754,'تفاصيل الماليات'!$B$2:$B$754,7,'تفاصيل الماليات'!$A$2:$A$754,الدفعات!C31)</f>
        <v>7325</v>
      </c>
      <c r="M31" s="2">
        <f>SUMIFS('تفاصيل الماليات'!$C$2:$C$754,'تفاصيل الماليات'!$B$2:$B$754,8,'تفاصيل الماليات'!$A$2:$A$754,الدفعات!C31)</f>
        <v>5045</v>
      </c>
      <c r="N31" s="2">
        <f>SUMIFS('تفاصيل الماليات'!$C$2:$C$754,'تفاصيل الماليات'!$B$2:$B$754,9,'تفاصيل الماليات'!$A$2:$A$754,الدفعات!C31)</f>
        <v>6928</v>
      </c>
      <c r="O31" s="2">
        <f>SUMIFS('تفاصيل الماليات'!$C$2:$C$754,'تفاصيل الماليات'!$B$2:$B$754,10,'تفاصيل الماليات'!$A$2:$A$754,الدفعات!C31)</f>
        <v>0</v>
      </c>
      <c r="P31" s="2">
        <f>SUMIFS('تفاصيل الماليات'!$C$2:$C$754,'تفاصيل الماليات'!$B$2:$B$754,11,'تفاصيل الماليات'!$A$2:$A$754,الدفعات!C31)</f>
        <v>0</v>
      </c>
      <c r="Q31" s="2">
        <f>SUMIFS('تفاصيل الماليات'!$C$2:$C$754,'تفاصيل الماليات'!$B$2:$B$754,12,'تفاصيل الماليات'!$A$2:$A$754,الدفعات!C31)</f>
        <v>0</v>
      </c>
      <c r="R31" s="2">
        <f>SUMIFS('تفاصيل الماليات'!$C$2:$C$754,'تفاصيل الماليات'!$B$2:$B$754,13,'تفاصيل الماليات'!$A$2:$A$754,الدفعات!C31)</f>
        <v>0</v>
      </c>
      <c r="S31" s="2">
        <f>SUMIFS('تفاصيل الماليات'!$C$2:$C$754,'تفاصيل الماليات'!$B$2:$B$754,14,'تفاصيل الماليات'!$A$2:$A$754,الدفعات!C31)</f>
        <v>0</v>
      </c>
      <c r="T31" s="2">
        <f>SUMIFS('تفاصيل الماليات'!$C$2:$C$754,'تفاصيل الماليات'!$B$2:$B$754,15,'تفاصيل الماليات'!$A$2:$A$754,الدفعات!C31)</f>
        <v>0</v>
      </c>
      <c r="U31" s="2">
        <f>SUMIFS('تفاصيل الماليات'!$C$2:$C$754,'تفاصيل الماليات'!$B$2:$B$754,16,'تفاصيل الماليات'!$A$2:$A$754,الدفعات!C31)</f>
        <v>0</v>
      </c>
      <c r="V31" s="2">
        <f>SUMIFS('تفاصيل الماليات'!$C$2:$C$754,'تفاصيل الماليات'!$B$2:$B$754,17,'تفاصيل الماليات'!$A$2:$A$754,الدفعات!C31)</f>
        <v>0</v>
      </c>
    </row>
    <row r="32" spans="1:23" x14ac:dyDescent="0.3">
      <c r="A32" s="2" t="s">
        <v>65</v>
      </c>
      <c r="B32" s="2">
        <v>926733314</v>
      </c>
      <c r="C32" s="2" t="str">
        <f t="shared" si="0"/>
        <v>YV90-926733314</v>
      </c>
      <c r="D32" s="2">
        <v>90400</v>
      </c>
      <c r="E32" s="2" t="s">
        <v>6</v>
      </c>
      <c r="F32" s="2">
        <f>SUMIFS('تفاصيل الماليات'!$C$2:$C$754,'تفاصيل الماليات'!$B$2:$B$754,1,'تفاصيل الماليات'!$A$2:$A$754,الدفعات!C32)</f>
        <v>8402</v>
      </c>
      <c r="G32" s="2">
        <f>SUMIFS('تفاصيل الماليات'!$C$2:$C$754,'تفاصيل الماليات'!$B$2:$B$754,2,'تفاصيل الماليات'!$A$2:$A$754,الدفعات!C32)</f>
        <v>2739</v>
      </c>
      <c r="H32" s="2">
        <f>SUMIFS('تفاصيل الماليات'!$C$2:$C$754,'تفاصيل الماليات'!$B$2:$B$754,3,'تفاصيل الماليات'!$A$2:$A$754,الدفعات!C32)</f>
        <v>7687</v>
      </c>
      <c r="I32" s="2">
        <f>SUMIFS('تفاصيل الماليات'!$C$2:$C$754,'تفاصيل الماليات'!$B$2:$B$754,4,'تفاصيل الماليات'!$A$2:$A$754,الدفعات!C32)</f>
        <v>8841</v>
      </c>
      <c r="J32" s="2">
        <f>SUMIFS('تفاصيل الماليات'!$C$2:$C$754,'تفاصيل الماليات'!$B$2:$B$754,5,'تفاصيل الماليات'!$A$2:$A$754,الدفعات!C32)</f>
        <v>4675</v>
      </c>
      <c r="K32" s="2">
        <f>SUMIFS('تفاصيل الماليات'!$C$2:$C$754,'تفاصيل الماليات'!$B$2:$B$754,6,'تفاصيل الماليات'!$A$2:$A$754,الدفعات!C32)</f>
        <v>3932</v>
      </c>
      <c r="L32" s="2">
        <f>SUMIFS('تفاصيل الماليات'!$C$2:$C$754,'تفاصيل الماليات'!$B$2:$B$754,7,'تفاصيل الماليات'!$A$2:$A$754,الدفعات!C32)</f>
        <v>5569</v>
      </c>
      <c r="M32" s="2">
        <f>SUMIFS('تفاصيل الماليات'!$C$2:$C$754,'تفاصيل الماليات'!$B$2:$B$754,8,'تفاصيل الماليات'!$A$2:$A$754,الدفعات!C32)</f>
        <v>1438</v>
      </c>
      <c r="N32" s="2">
        <f>SUMIFS('تفاصيل الماليات'!$C$2:$C$754,'تفاصيل الماليات'!$B$2:$B$754,9,'تفاصيل الماليات'!$A$2:$A$754,الدفعات!C32)</f>
        <v>7516</v>
      </c>
      <c r="O32" s="2">
        <f>SUMIFS('تفاصيل الماليات'!$C$2:$C$754,'تفاصيل الماليات'!$B$2:$B$754,10,'تفاصيل الماليات'!$A$2:$A$754,الدفعات!C32)</f>
        <v>0</v>
      </c>
      <c r="P32" s="2">
        <f>SUMIFS('تفاصيل الماليات'!$C$2:$C$754,'تفاصيل الماليات'!$B$2:$B$754,11,'تفاصيل الماليات'!$A$2:$A$754,الدفعات!C32)</f>
        <v>0</v>
      </c>
      <c r="Q32" s="2">
        <f>SUMIFS('تفاصيل الماليات'!$C$2:$C$754,'تفاصيل الماليات'!$B$2:$B$754,12,'تفاصيل الماليات'!$A$2:$A$754,الدفعات!C32)</f>
        <v>0</v>
      </c>
      <c r="R32" s="2">
        <f>SUMIFS('تفاصيل الماليات'!$C$2:$C$754,'تفاصيل الماليات'!$B$2:$B$754,13,'تفاصيل الماليات'!$A$2:$A$754,الدفعات!C32)</f>
        <v>0</v>
      </c>
      <c r="S32" s="2">
        <f>SUMIFS('تفاصيل الماليات'!$C$2:$C$754,'تفاصيل الماليات'!$B$2:$B$754,14,'تفاصيل الماليات'!$A$2:$A$754,الدفعات!C32)</f>
        <v>0</v>
      </c>
      <c r="T32" s="2">
        <f>SUMIFS('تفاصيل الماليات'!$C$2:$C$754,'تفاصيل الماليات'!$B$2:$B$754,15,'تفاصيل الماليات'!$A$2:$A$754,الدفعات!C32)</f>
        <v>0</v>
      </c>
      <c r="U32" s="2">
        <f>SUMIFS('تفاصيل الماليات'!$C$2:$C$754,'تفاصيل الماليات'!$B$2:$B$754,16,'تفاصيل الماليات'!$A$2:$A$754,الدفعات!C32)</f>
        <v>0</v>
      </c>
      <c r="V32" s="2">
        <f>SUMIFS('تفاصيل الماليات'!$C$2:$C$754,'تفاصيل الماليات'!$B$2:$B$754,17,'تفاصيل الماليات'!$A$2:$A$754,الدفعات!C32)</f>
        <v>0</v>
      </c>
    </row>
    <row r="33" spans="1:22" x14ac:dyDescent="0.3">
      <c r="A33" s="2" t="s">
        <v>29</v>
      </c>
      <c r="B33" s="2">
        <v>569744775</v>
      </c>
      <c r="C33" s="2" t="str">
        <f t="shared" si="0"/>
        <v>CR94-569744775</v>
      </c>
      <c r="D33" s="2">
        <v>124792</v>
      </c>
      <c r="E33" s="2" t="s">
        <v>8</v>
      </c>
      <c r="F33" s="2">
        <f>SUMIFS('تفاصيل الماليات'!$C$2:$C$754,'تفاصيل الماليات'!$B$2:$B$754,1,'تفاصيل الماليات'!$A$2:$A$754,الدفعات!C33)</f>
        <v>7096</v>
      </c>
      <c r="G33" s="2">
        <f>SUMIFS('تفاصيل الماليات'!$C$2:$C$754,'تفاصيل الماليات'!$B$2:$B$754,2,'تفاصيل الماليات'!$A$2:$A$754,الدفعات!C33)</f>
        <v>6005</v>
      </c>
      <c r="H33" s="2">
        <f>SUMIFS('تفاصيل الماليات'!$C$2:$C$754,'تفاصيل الماليات'!$B$2:$B$754,3,'تفاصيل الماليات'!$A$2:$A$754,الدفعات!C33)</f>
        <v>9029</v>
      </c>
      <c r="I33" s="2">
        <f>SUMIFS('تفاصيل الماليات'!$C$2:$C$754,'تفاصيل الماليات'!$B$2:$B$754,4,'تفاصيل الماليات'!$A$2:$A$754,الدفعات!C33)</f>
        <v>9117</v>
      </c>
      <c r="J33" s="2">
        <f>SUMIFS('تفاصيل الماليات'!$C$2:$C$754,'تفاصيل الماليات'!$B$2:$B$754,5,'تفاصيل الماليات'!$A$2:$A$754,الدفعات!C33)</f>
        <v>6044</v>
      </c>
      <c r="K33" s="2">
        <f>SUMIFS('تفاصيل الماليات'!$C$2:$C$754,'تفاصيل الماليات'!$B$2:$B$754,6,'تفاصيل الماليات'!$A$2:$A$754,الدفعات!C33)</f>
        <v>6655</v>
      </c>
      <c r="L33" s="2">
        <f>SUMIFS('تفاصيل الماليات'!$C$2:$C$754,'تفاصيل الماليات'!$B$2:$B$754,7,'تفاصيل الماليات'!$A$2:$A$754,الدفعات!C33)</f>
        <v>0</v>
      </c>
      <c r="M33" s="2">
        <f>SUMIFS('تفاصيل الماليات'!$C$2:$C$754,'تفاصيل الماليات'!$B$2:$B$754,8,'تفاصيل الماليات'!$A$2:$A$754,الدفعات!C33)</f>
        <v>0</v>
      </c>
      <c r="N33" s="2">
        <f>SUMIFS('تفاصيل الماليات'!$C$2:$C$754,'تفاصيل الماليات'!$B$2:$B$754,9,'تفاصيل الماليات'!$A$2:$A$754,الدفعات!C33)</f>
        <v>0</v>
      </c>
      <c r="O33" s="2">
        <f>SUMIFS('تفاصيل الماليات'!$C$2:$C$754,'تفاصيل الماليات'!$B$2:$B$754,10,'تفاصيل الماليات'!$A$2:$A$754,الدفعات!C33)</f>
        <v>0</v>
      </c>
      <c r="P33" s="2">
        <f>SUMIFS('تفاصيل الماليات'!$C$2:$C$754,'تفاصيل الماليات'!$B$2:$B$754,11,'تفاصيل الماليات'!$A$2:$A$754,الدفعات!C33)</f>
        <v>0</v>
      </c>
      <c r="Q33" s="2">
        <f>SUMIFS('تفاصيل الماليات'!$C$2:$C$754,'تفاصيل الماليات'!$B$2:$B$754,12,'تفاصيل الماليات'!$A$2:$A$754,الدفعات!C33)</f>
        <v>0</v>
      </c>
      <c r="R33" s="2">
        <f>SUMIFS('تفاصيل الماليات'!$C$2:$C$754,'تفاصيل الماليات'!$B$2:$B$754,13,'تفاصيل الماليات'!$A$2:$A$754,الدفعات!C33)</f>
        <v>0</v>
      </c>
      <c r="S33" s="2">
        <f>SUMIFS('تفاصيل الماليات'!$C$2:$C$754,'تفاصيل الماليات'!$B$2:$B$754,14,'تفاصيل الماليات'!$A$2:$A$754,الدفعات!C33)</f>
        <v>0</v>
      </c>
      <c r="T33" s="2">
        <f>SUMIFS('تفاصيل الماليات'!$C$2:$C$754,'تفاصيل الماليات'!$B$2:$B$754,15,'تفاصيل الماليات'!$A$2:$A$754,الدفعات!C33)</f>
        <v>0</v>
      </c>
      <c r="U33" s="2">
        <f>SUMIFS('تفاصيل الماليات'!$C$2:$C$754,'تفاصيل الماليات'!$B$2:$B$754,16,'تفاصيل الماليات'!$A$2:$A$754,الدفعات!C33)</f>
        <v>0</v>
      </c>
      <c r="V33" s="2">
        <f>SUMIFS('تفاصيل الماليات'!$C$2:$C$754,'تفاصيل الماليات'!$B$2:$B$754,17,'تفاصيل الماليات'!$A$2:$A$754,الدفعات!C33)</f>
        <v>0</v>
      </c>
    </row>
    <row r="34" spans="1:22" x14ac:dyDescent="0.3">
      <c r="A34" s="2" t="s">
        <v>27</v>
      </c>
      <c r="B34" s="2">
        <v>406403614</v>
      </c>
      <c r="C34" s="2" t="str">
        <f t="shared" si="0"/>
        <v>IN33-406403614</v>
      </c>
      <c r="D34" s="2">
        <v>45434</v>
      </c>
      <c r="E34" s="2" t="s">
        <v>8</v>
      </c>
      <c r="F34" s="2">
        <f>SUMIFS('تفاصيل الماليات'!$C$2:$C$754,'تفاصيل الماليات'!$B$2:$B$754,1,'تفاصيل الماليات'!$A$2:$A$754,الدفعات!C34)</f>
        <v>1261</v>
      </c>
      <c r="G34" s="2">
        <f>SUMIFS('تفاصيل الماليات'!$C$2:$C$754,'تفاصيل الماليات'!$B$2:$B$754,2,'تفاصيل الماليات'!$A$2:$A$754,الدفعات!C34)</f>
        <v>1408</v>
      </c>
      <c r="H34" s="2">
        <f>SUMIFS('تفاصيل الماليات'!$C$2:$C$754,'تفاصيل الماليات'!$B$2:$B$754,3,'تفاصيل الماليات'!$A$2:$A$754,الدفعات!C34)</f>
        <v>2501</v>
      </c>
      <c r="I34" s="2">
        <f>SUMIFS('تفاصيل الماليات'!$C$2:$C$754,'تفاصيل الماليات'!$B$2:$B$754,4,'تفاصيل الماليات'!$A$2:$A$754,الدفعات!C34)</f>
        <v>3353</v>
      </c>
      <c r="J34" s="2">
        <f>SUMIFS('تفاصيل الماليات'!$C$2:$C$754,'تفاصيل الماليات'!$B$2:$B$754,5,'تفاصيل الماليات'!$A$2:$A$754,الدفعات!C34)</f>
        <v>5851</v>
      </c>
      <c r="K34" s="2">
        <f>SUMIFS('تفاصيل الماليات'!$C$2:$C$754,'تفاصيل الماليات'!$B$2:$B$754,6,'تفاصيل الماليات'!$A$2:$A$754,الدفعات!C34)</f>
        <v>8364</v>
      </c>
      <c r="L34" s="2">
        <f>SUMIFS('تفاصيل الماليات'!$C$2:$C$754,'تفاصيل الماليات'!$B$2:$B$754,7,'تفاصيل الماليات'!$A$2:$A$754,الدفعات!C34)</f>
        <v>5019</v>
      </c>
      <c r="M34" s="2">
        <f>SUMIFS('تفاصيل الماليات'!$C$2:$C$754,'تفاصيل الماليات'!$B$2:$B$754,8,'تفاصيل الماليات'!$A$2:$A$754,الدفعات!C34)</f>
        <v>0</v>
      </c>
      <c r="N34" s="2">
        <f>SUMIFS('تفاصيل الماليات'!$C$2:$C$754,'تفاصيل الماليات'!$B$2:$B$754,9,'تفاصيل الماليات'!$A$2:$A$754,الدفعات!C34)</f>
        <v>0</v>
      </c>
      <c r="O34" s="2">
        <f>SUMIFS('تفاصيل الماليات'!$C$2:$C$754,'تفاصيل الماليات'!$B$2:$B$754,10,'تفاصيل الماليات'!$A$2:$A$754,الدفعات!C34)</f>
        <v>0</v>
      </c>
      <c r="P34" s="2">
        <f>SUMIFS('تفاصيل الماليات'!$C$2:$C$754,'تفاصيل الماليات'!$B$2:$B$754,11,'تفاصيل الماليات'!$A$2:$A$754,الدفعات!C34)</f>
        <v>0</v>
      </c>
      <c r="Q34" s="2">
        <f>SUMIFS('تفاصيل الماليات'!$C$2:$C$754,'تفاصيل الماليات'!$B$2:$B$754,12,'تفاصيل الماليات'!$A$2:$A$754,الدفعات!C34)</f>
        <v>0</v>
      </c>
      <c r="R34" s="2">
        <f>SUMIFS('تفاصيل الماليات'!$C$2:$C$754,'تفاصيل الماليات'!$B$2:$B$754,13,'تفاصيل الماليات'!$A$2:$A$754,الدفعات!C34)</f>
        <v>0</v>
      </c>
      <c r="S34" s="2">
        <f>SUMIFS('تفاصيل الماليات'!$C$2:$C$754,'تفاصيل الماليات'!$B$2:$B$754,14,'تفاصيل الماليات'!$A$2:$A$754,الدفعات!C34)</f>
        <v>0</v>
      </c>
      <c r="T34" s="2">
        <f>SUMIFS('تفاصيل الماليات'!$C$2:$C$754,'تفاصيل الماليات'!$B$2:$B$754,15,'تفاصيل الماليات'!$A$2:$A$754,الدفعات!C34)</f>
        <v>0</v>
      </c>
      <c r="U34" s="2">
        <f>SUMIFS('تفاصيل الماليات'!$C$2:$C$754,'تفاصيل الماليات'!$B$2:$B$754,16,'تفاصيل الماليات'!$A$2:$A$754,الدفعات!C34)</f>
        <v>0</v>
      </c>
      <c r="V34" s="2">
        <f>SUMIFS('تفاصيل الماليات'!$C$2:$C$754,'تفاصيل الماليات'!$B$2:$B$754,17,'تفاصيل الماليات'!$A$2:$A$754,الدفعات!C34)</f>
        <v>0</v>
      </c>
    </row>
    <row r="35" spans="1:22" x14ac:dyDescent="0.3">
      <c r="A35" s="2" t="s">
        <v>41</v>
      </c>
      <c r="B35" s="2">
        <v>248275250</v>
      </c>
      <c r="C35" s="2" t="str">
        <f t="shared" si="0"/>
        <v>NT70-248275250</v>
      </c>
      <c r="D35" s="2">
        <v>73950</v>
      </c>
      <c r="E35" s="2" t="s">
        <v>9</v>
      </c>
      <c r="F35" s="2">
        <f>SUMIFS('تفاصيل الماليات'!$C$2:$C$754,'تفاصيل الماليات'!$B$2:$B$754,1,'تفاصيل الماليات'!$A$2:$A$754,الدفعات!C35)</f>
        <v>8294</v>
      </c>
      <c r="G35" s="2">
        <f>SUMIFS('تفاصيل الماليات'!$C$2:$C$754,'تفاصيل الماليات'!$B$2:$B$754,2,'تفاصيل الماليات'!$A$2:$A$754,الدفعات!C35)</f>
        <v>4393</v>
      </c>
      <c r="H35" s="2">
        <f>SUMIFS('تفاصيل الماليات'!$C$2:$C$754,'تفاصيل الماليات'!$B$2:$B$754,3,'تفاصيل الماليات'!$A$2:$A$754,الدفعات!C35)</f>
        <v>8410</v>
      </c>
      <c r="I35" s="2">
        <f>SUMIFS('تفاصيل الماليات'!$C$2:$C$754,'تفاصيل الماليات'!$B$2:$B$754,4,'تفاصيل الماليات'!$A$2:$A$754,الدفعات!C35)</f>
        <v>4580</v>
      </c>
      <c r="J35" s="2">
        <f>SUMIFS('تفاصيل الماليات'!$C$2:$C$754,'تفاصيل الماليات'!$B$2:$B$754,5,'تفاصيل الماليات'!$A$2:$A$754,الدفعات!C35)</f>
        <v>1263</v>
      </c>
      <c r="K35" s="2">
        <f>SUMIFS('تفاصيل الماليات'!$C$2:$C$754,'تفاصيل الماليات'!$B$2:$B$754,6,'تفاصيل الماليات'!$A$2:$A$754,الدفعات!C35)</f>
        <v>2957</v>
      </c>
      <c r="L35" s="2">
        <f>SUMIFS('تفاصيل الماليات'!$C$2:$C$754,'تفاصيل الماليات'!$B$2:$B$754,7,'تفاصيل الماليات'!$A$2:$A$754,الدفعات!C35)</f>
        <v>7290</v>
      </c>
      <c r="M35" s="2">
        <f>SUMIFS('تفاصيل الماليات'!$C$2:$C$754,'تفاصيل الماليات'!$B$2:$B$754,8,'تفاصيل الماليات'!$A$2:$A$754,الدفعات!C35)</f>
        <v>2672</v>
      </c>
      <c r="N35" s="2">
        <f>SUMIFS('تفاصيل الماليات'!$C$2:$C$754,'تفاصيل الماليات'!$B$2:$B$754,9,'تفاصيل الماليات'!$A$2:$A$754,الدفعات!C35)</f>
        <v>6012</v>
      </c>
      <c r="O35" s="2">
        <f>SUMIFS('تفاصيل الماليات'!$C$2:$C$754,'تفاصيل الماليات'!$B$2:$B$754,10,'تفاصيل الماليات'!$A$2:$A$754,الدفعات!C35)</f>
        <v>9319</v>
      </c>
      <c r="P35" s="2">
        <f>SUMIFS('تفاصيل الماليات'!$C$2:$C$754,'تفاصيل الماليات'!$B$2:$B$754,11,'تفاصيل الماليات'!$A$2:$A$754,الدفعات!C35)</f>
        <v>8252</v>
      </c>
      <c r="Q35" s="2">
        <f>SUMIFS('تفاصيل الماليات'!$C$2:$C$754,'تفاصيل الماليات'!$B$2:$B$754,12,'تفاصيل الماليات'!$A$2:$A$754,الدفعات!C35)</f>
        <v>3525</v>
      </c>
      <c r="R35" s="2">
        <f>SUMIFS('تفاصيل الماليات'!$C$2:$C$754,'تفاصيل الماليات'!$B$2:$B$754,13,'تفاصيل الماليات'!$A$2:$A$754,الدفعات!C35)</f>
        <v>6983</v>
      </c>
      <c r="S35" s="2">
        <f>SUMIFS('تفاصيل الماليات'!$C$2:$C$754,'تفاصيل الماليات'!$B$2:$B$754,14,'تفاصيل الماليات'!$A$2:$A$754,الدفعات!C35)</f>
        <v>0</v>
      </c>
      <c r="T35" s="2">
        <f>SUMIFS('تفاصيل الماليات'!$C$2:$C$754,'تفاصيل الماليات'!$B$2:$B$754,15,'تفاصيل الماليات'!$A$2:$A$754,الدفعات!C35)</f>
        <v>0</v>
      </c>
      <c r="U35" s="2">
        <f>SUMIFS('تفاصيل الماليات'!$C$2:$C$754,'تفاصيل الماليات'!$B$2:$B$754,16,'تفاصيل الماليات'!$A$2:$A$754,الدفعات!C35)</f>
        <v>0</v>
      </c>
      <c r="V35" s="2">
        <f>SUMIFS('تفاصيل الماليات'!$C$2:$C$754,'تفاصيل الماليات'!$B$2:$B$754,17,'تفاصيل الماليات'!$A$2:$A$754,الدفعات!C35)</f>
        <v>0</v>
      </c>
    </row>
    <row r="36" spans="1:22" x14ac:dyDescent="0.3">
      <c r="A36" s="2" t="s">
        <v>79</v>
      </c>
      <c r="B36" s="2">
        <v>630228967</v>
      </c>
      <c r="C36" s="2" t="str">
        <f t="shared" si="0"/>
        <v>BI09-630228967</v>
      </c>
      <c r="D36" s="2">
        <v>81549</v>
      </c>
      <c r="E36" s="2" t="s">
        <v>9</v>
      </c>
      <c r="F36" s="2">
        <f>SUMIFS('تفاصيل الماليات'!$C$2:$C$754,'تفاصيل الماليات'!$B$2:$B$754,1,'تفاصيل الماليات'!$A$2:$A$754,الدفعات!C36)</f>
        <v>4010</v>
      </c>
      <c r="G36" s="2">
        <f>SUMIFS('تفاصيل الماليات'!$C$2:$C$754,'تفاصيل الماليات'!$B$2:$B$754,2,'تفاصيل الماليات'!$A$2:$A$754,الدفعات!C36)</f>
        <v>6456</v>
      </c>
      <c r="H36" s="2">
        <f>SUMIFS('تفاصيل الماليات'!$C$2:$C$754,'تفاصيل الماليات'!$B$2:$B$754,3,'تفاصيل الماليات'!$A$2:$A$754,الدفعات!C36)</f>
        <v>1554</v>
      </c>
      <c r="I36" s="2">
        <f>SUMIFS('تفاصيل الماليات'!$C$2:$C$754,'تفاصيل الماليات'!$B$2:$B$754,4,'تفاصيل الماليات'!$A$2:$A$754,الدفعات!C36)</f>
        <v>5802</v>
      </c>
      <c r="J36" s="2">
        <f>SUMIFS('تفاصيل الماليات'!$C$2:$C$754,'تفاصيل الماليات'!$B$2:$B$754,5,'تفاصيل الماليات'!$A$2:$A$754,الدفعات!C36)</f>
        <v>5828</v>
      </c>
      <c r="K36" s="2">
        <f>SUMIFS('تفاصيل الماليات'!$C$2:$C$754,'تفاصيل الماليات'!$B$2:$B$754,6,'تفاصيل الماليات'!$A$2:$A$754,الدفعات!C36)</f>
        <v>5577</v>
      </c>
      <c r="L36" s="2">
        <f>SUMIFS('تفاصيل الماليات'!$C$2:$C$754,'تفاصيل الماليات'!$B$2:$B$754,7,'تفاصيل الماليات'!$A$2:$A$754,الدفعات!C36)</f>
        <v>4934</v>
      </c>
      <c r="M36" s="2">
        <f>SUMIFS('تفاصيل الماليات'!$C$2:$C$754,'تفاصيل الماليات'!$B$2:$B$754,8,'تفاصيل الماليات'!$A$2:$A$754,الدفعات!C36)</f>
        <v>0</v>
      </c>
      <c r="N36" s="2">
        <f>SUMIFS('تفاصيل الماليات'!$C$2:$C$754,'تفاصيل الماليات'!$B$2:$B$754,9,'تفاصيل الماليات'!$A$2:$A$754,الدفعات!C36)</f>
        <v>0</v>
      </c>
      <c r="O36" s="2">
        <f>SUMIFS('تفاصيل الماليات'!$C$2:$C$754,'تفاصيل الماليات'!$B$2:$B$754,10,'تفاصيل الماليات'!$A$2:$A$754,الدفعات!C36)</f>
        <v>0</v>
      </c>
      <c r="P36" s="2">
        <f>SUMIFS('تفاصيل الماليات'!$C$2:$C$754,'تفاصيل الماليات'!$B$2:$B$754,11,'تفاصيل الماليات'!$A$2:$A$754,الدفعات!C36)</f>
        <v>0</v>
      </c>
      <c r="Q36" s="2">
        <f>SUMIFS('تفاصيل الماليات'!$C$2:$C$754,'تفاصيل الماليات'!$B$2:$B$754,12,'تفاصيل الماليات'!$A$2:$A$754,الدفعات!C36)</f>
        <v>0</v>
      </c>
      <c r="R36" s="2">
        <f>SUMIFS('تفاصيل الماليات'!$C$2:$C$754,'تفاصيل الماليات'!$B$2:$B$754,13,'تفاصيل الماليات'!$A$2:$A$754,الدفعات!C36)</f>
        <v>0</v>
      </c>
      <c r="S36" s="2">
        <f>SUMIFS('تفاصيل الماليات'!$C$2:$C$754,'تفاصيل الماليات'!$B$2:$B$754,14,'تفاصيل الماليات'!$A$2:$A$754,الدفعات!C36)</f>
        <v>0</v>
      </c>
      <c r="T36" s="2">
        <f>SUMIFS('تفاصيل الماليات'!$C$2:$C$754,'تفاصيل الماليات'!$B$2:$B$754,15,'تفاصيل الماليات'!$A$2:$A$754,الدفعات!C36)</f>
        <v>0</v>
      </c>
      <c r="U36" s="2">
        <f>SUMIFS('تفاصيل الماليات'!$C$2:$C$754,'تفاصيل الماليات'!$B$2:$B$754,16,'تفاصيل الماليات'!$A$2:$A$754,الدفعات!C36)</f>
        <v>0</v>
      </c>
      <c r="V36" s="2">
        <f>SUMIFS('تفاصيل الماليات'!$C$2:$C$754,'تفاصيل الماليات'!$B$2:$B$754,17,'تفاصيل الماليات'!$A$2:$A$754,الدفعات!C36)</f>
        <v>0</v>
      </c>
    </row>
    <row r="37" spans="1:22" x14ac:dyDescent="0.3">
      <c r="A37" s="2" t="s">
        <v>101</v>
      </c>
      <c r="B37" s="2">
        <v>896748617</v>
      </c>
      <c r="C37" s="2" t="str">
        <f t="shared" si="0"/>
        <v>DN26-896748617</v>
      </c>
      <c r="D37" s="2">
        <v>79947</v>
      </c>
      <c r="E37" s="2" t="s">
        <v>6</v>
      </c>
      <c r="F37" s="2">
        <f>SUMIFS('تفاصيل الماليات'!$C$2:$C$754,'تفاصيل الماليات'!$B$2:$B$754,1,'تفاصيل الماليات'!$A$2:$A$754,الدفعات!C37)</f>
        <v>4993</v>
      </c>
      <c r="G37" s="2">
        <f>SUMIFS('تفاصيل الماليات'!$C$2:$C$754,'تفاصيل الماليات'!$B$2:$B$754,2,'تفاصيل الماليات'!$A$2:$A$754,الدفعات!C37)</f>
        <v>1967</v>
      </c>
      <c r="H37" s="2">
        <f>SUMIFS('تفاصيل الماليات'!$C$2:$C$754,'تفاصيل الماليات'!$B$2:$B$754,3,'تفاصيل الماليات'!$A$2:$A$754,الدفعات!C37)</f>
        <v>4889</v>
      </c>
      <c r="I37" s="2">
        <f>SUMIFS('تفاصيل الماليات'!$C$2:$C$754,'تفاصيل الماليات'!$B$2:$B$754,4,'تفاصيل الماليات'!$A$2:$A$754,الدفعات!C37)</f>
        <v>6540</v>
      </c>
      <c r="J37" s="2">
        <f>SUMIFS('تفاصيل الماليات'!$C$2:$C$754,'تفاصيل الماليات'!$B$2:$B$754,5,'تفاصيل الماليات'!$A$2:$A$754,الدفعات!C37)</f>
        <v>1909</v>
      </c>
      <c r="K37" s="2">
        <f>SUMIFS('تفاصيل الماليات'!$C$2:$C$754,'تفاصيل الماليات'!$B$2:$B$754,6,'تفاصيل الماليات'!$A$2:$A$754,الدفعات!C37)</f>
        <v>8636</v>
      </c>
      <c r="L37" s="2">
        <f>SUMIFS('تفاصيل الماليات'!$C$2:$C$754,'تفاصيل الماليات'!$B$2:$B$754,7,'تفاصيل الماليات'!$A$2:$A$754,الدفعات!C37)</f>
        <v>4397</v>
      </c>
      <c r="M37" s="2">
        <f>SUMIFS('تفاصيل الماليات'!$C$2:$C$754,'تفاصيل الماليات'!$B$2:$B$754,8,'تفاصيل الماليات'!$A$2:$A$754,الدفعات!C37)</f>
        <v>3437</v>
      </c>
      <c r="N37" s="2">
        <f>SUMIFS('تفاصيل الماليات'!$C$2:$C$754,'تفاصيل الماليات'!$B$2:$B$754,9,'تفاصيل الماليات'!$A$2:$A$754,الدفعات!C37)</f>
        <v>8644</v>
      </c>
      <c r="O37" s="2">
        <f>SUMIFS('تفاصيل الماليات'!$C$2:$C$754,'تفاصيل الماليات'!$B$2:$B$754,10,'تفاصيل الماليات'!$A$2:$A$754,الدفعات!C37)</f>
        <v>0</v>
      </c>
      <c r="P37" s="2">
        <f>SUMIFS('تفاصيل الماليات'!$C$2:$C$754,'تفاصيل الماليات'!$B$2:$B$754,11,'تفاصيل الماليات'!$A$2:$A$754,الدفعات!C37)</f>
        <v>0</v>
      </c>
      <c r="Q37" s="2">
        <f>SUMIFS('تفاصيل الماليات'!$C$2:$C$754,'تفاصيل الماليات'!$B$2:$B$754,12,'تفاصيل الماليات'!$A$2:$A$754,الدفعات!C37)</f>
        <v>0</v>
      </c>
      <c r="R37" s="2">
        <f>SUMIFS('تفاصيل الماليات'!$C$2:$C$754,'تفاصيل الماليات'!$B$2:$B$754,13,'تفاصيل الماليات'!$A$2:$A$754,الدفعات!C37)</f>
        <v>0</v>
      </c>
      <c r="S37" s="2">
        <f>SUMIFS('تفاصيل الماليات'!$C$2:$C$754,'تفاصيل الماليات'!$B$2:$B$754,14,'تفاصيل الماليات'!$A$2:$A$754,الدفعات!C37)</f>
        <v>0</v>
      </c>
      <c r="T37" s="2">
        <f>SUMIFS('تفاصيل الماليات'!$C$2:$C$754,'تفاصيل الماليات'!$B$2:$B$754,15,'تفاصيل الماليات'!$A$2:$A$754,الدفعات!C37)</f>
        <v>0</v>
      </c>
      <c r="U37" s="2">
        <f>SUMIFS('تفاصيل الماليات'!$C$2:$C$754,'تفاصيل الماليات'!$B$2:$B$754,16,'تفاصيل الماليات'!$A$2:$A$754,الدفعات!C37)</f>
        <v>0</v>
      </c>
      <c r="V37" s="2">
        <f>SUMIFS('تفاصيل الماليات'!$C$2:$C$754,'تفاصيل الماليات'!$B$2:$B$754,17,'تفاصيل الماليات'!$A$2:$A$754,الدفعات!C37)</f>
        <v>0</v>
      </c>
    </row>
    <row r="38" spans="1:22" x14ac:dyDescent="0.3">
      <c r="A38" s="2" t="s">
        <v>98</v>
      </c>
      <c r="B38" s="2">
        <v>753170315</v>
      </c>
      <c r="C38" s="2" t="str">
        <f t="shared" si="0"/>
        <v>SC74-753170315</v>
      </c>
      <c r="D38" s="2">
        <v>79036</v>
      </c>
      <c r="E38" s="2" t="s">
        <v>9</v>
      </c>
      <c r="F38" s="2">
        <f>SUMIFS('تفاصيل الماليات'!$C$2:$C$754,'تفاصيل الماليات'!$B$2:$B$754,1,'تفاصيل الماليات'!$A$2:$A$754,الدفعات!C38)</f>
        <v>6926</v>
      </c>
      <c r="G38" s="2">
        <f>SUMIFS('تفاصيل الماليات'!$C$2:$C$754,'تفاصيل الماليات'!$B$2:$B$754,2,'تفاصيل الماليات'!$A$2:$A$754,الدفعات!C38)</f>
        <v>7216</v>
      </c>
      <c r="H38" s="2">
        <f>SUMIFS('تفاصيل الماليات'!$C$2:$C$754,'تفاصيل الماليات'!$B$2:$B$754,3,'تفاصيل الماليات'!$A$2:$A$754,الدفعات!C38)</f>
        <v>2962</v>
      </c>
      <c r="I38" s="2">
        <f>SUMIFS('تفاصيل الماليات'!$C$2:$C$754,'تفاصيل الماليات'!$B$2:$B$754,4,'تفاصيل الماليات'!$A$2:$A$754,الدفعات!C38)</f>
        <v>4703</v>
      </c>
      <c r="J38" s="2">
        <f>SUMIFS('تفاصيل الماليات'!$C$2:$C$754,'تفاصيل الماليات'!$B$2:$B$754,5,'تفاصيل الماليات'!$A$2:$A$754,الدفعات!C38)</f>
        <v>4599</v>
      </c>
      <c r="K38" s="2">
        <f>SUMIFS('تفاصيل الماليات'!$C$2:$C$754,'تفاصيل الماليات'!$B$2:$B$754,6,'تفاصيل الماليات'!$A$2:$A$754,الدفعات!C38)</f>
        <v>8946</v>
      </c>
      <c r="L38" s="2">
        <f>SUMIFS('تفاصيل الماليات'!$C$2:$C$754,'تفاصيل الماليات'!$B$2:$B$754,7,'تفاصيل الماليات'!$A$2:$A$754,الدفعات!C38)</f>
        <v>8858</v>
      </c>
      <c r="M38" s="2">
        <f>SUMIFS('تفاصيل الماليات'!$C$2:$C$754,'تفاصيل الماليات'!$B$2:$B$754,8,'تفاصيل الماليات'!$A$2:$A$754,الدفعات!C38)</f>
        <v>0</v>
      </c>
      <c r="N38" s="2">
        <f>SUMIFS('تفاصيل الماليات'!$C$2:$C$754,'تفاصيل الماليات'!$B$2:$B$754,9,'تفاصيل الماليات'!$A$2:$A$754,الدفعات!C38)</f>
        <v>0</v>
      </c>
      <c r="O38" s="2">
        <f>SUMIFS('تفاصيل الماليات'!$C$2:$C$754,'تفاصيل الماليات'!$B$2:$B$754,10,'تفاصيل الماليات'!$A$2:$A$754,الدفعات!C38)</f>
        <v>0</v>
      </c>
      <c r="P38" s="2">
        <f>SUMIFS('تفاصيل الماليات'!$C$2:$C$754,'تفاصيل الماليات'!$B$2:$B$754,11,'تفاصيل الماليات'!$A$2:$A$754,الدفعات!C38)</f>
        <v>0</v>
      </c>
      <c r="Q38" s="2">
        <f>SUMIFS('تفاصيل الماليات'!$C$2:$C$754,'تفاصيل الماليات'!$B$2:$B$754,12,'تفاصيل الماليات'!$A$2:$A$754,الدفعات!C38)</f>
        <v>0</v>
      </c>
      <c r="R38" s="2">
        <f>SUMIFS('تفاصيل الماليات'!$C$2:$C$754,'تفاصيل الماليات'!$B$2:$B$754,13,'تفاصيل الماليات'!$A$2:$A$754,الدفعات!C38)</f>
        <v>0</v>
      </c>
      <c r="S38" s="2">
        <f>SUMIFS('تفاصيل الماليات'!$C$2:$C$754,'تفاصيل الماليات'!$B$2:$B$754,14,'تفاصيل الماليات'!$A$2:$A$754,الدفعات!C38)</f>
        <v>0</v>
      </c>
      <c r="T38" s="2">
        <f>SUMIFS('تفاصيل الماليات'!$C$2:$C$754,'تفاصيل الماليات'!$B$2:$B$754,15,'تفاصيل الماليات'!$A$2:$A$754,الدفعات!C38)</f>
        <v>0</v>
      </c>
      <c r="U38" s="2">
        <f>SUMIFS('تفاصيل الماليات'!$C$2:$C$754,'تفاصيل الماليات'!$B$2:$B$754,16,'تفاصيل الماليات'!$A$2:$A$754,الدفعات!C38)</f>
        <v>0</v>
      </c>
      <c r="V38" s="2">
        <f>SUMIFS('تفاصيل الماليات'!$C$2:$C$754,'تفاصيل الماليات'!$B$2:$B$754,17,'تفاصيل الماليات'!$A$2:$A$754,الدفعات!C38)</f>
        <v>0</v>
      </c>
    </row>
    <row r="39" spans="1:22" x14ac:dyDescent="0.3">
      <c r="A39" s="2" t="s">
        <v>92</v>
      </c>
      <c r="B39" s="2">
        <v>717039811</v>
      </c>
      <c r="C39" s="2" t="str">
        <f t="shared" si="0"/>
        <v>HV83-717039811</v>
      </c>
      <c r="D39" s="2">
        <v>53370</v>
      </c>
      <c r="E39" s="2" t="s">
        <v>8</v>
      </c>
      <c r="F39" s="2">
        <f>SUMIFS('تفاصيل الماليات'!$C$2:$C$754,'تفاصيل الماليات'!$B$2:$B$754,1,'تفاصيل الماليات'!$A$2:$A$754,الدفعات!C39)</f>
        <v>3748</v>
      </c>
      <c r="G39" s="2">
        <f>SUMIFS('تفاصيل الماليات'!$C$2:$C$754,'تفاصيل الماليات'!$B$2:$B$754,2,'تفاصيل الماليات'!$A$2:$A$754,الدفعات!C39)</f>
        <v>4210</v>
      </c>
      <c r="H39" s="2">
        <f>SUMIFS('تفاصيل الماليات'!$C$2:$C$754,'تفاصيل الماليات'!$B$2:$B$754,3,'تفاصيل الماليات'!$A$2:$A$754,الدفعات!C39)</f>
        <v>2044</v>
      </c>
      <c r="I39" s="2">
        <f>SUMIFS('تفاصيل الماليات'!$C$2:$C$754,'تفاصيل الماليات'!$B$2:$B$754,4,'تفاصيل الماليات'!$A$2:$A$754,الدفعات!C39)</f>
        <v>2930</v>
      </c>
      <c r="J39" s="2">
        <f>SUMIFS('تفاصيل الماليات'!$C$2:$C$754,'تفاصيل الماليات'!$B$2:$B$754,5,'تفاصيل الماليات'!$A$2:$A$754,الدفعات!C39)</f>
        <v>1357</v>
      </c>
      <c r="K39" s="2">
        <f>SUMIFS('تفاصيل الماليات'!$C$2:$C$754,'تفاصيل الماليات'!$B$2:$B$754,6,'تفاصيل الماليات'!$A$2:$A$754,الدفعات!C39)</f>
        <v>6935</v>
      </c>
      <c r="L39" s="2">
        <f>SUMIFS('تفاصيل الماليات'!$C$2:$C$754,'تفاصيل الماليات'!$B$2:$B$754,7,'تفاصيل الماليات'!$A$2:$A$754,الدفعات!C39)</f>
        <v>5367</v>
      </c>
      <c r="M39" s="2">
        <f>SUMIFS('تفاصيل الماليات'!$C$2:$C$754,'تفاصيل الماليات'!$B$2:$B$754,8,'تفاصيل الماليات'!$A$2:$A$754,الدفعات!C39)</f>
        <v>9078</v>
      </c>
      <c r="N39" s="2">
        <f>SUMIFS('تفاصيل الماليات'!$C$2:$C$754,'تفاصيل الماليات'!$B$2:$B$754,9,'تفاصيل الماليات'!$A$2:$A$754,الدفعات!C39)</f>
        <v>1783</v>
      </c>
      <c r="O39" s="2">
        <f>SUMIFS('تفاصيل الماليات'!$C$2:$C$754,'تفاصيل الماليات'!$B$2:$B$754,10,'تفاصيل الماليات'!$A$2:$A$754,الدفعات!C39)</f>
        <v>6053</v>
      </c>
      <c r="P39" s="2">
        <f>SUMIFS('تفاصيل الماليات'!$C$2:$C$754,'تفاصيل الماليات'!$B$2:$B$754,11,'تفاصيل الماليات'!$A$2:$A$754,الدفعات!C39)</f>
        <v>0</v>
      </c>
      <c r="Q39" s="2">
        <f>SUMIFS('تفاصيل الماليات'!$C$2:$C$754,'تفاصيل الماليات'!$B$2:$B$754,12,'تفاصيل الماليات'!$A$2:$A$754,الدفعات!C39)</f>
        <v>0</v>
      </c>
      <c r="R39" s="2">
        <f>SUMIFS('تفاصيل الماليات'!$C$2:$C$754,'تفاصيل الماليات'!$B$2:$B$754,13,'تفاصيل الماليات'!$A$2:$A$754,الدفعات!C39)</f>
        <v>0</v>
      </c>
      <c r="S39" s="2">
        <f>SUMIFS('تفاصيل الماليات'!$C$2:$C$754,'تفاصيل الماليات'!$B$2:$B$754,14,'تفاصيل الماليات'!$A$2:$A$754,الدفعات!C39)</f>
        <v>0</v>
      </c>
      <c r="T39" s="2">
        <f>SUMIFS('تفاصيل الماليات'!$C$2:$C$754,'تفاصيل الماليات'!$B$2:$B$754,15,'تفاصيل الماليات'!$A$2:$A$754,الدفعات!C39)</f>
        <v>0</v>
      </c>
      <c r="U39" s="2">
        <f>SUMIFS('تفاصيل الماليات'!$C$2:$C$754,'تفاصيل الماليات'!$B$2:$B$754,16,'تفاصيل الماليات'!$A$2:$A$754,الدفعات!C39)</f>
        <v>0</v>
      </c>
      <c r="V39" s="2">
        <f>SUMIFS('تفاصيل الماليات'!$C$2:$C$754,'تفاصيل الماليات'!$B$2:$B$754,17,'تفاصيل الماليات'!$A$2:$A$754,الدفعات!C39)</f>
        <v>0</v>
      </c>
    </row>
    <row r="40" spans="1:22" x14ac:dyDescent="0.3">
      <c r="A40" s="2" t="s">
        <v>44</v>
      </c>
      <c r="B40" s="2">
        <v>397168078</v>
      </c>
      <c r="C40" s="2" t="str">
        <f t="shared" si="0"/>
        <v>QP98-397168078</v>
      </c>
      <c r="D40" s="2">
        <v>43660</v>
      </c>
      <c r="E40" s="2" t="s">
        <v>9</v>
      </c>
      <c r="F40" s="2">
        <f>SUMIFS('تفاصيل الماليات'!$C$2:$C$754,'تفاصيل الماليات'!$B$2:$B$754,1,'تفاصيل الماليات'!$A$2:$A$754,الدفعات!C40)</f>
        <v>1543</v>
      </c>
      <c r="G40" s="2">
        <f>SUMIFS('تفاصيل الماليات'!$C$2:$C$754,'تفاصيل الماليات'!$B$2:$B$754,2,'تفاصيل الماليات'!$A$2:$A$754,الدفعات!C40)</f>
        <v>1742</v>
      </c>
      <c r="H40" s="2">
        <f>SUMIFS('تفاصيل الماليات'!$C$2:$C$754,'تفاصيل الماليات'!$B$2:$B$754,3,'تفاصيل الماليات'!$A$2:$A$754,الدفعات!C40)</f>
        <v>5262</v>
      </c>
      <c r="I40" s="2">
        <f>SUMIFS('تفاصيل الماليات'!$C$2:$C$754,'تفاصيل الماليات'!$B$2:$B$754,4,'تفاصيل الماليات'!$A$2:$A$754,الدفعات!C40)</f>
        <v>7703</v>
      </c>
      <c r="J40" s="2">
        <f>SUMIFS('تفاصيل الماليات'!$C$2:$C$754,'تفاصيل الماليات'!$B$2:$B$754,5,'تفاصيل الماليات'!$A$2:$A$754,الدفعات!C40)</f>
        <v>4342</v>
      </c>
      <c r="K40" s="2">
        <f>SUMIFS('تفاصيل الماليات'!$C$2:$C$754,'تفاصيل الماليات'!$B$2:$B$754,6,'تفاصيل الماليات'!$A$2:$A$754,الدفعات!C40)</f>
        <v>9171</v>
      </c>
      <c r="L40" s="2">
        <f>SUMIFS('تفاصيل الماليات'!$C$2:$C$754,'تفاصيل الماليات'!$B$2:$B$754,7,'تفاصيل الماليات'!$A$2:$A$754,الدفعات!C40)</f>
        <v>1956</v>
      </c>
      <c r="M40" s="2">
        <f>SUMIFS('تفاصيل الماليات'!$C$2:$C$754,'تفاصيل الماليات'!$B$2:$B$754,8,'تفاصيل الماليات'!$A$2:$A$754,الدفعات!C40)</f>
        <v>8430</v>
      </c>
      <c r="N40" s="2">
        <f>SUMIFS('تفاصيل الماليات'!$C$2:$C$754,'تفاصيل الماليات'!$B$2:$B$754,9,'تفاصيل الماليات'!$A$2:$A$754,الدفعات!C40)</f>
        <v>0</v>
      </c>
      <c r="O40" s="2">
        <f>SUMIFS('تفاصيل الماليات'!$C$2:$C$754,'تفاصيل الماليات'!$B$2:$B$754,10,'تفاصيل الماليات'!$A$2:$A$754,الدفعات!C40)</f>
        <v>0</v>
      </c>
      <c r="P40" s="2">
        <f>SUMIFS('تفاصيل الماليات'!$C$2:$C$754,'تفاصيل الماليات'!$B$2:$B$754,11,'تفاصيل الماليات'!$A$2:$A$754,الدفعات!C40)</f>
        <v>0</v>
      </c>
      <c r="Q40" s="2">
        <f>SUMIFS('تفاصيل الماليات'!$C$2:$C$754,'تفاصيل الماليات'!$B$2:$B$754,12,'تفاصيل الماليات'!$A$2:$A$754,الدفعات!C40)</f>
        <v>0</v>
      </c>
      <c r="R40" s="2">
        <f>SUMIFS('تفاصيل الماليات'!$C$2:$C$754,'تفاصيل الماليات'!$B$2:$B$754,13,'تفاصيل الماليات'!$A$2:$A$754,الدفعات!C40)</f>
        <v>0</v>
      </c>
      <c r="S40" s="2">
        <f>SUMIFS('تفاصيل الماليات'!$C$2:$C$754,'تفاصيل الماليات'!$B$2:$B$754,14,'تفاصيل الماليات'!$A$2:$A$754,الدفعات!C40)</f>
        <v>0</v>
      </c>
      <c r="T40" s="2">
        <f>SUMIFS('تفاصيل الماليات'!$C$2:$C$754,'تفاصيل الماليات'!$B$2:$B$754,15,'تفاصيل الماليات'!$A$2:$A$754,الدفعات!C40)</f>
        <v>0</v>
      </c>
      <c r="U40" s="2">
        <f>SUMIFS('تفاصيل الماليات'!$C$2:$C$754,'تفاصيل الماليات'!$B$2:$B$754,16,'تفاصيل الماليات'!$A$2:$A$754,الدفعات!C40)</f>
        <v>0</v>
      </c>
      <c r="V40" s="2">
        <f>SUMIFS('تفاصيل الماليات'!$C$2:$C$754,'تفاصيل الماليات'!$B$2:$B$754,17,'تفاصيل الماليات'!$A$2:$A$754,الدفعات!C40)</f>
        <v>0</v>
      </c>
    </row>
    <row r="41" spans="1:22" x14ac:dyDescent="0.3">
      <c r="A41" s="2" t="s">
        <v>13</v>
      </c>
      <c r="B41" s="2">
        <v>550018972</v>
      </c>
      <c r="C41" s="2" t="str">
        <f t="shared" si="0"/>
        <v>YO75-550018972</v>
      </c>
      <c r="D41" s="2">
        <v>116693</v>
      </c>
      <c r="E41" s="2" t="s">
        <v>7</v>
      </c>
      <c r="F41" s="2">
        <f>SUMIFS('تفاصيل الماليات'!$C$2:$C$754,'تفاصيل الماليات'!$B$2:$B$754,1,'تفاصيل الماليات'!$A$2:$A$754,الدفعات!C41)</f>
        <v>8996</v>
      </c>
      <c r="G41" s="2">
        <f>SUMIFS('تفاصيل الماليات'!$C$2:$C$754,'تفاصيل الماليات'!$B$2:$B$754,2,'تفاصيل الماليات'!$A$2:$A$754,الدفعات!C41)</f>
        <v>2154</v>
      </c>
      <c r="H41" s="2">
        <f>SUMIFS('تفاصيل الماليات'!$C$2:$C$754,'تفاصيل الماليات'!$B$2:$B$754,3,'تفاصيل الماليات'!$A$2:$A$754,الدفعات!C41)</f>
        <v>3069</v>
      </c>
      <c r="I41" s="2">
        <f>SUMIFS('تفاصيل الماليات'!$C$2:$C$754,'تفاصيل الماليات'!$B$2:$B$754,4,'تفاصيل الماليات'!$A$2:$A$754,الدفعات!C41)</f>
        <v>5667</v>
      </c>
      <c r="J41" s="2">
        <f>SUMIFS('تفاصيل الماليات'!$C$2:$C$754,'تفاصيل الماليات'!$B$2:$B$754,5,'تفاصيل الماليات'!$A$2:$A$754,الدفعات!C41)</f>
        <v>9425</v>
      </c>
      <c r="K41" s="2">
        <f>SUMIFS('تفاصيل الماليات'!$C$2:$C$754,'تفاصيل الماليات'!$B$2:$B$754,6,'تفاصيل الماليات'!$A$2:$A$754,الدفعات!C41)</f>
        <v>7075</v>
      </c>
      <c r="L41" s="2">
        <f>SUMIFS('تفاصيل الماليات'!$C$2:$C$754,'تفاصيل الماليات'!$B$2:$B$754,7,'تفاصيل الماليات'!$A$2:$A$754,الدفعات!C41)</f>
        <v>4907</v>
      </c>
      <c r="M41" s="2">
        <f>SUMIFS('تفاصيل الماليات'!$C$2:$C$754,'تفاصيل الماليات'!$B$2:$B$754,8,'تفاصيل الماليات'!$A$2:$A$754,الدفعات!C41)</f>
        <v>6863</v>
      </c>
      <c r="N41" s="2">
        <f>SUMIFS('تفاصيل الماليات'!$C$2:$C$754,'تفاصيل الماليات'!$B$2:$B$754,9,'تفاصيل الماليات'!$A$2:$A$754,الدفعات!C41)</f>
        <v>3758</v>
      </c>
      <c r="O41" s="2">
        <f>SUMIFS('تفاصيل الماليات'!$C$2:$C$754,'تفاصيل الماليات'!$B$2:$B$754,10,'تفاصيل الماليات'!$A$2:$A$754,الدفعات!C41)</f>
        <v>0</v>
      </c>
      <c r="P41" s="2">
        <f>SUMIFS('تفاصيل الماليات'!$C$2:$C$754,'تفاصيل الماليات'!$B$2:$B$754,11,'تفاصيل الماليات'!$A$2:$A$754,الدفعات!C41)</f>
        <v>0</v>
      </c>
      <c r="Q41" s="2">
        <f>SUMIFS('تفاصيل الماليات'!$C$2:$C$754,'تفاصيل الماليات'!$B$2:$B$754,12,'تفاصيل الماليات'!$A$2:$A$754,الدفعات!C41)</f>
        <v>0</v>
      </c>
      <c r="R41" s="2">
        <f>SUMIFS('تفاصيل الماليات'!$C$2:$C$754,'تفاصيل الماليات'!$B$2:$B$754,13,'تفاصيل الماليات'!$A$2:$A$754,الدفعات!C41)</f>
        <v>0</v>
      </c>
      <c r="S41" s="2">
        <f>SUMIFS('تفاصيل الماليات'!$C$2:$C$754,'تفاصيل الماليات'!$B$2:$B$754,14,'تفاصيل الماليات'!$A$2:$A$754,الدفعات!C41)</f>
        <v>0</v>
      </c>
      <c r="T41" s="2">
        <f>SUMIFS('تفاصيل الماليات'!$C$2:$C$754,'تفاصيل الماليات'!$B$2:$B$754,15,'تفاصيل الماليات'!$A$2:$A$754,الدفعات!C41)</f>
        <v>0</v>
      </c>
      <c r="U41" s="2">
        <f>SUMIFS('تفاصيل الماليات'!$C$2:$C$754,'تفاصيل الماليات'!$B$2:$B$754,16,'تفاصيل الماليات'!$A$2:$A$754,الدفعات!C41)</f>
        <v>0</v>
      </c>
      <c r="V41" s="2">
        <f>SUMIFS('تفاصيل الماليات'!$C$2:$C$754,'تفاصيل الماليات'!$B$2:$B$754,17,'تفاصيل الماليات'!$A$2:$A$754,الدفعات!C41)</f>
        <v>0</v>
      </c>
    </row>
    <row r="42" spans="1:22" x14ac:dyDescent="0.3">
      <c r="A42" s="2" t="s">
        <v>87</v>
      </c>
      <c r="B42" s="2">
        <v>821048507</v>
      </c>
      <c r="C42" s="2" t="str">
        <f t="shared" si="0"/>
        <v>QU38-821048507</v>
      </c>
      <c r="D42" s="2">
        <v>67475</v>
      </c>
      <c r="E42" s="2" t="s">
        <v>7</v>
      </c>
      <c r="F42" s="2">
        <f>SUMIFS('تفاصيل الماليات'!$C$2:$C$754,'تفاصيل الماليات'!$B$2:$B$754,1,'تفاصيل الماليات'!$A$2:$A$754,الدفعات!C42)</f>
        <v>3089</v>
      </c>
      <c r="G42" s="2">
        <f>SUMIFS('تفاصيل الماليات'!$C$2:$C$754,'تفاصيل الماليات'!$B$2:$B$754,2,'تفاصيل الماليات'!$A$2:$A$754,الدفعات!C42)</f>
        <v>3398</v>
      </c>
      <c r="H42" s="2">
        <f>SUMIFS('تفاصيل الماليات'!$C$2:$C$754,'تفاصيل الماليات'!$B$2:$B$754,3,'تفاصيل الماليات'!$A$2:$A$754,الدفعات!C42)</f>
        <v>4258</v>
      </c>
      <c r="I42" s="2">
        <f>SUMIFS('تفاصيل الماليات'!$C$2:$C$754,'تفاصيل الماليات'!$B$2:$B$754,4,'تفاصيل الماليات'!$A$2:$A$754,الدفعات!C42)</f>
        <v>1625</v>
      </c>
      <c r="J42" s="2">
        <f>SUMIFS('تفاصيل الماليات'!$C$2:$C$754,'تفاصيل الماليات'!$B$2:$B$754,5,'تفاصيل الماليات'!$A$2:$A$754,الدفعات!C42)</f>
        <v>4772</v>
      </c>
      <c r="K42" s="2">
        <f>SUMIFS('تفاصيل الماليات'!$C$2:$C$754,'تفاصيل الماليات'!$B$2:$B$754,6,'تفاصيل الماليات'!$A$2:$A$754,الدفعات!C42)</f>
        <v>6229</v>
      </c>
      <c r="L42" s="2">
        <f>SUMIFS('تفاصيل الماليات'!$C$2:$C$754,'تفاصيل الماليات'!$B$2:$B$754,7,'تفاصيل الماليات'!$A$2:$A$754,الدفعات!C42)</f>
        <v>3138</v>
      </c>
      <c r="M42" s="2">
        <f>SUMIFS('تفاصيل الماليات'!$C$2:$C$754,'تفاصيل الماليات'!$B$2:$B$754,8,'تفاصيل الماليات'!$A$2:$A$754,الدفعات!C42)</f>
        <v>1816</v>
      </c>
      <c r="N42" s="2">
        <f>SUMIFS('تفاصيل الماليات'!$C$2:$C$754,'تفاصيل الماليات'!$B$2:$B$754,9,'تفاصيل الماليات'!$A$2:$A$754,الدفعات!C42)</f>
        <v>9288</v>
      </c>
      <c r="O42" s="2">
        <f>SUMIFS('تفاصيل الماليات'!$C$2:$C$754,'تفاصيل الماليات'!$B$2:$B$754,10,'تفاصيل الماليات'!$A$2:$A$754,الدفعات!C42)</f>
        <v>5310</v>
      </c>
      <c r="P42" s="2">
        <f>SUMIFS('تفاصيل الماليات'!$C$2:$C$754,'تفاصيل الماليات'!$B$2:$B$754,11,'تفاصيل الماليات'!$A$2:$A$754,الدفعات!C42)</f>
        <v>9486</v>
      </c>
      <c r="Q42" s="2">
        <f>SUMIFS('تفاصيل الماليات'!$C$2:$C$754,'تفاصيل الماليات'!$B$2:$B$754,12,'تفاصيل الماليات'!$A$2:$A$754,الدفعات!C42)</f>
        <v>0</v>
      </c>
      <c r="R42" s="2">
        <f>SUMIFS('تفاصيل الماليات'!$C$2:$C$754,'تفاصيل الماليات'!$B$2:$B$754,13,'تفاصيل الماليات'!$A$2:$A$754,الدفعات!C42)</f>
        <v>0</v>
      </c>
      <c r="S42" s="2">
        <f>SUMIFS('تفاصيل الماليات'!$C$2:$C$754,'تفاصيل الماليات'!$B$2:$B$754,14,'تفاصيل الماليات'!$A$2:$A$754,الدفعات!C42)</f>
        <v>0</v>
      </c>
      <c r="T42" s="2">
        <f>SUMIFS('تفاصيل الماليات'!$C$2:$C$754,'تفاصيل الماليات'!$B$2:$B$754,15,'تفاصيل الماليات'!$A$2:$A$754,الدفعات!C42)</f>
        <v>0</v>
      </c>
      <c r="U42" s="2">
        <f>SUMIFS('تفاصيل الماليات'!$C$2:$C$754,'تفاصيل الماليات'!$B$2:$B$754,16,'تفاصيل الماليات'!$A$2:$A$754,الدفعات!C42)</f>
        <v>0</v>
      </c>
      <c r="V42" s="2">
        <f>SUMIFS('تفاصيل الماليات'!$C$2:$C$754,'تفاصيل الماليات'!$B$2:$B$754,17,'تفاصيل الماليات'!$A$2:$A$754,الدفعات!C42)</f>
        <v>0</v>
      </c>
    </row>
    <row r="43" spans="1:22" x14ac:dyDescent="0.3">
      <c r="A43" s="2" t="s">
        <v>64</v>
      </c>
      <c r="B43" s="2">
        <v>612214983</v>
      </c>
      <c r="C43" s="2" t="str">
        <f t="shared" si="0"/>
        <v>HQ57-612214983</v>
      </c>
      <c r="D43" s="2">
        <v>86046</v>
      </c>
      <c r="E43" s="2" t="s">
        <v>8</v>
      </c>
      <c r="F43" s="2">
        <f>SUMIFS('تفاصيل الماليات'!$C$2:$C$754,'تفاصيل الماليات'!$B$2:$B$754,1,'تفاصيل الماليات'!$A$2:$A$754,الدفعات!C43)</f>
        <v>5325</v>
      </c>
      <c r="G43" s="2">
        <f>SUMIFS('تفاصيل الماليات'!$C$2:$C$754,'تفاصيل الماليات'!$B$2:$B$754,2,'تفاصيل الماليات'!$A$2:$A$754,الدفعات!C43)</f>
        <v>4449</v>
      </c>
      <c r="H43" s="2">
        <f>SUMIFS('تفاصيل الماليات'!$C$2:$C$754,'تفاصيل الماليات'!$B$2:$B$754,3,'تفاصيل الماليات'!$A$2:$A$754,الدفعات!C43)</f>
        <v>1569</v>
      </c>
      <c r="I43" s="2">
        <f>SUMIFS('تفاصيل الماليات'!$C$2:$C$754,'تفاصيل الماليات'!$B$2:$B$754,4,'تفاصيل الماليات'!$A$2:$A$754,الدفعات!C43)</f>
        <v>5387</v>
      </c>
      <c r="J43" s="2">
        <f>SUMIFS('تفاصيل الماليات'!$C$2:$C$754,'تفاصيل الماليات'!$B$2:$B$754,5,'تفاصيل الماليات'!$A$2:$A$754,الدفعات!C43)</f>
        <v>9608</v>
      </c>
      <c r="K43" s="2">
        <f>SUMIFS('تفاصيل الماليات'!$C$2:$C$754,'تفاصيل الماليات'!$B$2:$B$754,6,'تفاصيل الماليات'!$A$2:$A$754,الدفعات!C43)</f>
        <v>6320</v>
      </c>
      <c r="L43" s="2">
        <f>SUMIFS('تفاصيل الماليات'!$C$2:$C$754,'تفاصيل الماليات'!$B$2:$B$754,7,'تفاصيل الماليات'!$A$2:$A$754,الدفعات!C43)</f>
        <v>1673</v>
      </c>
      <c r="M43" s="2">
        <f>SUMIFS('تفاصيل الماليات'!$C$2:$C$754,'تفاصيل الماليات'!$B$2:$B$754,8,'تفاصيل الماليات'!$A$2:$A$754,الدفعات!C43)</f>
        <v>6156</v>
      </c>
      <c r="N43" s="2">
        <f>SUMIFS('تفاصيل الماليات'!$C$2:$C$754,'تفاصيل الماليات'!$B$2:$B$754,9,'تفاصيل الماليات'!$A$2:$A$754,الدفعات!C43)</f>
        <v>4515</v>
      </c>
      <c r="O43" s="2">
        <f>SUMIFS('تفاصيل الماليات'!$C$2:$C$754,'تفاصيل الماليات'!$B$2:$B$754,10,'تفاصيل الماليات'!$A$2:$A$754,الدفعات!C43)</f>
        <v>4572</v>
      </c>
      <c r="P43" s="2">
        <f>SUMIFS('تفاصيل الماليات'!$C$2:$C$754,'تفاصيل الماليات'!$B$2:$B$754,11,'تفاصيل الماليات'!$A$2:$A$754,الدفعات!C43)</f>
        <v>2018</v>
      </c>
      <c r="Q43" s="2">
        <f>SUMIFS('تفاصيل الماليات'!$C$2:$C$754,'تفاصيل الماليات'!$B$2:$B$754,12,'تفاصيل الماليات'!$A$2:$A$754,الدفعات!C43)</f>
        <v>1765</v>
      </c>
      <c r="R43" s="2">
        <f>SUMIFS('تفاصيل الماليات'!$C$2:$C$754,'تفاصيل الماليات'!$B$2:$B$754,13,'تفاصيل الماليات'!$A$2:$A$754,الدفعات!C43)</f>
        <v>6674</v>
      </c>
      <c r="S43" s="2">
        <f>SUMIFS('تفاصيل الماليات'!$C$2:$C$754,'تفاصيل الماليات'!$B$2:$B$754,14,'تفاصيل الماليات'!$A$2:$A$754,الدفعات!C43)</f>
        <v>8626</v>
      </c>
      <c r="T43" s="2">
        <f>SUMIFS('تفاصيل الماليات'!$C$2:$C$754,'تفاصيل الماليات'!$B$2:$B$754,15,'تفاصيل الماليات'!$A$2:$A$754,الدفعات!C43)</f>
        <v>0</v>
      </c>
      <c r="U43" s="2">
        <f>SUMIFS('تفاصيل الماليات'!$C$2:$C$754,'تفاصيل الماليات'!$B$2:$B$754,16,'تفاصيل الماليات'!$A$2:$A$754,الدفعات!C43)</f>
        <v>0</v>
      </c>
      <c r="V43" s="2">
        <f>SUMIFS('تفاصيل الماليات'!$C$2:$C$754,'تفاصيل الماليات'!$B$2:$B$754,17,'تفاصيل الماليات'!$A$2:$A$754,الدفعات!C43)</f>
        <v>0</v>
      </c>
    </row>
    <row r="44" spans="1:22" x14ac:dyDescent="0.3">
      <c r="A44" s="2" t="s">
        <v>56</v>
      </c>
      <c r="B44" s="2">
        <v>793943816</v>
      </c>
      <c r="C44" s="2" t="str">
        <f t="shared" si="0"/>
        <v>NX93-793943816</v>
      </c>
      <c r="D44" s="2">
        <v>56034</v>
      </c>
      <c r="E44" s="2" t="s">
        <v>6</v>
      </c>
      <c r="F44" s="2">
        <f>SUMIFS('تفاصيل الماليات'!$C$2:$C$754,'تفاصيل الماليات'!$B$2:$B$754,1,'تفاصيل الماليات'!$A$2:$A$754,الدفعات!C44)</f>
        <v>9206</v>
      </c>
      <c r="G44" s="2">
        <f>SUMIFS('تفاصيل الماليات'!$C$2:$C$754,'تفاصيل الماليات'!$B$2:$B$754,2,'تفاصيل الماليات'!$A$2:$A$754,الدفعات!C44)</f>
        <v>3919</v>
      </c>
      <c r="H44" s="2">
        <f>SUMIFS('تفاصيل الماليات'!$C$2:$C$754,'تفاصيل الماليات'!$B$2:$B$754,3,'تفاصيل الماليات'!$A$2:$A$754,الدفعات!C44)</f>
        <v>5515</v>
      </c>
      <c r="I44" s="2">
        <f>SUMIFS('تفاصيل الماليات'!$C$2:$C$754,'تفاصيل الماليات'!$B$2:$B$754,4,'تفاصيل الماليات'!$A$2:$A$754,الدفعات!C44)</f>
        <v>3074</v>
      </c>
      <c r="J44" s="2">
        <f>SUMIFS('تفاصيل الماليات'!$C$2:$C$754,'تفاصيل الماليات'!$B$2:$B$754,5,'تفاصيل الماليات'!$A$2:$A$754,الدفعات!C44)</f>
        <v>5676</v>
      </c>
      <c r="K44" s="2">
        <f>SUMIFS('تفاصيل الماليات'!$C$2:$C$754,'تفاصيل الماليات'!$B$2:$B$754,6,'تفاصيل الماليات'!$A$2:$A$754,الدفعات!C44)</f>
        <v>4926</v>
      </c>
      <c r="L44" s="2">
        <f>SUMIFS('تفاصيل الماليات'!$C$2:$C$754,'تفاصيل الماليات'!$B$2:$B$754,7,'تفاصيل الماليات'!$A$2:$A$754,الدفعات!C44)</f>
        <v>2645</v>
      </c>
      <c r="M44" s="2">
        <f>SUMIFS('تفاصيل الماليات'!$C$2:$C$754,'تفاصيل الماليات'!$B$2:$B$754,8,'تفاصيل الماليات'!$A$2:$A$754,الدفعات!C44)</f>
        <v>7153</v>
      </c>
      <c r="N44" s="2">
        <f>SUMIFS('تفاصيل الماليات'!$C$2:$C$754,'تفاصيل الماليات'!$B$2:$B$754,9,'تفاصيل الماليات'!$A$2:$A$754,الدفعات!C44)</f>
        <v>6251</v>
      </c>
      <c r="O44" s="2">
        <f>SUMIFS('تفاصيل الماليات'!$C$2:$C$754,'تفاصيل الماليات'!$B$2:$B$754,10,'تفاصيل الماليات'!$A$2:$A$754,الدفعات!C44)</f>
        <v>3553</v>
      </c>
      <c r="P44" s="2">
        <f>SUMIFS('تفاصيل الماليات'!$C$2:$C$754,'تفاصيل الماليات'!$B$2:$B$754,11,'تفاصيل الماليات'!$A$2:$A$754,الدفعات!C44)</f>
        <v>0</v>
      </c>
      <c r="Q44" s="2">
        <f>SUMIFS('تفاصيل الماليات'!$C$2:$C$754,'تفاصيل الماليات'!$B$2:$B$754,12,'تفاصيل الماليات'!$A$2:$A$754,الدفعات!C44)</f>
        <v>0</v>
      </c>
      <c r="R44" s="2">
        <f>SUMIFS('تفاصيل الماليات'!$C$2:$C$754,'تفاصيل الماليات'!$B$2:$B$754,13,'تفاصيل الماليات'!$A$2:$A$754,الدفعات!C44)</f>
        <v>0</v>
      </c>
      <c r="S44" s="2">
        <f>SUMIFS('تفاصيل الماليات'!$C$2:$C$754,'تفاصيل الماليات'!$B$2:$B$754,14,'تفاصيل الماليات'!$A$2:$A$754,الدفعات!C44)</f>
        <v>0</v>
      </c>
      <c r="T44" s="2">
        <f>SUMIFS('تفاصيل الماليات'!$C$2:$C$754,'تفاصيل الماليات'!$B$2:$B$754,15,'تفاصيل الماليات'!$A$2:$A$754,الدفعات!C44)</f>
        <v>0</v>
      </c>
      <c r="U44" s="2">
        <f>SUMIFS('تفاصيل الماليات'!$C$2:$C$754,'تفاصيل الماليات'!$B$2:$B$754,16,'تفاصيل الماليات'!$A$2:$A$754,الدفعات!C44)</f>
        <v>0</v>
      </c>
      <c r="V44" s="2">
        <f>SUMIFS('تفاصيل الماليات'!$C$2:$C$754,'تفاصيل الماليات'!$B$2:$B$754,17,'تفاصيل الماليات'!$A$2:$A$754,الدفعات!C44)</f>
        <v>0</v>
      </c>
    </row>
    <row r="45" spans="1:22" x14ac:dyDescent="0.3">
      <c r="A45" s="2" t="s">
        <v>26</v>
      </c>
      <c r="B45" s="2">
        <v>823254964</v>
      </c>
      <c r="C45" s="2" t="str">
        <f t="shared" si="0"/>
        <v>VZ41-823254964</v>
      </c>
      <c r="D45" s="2">
        <v>23560</v>
      </c>
      <c r="E45" s="2" t="s">
        <v>7</v>
      </c>
      <c r="F45" s="2">
        <f>SUMIFS('تفاصيل الماليات'!$C$2:$C$754,'تفاصيل الماليات'!$B$2:$B$754,1,'تفاصيل الماليات'!$A$2:$A$754,الدفعات!C45)</f>
        <v>6738</v>
      </c>
      <c r="G45" s="2">
        <f>SUMIFS('تفاصيل الماليات'!$C$2:$C$754,'تفاصيل الماليات'!$B$2:$B$754,2,'تفاصيل الماليات'!$A$2:$A$754,الدفعات!C45)</f>
        <v>2690</v>
      </c>
      <c r="H45" s="2">
        <f>SUMIFS('تفاصيل الماليات'!$C$2:$C$754,'تفاصيل الماليات'!$B$2:$B$754,3,'تفاصيل الماليات'!$A$2:$A$754,الدفعات!C45)</f>
        <v>2713</v>
      </c>
      <c r="I45" s="2">
        <f>SUMIFS('تفاصيل الماليات'!$C$2:$C$754,'تفاصيل الماليات'!$B$2:$B$754,4,'تفاصيل الماليات'!$A$2:$A$754,الدفعات!C45)</f>
        <v>5715</v>
      </c>
      <c r="J45" s="2">
        <f>SUMIFS('تفاصيل الماليات'!$C$2:$C$754,'تفاصيل الماليات'!$B$2:$B$754,5,'تفاصيل الماليات'!$A$2:$A$754,الدفعات!C45)</f>
        <v>5704</v>
      </c>
      <c r="K45" s="2">
        <f>SUMIFS('تفاصيل الماليات'!$C$2:$C$754,'تفاصيل الماليات'!$B$2:$B$754,6,'تفاصيل الماليات'!$A$2:$A$754,الدفعات!C45)</f>
        <v>0</v>
      </c>
      <c r="L45" s="2">
        <f>SUMIFS('تفاصيل الماليات'!$C$2:$C$754,'تفاصيل الماليات'!$B$2:$B$754,7,'تفاصيل الماليات'!$A$2:$A$754,الدفعات!C45)</f>
        <v>0</v>
      </c>
      <c r="M45" s="2">
        <f>SUMIFS('تفاصيل الماليات'!$C$2:$C$754,'تفاصيل الماليات'!$B$2:$B$754,8,'تفاصيل الماليات'!$A$2:$A$754,الدفعات!C45)</f>
        <v>0</v>
      </c>
      <c r="N45" s="2">
        <f>SUMIFS('تفاصيل الماليات'!$C$2:$C$754,'تفاصيل الماليات'!$B$2:$B$754,9,'تفاصيل الماليات'!$A$2:$A$754,الدفعات!C45)</f>
        <v>0</v>
      </c>
      <c r="O45" s="2">
        <f>SUMIFS('تفاصيل الماليات'!$C$2:$C$754,'تفاصيل الماليات'!$B$2:$B$754,10,'تفاصيل الماليات'!$A$2:$A$754,الدفعات!C45)</f>
        <v>0</v>
      </c>
      <c r="P45" s="2">
        <f>SUMIFS('تفاصيل الماليات'!$C$2:$C$754,'تفاصيل الماليات'!$B$2:$B$754,11,'تفاصيل الماليات'!$A$2:$A$754,الدفعات!C45)</f>
        <v>0</v>
      </c>
      <c r="Q45" s="2">
        <f>SUMIFS('تفاصيل الماليات'!$C$2:$C$754,'تفاصيل الماليات'!$B$2:$B$754,12,'تفاصيل الماليات'!$A$2:$A$754,الدفعات!C45)</f>
        <v>0</v>
      </c>
      <c r="R45" s="2">
        <f>SUMIFS('تفاصيل الماليات'!$C$2:$C$754,'تفاصيل الماليات'!$B$2:$B$754,13,'تفاصيل الماليات'!$A$2:$A$754,الدفعات!C45)</f>
        <v>0</v>
      </c>
      <c r="S45" s="2">
        <f>SUMIFS('تفاصيل الماليات'!$C$2:$C$754,'تفاصيل الماليات'!$B$2:$B$754,14,'تفاصيل الماليات'!$A$2:$A$754,الدفعات!C45)</f>
        <v>0</v>
      </c>
      <c r="T45" s="2">
        <f>SUMIFS('تفاصيل الماليات'!$C$2:$C$754,'تفاصيل الماليات'!$B$2:$B$754,15,'تفاصيل الماليات'!$A$2:$A$754,الدفعات!C45)</f>
        <v>0</v>
      </c>
      <c r="U45" s="2">
        <f>SUMIFS('تفاصيل الماليات'!$C$2:$C$754,'تفاصيل الماليات'!$B$2:$B$754,16,'تفاصيل الماليات'!$A$2:$A$754,الدفعات!C45)</f>
        <v>0</v>
      </c>
      <c r="V45" s="2">
        <f>SUMIFS('تفاصيل الماليات'!$C$2:$C$754,'تفاصيل الماليات'!$B$2:$B$754,17,'تفاصيل الماليات'!$A$2:$A$754,الدفعات!C45)</f>
        <v>0</v>
      </c>
    </row>
    <row r="46" spans="1:22" x14ac:dyDescent="0.3">
      <c r="A46" s="2" t="s">
        <v>89</v>
      </c>
      <c r="B46" s="2">
        <v>960224799</v>
      </c>
      <c r="C46" s="2" t="str">
        <f t="shared" si="0"/>
        <v>CP81-960224799</v>
      </c>
      <c r="D46" s="2">
        <v>127526</v>
      </c>
      <c r="E46" s="2" t="s">
        <v>7</v>
      </c>
      <c r="F46" s="2">
        <f>SUMIFS('تفاصيل الماليات'!$C$2:$C$754,'تفاصيل الماليات'!$B$2:$B$754,1,'تفاصيل الماليات'!$A$2:$A$754,الدفعات!C46)</f>
        <v>7450</v>
      </c>
      <c r="G46" s="2">
        <f>SUMIFS('تفاصيل الماليات'!$C$2:$C$754,'تفاصيل الماليات'!$B$2:$B$754,2,'تفاصيل الماليات'!$A$2:$A$754,الدفعات!C46)</f>
        <v>1517</v>
      </c>
      <c r="H46" s="2">
        <f>SUMIFS('تفاصيل الماليات'!$C$2:$C$754,'تفاصيل الماليات'!$B$2:$B$754,3,'تفاصيل الماليات'!$A$2:$A$754,الدفعات!C46)</f>
        <v>5265</v>
      </c>
      <c r="I46" s="2">
        <f>SUMIFS('تفاصيل الماليات'!$C$2:$C$754,'تفاصيل الماليات'!$B$2:$B$754,4,'تفاصيل الماليات'!$A$2:$A$754,الدفعات!C46)</f>
        <v>7490</v>
      </c>
      <c r="J46" s="2">
        <f>SUMIFS('تفاصيل الماليات'!$C$2:$C$754,'تفاصيل الماليات'!$B$2:$B$754,5,'تفاصيل الماليات'!$A$2:$A$754,الدفعات!C46)</f>
        <v>3359</v>
      </c>
      <c r="K46" s="2">
        <f>SUMIFS('تفاصيل الماليات'!$C$2:$C$754,'تفاصيل الماليات'!$B$2:$B$754,6,'تفاصيل الماليات'!$A$2:$A$754,الدفعات!C46)</f>
        <v>7437</v>
      </c>
      <c r="L46" s="2">
        <f>SUMIFS('تفاصيل الماليات'!$C$2:$C$754,'تفاصيل الماليات'!$B$2:$B$754,7,'تفاصيل الماليات'!$A$2:$A$754,الدفعات!C46)</f>
        <v>1525</v>
      </c>
      <c r="M46" s="2">
        <f>SUMIFS('تفاصيل الماليات'!$C$2:$C$754,'تفاصيل الماليات'!$B$2:$B$754,8,'تفاصيل الماليات'!$A$2:$A$754,الدفعات!C46)</f>
        <v>1974</v>
      </c>
      <c r="N46" s="2">
        <f>SUMIFS('تفاصيل الماليات'!$C$2:$C$754,'تفاصيل الماليات'!$B$2:$B$754,9,'تفاصيل الماليات'!$A$2:$A$754,الدفعات!C46)</f>
        <v>3048</v>
      </c>
      <c r="O46" s="2">
        <f>SUMIFS('تفاصيل الماليات'!$C$2:$C$754,'تفاصيل الماليات'!$B$2:$B$754,10,'تفاصيل الماليات'!$A$2:$A$754,الدفعات!C46)</f>
        <v>6646</v>
      </c>
      <c r="P46" s="2">
        <f>SUMIFS('تفاصيل الماليات'!$C$2:$C$754,'تفاصيل الماليات'!$B$2:$B$754,11,'تفاصيل الماليات'!$A$2:$A$754,الدفعات!C46)</f>
        <v>7418</v>
      </c>
      <c r="Q46" s="2">
        <f>SUMIFS('تفاصيل الماليات'!$C$2:$C$754,'تفاصيل الماليات'!$B$2:$B$754,12,'تفاصيل الماليات'!$A$2:$A$754,الدفعات!C46)</f>
        <v>9305</v>
      </c>
      <c r="R46" s="2">
        <f>SUMIFS('تفاصيل الماليات'!$C$2:$C$754,'تفاصيل الماليات'!$B$2:$B$754,13,'تفاصيل الماليات'!$A$2:$A$754,الدفعات!C46)</f>
        <v>0</v>
      </c>
      <c r="S46" s="2">
        <f>SUMIFS('تفاصيل الماليات'!$C$2:$C$754,'تفاصيل الماليات'!$B$2:$B$754,14,'تفاصيل الماليات'!$A$2:$A$754,الدفعات!C46)</f>
        <v>0</v>
      </c>
      <c r="T46" s="2">
        <f>SUMIFS('تفاصيل الماليات'!$C$2:$C$754,'تفاصيل الماليات'!$B$2:$B$754,15,'تفاصيل الماليات'!$A$2:$A$754,الدفعات!C46)</f>
        <v>0</v>
      </c>
      <c r="U46" s="2">
        <f>SUMIFS('تفاصيل الماليات'!$C$2:$C$754,'تفاصيل الماليات'!$B$2:$B$754,16,'تفاصيل الماليات'!$A$2:$A$754,الدفعات!C46)</f>
        <v>0</v>
      </c>
      <c r="V46" s="2">
        <f>SUMIFS('تفاصيل الماليات'!$C$2:$C$754,'تفاصيل الماليات'!$B$2:$B$754,17,'تفاصيل الماليات'!$A$2:$A$754,الدفعات!C46)</f>
        <v>0</v>
      </c>
    </row>
    <row r="47" spans="1:22" x14ac:dyDescent="0.3">
      <c r="A47" s="2" t="s">
        <v>86</v>
      </c>
      <c r="B47" s="2">
        <v>303163977</v>
      </c>
      <c r="C47" s="2" t="str">
        <f t="shared" si="0"/>
        <v>MZ54-303163977</v>
      </c>
      <c r="D47" s="2">
        <v>65741</v>
      </c>
      <c r="E47" s="2" t="s">
        <v>9</v>
      </c>
      <c r="F47" s="2">
        <f>SUMIFS('تفاصيل الماليات'!$C$2:$C$754,'تفاصيل الماليات'!$B$2:$B$754,1,'تفاصيل الماليات'!$A$2:$A$754,الدفعات!C47)</f>
        <v>2767</v>
      </c>
      <c r="G47" s="2">
        <f>SUMIFS('تفاصيل الماليات'!$C$2:$C$754,'تفاصيل الماليات'!$B$2:$B$754,2,'تفاصيل الماليات'!$A$2:$A$754,الدفعات!C47)</f>
        <v>3628</v>
      </c>
      <c r="H47" s="2">
        <f>SUMIFS('تفاصيل الماليات'!$C$2:$C$754,'تفاصيل الماليات'!$B$2:$B$754,3,'تفاصيل الماليات'!$A$2:$A$754,الدفعات!C47)</f>
        <v>5509</v>
      </c>
      <c r="I47" s="2">
        <f>SUMIFS('تفاصيل الماليات'!$C$2:$C$754,'تفاصيل الماليات'!$B$2:$B$754,4,'تفاصيل الماليات'!$A$2:$A$754,الدفعات!C47)</f>
        <v>3732</v>
      </c>
      <c r="J47" s="2">
        <f>SUMIFS('تفاصيل الماليات'!$C$2:$C$754,'تفاصيل الماليات'!$B$2:$B$754,5,'تفاصيل الماليات'!$A$2:$A$754,الدفعات!C47)</f>
        <v>6720</v>
      </c>
      <c r="K47" s="2">
        <f>SUMIFS('تفاصيل الماليات'!$C$2:$C$754,'تفاصيل الماليات'!$B$2:$B$754,6,'تفاصيل الماليات'!$A$2:$A$754,الدفعات!C47)</f>
        <v>8014</v>
      </c>
      <c r="L47" s="2">
        <f>SUMIFS('تفاصيل الماليات'!$C$2:$C$754,'تفاصيل الماليات'!$B$2:$B$754,7,'تفاصيل الماليات'!$A$2:$A$754,الدفعات!C47)</f>
        <v>6709</v>
      </c>
      <c r="M47" s="2">
        <f>SUMIFS('تفاصيل الماليات'!$C$2:$C$754,'تفاصيل الماليات'!$B$2:$B$754,8,'تفاصيل الماليات'!$A$2:$A$754,الدفعات!C47)</f>
        <v>0</v>
      </c>
      <c r="N47" s="2">
        <f>SUMIFS('تفاصيل الماليات'!$C$2:$C$754,'تفاصيل الماليات'!$B$2:$B$754,9,'تفاصيل الماليات'!$A$2:$A$754,الدفعات!C47)</f>
        <v>0</v>
      </c>
      <c r="O47" s="2">
        <f>SUMIFS('تفاصيل الماليات'!$C$2:$C$754,'تفاصيل الماليات'!$B$2:$B$754,10,'تفاصيل الماليات'!$A$2:$A$754,الدفعات!C47)</f>
        <v>0</v>
      </c>
      <c r="P47" s="2">
        <f>SUMIFS('تفاصيل الماليات'!$C$2:$C$754,'تفاصيل الماليات'!$B$2:$B$754,11,'تفاصيل الماليات'!$A$2:$A$754,الدفعات!C47)</f>
        <v>0</v>
      </c>
      <c r="Q47" s="2">
        <f>SUMIFS('تفاصيل الماليات'!$C$2:$C$754,'تفاصيل الماليات'!$B$2:$B$754,12,'تفاصيل الماليات'!$A$2:$A$754,الدفعات!C47)</f>
        <v>0</v>
      </c>
      <c r="R47" s="2">
        <f>SUMIFS('تفاصيل الماليات'!$C$2:$C$754,'تفاصيل الماليات'!$B$2:$B$754,13,'تفاصيل الماليات'!$A$2:$A$754,الدفعات!C47)</f>
        <v>0</v>
      </c>
      <c r="S47" s="2">
        <f>SUMIFS('تفاصيل الماليات'!$C$2:$C$754,'تفاصيل الماليات'!$B$2:$B$754,14,'تفاصيل الماليات'!$A$2:$A$754,الدفعات!C47)</f>
        <v>0</v>
      </c>
      <c r="T47" s="2">
        <f>SUMIFS('تفاصيل الماليات'!$C$2:$C$754,'تفاصيل الماليات'!$B$2:$B$754,15,'تفاصيل الماليات'!$A$2:$A$754,الدفعات!C47)</f>
        <v>0</v>
      </c>
      <c r="U47" s="2">
        <f>SUMIFS('تفاصيل الماليات'!$C$2:$C$754,'تفاصيل الماليات'!$B$2:$B$754,16,'تفاصيل الماليات'!$A$2:$A$754,الدفعات!C47)</f>
        <v>0</v>
      </c>
      <c r="V47" s="2">
        <f>SUMIFS('تفاصيل الماليات'!$C$2:$C$754,'تفاصيل الماليات'!$B$2:$B$754,17,'تفاصيل الماليات'!$A$2:$A$754,الدفعات!C47)</f>
        <v>0</v>
      </c>
    </row>
    <row r="48" spans="1:22" x14ac:dyDescent="0.3">
      <c r="A48" s="2" t="s">
        <v>14</v>
      </c>
      <c r="B48" s="2">
        <v>775625737</v>
      </c>
      <c r="C48" s="2" t="str">
        <f t="shared" si="0"/>
        <v>LP77-775625737</v>
      </c>
      <c r="D48" s="2">
        <v>37906</v>
      </c>
      <c r="E48" s="2" t="s">
        <v>7</v>
      </c>
      <c r="F48" s="2">
        <f>SUMIFS('تفاصيل الماليات'!$C$2:$C$754,'تفاصيل الماليات'!$B$2:$B$754,1,'تفاصيل الماليات'!$A$2:$A$754,الدفعات!C48)</f>
        <v>3448</v>
      </c>
      <c r="G48" s="2">
        <f>SUMIFS('تفاصيل الماليات'!$C$2:$C$754,'تفاصيل الماليات'!$B$2:$B$754,2,'تفاصيل الماليات'!$A$2:$A$754,الدفعات!C48)</f>
        <v>4842</v>
      </c>
      <c r="H48" s="2">
        <f>SUMIFS('تفاصيل الماليات'!$C$2:$C$754,'تفاصيل الماليات'!$B$2:$B$754,3,'تفاصيل الماليات'!$A$2:$A$754,الدفعات!C48)</f>
        <v>2954</v>
      </c>
      <c r="I48" s="2">
        <f>SUMIFS('تفاصيل الماليات'!$C$2:$C$754,'تفاصيل الماليات'!$B$2:$B$754,4,'تفاصيل الماليات'!$A$2:$A$754,الدفعات!C48)</f>
        <v>5069</v>
      </c>
      <c r="J48" s="2">
        <f>SUMIFS('تفاصيل الماليات'!$C$2:$C$754,'تفاصيل الماليات'!$B$2:$B$754,5,'تفاصيل الماليات'!$A$2:$A$754,الدفعات!C48)</f>
        <v>1592</v>
      </c>
      <c r="K48" s="2">
        <f>SUMIFS('تفاصيل الماليات'!$C$2:$C$754,'تفاصيل الماليات'!$B$2:$B$754,6,'تفاصيل الماليات'!$A$2:$A$754,الدفعات!C48)</f>
        <v>0</v>
      </c>
      <c r="L48" s="2">
        <f>SUMIFS('تفاصيل الماليات'!$C$2:$C$754,'تفاصيل الماليات'!$B$2:$B$754,7,'تفاصيل الماليات'!$A$2:$A$754,الدفعات!C48)</f>
        <v>0</v>
      </c>
      <c r="M48" s="2">
        <f>SUMIFS('تفاصيل الماليات'!$C$2:$C$754,'تفاصيل الماليات'!$B$2:$B$754,8,'تفاصيل الماليات'!$A$2:$A$754,الدفعات!C48)</f>
        <v>0</v>
      </c>
      <c r="N48" s="2">
        <f>SUMIFS('تفاصيل الماليات'!$C$2:$C$754,'تفاصيل الماليات'!$B$2:$B$754,9,'تفاصيل الماليات'!$A$2:$A$754,الدفعات!C48)</f>
        <v>0</v>
      </c>
      <c r="O48" s="2">
        <f>SUMIFS('تفاصيل الماليات'!$C$2:$C$754,'تفاصيل الماليات'!$B$2:$B$754,10,'تفاصيل الماليات'!$A$2:$A$754,الدفعات!C48)</f>
        <v>0</v>
      </c>
      <c r="P48" s="2">
        <f>SUMIFS('تفاصيل الماليات'!$C$2:$C$754,'تفاصيل الماليات'!$B$2:$B$754,11,'تفاصيل الماليات'!$A$2:$A$754,الدفعات!C48)</f>
        <v>0</v>
      </c>
      <c r="Q48" s="2">
        <f>SUMIFS('تفاصيل الماليات'!$C$2:$C$754,'تفاصيل الماليات'!$B$2:$B$754,12,'تفاصيل الماليات'!$A$2:$A$754,الدفعات!C48)</f>
        <v>0</v>
      </c>
      <c r="R48" s="2">
        <f>SUMIFS('تفاصيل الماليات'!$C$2:$C$754,'تفاصيل الماليات'!$B$2:$B$754,13,'تفاصيل الماليات'!$A$2:$A$754,الدفعات!C48)</f>
        <v>0</v>
      </c>
      <c r="S48" s="2">
        <f>SUMIFS('تفاصيل الماليات'!$C$2:$C$754,'تفاصيل الماليات'!$B$2:$B$754,14,'تفاصيل الماليات'!$A$2:$A$754,الدفعات!C48)</f>
        <v>0</v>
      </c>
      <c r="T48" s="2">
        <f>SUMIFS('تفاصيل الماليات'!$C$2:$C$754,'تفاصيل الماليات'!$B$2:$B$754,15,'تفاصيل الماليات'!$A$2:$A$754,الدفعات!C48)</f>
        <v>0</v>
      </c>
      <c r="U48" s="2">
        <f>SUMIFS('تفاصيل الماليات'!$C$2:$C$754,'تفاصيل الماليات'!$B$2:$B$754,16,'تفاصيل الماليات'!$A$2:$A$754,الدفعات!C48)</f>
        <v>0</v>
      </c>
      <c r="V48" s="2">
        <f>SUMIFS('تفاصيل الماليات'!$C$2:$C$754,'تفاصيل الماليات'!$B$2:$B$754,17,'تفاصيل الماليات'!$A$2:$A$754,الدفعات!C48)</f>
        <v>0</v>
      </c>
    </row>
    <row r="49" spans="1:22" x14ac:dyDescent="0.3">
      <c r="A49" s="2" t="s">
        <v>72</v>
      </c>
      <c r="B49" s="2">
        <v>193670292</v>
      </c>
      <c r="C49" s="2" t="str">
        <f t="shared" si="0"/>
        <v>LQ52-193670292</v>
      </c>
      <c r="D49" s="2">
        <v>115243</v>
      </c>
      <c r="E49" s="2" t="s">
        <v>9</v>
      </c>
      <c r="F49" s="2">
        <f>SUMIFS('تفاصيل الماليات'!$C$2:$C$754,'تفاصيل الماليات'!$B$2:$B$754,1,'تفاصيل الماليات'!$A$2:$A$754,الدفعات!C49)</f>
        <v>3820</v>
      </c>
      <c r="G49" s="2">
        <f>SUMIFS('تفاصيل الماليات'!$C$2:$C$754,'تفاصيل الماليات'!$B$2:$B$754,2,'تفاصيل الماليات'!$A$2:$A$754,الدفعات!C49)</f>
        <v>6217</v>
      </c>
      <c r="H49" s="2">
        <f>SUMIFS('تفاصيل الماليات'!$C$2:$C$754,'تفاصيل الماليات'!$B$2:$B$754,3,'تفاصيل الماليات'!$A$2:$A$754,الدفعات!C49)</f>
        <v>6286</v>
      </c>
      <c r="I49" s="2">
        <f>SUMIFS('تفاصيل الماليات'!$C$2:$C$754,'تفاصيل الماليات'!$B$2:$B$754,4,'تفاصيل الماليات'!$A$2:$A$754,الدفعات!C49)</f>
        <v>5793</v>
      </c>
      <c r="J49" s="2">
        <f>SUMIFS('تفاصيل الماليات'!$C$2:$C$754,'تفاصيل الماليات'!$B$2:$B$754,5,'تفاصيل الماليات'!$A$2:$A$754,الدفعات!C49)</f>
        <v>4584</v>
      </c>
      <c r="K49" s="2">
        <f>SUMIFS('تفاصيل الماليات'!$C$2:$C$754,'تفاصيل الماليات'!$B$2:$B$754,6,'تفاصيل الماليات'!$A$2:$A$754,الدفعات!C49)</f>
        <v>8264</v>
      </c>
      <c r="L49" s="2">
        <f>SUMIFS('تفاصيل الماليات'!$C$2:$C$754,'تفاصيل الماليات'!$B$2:$B$754,7,'تفاصيل الماليات'!$A$2:$A$754,الدفعات!C49)</f>
        <v>5709</v>
      </c>
      <c r="M49" s="2">
        <f>SUMIFS('تفاصيل الماليات'!$C$2:$C$754,'تفاصيل الماليات'!$B$2:$B$754,8,'تفاصيل الماليات'!$A$2:$A$754,الدفعات!C49)</f>
        <v>7391</v>
      </c>
      <c r="N49" s="2">
        <f>SUMIFS('تفاصيل الماليات'!$C$2:$C$754,'تفاصيل الماليات'!$B$2:$B$754,9,'تفاصيل الماليات'!$A$2:$A$754,الدفعات!C49)</f>
        <v>8369</v>
      </c>
      <c r="O49" s="2">
        <f>SUMIFS('تفاصيل الماليات'!$C$2:$C$754,'تفاصيل الماليات'!$B$2:$B$754,10,'تفاصيل الماليات'!$A$2:$A$754,الدفعات!C49)</f>
        <v>2134</v>
      </c>
      <c r="P49" s="2">
        <f>SUMIFS('تفاصيل الماليات'!$C$2:$C$754,'تفاصيل الماليات'!$B$2:$B$754,11,'تفاصيل الماليات'!$A$2:$A$754,الدفعات!C49)</f>
        <v>1818</v>
      </c>
      <c r="Q49" s="2">
        <f>SUMIFS('تفاصيل الماليات'!$C$2:$C$754,'تفاصيل الماليات'!$B$2:$B$754,12,'تفاصيل الماليات'!$A$2:$A$754,الدفعات!C49)</f>
        <v>0</v>
      </c>
      <c r="R49" s="2">
        <f>SUMIFS('تفاصيل الماليات'!$C$2:$C$754,'تفاصيل الماليات'!$B$2:$B$754,13,'تفاصيل الماليات'!$A$2:$A$754,الدفعات!C49)</f>
        <v>0</v>
      </c>
      <c r="S49" s="2">
        <f>SUMIFS('تفاصيل الماليات'!$C$2:$C$754,'تفاصيل الماليات'!$B$2:$B$754,14,'تفاصيل الماليات'!$A$2:$A$754,الدفعات!C49)</f>
        <v>0</v>
      </c>
      <c r="T49" s="2">
        <f>SUMIFS('تفاصيل الماليات'!$C$2:$C$754,'تفاصيل الماليات'!$B$2:$B$754,15,'تفاصيل الماليات'!$A$2:$A$754,الدفعات!C49)</f>
        <v>0</v>
      </c>
      <c r="U49" s="2">
        <f>SUMIFS('تفاصيل الماليات'!$C$2:$C$754,'تفاصيل الماليات'!$B$2:$B$754,16,'تفاصيل الماليات'!$A$2:$A$754,الدفعات!C49)</f>
        <v>0</v>
      </c>
      <c r="V49" s="2">
        <f>SUMIFS('تفاصيل الماليات'!$C$2:$C$754,'تفاصيل الماليات'!$B$2:$B$754,17,'تفاصيل الماليات'!$A$2:$A$754,الدفعات!C49)</f>
        <v>0</v>
      </c>
    </row>
    <row r="50" spans="1:22" x14ac:dyDescent="0.3">
      <c r="A50" s="2" t="s">
        <v>20</v>
      </c>
      <c r="B50" s="2">
        <v>978535857</v>
      </c>
      <c r="C50" s="2" t="str">
        <f t="shared" si="0"/>
        <v>FK18-978535857</v>
      </c>
      <c r="D50" s="2">
        <v>77842</v>
      </c>
      <c r="E50" s="2" t="s">
        <v>8</v>
      </c>
      <c r="F50" s="2">
        <f>SUMIFS('تفاصيل الماليات'!$C$2:$C$754,'تفاصيل الماليات'!$B$2:$B$754,1,'تفاصيل الماليات'!$A$2:$A$754,الدفعات!C50)</f>
        <v>1975</v>
      </c>
      <c r="G50" s="2">
        <f>SUMIFS('تفاصيل الماليات'!$C$2:$C$754,'تفاصيل الماليات'!$B$2:$B$754,2,'تفاصيل الماليات'!$A$2:$A$754,الدفعات!C50)</f>
        <v>7342</v>
      </c>
      <c r="H50" s="2">
        <f>SUMIFS('تفاصيل الماليات'!$C$2:$C$754,'تفاصيل الماليات'!$B$2:$B$754,3,'تفاصيل الماليات'!$A$2:$A$754,الدفعات!C50)</f>
        <v>4518</v>
      </c>
      <c r="I50" s="2">
        <f>SUMIFS('تفاصيل الماليات'!$C$2:$C$754,'تفاصيل الماليات'!$B$2:$B$754,4,'تفاصيل الماليات'!$A$2:$A$754,الدفعات!C50)</f>
        <v>6131</v>
      </c>
      <c r="J50" s="2">
        <f>SUMIFS('تفاصيل الماليات'!$C$2:$C$754,'تفاصيل الماليات'!$B$2:$B$754,5,'تفاصيل الماليات'!$A$2:$A$754,الدفعات!C50)</f>
        <v>7327</v>
      </c>
      <c r="K50" s="2">
        <f>SUMIFS('تفاصيل الماليات'!$C$2:$C$754,'تفاصيل الماليات'!$B$2:$B$754,6,'تفاصيل الماليات'!$A$2:$A$754,الدفعات!C50)</f>
        <v>3134</v>
      </c>
      <c r="L50" s="2">
        <f>SUMIFS('تفاصيل الماليات'!$C$2:$C$754,'تفاصيل الماليات'!$B$2:$B$754,7,'تفاصيل الماليات'!$A$2:$A$754,الدفعات!C50)</f>
        <v>5149</v>
      </c>
      <c r="M50" s="2">
        <f>SUMIFS('تفاصيل الماليات'!$C$2:$C$754,'تفاصيل الماليات'!$B$2:$B$754,8,'تفاصيل الماليات'!$A$2:$A$754,الدفعات!C50)</f>
        <v>1864</v>
      </c>
      <c r="N50" s="2">
        <f>SUMIFS('تفاصيل الماليات'!$C$2:$C$754,'تفاصيل الماليات'!$B$2:$B$754,9,'تفاصيل الماليات'!$A$2:$A$754,الدفعات!C50)</f>
        <v>9578</v>
      </c>
      <c r="O50" s="2">
        <f>SUMIFS('تفاصيل الماليات'!$C$2:$C$754,'تفاصيل الماليات'!$B$2:$B$754,10,'تفاصيل الماليات'!$A$2:$A$754,الدفعات!C50)</f>
        <v>0</v>
      </c>
      <c r="P50" s="2">
        <f>SUMIFS('تفاصيل الماليات'!$C$2:$C$754,'تفاصيل الماليات'!$B$2:$B$754,11,'تفاصيل الماليات'!$A$2:$A$754,الدفعات!C50)</f>
        <v>0</v>
      </c>
      <c r="Q50" s="2">
        <f>SUMIFS('تفاصيل الماليات'!$C$2:$C$754,'تفاصيل الماليات'!$B$2:$B$754,12,'تفاصيل الماليات'!$A$2:$A$754,الدفعات!C50)</f>
        <v>0</v>
      </c>
      <c r="R50" s="2">
        <f>SUMIFS('تفاصيل الماليات'!$C$2:$C$754,'تفاصيل الماليات'!$B$2:$B$754,13,'تفاصيل الماليات'!$A$2:$A$754,الدفعات!C50)</f>
        <v>0</v>
      </c>
      <c r="S50" s="2">
        <f>SUMIFS('تفاصيل الماليات'!$C$2:$C$754,'تفاصيل الماليات'!$B$2:$B$754,14,'تفاصيل الماليات'!$A$2:$A$754,الدفعات!C50)</f>
        <v>0</v>
      </c>
      <c r="T50" s="2">
        <f>SUMIFS('تفاصيل الماليات'!$C$2:$C$754,'تفاصيل الماليات'!$B$2:$B$754,15,'تفاصيل الماليات'!$A$2:$A$754,الدفعات!C50)</f>
        <v>0</v>
      </c>
      <c r="U50" s="2">
        <f>SUMIFS('تفاصيل الماليات'!$C$2:$C$754,'تفاصيل الماليات'!$B$2:$B$754,16,'تفاصيل الماليات'!$A$2:$A$754,الدفعات!C50)</f>
        <v>0</v>
      </c>
      <c r="V50" s="2">
        <f>SUMIFS('تفاصيل الماليات'!$C$2:$C$754,'تفاصيل الماليات'!$B$2:$B$754,17,'تفاصيل الماليات'!$A$2:$A$754,الدفعات!C50)</f>
        <v>0</v>
      </c>
    </row>
    <row r="51" spans="1:22" x14ac:dyDescent="0.3">
      <c r="A51" s="2" t="s">
        <v>18</v>
      </c>
      <c r="B51" s="2">
        <v>913684149</v>
      </c>
      <c r="C51" s="2" t="str">
        <f t="shared" si="0"/>
        <v>PF22-913684149</v>
      </c>
      <c r="D51" s="2">
        <v>22591</v>
      </c>
      <c r="E51" s="2" t="s">
        <v>8</v>
      </c>
      <c r="F51" s="2">
        <f>SUMIFS('تفاصيل الماليات'!$C$2:$C$754,'تفاصيل الماليات'!$B$2:$B$754,1,'تفاصيل الماليات'!$A$2:$A$754,الدفعات!C51)</f>
        <v>8701</v>
      </c>
      <c r="G51" s="2">
        <f>SUMIFS('تفاصيل الماليات'!$C$2:$C$754,'تفاصيل الماليات'!$B$2:$B$754,2,'تفاصيل الماليات'!$A$2:$A$754,الدفعات!C51)</f>
        <v>2483</v>
      </c>
      <c r="H51" s="2">
        <f>SUMIFS('تفاصيل الماليات'!$C$2:$C$754,'تفاصيل الماليات'!$B$2:$B$754,3,'تفاصيل الماليات'!$A$2:$A$754,الدفعات!C51)</f>
        <v>7995</v>
      </c>
      <c r="I51" s="2">
        <f>SUMIFS('تفاصيل الماليات'!$C$2:$C$754,'تفاصيل الماليات'!$B$2:$B$754,4,'تفاصيل الماليات'!$A$2:$A$754,الدفعات!C51)</f>
        <v>3412</v>
      </c>
      <c r="J51" s="2">
        <f>SUMIFS('تفاصيل الماليات'!$C$2:$C$754,'تفاصيل الماليات'!$B$2:$B$754,5,'تفاصيل الماليات'!$A$2:$A$754,الدفعات!C51)</f>
        <v>0</v>
      </c>
      <c r="K51" s="2">
        <f>SUMIFS('تفاصيل الماليات'!$C$2:$C$754,'تفاصيل الماليات'!$B$2:$B$754,6,'تفاصيل الماليات'!$A$2:$A$754,الدفعات!C51)</f>
        <v>0</v>
      </c>
      <c r="L51" s="2">
        <f>SUMIFS('تفاصيل الماليات'!$C$2:$C$754,'تفاصيل الماليات'!$B$2:$B$754,7,'تفاصيل الماليات'!$A$2:$A$754,الدفعات!C51)</f>
        <v>0</v>
      </c>
      <c r="M51" s="2">
        <f>SUMIFS('تفاصيل الماليات'!$C$2:$C$754,'تفاصيل الماليات'!$B$2:$B$754,8,'تفاصيل الماليات'!$A$2:$A$754,الدفعات!C51)</f>
        <v>0</v>
      </c>
      <c r="N51" s="2">
        <f>SUMIFS('تفاصيل الماليات'!$C$2:$C$754,'تفاصيل الماليات'!$B$2:$B$754,9,'تفاصيل الماليات'!$A$2:$A$754,الدفعات!C51)</f>
        <v>0</v>
      </c>
      <c r="O51" s="2">
        <f>SUMIFS('تفاصيل الماليات'!$C$2:$C$754,'تفاصيل الماليات'!$B$2:$B$754,10,'تفاصيل الماليات'!$A$2:$A$754,الدفعات!C51)</f>
        <v>0</v>
      </c>
      <c r="P51" s="2">
        <f>SUMIFS('تفاصيل الماليات'!$C$2:$C$754,'تفاصيل الماليات'!$B$2:$B$754,11,'تفاصيل الماليات'!$A$2:$A$754,الدفعات!C51)</f>
        <v>0</v>
      </c>
      <c r="Q51" s="2">
        <f>SUMIFS('تفاصيل الماليات'!$C$2:$C$754,'تفاصيل الماليات'!$B$2:$B$754,12,'تفاصيل الماليات'!$A$2:$A$754,الدفعات!C51)</f>
        <v>0</v>
      </c>
      <c r="R51" s="2">
        <f>SUMIFS('تفاصيل الماليات'!$C$2:$C$754,'تفاصيل الماليات'!$B$2:$B$754,13,'تفاصيل الماليات'!$A$2:$A$754,الدفعات!C51)</f>
        <v>0</v>
      </c>
      <c r="S51" s="2">
        <f>SUMIFS('تفاصيل الماليات'!$C$2:$C$754,'تفاصيل الماليات'!$B$2:$B$754,14,'تفاصيل الماليات'!$A$2:$A$754,الدفعات!C51)</f>
        <v>0</v>
      </c>
      <c r="T51" s="2">
        <f>SUMIFS('تفاصيل الماليات'!$C$2:$C$754,'تفاصيل الماليات'!$B$2:$B$754,15,'تفاصيل الماليات'!$A$2:$A$754,الدفعات!C51)</f>
        <v>0</v>
      </c>
      <c r="U51" s="2">
        <f>SUMIFS('تفاصيل الماليات'!$C$2:$C$754,'تفاصيل الماليات'!$B$2:$B$754,16,'تفاصيل الماليات'!$A$2:$A$754,الدفعات!C51)</f>
        <v>0</v>
      </c>
      <c r="V51" s="2">
        <f>SUMIFS('تفاصيل الماليات'!$C$2:$C$754,'تفاصيل الماليات'!$B$2:$B$754,17,'تفاصيل الماليات'!$A$2:$A$754,الدفعات!C51)</f>
        <v>0</v>
      </c>
    </row>
    <row r="52" spans="1:22" x14ac:dyDescent="0.3">
      <c r="A52" s="2" t="s">
        <v>46</v>
      </c>
      <c r="B52" s="2">
        <v>446538900</v>
      </c>
      <c r="C52" s="2" t="str">
        <f t="shared" si="0"/>
        <v>XE89-446538900</v>
      </c>
      <c r="D52" s="2">
        <v>115962</v>
      </c>
      <c r="E52" s="2" t="s">
        <v>6</v>
      </c>
      <c r="F52" s="2">
        <f>SUMIFS('تفاصيل الماليات'!$C$2:$C$754,'تفاصيل الماليات'!$B$2:$B$754,1,'تفاصيل الماليات'!$A$2:$A$754,الدفعات!C52)</f>
        <v>3556</v>
      </c>
      <c r="G52" s="2">
        <f>SUMIFS('تفاصيل الماليات'!$C$2:$C$754,'تفاصيل الماليات'!$B$2:$B$754,2,'تفاصيل الماليات'!$A$2:$A$754,الدفعات!C52)</f>
        <v>2446</v>
      </c>
      <c r="H52" s="2">
        <f>SUMIFS('تفاصيل الماليات'!$C$2:$C$754,'تفاصيل الماليات'!$B$2:$B$754,3,'تفاصيل الماليات'!$A$2:$A$754,الدفعات!C52)</f>
        <v>5963</v>
      </c>
      <c r="I52" s="2">
        <f>SUMIFS('تفاصيل الماليات'!$C$2:$C$754,'تفاصيل الماليات'!$B$2:$B$754,4,'تفاصيل الماليات'!$A$2:$A$754,الدفعات!C52)</f>
        <v>8810</v>
      </c>
      <c r="J52" s="2">
        <f>SUMIFS('تفاصيل الماليات'!$C$2:$C$754,'تفاصيل الماليات'!$B$2:$B$754,5,'تفاصيل الماليات'!$A$2:$A$754,الدفعات!C52)</f>
        <v>8504</v>
      </c>
      <c r="K52" s="2">
        <f>SUMIFS('تفاصيل الماليات'!$C$2:$C$754,'تفاصيل الماليات'!$B$2:$B$754,6,'تفاصيل الماليات'!$A$2:$A$754,الدفعات!C52)</f>
        <v>5734</v>
      </c>
      <c r="L52" s="2">
        <f>SUMIFS('تفاصيل الماليات'!$C$2:$C$754,'تفاصيل الماليات'!$B$2:$B$754,7,'تفاصيل الماليات'!$A$2:$A$754,الدفعات!C52)</f>
        <v>8821</v>
      </c>
      <c r="M52" s="2">
        <f>SUMIFS('تفاصيل الماليات'!$C$2:$C$754,'تفاصيل الماليات'!$B$2:$B$754,8,'تفاصيل الماليات'!$A$2:$A$754,الدفعات!C52)</f>
        <v>0</v>
      </c>
      <c r="N52" s="2">
        <f>SUMIFS('تفاصيل الماليات'!$C$2:$C$754,'تفاصيل الماليات'!$B$2:$B$754,9,'تفاصيل الماليات'!$A$2:$A$754,الدفعات!C52)</f>
        <v>0</v>
      </c>
      <c r="O52" s="2">
        <f>SUMIFS('تفاصيل الماليات'!$C$2:$C$754,'تفاصيل الماليات'!$B$2:$B$754,10,'تفاصيل الماليات'!$A$2:$A$754,الدفعات!C52)</f>
        <v>0</v>
      </c>
      <c r="P52" s="2">
        <f>SUMIFS('تفاصيل الماليات'!$C$2:$C$754,'تفاصيل الماليات'!$B$2:$B$754,11,'تفاصيل الماليات'!$A$2:$A$754,الدفعات!C52)</f>
        <v>0</v>
      </c>
      <c r="Q52" s="2">
        <f>SUMIFS('تفاصيل الماليات'!$C$2:$C$754,'تفاصيل الماليات'!$B$2:$B$754,12,'تفاصيل الماليات'!$A$2:$A$754,الدفعات!C52)</f>
        <v>0</v>
      </c>
      <c r="R52" s="2">
        <f>SUMIFS('تفاصيل الماليات'!$C$2:$C$754,'تفاصيل الماليات'!$B$2:$B$754,13,'تفاصيل الماليات'!$A$2:$A$754,الدفعات!C52)</f>
        <v>0</v>
      </c>
      <c r="S52" s="2">
        <f>SUMIFS('تفاصيل الماليات'!$C$2:$C$754,'تفاصيل الماليات'!$B$2:$B$754,14,'تفاصيل الماليات'!$A$2:$A$754,الدفعات!C52)</f>
        <v>0</v>
      </c>
      <c r="T52" s="2">
        <f>SUMIFS('تفاصيل الماليات'!$C$2:$C$754,'تفاصيل الماليات'!$B$2:$B$754,15,'تفاصيل الماليات'!$A$2:$A$754,الدفعات!C52)</f>
        <v>0</v>
      </c>
      <c r="U52" s="2">
        <f>SUMIFS('تفاصيل الماليات'!$C$2:$C$754,'تفاصيل الماليات'!$B$2:$B$754,16,'تفاصيل الماليات'!$A$2:$A$754,الدفعات!C52)</f>
        <v>0</v>
      </c>
      <c r="V52" s="2">
        <f>SUMIFS('تفاصيل الماليات'!$C$2:$C$754,'تفاصيل الماليات'!$B$2:$B$754,17,'تفاصيل الماليات'!$A$2:$A$754,الدفعات!C52)</f>
        <v>0</v>
      </c>
    </row>
    <row r="53" spans="1:22" x14ac:dyDescent="0.3">
      <c r="A53" s="2" t="s">
        <v>70</v>
      </c>
      <c r="B53" s="2">
        <v>799315834</v>
      </c>
      <c r="C53" s="2" t="str">
        <f t="shared" si="0"/>
        <v>VP48-799315834</v>
      </c>
      <c r="D53" s="2">
        <v>62118</v>
      </c>
      <c r="E53" s="2" t="s">
        <v>8</v>
      </c>
      <c r="F53" s="2">
        <f>SUMIFS('تفاصيل الماليات'!$C$2:$C$754,'تفاصيل الماليات'!$B$2:$B$754,1,'تفاصيل الماليات'!$A$2:$A$754,الدفعات!C53)</f>
        <v>8817</v>
      </c>
      <c r="G53" s="2">
        <f>SUMIFS('تفاصيل الماليات'!$C$2:$C$754,'تفاصيل الماليات'!$B$2:$B$754,2,'تفاصيل الماليات'!$A$2:$A$754,الدفعات!C53)</f>
        <v>2358</v>
      </c>
      <c r="H53" s="2">
        <f>SUMIFS('تفاصيل الماليات'!$C$2:$C$754,'تفاصيل الماليات'!$B$2:$B$754,3,'تفاصيل الماليات'!$A$2:$A$754,الدفعات!C53)</f>
        <v>8320</v>
      </c>
      <c r="I53" s="2">
        <f>SUMIFS('تفاصيل الماليات'!$C$2:$C$754,'تفاصيل الماليات'!$B$2:$B$754,4,'تفاصيل الماليات'!$A$2:$A$754,الدفعات!C53)</f>
        <v>1667</v>
      </c>
      <c r="J53" s="2">
        <f>SUMIFS('تفاصيل الماليات'!$C$2:$C$754,'تفاصيل الماليات'!$B$2:$B$754,5,'تفاصيل الماليات'!$A$2:$A$754,الدفعات!C53)</f>
        <v>6935</v>
      </c>
      <c r="K53" s="2">
        <f>SUMIFS('تفاصيل الماليات'!$C$2:$C$754,'تفاصيل الماليات'!$B$2:$B$754,6,'تفاصيل الماليات'!$A$2:$A$754,الدفعات!C53)</f>
        <v>4503</v>
      </c>
      <c r="L53" s="2">
        <f>SUMIFS('تفاصيل الماليات'!$C$2:$C$754,'تفاصيل الماليات'!$B$2:$B$754,7,'تفاصيل الماليات'!$A$2:$A$754,الدفعات!C53)</f>
        <v>6764</v>
      </c>
      <c r="M53" s="2">
        <f>SUMIFS('تفاصيل الماليات'!$C$2:$C$754,'تفاصيل الماليات'!$B$2:$B$754,8,'تفاصيل الماليات'!$A$2:$A$754,الدفعات!C53)</f>
        <v>4282</v>
      </c>
      <c r="N53" s="2">
        <f>SUMIFS('تفاصيل الماليات'!$C$2:$C$754,'تفاصيل الماليات'!$B$2:$B$754,9,'تفاصيل الماليات'!$A$2:$A$754,الدفعات!C53)</f>
        <v>0</v>
      </c>
      <c r="O53" s="2">
        <f>SUMIFS('تفاصيل الماليات'!$C$2:$C$754,'تفاصيل الماليات'!$B$2:$B$754,10,'تفاصيل الماليات'!$A$2:$A$754,الدفعات!C53)</f>
        <v>0</v>
      </c>
      <c r="P53" s="2">
        <f>SUMIFS('تفاصيل الماليات'!$C$2:$C$754,'تفاصيل الماليات'!$B$2:$B$754,11,'تفاصيل الماليات'!$A$2:$A$754,الدفعات!C53)</f>
        <v>0</v>
      </c>
      <c r="Q53" s="2">
        <f>SUMIFS('تفاصيل الماليات'!$C$2:$C$754,'تفاصيل الماليات'!$B$2:$B$754,12,'تفاصيل الماليات'!$A$2:$A$754,الدفعات!C53)</f>
        <v>0</v>
      </c>
      <c r="R53" s="2">
        <f>SUMIFS('تفاصيل الماليات'!$C$2:$C$754,'تفاصيل الماليات'!$B$2:$B$754,13,'تفاصيل الماليات'!$A$2:$A$754,الدفعات!C53)</f>
        <v>0</v>
      </c>
      <c r="S53" s="2">
        <f>SUMIFS('تفاصيل الماليات'!$C$2:$C$754,'تفاصيل الماليات'!$B$2:$B$754,14,'تفاصيل الماليات'!$A$2:$A$754,الدفعات!C53)</f>
        <v>0</v>
      </c>
      <c r="T53" s="2">
        <f>SUMIFS('تفاصيل الماليات'!$C$2:$C$754,'تفاصيل الماليات'!$B$2:$B$754,15,'تفاصيل الماليات'!$A$2:$A$754,الدفعات!C53)</f>
        <v>0</v>
      </c>
      <c r="U53" s="2">
        <f>SUMIFS('تفاصيل الماليات'!$C$2:$C$754,'تفاصيل الماليات'!$B$2:$B$754,16,'تفاصيل الماليات'!$A$2:$A$754,الدفعات!C53)</f>
        <v>0</v>
      </c>
      <c r="V53" s="2">
        <f>SUMIFS('تفاصيل الماليات'!$C$2:$C$754,'تفاصيل الماليات'!$B$2:$B$754,17,'تفاصيل الماليات'!$A$2:$A$754,الدفعات!C53)</f>
        <v>0</v>
      </c>
    </row>
    <row r="54" spans="1:22" x14ac:dyDescent="0.3">
      <c r="A54" s="2" t="s">
        <v>80</v>
      </c>
      <c r="B54" s="2">
        <v>794293819</v>
      </c>
      <c r="C54" s="2" t="str">
        <f t="shared" si="0"/>
        <v>DA86-794293819</v>
      </c>
      <c r="D54" s="2">
        <v>85750</v>
      </c>
      <c r="E54" s="2" t="s">
        <v>7</v>
      </c>
      <c r="F54" s="2">
        <f>SUMIFS('تفاصيل الماليات'!$C$2:$C$754,'تفاصيل الماليات'!$B$2:$B$754,1,'تفاصيل الماليات'!$A$2:$A$754,الدفعات!C54)</f>
        <v>1631</v>
      </c>
      <c r="G54" s="2">
        <f>SUMIFS('تفاصيل الماليات'!$C$2:$C$754,'تفاصيل الماليات'!$B$2:$B$754,2,'تفاصيل الماليات'!$A$2:$A$754,الدفعات!C54)</f>
        <v>3847</v>
      </c>
      <c r="H54" s="2">
        <f>SUMIFS('تفاصيل الماليات'!$C$2:$C$754,'تفاصيل الماليات'!$B$2:$B$754,3,'تفاصيل الماليات'!$A$2:$A$754,الدفعات!C54)</f>
        <v>7601</v>
      </c>
      <c r="I54" s="2">
        <f>SUMIFS('تفاصيل الماليات'!$C$2:$C$754,'تفاصيل الماليات'!$B$2:$B$754,4,'تفاصيل الماليات'!$A$2:$A$754,الدفعات!C54)</f>
        <v>3693</v>
      </c>
      <c r="J54" s="2">
        <f>SUMIFS('تفاصيل الماليات'!$C$2:$C$754,'تفاصيل الماليات'!$B$2:$B$754,5,'تفاصيل الماليات'!$A$2:$A$754,الدفعات!C54)</f>
        <v>3635</v>
      </c>
      <c r="K54" s="2">
        <f>SUMIFS('تفاصيل الماليات'!$C$2:$C$754,'تفاصيل الماليات'!$B$2:$B$754,6,'تفاصيل الماليات'!$A$2:$A$754,الدفعات!C54)</f>
        <v>8877</v>
      </c>
      <c r="L54" s="2">
        <f>SUMIFS('تفاصيل الماليات'!$C$2:$C$754,'تفاصيل الماليات'!$B$2:$B$754,7,'تفاصيل الماليات'!$A$2:$A$754,الدفعات!C54)</f>
        <v>9156</v>
      </c>
      <c r="M54" s="2">
        <f>SUMIFS('تفاصيل الماليات'!$C$2:$C$754,'تفاصيل الماليات'!$B$2:$B$754,8,'تفاصيل الماليات'!$A$2:$A$754,الدفعات!C54)</f>
        <v>1683</v>
      </c>
      <c r="N54" s="2">
        <f>SUMIFS('تفاصيل الماليات'!$C$2:$C$754,'تفاصيل الماليات'!$B$2:$B$754,9,'تفاصيل الماليات'!$A$2:$A$754,الدفعات!C54)</f>
        <v>2896</v>
      </c>
      <c r="O54" s="2">
        <f>SUMIFS('تفاصيل الماليات'!$C$2:$C$754,'تفاصيل الماليات'!$B$2:$B$754,10,'تفاصيل الماليات'!$A$2:$A$754,الدفعات!C54)</f>
        <v>9221</v>
      </c>
      <c r="P54" s="2">
        <f>SUMIFS('تفاصيل الماليات'!$C$2:$C$754,'تفاصيل الماليات'!$B$2:$B$754,11,'تفاصيل الماليات'!$A$2:$A$754,الدفعات!C54)</f>
        <v>5382</v>
      </c>
      <c r="Q54" s="2">
        <f>SUMIFS('تفاصيل الماليات'!$C$2:$C$754,'تفاصيل الماليات'!$B$2:$B$754,12,'تفاصيل الماليات'!$A$2:$A$754,الدفعات!C54)</f>
        <v>8282</v>
      </c>
      <c r="R54" s="2">
        <f>SUMIFS('تفاصيل الماليات'!$C$2:$C$754,'تفاصيل الماليات'!$B$2:$B$754,13,'تفاصيل الماليات'!$A$2:$A$754,الدفعات!C54)</f>
        <v>0</v>
      </c>
      <c r="S54" s="2">
        <f>SUMIFS('تفاصيل الماليات'!$C$2:$C$754,'تفاصيل الماليات'!$B$2:$B$754,14,'تفاصيل الماليات'!$A$2:$A$754,الدفعات!C54)</f>
        <v>0</v>
      </c>
      <c r="T54" s="2">
        <f>SUMIFS('تفاصيل الماليات'!$C$2:$C$754,'تفاصيل الماليات'!$B$2:$B$754,15,'تفاصيل الماليات'!$A$2:$A$754,الدفعات!C54)</f>
        <v>0</v>
      </c>
      <c r="U54" s="2">
        <f>SUMIFS('تفاصيل الماليات'!$C$2:$C$754,'تفاصيل الماليات'!$B$2:$B$754,16,'تفاصيل الماليات'!$A$2:$A$754,الدفعات!C54)</f>
        <v>0</v>
      </c>
      <c r="V54" s="2">
        <f>SUMIFS('تفاصيل الماليات'!$C$2:$C$754,'تفاصيل الماليات'!$B$2:$B$754,17,'تفاصيل الماليات'!$A$2:$A$754,الدفعات!C54)</f>
        <v>0</v>
      </c>
    </row>
    <row r="55" spans="1:22" x14ac:dyDescent="0.3">
      <c r="A55" s="2" t="s">
        <v>42</v>
      </c>
      <c r="B55" s="2">
        <v>930321003</v>
      </c>
      <c r="C55" s="2" t="str">
        <f t="shared" si="0"/>
        <v>AM79-930321003</v>
      </c>
      <c r="D55" s="2">
        <v>111851</v>
      </c>
      <c r="E55" s="2" t="s">
        <v>9</v>
      </c>
      <c r="F55" s="2">
        <f>SUMIFS('تفاصيل الماليات'!$C$2:$C$754,'تفاصيل الماليات'!$B$2:$B$754,1,'تفاصيل الماليات'!$A$2:$A$754,الدفعات!C55)</f>
        <v>9416</v>
      </c>
      <c r="G55" s="2">
        <f>SUMIFS('تفاصيل الماليات'!$C$2:$C$754,'تفاصيل الماليات'!$B$2:$B$754,2,'تفاصيل الماليات'!$A$2:$A$754,الدفعات!C55)</f>
        <v>2804</v>
      </c>
      <c r="H55" s="2">
        <f>SUMIFS('تفاصيل الماليات'!$C$2:$C$754,'تفاصيل الماليات'!$B$2:$B$754,3,'تفاصيل الماليات'!$A$2:$A$754,الدفعات!C55)</f>
        <v>9318</v>
      </c>
      <c r="I55" s="2">
        <f>SUMIFS('تفاصيل الماليات'!$C$2:$C$754,'تفاصيل الماليات'!$B$2:$B$754,4,'تفاصيل الماليات'!$A$2:$A$754,الدفعات!C55)</f>
        <v>9496</v>
      </c>
      <c r="J55" s="2">
        <f>SUMIFS('تفاصيل الماليات'!$C$2:$C$754,'تفاصيل الماليات'!$B$2:$B$754,5,'تفاصيل الماليات'!$A$2:$A$754,الدفعات!C55)</f>
        <v>1285</v>
      </c>
      <c r="K55" s="2">
        <f>SUMIFS('تفاصيل الماليات'!$C$2:$C$754,'تفاصيل الماليات'!$B$2:$B$754,6,'تفاصيل الماليات'!$A$2:$A$754,الدفعات!C55)</f>
        <v>7852</v>
      </c>
      <c r="L55" s="2">
        <f>SUMIFS('تفاصيل الماليات'!$C$2:$C$754,'تفاصيل الماليات'!$B$2:$B$754,7,'تفاصيل الماليات'!$A$2:$A$754,الدفعات!C55)</f>
        <v>4657</v>
      </c>
      <c r="M55" s="2">
        <f>SUMIFS('تفاصيل الماليات'!$C$2:$C$754,'تفاصيل الماليات'!$B$2:$B$754,8,'تفاصيل الماليات'!$A$2:$A$754,الدفعات!C55)</f>
        <v>8474</v>
      </c>
      <c r="N55" s="2">
        <f>SUMIFS('تفاصيل الماليات'!$C$2:$C$754,'تفاصيل الماليات'!$B$2:$B$754,9,'تفاصيل الماليات'!$A$2:$A$754,الدفعات!C55)</f>
        <v>1376</v>
      </c>
      <c r="O55" s="2">
        <f>SUMIFS('تفاصيل الماليات'!$C$2:$C$754,'تفاصيل الماليات'!$B$2:$B$754,10,'تفاصيل الماليات'!$A$2:$A$754,الدفعات!C55)</f>
        <v>0</v>
      </c>
      <c r="P55" s="2">
        <f>SUMIFS('تفاصيل الماليات'!$C$2:$C$754,'تفاصيل الماليات'!$B$2:$B$754,11,'تفاصيل الماليات'!$A$2:$A$754,الدفعات!C55)</f>
        <v>0</v>
      </c>
      <c r="Q55" s="2">
        <f>SUMIFS('تفاصيل الماليات'!$C$2:$C$754,'تفاصيل الماليات'!$B$2:$B$754,12,'تفاصيل الماليات'!$A$2:$A$754,الدفعات!C55)</f>
        <v>0</v>
      </c>
      <c r="R55" s="2">
        <f>SUMIFS('تفاصيل الماليات'!$C$2:$C$754,'تفاصيل الماليات'!$B$2:$B$754,13,'تفاصيل الماليات'!$A$2:$A$754,الدفعات!C55)</f>
        <v>0</v>
      </c>
      <c r="S55" s="2">
        <f>SUMIFS('تفاصيل الماليات'!$C$2:$C$754,'تفاصيل الماليات'!$B$2:$B$754,14,'تفاصيل الماليات'!$A$2:$A$754,الدفعات!C55)</f>
        <v>0</v>
      </c>
      <c r="T55" s="2">
        <f>SUMIFS('تفاصيل الماليات'!$C$2:$C$754,'تفاصيل الماليات'!$B$2:$B$754,15,'تفاصيل الماليات'!$A$2:$A$754,الدفعات!C55)</f>
        <v>0</v>
      </c>
      <c r="U55" s="2">
        <f>SUMIFS('تفاصيل الماليات'!$C$2:$C$754,'تفاصيل الماليات'!$B$2:$B$754,16,'تفاصيل الماليات'!$A$2:$A$754,الدفعات!C55)</f>
        <v>0</v>
      </c>
      <c r="V55" s="2">
        <f>SUMIFS('تفاصيل الماليات'!$C$2:$C$754,'تفاصيل الماليات'!$B$2:$B$754,17,'تفاصيل الماليات'!$A$2:$A$754,الدفعات!C55)</f>
        <v>0</v>
      </c>
    </row>
    <row r="56" spans="1:22" x14ac:dyDescent="0.3">
      <c r="A56" s="2" t="s">
        <v>22</v>
      </c>
      <c r="B56" s="2">
        <v>954622964</v>
      </c>
      <c r="C56" s="2" t="str">
        <f t="shared" si="0"/>
        <v>XK74-954622964</v>
      </c>
      <c r="D56" s="2">
        <v>128629</v>
      </c>
      <c r="E56" s="2" t="s">
        <v>7</v>
      </c>
      <c r="F56" s="2">
        <f>SUMIFS('تفاصيل الماليات'!$C$2:$C$754,'تفاصيل الماليات'!$B$2:$B$754,1,'تفاصيل الماليات'!$A$2:$A$754,الدفعات!C56)</f>
        <v>8887</v>
      </c>
      <c r="G56" s="2">
        <f>SUMIFS('تفاصيل الماليات'!$C$2:$C$754,'تفاصيل الماليات'!$B$2:$B$754,2,'تفاصيل الماليات'!$A$2:$A$754,الدفعات!C56)</f>
        <v>2310</v>
      </c>
      <c r="H56" s="2">
        <f>SUMIFS('تفاصيل الماليات'!$C$2:$C$754,'تفاصيل الماليات'!$B$2:$B$754,3,'تفاصيل الماليات'!$A$2:$A$754,الدفعات!C56)</f>
        <v>1987</v>
      </c>
      <c r="I56" s="2">
        <f>SUMIFS('تفاصيل الماليات'!$C$2:$C$754,'تفاصيل الماليات'!$B$2:$B$754,4,'تفاصيل الماليات'!$A$2:$A$754,الدفعات!C56)</f>
        <v>9461</v>
      </c>
      <c r="J56" s="2">
        <f>SUMIFS('تفاصيل الماليات'!$C$2:$C$754,'تفاصيل الماليات'!$B$2:$B$754,5,'تفاصيل الماليات'!$A$2:$A$754,الدفعات!C56)</f>
        <v>8380</v>
      </c>
      <c r="K56" s="2">
        <f>SUMIFS('تفاصيل الماليات'!$C$2:$C$754,'تفاصيل الماليات'!$B$2:$B$754,6,'تفاصيل الماليات'!$A$2:$A$754,الدفعات!C56)</f>
        <v>0</v>
      </c>
      <c r="L56" s="2">
        <f>SUMIFS('تفاصيل الماليات'!$C$2:$C$754,'تفاصيل الماليات'!$B$2:$B$754,7,'تفاصيل الماليات'!$A$2:$A$754,الدفعات!C56)</f>
        <v>0</v>
      </c>
      <c r="M56" s="2">
        <f>SUMIFS('تفاصيل الماليات'!$C$2:$C$754,'تفاصيل الماليات'!$B$2:$B$754,8,'تفاصيل الماليات'!$A$2:$A$754,الدفعات!C56)</f>
        <v>0</v>
      </c>
      <c r="N56" s="2">
        <f>SUMIFS('تفاصيل الماليات'!$C$2:$C$754,'تفاصيل الماليات'!$B$2:$B$754,9,'تفاصيل الماليات'!$A$2:$A$754,الدفعات!C56)</f>
        <v>0</v>
      </c>
      <c r="O56" s="2">
        <f>SUMIFS('تفاصيل الماليات'!$C$2:$C$754,'تفاصيل الماليات'!$B$2:$B$754,10,'تفاصيل الماليات'!$A$2:$A$754,الدفعات!C56)</f>
        <v>0</v>
      </c>
      <c r="P56" s="2">
        <f>SUMIFS('تفاصيل الماليات'!$C$2:$C$754,'تفاصيل الماليات'!$B$2:$B$754,11,'تفاصيل الماليات'!$A$2:$A$754,الدفعات!C56)</f>
        <v>0</v>
      </c>
      <c r="Q56" s="2">
        <f>SUMIFS('تفاصيل الماليات'!$C$2:$C$754,'تفاصيل الماليات'!$B$2:$B$754,12,'تفاصيل الماليات'!$A$2:$A$754,الدفعات!C56)</f>
        <v>0</v>
      </c>
      <c r="R56" s="2">
        <f>SUMIFS('تفاصيل الماليات'!$C$2:$C$754,'تفاصيل الماليات'!$B$2:$B$754,13,'تفاصيل الماليات'!$A$2:$A$754,الدفعات!C56)</f>
        <v>0</v>
      </c>
      <c r="S56" s="2">
        <f>SUMIFS('تفاصيل الماليات'!$C$2:$C$754,'تفاصيل الماليات'!$B$2:$B$754,14,'تفاصيل الماليات'!$A$2:$A$754,الدفعات!C56)</f>
        <v>0</v>
      </c>
      <c r="T56" s="2">
        <f>SUMIFS('تفاصيل الماليات'!$C$2:$C$754,'تفاصيل الماليات'!$B$2:$B$754,15,'تفاصيل الماليات'!$A$2:$A$754,الدفعات!C56)</f>
        <v>0</v>
      </c>
      <c r="U56" s="2">
        <f>SUMIFS('تفاصيل الماليات'!$C$2:$C$754,'تفاصيل الماليات'!$B$2:$B$754,16,'تفاصيل الماليات'!$A$2:$A$754,الدفعات!C56)</f>
        <v>0</v>
      </c>
      <c r="V56" s="2">
        <f>SUMIFS('تفاصيل الماليات'!$C$2:$C$754,'تفاصيل الماليات'!$B$2:$B$754,17,'تفاصيل الماليات'!$A$2:$A$754,الدفعات!C56)</f>
        <v>0</v>
      </c>
    </row>
    <row r="57" spans="1:22" x14ac:dyDescent="0.3">
      <c r="A57" s="2" t="s">
        <v>61</v>
      </c>
      <c r="B57" s="2">
        <v>972850635</v>
      </c>
      <c r="C57" s="2" t="str">
        <f t="shared" si="0"/>
        <v>AL73-972850635</v>
      </c>
      <c r="D57" s="2">
        <v>104493</v>
      </c>
      <c r="E57" s="2" t="s">
        <v>8</v>
      </c>
      <c r="F57" s="2">
        <f>SUMIFS('تفاصيل الماليات'!$C$2:$C$754,'تفاصيل الماليات'!$B$2:$B$754,1,'تفاصيل الماليات'!$A$2:$A$754,الدفعات!C57)</f>
        <v>2384</v>
      </c>
      <c r="G57" s="2">
        <f>SUMIFS('تفاصيل الماليات'!$C$2:$C$754,'تفاصيل الماليات'!$B$2:$B$754,2,'تفاصيل الماليات'!$A$2:$A$754,الدفعات!C57)</f>
        <v>5661</v>
      </c>
      <c r="H57" s="2">
        <f>SUMIFS('تفاصيل الماليات'!$C$2:$C$754,'تفاصيل الماليات'!$B$2:$B$754,3,'تفاصيل الماليات'!$A$2:$A$754,الدفعات!C57)</f>
        <v>9203</v>
      </c>
      <c r="I57" s="2">
        <f>SUMIFS('تفاصيل الماليات'!$C$2:$C$754,'تفاصيل الماليات'!$B$2:$B$754,4,'تفاصيل الماليات'!$A$2:$A$754,الدفعات!C57)</f>
        <v>4981</v>
      </c>
      <c r="J57" s="2">
        <f>SUMIFS('تفاصيل الماليات'!$C$2:$C$754,'تفاصيل الماليات'!$B$2:$B$754,5,'تفاصيل الماليات'!$A$2:$A$754,الدفعات!C57)</f>
        <v>3430</v>
      </c>
      <c r="K57" s="2">
        <f>SUMIFS('تفاصيل الماليات'!$C$2:$C$754,'تفاصيل الماليات'!$B$2:$B$754,6,'تفاصيل الماليات'!$A$2:$A$754,الدفعات!C57)</f>
        <v>3899</v>
      </c>
      <c r="L57" s="2">
        <f>SUMIFS('تفاصيل الماليات'!$C$2:$C$754,'تفاصيل الماليات'!$B$2:$B$754,7,'تفاصيل الماليات'!$A$2:$A$754,الدفعات!C57)</f>
        <v>6625</v>
      </c>
      <c r="M57" s="2">
        <f>SUMIFS('تفاصيل الماليات'!$C$2:$C$754,'تفاصيل الماليات'!$B$2:$B$754,8,'تفاصيل الماليات'!$A$2:$A$754,الدفعات!C57)</f>
        <v>4633</v>
      </c>
      <c r="N57" s="2">
        <f>SUMIFS('تفاصيل الماليات'!$C$2:$C$754,'تفاصيل الماليات'!$B$2:$B$754,9,'تفاصيل الماليات'!$A$2:$A$754,الدفعات!C57)</f>
        <v>9262</v>
      </c>
      <c r="O57" s="2">
        <f>SUMIFS('تفاصيل الماليات'!$C$2:$C$754,'تفاصيل الماليات'!$B$2:$B$754,10,'تفاصيل الماليات'!$A$2:$A$754,الدفعات!C57)</f>
        <v>7854</v>
      </c>
      <c r="P57" s="2">
        <f>SUMIFS('تفاصيل الماليات'!$C$2:$C$754,'تفاصيل الماليات'!$B$2:$B$754,11,'تفاصيل الماليات'!$A$2:$A$754,الدفعات!C57)</f>
        <v>9351</v>
      </c>
      <c r="Q57" s="2">
        <f>SUMIFS('تفاصيل الماليات'!$C$2:$C$754,'تفاصيل الماليات'!$B$2:$B$754,12,'تفاصيل الماليات'!$A$2:$A$754,الدفعات!C57)</f>
        <v>7126</v>
      </c>
      <c r="R57" s="2">
        <f>SUMIFS('تفاصيل الماليات'!$C$2:$C$754,'تفاصيل الماليات'!$B$2:$B$754,13,'تفاصيل الماليات'!$A$2:$A$754,الدفعات!C57)</f>
        <v>7000</v>
      </c>
      <c r="S57" s="2">
        <f>SUMIFS('تفاصيل الماليات'!$C$2:$C$754,'تفاصيل الماليات'!$B$2:$B$754,14,'تفاصيل الماليات'!$A$2:$A$754,الدفعات!C57)</f>
        <v>5135</v>
      </c>
      <c r="T57" s="2">
        <f>SUMIFS('تفاصيل الماليات'!$C$2:$C$754,'تفاصيل الماليات'!$B$2:$B$754,15,'تفاصيل الماليات'!$A$2:$A$754,الدفعات!C57)</f>
        <v>0</v>
      </c>
      <c r="U57" s="2">
        <f>SUMIFS('تفاصيل الماليات'!$C$2:$C$754,'تفاصيل الماليات'!$B$2:$B$754,16,'تفاصيل الماليات'!$A$2:$A$754,الدفعات!C57)</f>
        <v>0</v>
      </c>
      <c r="V57" s="2">
        <f>SUMIFS('تفاصيل الماليات'!$C$2:$C$754,'تفاصيل الماليات'!$B$2:$B$754,17,'تفاصيل الماليات'!$A$2:$A$754,الدفعات!C57)</f>
        <v>0</v>
      </c>
    </row>
    <row r="58" spans="1:22" x14ac:dyDescent="0.3">
      <c r="A58" s="2" t="s">
        <v>68</v>
      </c>
      <c r="B58" s="2">
        <v>670096912</v>
      </c>
      <c r="C58" s="2" t="str">
        <f t="shared" si="0"/>
        <v>WQ96-670096912</v>
      </c>
      <c r="D58" s="2">
        <v>51521</v>
      </c>
      <c r="E58" s="2" t="s">
        <v>7</v>
      </c>
      <c r="F58" s="2">
        <f>SUMIFS('تفاصيل الماليات'!$C$2:$C$754,'تفاصيل الماليات'!$B$2:$B$754,1,'تفاصيل الماليات'!$A$2:$A$754,الدفعات!C58)</f>
        <v>1524</v>
      </c>
      <c r="G58" s="2">
        <f>SUMIFS('تفاصيل الماليات'!$C$2:$C$754,'تفاصيل الماليات'!$B$2:$B$754,2,'تفاصيل الماليات'!$A$2:$A$754,الدفعات!C58)</f>
        <v>4607</v>
      </c>
      <c r="H58" s="2">
        <f>SUMIFS('تفاصيل الماليات'!$C$2:$C$754,'تفاصيل الماليات'!$B$2:$B$754,3,'تفاصيل الماليات'!$A$2:$A$754,الدفعات!C58)</f>
        <v>5437</v>
      </c>
      <c r="I58" s="2">
        <f>SUMIFS('تفاصيل الماليات'!$C$2:$C$754,'تفاصيل الماليات'!$B$2:$B$754,4,'تفاصيل الماليات'!$A$2:$A$754,الدفعات!C58)</f>
        <v>2618</v>
      </c>
      <c r="J58" s="2">
        <f>SUMIFS('تفاصيل الماليات'!$C$2:$C$754,'تفاصيل الماليات'!$B$2:$B$754,5,'تفاصيل الماليات'!$A$2:$A$754,الدفعات!C58)</f>
        <v>1315</v>
      </c>
      <c r="K58" s="2">
        <f>SUMIFS('تفاصيل الماليات'!$C$2:$C$754,'تفاصيل الماليات'!$B$2:$B$754,6,'تفاصيل الماليات'!$A$2:$A$754,الدفعات!C58)</f>
        <v>9298</v>
      </c>
      <c r="L58" s="2">
        <f>SUMIFS('تفاصيل الماليات'!$C$2:$C$754,'تفاصيل الماليات'!$B$2:$B$754,7,'تفاصيل الماليات'!$A$2:$A$754,الدفعات!C58)</f>
        <v>0</v>
      </c>
      <c r="M58" s="2">
        <f>SUMIFS('تفاصيل الماليات'!$C$2:$C$754,'تفاصيل الماليات'!$B$2:$B$754,8,'تفاصيل الماليات'!$A$2:$A$754,الدفعات!C58)</f>
        <v>0</v>
      </c>
      <c r="N58" s="2">
        <f>SUMIFS('تفاصيل الماليات'!$C$2:$C$754,'تفاصيل الماليات'!$B$2:$B$754,9,'تفاصيل الماليات'!$A$2:$A$754,الدفعات!C58)</f>
        <v>0</v>
      </c>
      <c r="O58" s="2">
        <f>SUMIFS('تفاصيل الماليات'!$C$2:$C$754,'تفاصيل الماليات'!$B$2:$B$754,10,'تفاصيل الماليات'!$A$2:$A$754,الدفعات!C58)</f>
        <v>0</v>
      </c>
      <c r="P58" s="2">
        <f>SUMIFS('تفاصيل الماليات'!$C$2:$C$754,'تفاصيل الماليات'!$B$2:$B$754,11,'تفاصيل الماليات'!$A$2:$A$754,الدفعات!C58)</f>
        <v>0</v>
      </c>
      <c r="Q58" s="2">
        <f>SUMIFS('تفاصيل الماليات'!$C$2:$C$754,'تفاصيل الماليات'!$B$2:$B$754,12,'تفاصيل الماليات'!$A$2:$A$754,الدفعات!C58)</f>
        <v>0</v>
      </c>
      <c r="R58" s="2">
        <f>SUMIFS('تفاصيل الماليات'!$C$2:$C$754,'تفاصيل الماليات'!$B$2:$B$754,13,'تفاصيل الماليات'!$A$2:$A$754,الدفعات!C58)</f>
        <v>0</v>
      </c>
      <c r="S58" s="2">
        <f>SUMIFS('تفاصيل الماليات'!$C$2:$C$754,'تفاصيل الماليات'!$B$2:$B$754,14,'تفاصيل الماليات'!$A$2:$A$754,الدفعات!C58)</f>
        <v>0</v>
      </c>
      <c r="T58" s="2">
        <f>SUMIFS('تفاصيل الماليات'!$C$2:$C$754,'تفاصيل الماليات'!$B$2:$B$754,15,'تفاصيل الماليات'!$A$2:$A$754,الدفعات!C58)</f>
        <v>0</v>
      </c>
      <c r="U58" s="2">
        <f>SUMIFS('تفاصيل الماليات'!$C$2:$C$754,'تفاصيل الماليات'!$B$2:$B$754,16,'تفاصيل الماليات'!$A$2:$A$754,الدفعات!C58)</f>
        <v>0</v>
      </c>
      <c r="V58" s="2">
        <f>SUMIFS('تفاصيل الماليات'!$C$2:$C$754,'تفاصيل الماليات'!$B$2:$B$754,17,'تفاصيل الماليات'!$A$2:$A$754,الدفعات!C58)</f>
        <v>0</v>
      </c>
    </row>
    <row r="59" spans="1:22" x14ac:dyDescent="0.3">
      <c r="A59" s="2" t="s">
        <v>21</v>
      </c>
      <c r="B59" s="2">
        <v>705188932</v>
      </c>
      <c r="C59" s="2" t="str">
        <f t="shared" si="0"/>
        <v>JS78-705188932</v>
      </c>
      <c r="D59" s="2">
        <v>40580</v>
      </c>
      <c r="E59" s="2" t="s">
        <v>8</v>
      </c>
      <c r="F59" s="2">
        <f>SUMIFS('تفاصيل الماليات'!$C$2:$C$754,'تفاصيل الماليات'!$B$2:$B$754,1,'تفاصيل الماليات'!$A$2:$A$754,الدفعات!C59)</f>
        <v>2542</v>
      </c>
      <c r="G59" s="2">
        <f>SUMIFS('تفاصيل الماليات'!$C$2:$C$754,'تفاصيل الماليات'!$B$2:$B$754,2,'تفاصيل الماليات'!$A$2:$A$754,الدفعات!C59)</f>
        <v>3164</v>
      </c>
      <c r="H59" s="2">
        <f>SUMIFS('تفاصيل الماليات'!$C$2:$C$754,'تفاصيل الماليات'!$B$2:$B$754,3,'تفاصيل الماليات'!$A$2:$A$754,الدفعات!C59)</f>
        <v>8724</v>
      </c>
      <c r="I59" s="2">
        <f>SUMIFS('تفاصيل الماليات'!$C$2:$C$754,'تفاصيل الماليات'!$B$2:$B$754,4,'تفاصيل الماليات'!$A$2:$A$754,الدفعات!C59)</f>
        <v>2317</v>
      </c>
      <c r="J59" s="2">
        <f>SUMIFS('تفاصيل الماليات'!$C$2:$C$754,'تفاصيل الماليات'!$B$2:$B$754,5,'تفاصيل الماليات'!$A$2:$A$754,الدفعات!C59)</f>
        <v>7597</v>
      </c>
      <c r="K59" s="2">
        <f>SUMIFS('تفاصيل الماليات'!$C$2:$C$754,'تفاصيل الماليات'!$B$2:$B$754,6,'تفاصيل الماليات'!$A$2:$A$754,الدفعات!C59)</f>
        <v>2497</v>
      </c>
      <c r="L59" s="2">
        <f>SUMIFS('تفاصيل الماليات'!$C$2:$C$754,'تفاصيل الماليات'!$B$2:$B$754,7,'تفاصيل الماليات'!$A$2:$A$754,الدفعات!C59)</f>
        <v>8596</v>
      </c>
      <c r="M59" s="2">
        <f>SUMIFS('تفاصيل الماليات'!$C$2:$C$754,'تفاصيل الماليات'!$B$2:$B$754,8,'تفاصيل الماليات'!$A$2:$A$754,الدفعات!C59)</f>
        <v>5143</v>
      </c>
      <c r="N59" s="2">
        <f>SUMIFS('تفاصيل الماليات'!$C$2:$C$754,'تفاصيل الماليات'!$B$2:$B$754,9,'تفاصيل الماليات'!$A$2:$A$754,الدفعات!C59)</f>
        <v>0</v>
      </c>
      <c r="O59" s="2">
        <f>SUMIFS('تفاصيل الماليات'!$C$2:$C$754,'تفاصيل الماليات'!$B$2:$B$754,10,'تفاصيل الماليات'!$A$2:$A$754,الدفعات!C59)</f>
        <v>0</v>
      </c>
      <c r="P59" s="2">
        <f>SUMIFS('تفاصيل الماليات'!$C$2:$C$754,'تفاصيل الماليات'!$B$2:$B$754,11,'تفاصيل الماليات'!$A$2:$A$754,الدفعات!C59)</f>
        <v>0</v>
      </c>
      <c r="Q59" s="2">
        <f>SUMIFS('تفاصيل الماليات'!$C$2:$C$754,'تفاصيل الماليات'!$B$2:$B$754,12,'تفاصيل الماليات'!$A$2:$A$754,الدفعات!C59)</f>
        <v>0</v>
      </c>
      <c r="R59" s="2">
        <f>SUMIFS('تفاصيل الماليات'!$C$2:$C$754,'تفاصيل الماليات'!$B$2:$B$754,13,'تفاصيل الماليات'!$A$2:$A$754,الدفعات!C59)</f>
        <v>0</v>
      </c>
      <c r="S59" s="2">
        <f>SUMIFS('تفاصيل الماليات'!$C$2:$C$754,'تفاصيل الماليات'!$B$2:$B$754,14,'تفاصيل الماليات'!$A$2:$A$754,الدفعات!C59)</f>
        <v>0</v>
      </c>
      <c r="T59" s="2">
        <f>SUMIFS('تفاصيل الماليات'!$C$2:$C$754,'تفاصيل الماليات'!$B$2:$B$754,15,'تفاصيل الماليات'!$A$2:$A$754,الدفعات!C59)</f>
        <v>0</v>
      </c>
      <c r="U59" s="2">
        <f>SUMIFS('تفاصيل الماليات'!$C$2:$C$754,'تفاصيل الماليات'!$B$2:$B$754,16,'تفاصيل الماليات'!$A$2:$A$754,الدفعات!C59)</f>
        <v>0</v>
      </c>
      <c r="V59" s="2">
        <f>SUMIFS('تفاصيل الماليات'!$C$2:$C$754,'تفاصيل الماليات'!$B$2:$B$754,17,'تفاصيل الماليات'!$A$2:$A$754,الدفعات!C59)</f>
        <v>0</v>
      </c>
    </row>
    <row r="60" spans="1:22" x14ac:dyDescent="0.3">
      <c r="A60" s="2" t="s">
        <v>17</v>
      </c>
      <c r="B60" s="2">
        <v>818169475</v>
      </c>
      <c r="C60" s="2" t="str">
        <f t="shared" si="0"/>
        <v>OC42-818169475</v>
      </c>
      <c r="D60" s="2">
        <v>78144</v>
      </c>
      <c r="E60" s="2" t="s">
        <v>6</v>
      </c>
      <c r="F60" s="2">
        <f>SUMIFS('تفاصيل الماليات'!$C$2:$C$754,'تفاصيل الماليات'!$B$2:$B$754,1,'تفاصيل الماليات'!$A$2:$A$754,الدفعات!C60)</f>
        <v>8962</v>
      </c>
      <c r="G60" s="2">
        <f>SUMIFS('تفاصيل الماليات'!$C$2:$C$754,'تفاصيل الماليات'!$B$2:$B$754,2,'تفاصيل الماليات'!$A$2:$A$754,الدفعات!C60)</f>
        <v>6661</v>
      </c>
      <c r="H60" s="2">
        <f>SUMIFS('تفاصيل الماليات'!$C$2:$C$754,'تفاصيل الماليات'!$B$2:$B$754,3,'تفاصيل الماليات'!$A$2:$A$754,الدفعات!C60)</f>
        <v>2325</v>
      </c>
      <c r="I60" s="2">
        <f>SUMIFS('تفاصيل الماليات'!$C$2:$C$754,'تفاصيل الماليات'!$B$2:$B$754,4,'تفاصيل الماليات'!$A$2:$A$754,الدفعات!C60)</f>
        <v>6368</v>
      </c>
      <c r="J60" s="2">
        <f>SUMIFS('تفاصيل الماليات'!$C$2:$C$754,'تفاصيل الماليات'!$B$2:$B$754,5,'تفاصيل الماليات'!$A$2:$A$754,الدفعات!C60)</f>
        <v>6015</v>
      </c>
      <c r="K60" s="2">
        <f>SUMIFS('تفاصيل الماليات'!$C$2:$C$754,'تفاصيل الماليات'!$B$2:$B$754,6,'تفاصيل الماليات'!$A$2:$A$754,الدفعات!C60)</f>
        <v>9313</v>
      </c>
      <c r="L60" s="2">
        <f>SUMIFS('تفاصيل الماليات'!$C$2:$C$754,'تفاصيل الماليات'!$B$2:$B$754,7,'تفاصيل الماليات'!$A$2:$A$754,الدفعات!C60)</f>
        <v>2178</v>
      </c>
      <c r="M60" s="2">
        <f>SUMIFS('تفاصيل الماليات'!$C$2:$C$754,'تفاصيل الماليات'!$B$2:$B$754,8,'تفاصيل الماليات'!$A$2:$A$754,الدفعات!C60)</f>
        <v>8154</v>
      </c>
      <c r="N60" s="2">
        <f>SUMIFS('تفاصيل الماليات'!$C$2:$C$754,'تفاصيل الماليات'!$B$2:$B$754,9,'تفاصيل الماليات'!$A$2:$A$754,الدفعات!C60)</f>
        <v>8015</v>
      </c>
      <c r="O60" s="2">
        <f>SUMIFS('تفاصيل الماليات'!$C$2:$C$754,'تفاصيل الماليات'!$B$2:$B$754,10,'تفاصيل الماليات'!$A$2:$A$754,الدفعات!C60)</f>
        <v>9540</v>
      </c>
      <c r="P60" s="2">
        <f>SUMIFS('تفاصيل الماليات'!$C$2:$C$754,'تفاصيل الماليات'!$B$2:$B$754,11,'تفاصيل الماليات'!$A$2:$A$754,الدفعات!C60)</f>
        <v>2420</v>
      </c>
      <c r="Q60" s="2">
        <f>SUMIFS('تفاصيل الماليات'!$C$2:$C$754,'تفاصيل الماليات'!$B$2:$B$754,12,'تفاصيل الماليات'!$A$2:$A$754,الدفعات!C60)</f>
        <v>0</v>
      </c>
      <c r="R60" s="2">
        <f>SUMIFS('تفاصيل الماليات'!$C$2:$C$754,'تفاصيل الماليات'!$B$2:$B$754,13,'تفاصيل الماليات'!$A$2:$A$754,الدفعات!C60)</f>
        <v>0</v>
      </c>
      <c r="S60" s="2">
        <f>SUMIFS('تفاصيل الماليات'!$C$2:$C$754,'تفاصيل الماليات'!$B$2:$B$754,14,'تفاصيل الماليات'!$A$2:$A$754,الدفعات!C60)</f>
        <v>0</v>
      </c>
      <c r="T60" s="2">
        <f>SUMIFS('تفاصيل الماليات'!$C$2:$C$754,'تفاصيل الماليات'!$B$2:$B$754,15,'تفاصيل الماليات'!$A$2:$A$754,الدفعات!C60)</f>
        <v>0</v>
      </c>
      <c r="U60" s="2">
        <f>SUMIFS('تفاصيل الماليات'!$C$2:$C$754,'تفاصيل الماليات'!$B$2:$B$754,16,'تفاصيل الماليات'!$A$2:$A$754,الدفعات!C60)</f>
        <v>0</v>
      </c>
      <c r="V60" s="2">
        <f>SUMIFS('تفاصيل الماليات'!$C$2:$C$754,'تفاصيل الماليات'!$B$2:$B$754,17,'تفاصيل الماليات'!$A$2:$A$754,الدفعات!C60)</f>
        <v>0</v>
      </c>
    </row>
    <row r="61" spans="1:22" x14ac:dyDescent="0.3">
      <c r="A61" s="2" t="s">
        <v>28</v>
      </c>
      <c r="B61" s="2">
        <v>336663316</v>
      </c>
      <c r="C61" s="2" t="str">
        <f t="shared" si="0"/>
        <v>NZ74-336663316</v>
      </c>
      <c r="D61" s="2">
        <v>64477</v>
      </c>
      <c r="E61" s="2" t="s">
        <v>7</v>
      </c>
      <c r="F61" s="2">
        <f>SUMIFS('تفاصيل الماليات'!$C$2:$C$754,'تفاصيل الماليات'!$B$2:$B$754,1,'تفاصيل الماليات'!$A$2:$A$754,الدفعات!C61)</f>
        <v>7610</v>
      </c>
      <c r="G61" s="2">
        <f>SUMIFS('تفاصيل الماليات'!$C$2:$C$754,'تفاصيل الماليات'!$B$2:$B$754,2,'تفاصيل الماليات'!$A$2:$A$754,الدفعات!C61)</f>
        <v>8050</v>
      </c>
      <c r="H61" s="2">
        <f>SUMIFS('تفاصيل الماليات'!$C$2:$C$754,'تفاصيل الماليات'!$B$2:$B$754,3,'تفاصيل الماليات'!$A$2:$A$754,الدفعات!C61)</f>
        <v>3279</v>
      </c>
      <c r="I61" s="2">
        <f>SUMIFS('تفاصيل الماليات'!$C$2:$C$754,'تفاصيل الماليات'!$B$2:$B$754,4,'تفاصيل الماليات'!$A$2:$A$754,الدفعات!C61)</f>
        <v>8572</v>
      </c>
      <c r="J61" s="2">
        <f>SUMIFS('تفاصيل الماليات'!$C$2:$C$754,'تفاصيل الماليات'!$B$2:$B$754,5,'تفاصيل الماليات'!$A$2:$A$754,الدفعات!C61)</f>
        <v>8764</v>
      </c>
      <c r="K61" s="2">
        <f>SUMIFS('تفاصيل الماليات'!$C$2:$C$754,'تفاصيل الماليات'!$B$2:$B$754,6,'تفاصيل الماليات'!$A$2:$A$754,الدفعات!C61)</f>
        <v>5886</v>
      </c>
      <c r="L61" s="2">
        <f>SUMIFS('تفاصيل الماليات'!$C$2:$C$754,'تفاصيل الماليات'!$B$2:$B$754,7,'تفاصيل الماليات'!$A$2:$A$754,الدفعات!C61)</f>
        <v>6903</v>
      </c>
      <c r="M61" s="2">
        <f>SUMIFS('تفاصيل الماليات'!$C$2:$C$754,'تفاصيل الماليات'!$B$2:$B$754,8,'تفاصيل الماليات'!$A$2:$A$754,الدفعات!C61)</f>
        <v>7051</v>
      </c>
      <c r="N61" s="2">
        <f>SUMIFS('تفاصيل الماليات'!$C$2:$C$754,'تفاصيل الماليات'!$B$2:$B$754,9,'تفاصيل الماليات'!$A$2:$A$754,الدفعات!C61)</f>
        <v>8362</v>
      </c>
      <c r="O61" s="2">
        <f>SUMIFS('تفاصيل الماليات'!$C$2:$C$754,'تفاصيل الماليات'!$B$2:$B$754,10,'تفاصيل الماليات'!$A$2:$A$754,الدفعات!C61)</f>
        <v>0</v>
      </c>
      <c r="P61" s="2">
        <f>SUMIFS('تفاصيل الماليات'!$C$2:$C$754,'تفاصيل الماليات'!$B$2:$B$754,11,'تفاصيل الماليات'!$A$2:$A$754,الدفعات!C61)</f>
        <v>0</v>
      </c>
      <c r="Q61" s="2">
        <f>SUMIFS('تفاصيل الماليات'!$C$2:$C$754,'تفاصيل الماليات'!$B$2:$B$754,12,'تفاصيل الماليات'!$A$2:$A$754,الدفعات!C61)</f>
        <v>0</v>
      </c>
      <c r="R61" s="2">
        <f>SUMIFS('تفاصيل الماليات'!$C$2:$C$754,'تفاصيل الماليات'!$B$2:$B$754,13,'تفاصيل الماليات'!$A$2:$A$754,الدفعات!C61)</f>
        <v>0</v>
      </c>
      <c r="S61" s="2">
        <f>SUMIFS('تفاصيل الماليات'!$C$2:$C$754,'تفاصيل الماليات'!$B$2:$B$754,14,'تفاصيل الماليات'!$A$2:$A$754,الدفعات!C61)</f>
        <v>0</v>
      </c>
      <c r="T61" s="2">
        <f>SUMIFS('تفاصيل الماليات'!$C$2:$C$754,'تفاصيل الماليات'!$B$2:$B$754,15,'تفاصيل الماليات'!$A$2:$A$754,الدفعات!C61)</f>
        <v>0</v>
      </c>
      <c r="U61" s="2">
        <f>SUMIFS('تفاصيل الماليات'!$C$2:$C$754,'تفاصيل الماليات'!$B$2:$B$754,16,'تفاصيل الماليات'!$A$2:$A$754,الدفعات!C61)</f>
        <v>0</v>
      </c>
      <c r="V61" s="2">
        <f>SUMIFS('تفاصيل الماليات'!$C$2:$C$754,'تفاصيل الماليات'!$B$2:$B$754,17,'تفاصيل الماليات'!$A$2:$A$754,الدفعات!C61)</f>
        <v>0</v>
      </c>
    </row>
    <row r="62" spans="1:22" x14ac:dyDescent="0.3">
      <c r="A62" s="2" t="s">
        <v>31</v>
      </c>
      <c r="B62" s="2">
        <v>352780755</v>
      </c>
      <c r="C62" s="2" t="str">
        <f t="shared" si="0"/>
        <v>PD31-352780755</v>
      </c>
      <c r="D62" s="2">
        <v>66995</v>
      </c>
      <c r="E62" s="2" t="s">
        <v>9</v>
      </c>
      <c r="F62" s="2">
        <f>SUMIFS('تفاصيل الماليات'!$C$2:$C$754,'تفاصيل الماليات'!$B$2:$B$754,1,'تفاصيل الماليات'!$A$2:$A$754,الدفعات!C62)</f>
        <v>8152</v>
      </c>
      <c r="G62" s="2">
        <f>SUMIFS('تفاصيل الماليات'!$C$2:$C$754,'تفاصيل الماليات'!$B$2:$B$754,2,'تفاصيل الماليات'!$A$2:$A$754,الدفعات!C62)</f>
        <v>4405</v>
      </c>
      <c r="H62" s="2">
        <f>SUMIFS('تفاصيل الماليات'!$C$2:$C$754,'تفاصيل الماليات'!$B$2:$B$754,3,'تفاصيل الماليات'!$A$2:$A$754,الدفعات!C62)</f>
        <v>6599</v>
      </c>
      <c r="I62" s="2">
        <f>SUMIFS('تفاصيل الماليات'!$C$2:$C$754,'تفاصيل الماليات'!$B$2:$B$754,4,'تفاصيل الماليات'!$A$2:$A$754,الدفعات!C62)</f>
        <v>2685</v>
      </c>
      <c r="J62" s="2">
        <f>SUMIFS('تفاصيل الماليات'!$C$2:$C$754,'تفاصيل الماليات'!$B$2:$B$754,5,'تفاصيل الماليات'!$A$2:$A$754,الدفعات!C62)</f>
        <v>2878</v>
      </c>
      <c r="K62" s="2">
        <f>SUMIFS('تفاصيل الماليات'!$C$2:$C$754,'تفاصيل الماليات'!$B$2:$B$754,6,'تفاصيل الماليات'!$A$2:$A$754,الدفعات!C62)</f>
        <v>2923</v>
      </c>
      <c r="L62" s="2">
        <f>SUMIFS('تفاصيل الماليات'!$C$2:$C$754,'تفاصيل الماليات'!$B$2:$B$754,7,'تفاصيل الماليات'!$A$2:$A$754,الدفعات!C62)</f>
        <v>1789</v>
      </c>
      <c r="M62" s="2">
        <f>SUMIFS('تفاصيل الماليات'!$C$2:$C$754,'تفاصيل الماليات'!$B$2:$B$754,8,'تفاصيل الماليات'!$A$2:$A$754,الدفعات!C62)</f>
        <v>6784</v>
      </c>
      <c r="N62" s="2">
        <f>SUMIFS('تفاصيل الماليات'!$C$2:$C$754,'تفاصيل الماليات'!$B$2:$B$754,9,'تفاصيل الماليات'!$A$2:$A$754,الدفعات!C62)</f>
        <v>0</v>
      </c>
      <c r="O62" s="2">
        <f>SUMIFS('تفاصيل الماليات'!$C$2:$C$754,'تفاصيل الماليات'!$B$2:$B$754,10,'تفاصيل الماليات'!$A$2:$A$754,الدفعات!C62)</f>
        <v>0</v>
      </c>
      <c r="P62" s="2">
        <f>SUMIFS('تفاصيل الماليات'!$C$2:$C$754,'تفاصيل الماليات'!$B$2:$B$754,11,'تفاصيل الماليات'!$A$2:$A$754,الدفعات!C62)</f>
        <v>0</v>
      </c>
      <c r="Q62" s="2">
        <f>SUMIFS('تفاصيل الماليات'!$C$2:$C$754,'تفاصيل الماليات'!$B$2:$B$754,12,'تفاصيل الماليات'!$A$2:$A$754,الدفعات!C62)</f>
        <v>0</v>
      </c>
      <c r="R62" s="2">
        <f>SUMIFS('تفاصيل الماليات'!$C$2:$C$754,'تفاصيل الماليات'!$B$2:$B$754,13,'تفاصيل الماليات'!$A$2:$A$754,الدفعات!C62)</f>
        <v>0</v>
      </c>
      <c r="S62" s="2">
        <f>SUMIFS('تفاصيل الماليات'!$C$2:$C$754,'تفاصيل الماليات'!$B$2:$B$754,14,'تفاصيل الماليات'!$A$2:$A$754,الدفعات!C62)</f>
        <v>0</v>
      </c>
      <c r="T62" s="2">
        <f>SUMIFS('تفاصيل الماليات'!$C$2:$C$754,'تفاصيل الماليات'!$B$2:$B$754,15,'تفاصيل الماليات'!$A$2:$A$754,الدفعات!C62)</f>
        <v>0</v>
      </c>
      <c r="U62" s="2">
        <f>SUMIFS('تفاصيل الماليات'!$C$2:$C$754,'تفاصيل الماليات'!$B$2:$B$754,16,'تفاصيل الماليات'!$A$2:$A$754,الدفعات!C62)</f>
        <v>0</v>
      </c>
      <c r="V62" s="2">
        <f>SUMIFS('تفاصيل الماليات'!$C$2:$C$754,'تفاصيل الماليات'!$B$2:$B$754,17,'تفاصيل الماليات'!$A$2:$A$754,الدفعات!C62)</f>
        <v>0</v>
      </c>
    </row>
    <row r="63" spans="1:22" x14ac:dyDescent="0.3">
      <c r="A63" s="2" t="s">
        <v>75</v>
      </c>
      <c r="B63" s="2">
        <v>150328098</v>
      </c>
      <c r="C63" s="2" t="str">
        <f t="shared" si="0"/>
        <v>JD64-150328098</v>
      </c>
      <c r="D63" s="2">
        <v>61756</v>
      </c>
      <c r="E63" s="2" t="s">
        <v>6</v>
      </c>
      <c r="F63" s="2">
        <f>SUMIFS('تفاصيل الماليات'!$C$2:$C$754,'تفاصيل الماليات'!$B$2:$B$754,1,'تفاصيل الماليات'!$A$2:$A$754,الدفعات!C63)</f>
        <v>8947</v>
      </c>
      <c r="G63" s="2">
        <f>SUMIFS('تفاصيل الماليات'!$C$2:$C$754,'تفاصيل الماليات'!$B$2:$B$754,2,'تفاصيل الماليات'!$A$2:$A$754,الدفعات!C63)</f>
        <v>2804</v>
      </c>
      <c r="H63" s="2">
        <f>SUMIFS('تفاصيل الماليات'!$C$2:$C$754,'تفاصيل الماليات'!$B$2:$B$754,3,'تفاصيل الماليات'!$A$2:$A$754,الدفعات!C63)</f>
        <v>1278</v>
      </c>
      <c r="I63" s="2">
        <f>SUMIFS('تفاصيل الماليات'!$C$2:$C$754,'تفاصيل الماليات'!$B$2:$B$754,4,'تفاصيل الماليات'!$A$2:$A$754,الدفعات!C63)</f>
        <v>6465</v>
      </c>
      <c r="J63" s="2">
        <f>SUMIFS('تفاصيل الماليات'!$C$2:$C$754,'تفاصيل الماليات'!$B$2:$B$754,5,'تفاصيل الماليات'!$A$2:$A$754,الدفعات!C63)</f>
        <v>6104</v>
      </c>
      <c r="K63" s="2">
        <f>SUMIFS('تفاصيل الماليات'!$C$2:$C$754,'تفاصيل الماليات'!$B$2:$B$754,6,'تفاصيل الماليات'!$A$2:$A$754,الدفعات!C63)</f>
        <v>6420</v>
      </c>
      <c r="L63" s="2">
        <f>SUMIFS('تفاصيل الماليات'!$C$2:$C$754,'تفاصيل الماليات'!$B$2:$B$754,7,'تفاصيل الماليات'!$A$2:$A$754,الدفعات!C63)</f>
        <v>5593</v>
      </c>
      <c r="M63" s="2">
        <f>SUMIFS('تفاصيل الماليات'!$C$2:$C$754,'تفاصيل الماليات'!$B$2:$B$754,8,'تفاصيل الماليات'!$A$2:$A$754,الدفعات!C63)</f>
        <v>1742</v>
      </c>
      <c r="N63" s="2">
        <f>SUMIFS('تفاصيل الماليات'!$C$2:$C$754,'تفاصيل الماليات'!$B$2:$B$754,9,'تفاصيل الماليات'!$A$2:$A$754,الدفعات!C63)</f>
        <v>2901</v>
      </c>
      <c r="O63" s="2">
        <f>SUMIFS('تفاصيل الماليات'!$C$2:$C$754,'تفاصيل الماليات'!$B$2:$B$754,10,'تفاصيل الماليات'!$A$2:$A$754,الدفعات!C63)</f>
        <v>4707</v>
      </c>
      <c r="P63" s="2">
        <f>SUMIFS('تفاصيل الماليات'!$C$2:$C$754,'تفاصيل الماليات'!$B$2:$B$754,11,'تفاصيل الماليات'!$A$2:$A$754,الدفعات!C63)</f>
        <v>0</v>
      </c>
      <c r="Q63" s="2">
        <f>SUMIFS('تفاصيل الماليات'!$C$2:$C$754,'تفاصيل الماليات'!$B$2:$B$754,12,'تفاصيل الماليات'!$A$2:$A$754,الدفعات!C63)</f>
        <v>0</v>
      </c>
      <c r="R63" s="2">
        <f>SUMIFS('تفاصيل الماليات'!$C$2:$C$754,'تفاصيل الماليات'!$B$2:$B$754,13,'تفاصيل الماليات'!$A$2:$A$754,الدفعات!C63)</f>
        <v>0</v>
      </c>
      <c r="S63" s="2">
        <f>SUMIFS('تفاصيل الماليات'!$C$2:$C$754,'تفاصيل الماليات'!$B$2:$B$754,14,'تفاصيل الماليات'!$A$2:$A$754,الدفعات!C63)</f>
        <v>0</v>
      </c>
      <c r="T63" s="2">
        <f>SUMIFS('تفاصيل الماليات'!$C$2:$C$754,'تفاصيل الماليات'!$B$2:$B$754,15,'تفاصيل الماليات'!$A$2:$A$754,الدفعات!C63)</f>
        <v>0</v>
      </c>
      <c r="U63" s="2">
        <f>SUMIFS('تفاصيل الماليات'!$C$2:$C$754,'تفاصيل الماليات'!$B$2:$B$754,16,'تفاصيل الماليات'!$A$2:$A$754,الدفعات!C63)</f>
        <v>0</v>
      </c>
      <c r="V63" s="2">
        <f>SUMIFS('تفاصيل الماليات'!$C$2:$C$754,'تفاصيل الماليات'!$B$2:$B$754,17,'تفاصيل الماليات'!$A$2:$A$754,الدفعات!C63)</f>
        <v>0</v>
      </c>
    </row>
    <row r="64" spans="1:22" x14ac:dyDescent="0.3">
      <c r="A64" s="2" t="s">
        <v>63</v>
      </c>
      <c r="B64" s="2">
        <v>823899204</v>
      </c>
      <c r="C64" s="2" t="str">
        <f t="shared" si="0"/>
        <v>XZ73-823899204</v>
      </c>
      <c r="D64" s="2">
        <v>91938</v>
      </c>
      <c r="E64" s="2" t="s">
        <v>9</v>
      </c>
      <c r="F64" s="2">
        <f>SUMIFS('تفاصيل الماليات'!$C$2:$C$754,'تفاصيل الماليات'!$B$2:$B$754,1,'تفاصيل الماليات'!$A$2:$A$754,الدفعات!C64)</f>
        <v>8495</v>
      </c>
      <c r="G64" s="2">
        <f>SUMIFS('تفاصيل الماليات'!$C$2:$C$754,'تفاصيل الماليات'!$B$2:$B$754,2,'تفاصيل الماليات'!$A$2:$A$754,الدفعات!C64)</f>
        <v>8081</v>
      </c>
      <c r="H64" s="2">
        <f>SUMIFS('تفاصيل الماليات'!$C$2:$C$754,'تفاصيل الماليات'!$B$2:$B$754,3,'تفاصيل الماليات'!$A$2:$A$754,الدفعات!C64)</f>
        <v>1361</v>
      </c>
      <c r="I64" s="2">
        <f>SUMIFS('تفاصيل الماليات'!$C$2:$C$754,'تفاصيل الماليات'!$B$2:$B$754,4,'تفاصيل الماليات'!$A$2:$A$754,الدفعات!C64)</f>
        <v>2912</v>
      </c>
      <c r="J64" s="2">
        <f>SUMIFS('تفاصيل الماليات'!$C$2:$C$754,'تفاصيل الماليات'!$B$2:$B$754,5,'تفاصيل الماليات'!$A$2:$A$754,الدفعات!C64)</f>
        <v>4835</v>
      </c>
      <c r="K64" s="2">
        <f>SUMIFS('تفاصيل الماليات'!$C$2:$C$754,'تفاصيل الماليات'!$B$2:$B$754,6,'تفاصيل الماليات'!$A$2:$A$754,الدفعات!C64)</f>
        <v>7569</v>
      </c>
      <c r="L64" s="2">
        <f>SUMIFS('تفاصيل الماليات'!$C$2:$C$754,'تفاصيل الماليات'!$B$2:$B$754,7,'تفاصيل الماليات'!$A$2:$A$754,الدفعات!C64)</f>
        <v>6324</v>
      </c>
      <c r="M64" s="2">
        <f>SUMIFS('تفاصيل الماليات'!$C$2:$C$754,'تفاصيل الماليات'!$B$2:$B$754,8,'تفاصيل الماليات'!$A$2:$A$754,الدفعات!C64)</f>
        <v>9303</v>
      </c>
      <c r="N64" s="2">
        <f>SUMIFS('تفاصيل الماليات'!$C$2:$C$754,'تفاصيل الماليات'!$B$2:$B$754,9,'تفاصيل الماليات'!$A$2:$A$754,الدفعات!C64)</f>
        <v>0</v>
      </c>
      <c r="O64" s="2">
        <f>SUMIFS('تفاصيل الماليات'!$C$2:$C$754,'تفاصيل الماليات'!$B$2:$B$754,10,'تفاصيل الماليات'!$A$2:$A$754,الدفعات!C64)</f>
        <v>0</v>
      </c>
      <c r="P64" s="2">
        <f>SUMIFS('تفاصيل الماليات'!$C$2:$C$754,'تفاصيل الماليات'!$B$2:$B$754,11,'تفاصيل الماليات'!$A$2:$A$754,الدفعات!C64)</f>
        <v>0</v>
      </c>
      <c r="Q64" s="2">
        <f>SUMIFS('تفاصيل الماليات'!$C$2:$C$754,'تفاصيل الماليات'!$B$2:$B$754,12,'تفاصيل الماليات'!$A$2:$A$754,الدفعات!C64)</f>
        <v>0</v>
      </c>
      <c r="R64" s="2">
        <f>SUMIFS('تفاصيل الماليات'!$C$2:$C$754,'تفاصيل الماليات'!$B$2:$B$754,13,'تفاصيل الماليات'!$A$2:$A$754,الدفعات!C64)</f>
        <v>0</v>
      </c>
      <c r="S64" s="2">
        <f>SUMIFS('تفاصيل الماليات'!$C$2:$C$754,'تفاصيل الماليات'!$B$2:$B$754,14,'تفاصيل الماليات'!$A$2:$A$754,الدفعات!C64)</f>
        <v>0</v>
      </c>
      <c r="T64" s="2">
        <f>SUMIFS('تفاصيل الماليات'!$C$2:$C$754,'تفاصيل الماليات'!$B$2:$B$754,15,'تفاصيل الماليات'!$A$2:$A$754,الدفعات!C64)</f>
        <v>0</v>
      </c>
      <c r="U64" s="2">
        <f>SUMIFS('تفاصيل الماليات'!$C$2:$C$754,'تفاصيل الماليات'!$B$2:$B$754,16,'تفاصيل الماليات'!$A$2:$A$754,الدفعات!C64)</f>
        <v>0</v>
      </c>
      <c r="V64" s="2">
        <f>SUMIFS('تفاصيل الماليات'!$C$2:$C$754,'تفاصيل الماليات'!$B$2:$B$754,17,'تفاصيل الماليات'!$A$2:$A$754,الدفعات!C64)</f>
        <v>0</v>
      </c>
    </row>
    <row r="65" spans="1:22" x14ac:dyDescent="0.3">
      <c r="A65" s="2" t="s">
        <v>76</v>
      </c>
      <c r="B65" s="2">
        <v>330218339</v>
      </c>
      <c r="C65" s="2" t="str">
        <f t="shared" si="0"/>
        <v>WS37-330218339</v>
      </c>
      <c r="D65" s="2">
        <v>52964</v>
      </c>
      <c r="E65" s="2" t="s">
        <v>9</v>
      </c>
      <c r="F65" s="2">
        <f>SUMIFS('تفاصيل الماليات'!$C$2:$C$754,'تفاصيل الماليات'!$B$2:$B$754,1,'تفاصيل الماليات'!$A$2:$A$754,الدفعات!C65)</f>
        <v>9446</v>
      </c>
      <c r="G65" s="2">
        <f>SUMIFS('تفاصيل الماليات'!$C$2:$C$754,'تفاصيل الماليات'!$B$2:$B$754,2,'تفاصيل الماليات'!$A$2:$A$754,الدفعات!C65)</f>
        <v>9132</v>
      </c>
      <c r="H65" s="2">
        <f>SUMIFS('تفاصيل الماليات'!$C$2:$C$754,'تفاصيل الماليات'!$B$2:$B$754,3,'تفاصيل الماليات'!$A$2:$A$754,الدفعات!C65)</f>
        <v>5368</v>
      </c>
      <c r="I65" s="2">
        <f>SUMIFS('تفاصيل الماليات'!$C$2:$C$754,'تفاصيل الماليات'!$B$2:$B$754,4,'تفاصيل الماليات'!$A$2:$A$754,الدفعات!C65)</f>
        <v>1409</v>
      </c>
      <c r="J65" s="2">
        <f>SUMIFS('تفاصيل الماليات'!$C$2:$C$754,'تفاصيل الماليات'!$B$2:$B$754,5,'تفاصيل الماليات'!$A$2:$A$754,الدفعات!C65)</f>
        <v>4126</v>
      </c>
      <c r="K65" s="2">
        <f>SUMIFS('تفاصيل الماليات'!$C$2:$C$754,'تفاصيل الماليات'!$B$2:$B$754,6,'تفاصيل الماليات'!$A$2:$A$754,الدفعات!C65)</f>
        <v>0</v>
      </c>
      <c r="L65" s="2">
        <f>SUMIFS('تفاصيل الماليات'!$C$2:$C$754,'تفاصيل الماليات'!$B$2:$B$754,7,'تفاصيل الماليات'!$A$2:$A$754,الدفعات!C65)</f>
        <v>0</v>
      </c>
      <c r="M65" s="2">
        <f>SUMIFS('تفاصيل الماليات'!$C$2:$C$754,'تفاصيل الماليات'!$B$2:$B$754,8,'تفاصيل الماليات'!$A$2:$A$754,الدفعات!C65)</f>
        <v>0</v>
      </c>
      <c r="N65" s="2">
        <f>SUMIFS('تفاصيل الماليات'!$C$2:$C$754,'تفاصيل الماليات'!$B$2:$B$754,9,'تفاصيل الماليات'!$A$2:$A$754,الدفعات!C65)</f>
        <v>0</v>
      </c>
      <c r="O65" s="2">
        <f>SUMIFS('تفاصيل الماليات'!$C$2:$C$754,'تفاصيل الماليات'!$B$2:$B$754,10,'تفاصيل الماليات'!$A$2:$A$754,الدفعات!C65)</f>
        <v>0</v>
      </c>
      <c r="P65" s="2">
        <f>SUMIFS('تفاصيل الماليات'!$C$2:$C$754,'تفاصيل الماليات'!$B$2:$B$754,11,'تفاصيل الماليات'!$A$2:$A$754,الدفعات!C65)</f>
        <v>0</v>
      </c>
      <c r="Q65" s="2">
        <f>SUMIFS('تفاصيل الماليات'!$C$2:$C$754,'تفاصيل الماليات'!$B$2:$B$754,12,'تفاصيل الماليات'!$A$2:$A$754,الدفعات!C65)</f>
        <v>0</v>
      </c>
      <c r="R65" s="2">
        <f>SUMIFS('تفاصيل الماليات'!$C$2:$C$754,'تفاصيل الماليات'!$B$2:$B$754,13,'تفاصيل الماليات'!$A$2:$A$754,الدفعات!C65)</f>
        <v>0</v>
      </c>
      <c r="S65" s="2">
        <f>SUMIFS('تفاصيل الماليات'!$C$2:$C$754,'تفاصيل الماليات'!$B$2:$B$754,14,'تفاصيل الماليات'!$A$2:$A$754,الدفعات!C65)</f>
        <v>0</v>
      </c>
      <c r="T65" s="2">
        <f>SUMIFS('تفاصيل الماليات'!$C$2:$C$754,'تفاصيل الماليات'!$B$2:$B$754,15,'تفاصيل الماليات'!$A$2:$A$754,الدفعات!C65)</f>
        <v>0</v>
      </c>
      <c r="U65" s="2">
        <f>SUMIFS('تفاصيل الماليات'!$C$2:$C$754,'تفاصيل الماليات'!$B$2:$B$754,16,'تفاصيل الماليات'!$A$2:$A$754,الدفعات!C65)</f>
        <v>0</v>
      </c>
      <c r="V65" s="2">
        <f>SUMIFS('تفاصيل الماليات'!$C$2:$C$754,'تفاصيل الماليات'!$B$2:$B$754,17,'تفاصيل الماليات'!$A$2:$A$754,الدفعات!C65)</f>
        <v>0</v>
      </c>
    </row>
    <row r="66" spans="1:22" x14ac:dyDescent="0.3">
      <c r="A66" s="2" t="s">
        <v>25</v>
      </c>
      <c r="B66" s="2">
        <v>604145963</v>
      </c>
      <c r="C66" s="2" t="str">
        <f t="shared" si="0"/>
        <v>CJ62-604145963</v>
      </c>
      <c r="D66" s="2">
        <v>102938</v>
      </c>
      <c r="E66" s="2" t="s">
        <v>9</v>
      </c>
      <c r="F66" s="2">
        <f>SUMIFS('تفاصيل الماليات'!$C$2:$C$754,'تفاصيل الماليات'!$B$2:$B$754,1,'تفاصيل الماليات'!$A$2:$A$754,الدفعات!C66)</f>
        <v>2867</v>
      </c>
      <c r="G66" s="2">
        <f>SUMIFS('تفاصيل الماليات'!$C$2:$C$754,'تفاصيل الماليات'!$B$2:$B$754,2,'تفاصيل الماليات'!$A$2:$A$754,الدفعات!C66)</f>
        <v>7638</v>
      </c>
      <c r="H66" s="2">
        <f>SUMIFS('تفاصيل الماليات'!$C$2:$C$754,'تفاصيل الماليات'!$B$2:$B$754,3,'تفاصيل الماليات'!$A$2:$A$754,الدفعات!C66)</f>
        <v>8889</v>
      </c>
      <c r="I66" s="2">
        <f>SUMIFS('تفاصيل الماليات'!$C$2:$C$754,'تفاصيل الماليات'!$B$2:$B$754,4,'تفاصيل الماليات'!$A$2:$A$754,الدفعات!C66)</f>
        <v>9372</v>
      </c>
      <c r="J66" s="2">
        <f>SUMIFS('تفاصيل الماليات'!$C$2:$C$754,'تفاصيل الماليات'!$B$2:$B$754,5,'تفاصيل الماليات'!$A$2:$A$754,الدفعات!C66)</f>
        <v>4603</v>
      </c>
      <c r="K66" s="2">
        <f>SUMIFS('تفاصيل الماليات'!$C$2:$C$754,'تفاصيل الماليات'!$B$2:$B$754,6,'تفاصيل الماليات'!$A$2:$A$754,الدفعات!C66)</f>
        <v>0</v>
      </c>
      <c r="L66" s="2">
        <f>SUMIFS('تفاصيل الماليات'!$C$2:$C$754,'تفاصيل الماليات'!$B$2:$B$754,7,'تفاصيل الماليات'!$A$2:$A$754,الدفعات!C66)</f>
        <v>0</v>
      </c>
      <c r="M66" s="2">
        <f>SUMIFS('تفاصيل الماليات'!$C$2:$C$754,'تفاصيل الماليات'!$B$2:$B$754,8,'تفاصيل الماليات'!$A$2:$A$754,الدفعات!C66)</f>
        <v>0</v>
      </c>
      <c r="N66" s="2">
        <f>SUMIFS('تفاصيل الماليات'!$C$2:$C$754,'تفاصيل الماليات'!$B$2:$B$754,9,'تفاصيل الماليات'!$A$2:$A$754,الدفعات!C66)</f>
        <v>0</v>
      </c>
      <c r="O66" s="2">
        <f>SUMIFS('تفاصيل الماليات'!$C$2:$C$754,'تفاصيل الماليات'!$B$2:$B$754,10,'تفاصيل الماليات'!$A$2:$A$754,الدفعات!C66)</f>
        <v>0</v>
      </c>
      <c r="P66" s="2">
        <f>SUMIFS('تفاصيل الماليات'!$C$2:$C$754,'تفاصيل الماليات'!$B$2:$B$754,11,'تفاصيل الماليات'!$A$2:$A$754,الدفعات!C66)</f>
        <v>0</v>
      </c>
      <c r="Q66" s="2">
        <f>SUMIFS('تفاصيل الماليات'!$C$2:$C$754,'تفاصيل الماليات'!$B$2:$B$754,12,'تفاصيل الماليات'!$A$2:$A$754,الدفعات!C66)</f>
        <v>0</v>
      </c>
      <c r="R66" s="2">
        <f>SUMIFS('تفاصيل الماليات'!$C$2:$C$754,'تفاصيل الماليات'!$B$2:$B$754,13,'تفاصيل الماليات'!$A$2:$A$754,الدفعات!C66)</f>
        <v>0</v>
      </c>
      <c r="S66" s="2">
        <f>SUMIFS('تفاصيل الماليات'!$C$2:$C$754,'تفاصيل الماليات'!$B$2:$B$754,14,'تفاصيل الماليات'!$A$2:$A$754,الدفعات!C66)</f>
        <v>0</v>
      </c>
      <c r="T66" s="2">
        <f>SUMIFS('تفاصيل الماليات'!$C$2:$C$754,'تفاصيل الماليات'!$B$2:$B$754,15,'تفاصيل الماليات'!$A$2:$A$754,الدفعات!C66)</f>
        <v>0</v>
      </c>
      <c r="U66" s="2">
        <f>SUMIFS('تفاصيل الماليات'!$C$2:$C$754,'تفاصيل الماليات'!$B$2:$B$754,16,'تفاصيل الماليات'!$A$2:$A$754,الدفعات!C66)</f>
        <v>0</v>
      </c>
      <c r="V66" s="2">
        <f>SUMIFS('تفاصيل الماليات'!$C$2:$C$754,'تفاصيل الماليات'!$B$2:$B$754,17,'تفاصيل الماليات'!$A$2:$A$754,الدفعات!C66)</f>
        <v>0</v>
      </c>
    </row>
    <row r="67" spans="1:22" x14ac:dyDescent="0.3">
      <c r="A67" s="2" t="s">
        <v>100</v>
      </c>
      <c r="B67" s="2">
        <v>320777525</v>
      </c>
      <c r="C67" s="2" t="str">
        <f t="shared" si="0"/>
        <v>GX49-320777525</v>
      </c>
      <c r="D67" s="2">
        <v>71786</v>
      </c>
      <c r="E67" s="2" t="s">
        <v>8</v>
      </c>
      <c r="F67" s="2">
        <f>SUMIFS('تفاصيل الماليات'!$C$2:$C$754,'تفاصيل الماليات'!$B$2:$B$754,1,'تفاصيل الماليات'!$A$2:$A$754,الدفعات!C67)</f>
        <v>1271</v>
      </c>
      <c r="G67" s="2">
        <f>SUMIFS('تفاصيل الماليات'!$C$2:$C$754,'تفاصيل الماليات'!$B$2:$B$754,2,'تفاصيل الماليات'!$A$2:$A$754,الدفعات!C67)</f>
        <v>3047</v>
      </c>
      <c r="H67" s="2">
        <f>SUMIFS('تفاصيل الماليات'!$C$2:$C$754,'تفاصيل الماليات'!$B$2:$B$754,3,'تفاصيل الماليات'!$A$2:$A$754,الدفعات!C67)</f>
        <v>5982</v>
      </c>
      <c r="I67" s="2">
        <f>SUMIFS('تفاصيل الماليات'!$C$2:$C$754,'تفاصيل الماليات'!$B$2:$B$754,4,'تفاصيل الماليات'!$A$2:$A$754,الدفعات!C67)</f>
        <v>5984</v>
      </c>
      <c r="J67" s="2">
        <f>SUMIFS('تفاصيل الماليات'!$C$2:$C$754,'تفاصيل الماليات'!$B$2:$B$754,5,'تفاصيل الماليات'!$A$2:$A$754,الدفعات!C67)</f>
        <v>4028</v>
      </c>
      <c r="K67" s="2">
        <f>SUMIFS('تفاصيل الماليات'!$C$2:$C$754,'تفاصيل الماليات'!$B$2:$B$754,6,'تفاصيل الماليات'!$A$2:$A$754,الدفعات!C67)</f>
        <v>4800</v>
      </c>
      <c r="L67" s="2">
        <f>SUMIFS('تفاصيل الماليات'!$C$2:$C$754,'تفاصيل الماليات'!$B$2:$B$754,7,'تفاصيل الماليات'!$A$2:$A$754,الدفعات!C67)</f>
        <v>0</v>
      </c>
      <c r="M67" s="2">
        <f>SUMIFS('تفاصيل الماليات'!$C$2:$C$754,'تفاصيل الماليات'!$B$2:$B$754,8,'تفاصيل الماليات'!$A$2:$A$754,الدفعات!C67)</f>
        <v>0</v>
      </c>
      <c r="N67" s="2">
        <f>SUMIFS('تفاصيل الماليات'!$C$2:$C$754,'تفاصيل الماليات'!$B$2:$B$754,9,'تفاصيل الماليات'!$A$2:$A$754,الدفعات!C67)</f>
        <v>0</v>
      </c>
      <c r="O67" s="2">
        <f>SUMIFS('تفاصيل الماليات'!$C$2:$C$754,'تفاصيل الماليات'!$B$2:$B$754,10,'تفاصيل الماليات'!$A$2:$A$754,الدفعات!C67)</f>
        <v>0</v>
      </c>
      <c r="P67" s="2">
        <f>SUMIFS('تفاصيل الماليات'!$C$2:$C$754,'تفاصيل الماليات'!$B$2:$B$754,11,'تفاصيل الماليات'!$A$2:$A$754,الدفعات!C67)</f>
        <v>0</v>
      </c>
      <c r="Q67" s="2">
        <f>SUMIFS('تفاصيل الماليات'!$C$2:$C$754,'تفاصيل الماليات'!$B$2:$B$754,12,'تفاصيل الماليات'!$A$2:$A$754,الدفعات!C67)</f>
        <v>0</v>
      </c>
      <c r="R67" s="2">
        <f>SUMIFS('تفاصيل الماليات'!$C$2:$C$754,'تفاصيل الماليات'!$B$2:$B$754,13,'تفاصيل الماليات'!$A$2:$A$754,الدفعات!C67)</f>
        <v>0</v>
      </c>
      <c r="S67" s="2">
        <f>SUMIFS('تفاصيل الماليات'!$C$2:$C$754,'تفاصيل الماليات'!$B$2:$B$754,14,'تفاصيل الماليات'!$A$2:$A$754,الدفعات!C67)</f>
        <v>0</v>
      </c>
      <c r="T67" s="2">
        <f>SUMIFS('تفاصيل الماليات'!$C$2:$C$754,'تفاصيل الماليات'!$B$2:$B$754,15,'تفاصيل الماليات'!$A$2:$A$754,الدفعات!C67)</f>
        <v>0</v>
      </c>
      <c r="U67" s="2">
        <f>SUMIFS('تفاصيل الماليات'!$C$2:$C$754,'تفاصيل الماليات'!$B$2:$B$754,16,'تفاصيل الماليات'!$A$2:$A$754,الدفعات!C67)</f>
        <v>0</v>
      </c>
      <c r="V67" s="2">
        <f>SUMIFS('تفاصيل الماليات'!$C$2:$C$754,'تفاصيل الماليات'!$B$2:$B$754,17,'تفاصيل الماليات'!$A$2:$A$754,الدفعات!C67)</f>
        <v>0</v>
      </c>
    </row>
    <row r="68" spans="1:22" x14ac:dyDescent="0.3">
      <c r="A68" s="2" t="s">
        <v>51</v>
      </c>
      <c r="B68" s="2">
        <v>599619754</v>
      </c>
      <c r="C68" s="2" t="str">
        <f t="shared" ref="C68:C91" si="1">A68&amp;"-"&amp;B68</f>
        <v>VY93-599619754</v>
      </c>
      <c r="D68" s="2">
        <v>55573</v>
      </c>
      <c r="E68" s="2" t="s">
        <v>6</v>
      </c>
      <c r="F68" s="2">
        <f>SUMIFS('تفاصيل الماليات'!$C$2:$C$754,'تفاصيل الماليات'!$B$2:$B$754,1,'تفاصيل الماليات'!$A$2:$A$754,الدفعات!C68)</f>
        <v>7834</v>
      </c>
      <c r="G68" s="2">
        <f>SUMIFS('تفاصيل الماليات'!$C$2:$C$754,'تفاصيل الماليات'!$B$2:$B$754,2,'تفاصيل الماليات'!$A$2:$A$754,الدفعات!C68)</f>
        <v>4102</v>
      </c>
      <c r="H68" s="2">
        <f>SUMIFS('تفاصيل الماليات'!$C$2:$C$754,'تفاصيل الماليات'!$B$2:$B$754,3,'تفاصيل الماليات'!$A$2:$A$754,الدفعات!C68)</f>
        <v>3378</v>
      </c>
      <c r="I68" s="2">
        <f>SUMIFS('تفاصيل الماليات'!$C$2:$C$754,'تفاصيل الماليات'!$B$2:$B$754,4,'تفاصيل الماليات'!$A$2:$A$754,الدفعات!C68)</f>
        <v>4051</v>
      </c>
      <c r="J68" s="2">
        <f>SUMIFS('تفاصيل الماليات'!$C$2:$C$754,'تفاصيل الماليات'!$B$2:$B$754,5,'تفاصيل الماليات'!$A$2:$A$754,الدفعات!C68)</f>
        <v>8184</v>
      </c>
      <c r="K68" s="2">
        <f>SUMIFS('تفاصيل الماليات'!$C$2:$C$754,'تفاصيل الماليات'!$B$2:$B$754,6,'تفاصيل الماليات'!$A$2:$A$754,الدفعات!C68)</f>
        <v>2840</v>
      </c>
      <c r="L68" s="2">
        <f>SUMIFS('تفاصيل الماليات'!$C$2:$C$754,'تفاصيل الماليات'!$B$2:$B$754,7,'تفاصيل الماليات'!$A$2:$A$754,الدفعات!C68)</f>
        <v>4031</v>
      </c>
      <c r="M68" s="2">
        <f>SUMIFS('تفاصيل الماليات'!$C$2:$C$754,'تفاصيل الماليات'!$B$2:$B$754,8,'تفاصيل الماليات'!$A$2:$A$754,الدفعات!C68)</f>
        <v>6231</v>
      </c>
      <c r="N68" s="2">
        <f>SUMIFS('تفاصيل الماليات'!$C$2:$C$754,'تفاصيل الماليات'!$B$2:$B$754,9,'تفاصيل الماليات'!$A$2:$A$754,الدفعات!C68)</f>
        <v>8596</v>
      </c>
      <c r="O68" s="2">
        <f>SUMIFS('تفاصيل الماليات'!$C$2:$C$754,'تفاصيل الماليات'!$B$2:$B$754,10,'تفاصيل الماليات'!$A$2:$A$754,الدفعات!C68)</f>
        <v>6326</v>
      </c>
      <c r="P68" s="2">
        <f>SUMIFS('تفاصيل الماليات'!$C$2:$C$754,'تفاصيل الماليات'!$B$2:$B$754,11,'تفاصيل الماليات'!$A$2:$A$754,الدفعات!C68)</f>
        <v>0</v>
      </c>
      <c r="Q68" s="2">
        <f>SUMIFS('تفاصيل الماليات'!$C$2:$C$754,'تفاصيل الماليات'!$B$2:$B$754,12,'تفاصيل الماليات'!$A$2:$A$754,الدفعات!C68)</f>
        <v>0</v>
      </c>
      <c r="R68" s="2">
        <f>SUMIFS('تفاصيل الماليات'!$C$2:$C$754,'تفاصيل الماليات'!$B$2:$B$754,13,'تفاصيل الماليات'!$A$2:$A$754,الدفعات!C68)</f>
        <v>0</v>
      </c>
      <c r="S68" s="2">
        <f>SUMIFS('تفاصيل الماليات'!$C$2:$C$754,'تفاصيل الماليات'!$B$2:$B$754,14,'تفاصيل الماليات'!$A$2:$A$754,الدفعات!C68)</f>
        <v>0</v>
      </c>
      <c r="T68" s="2">
        <f>SUMIFS('تفاصيل الماليات'!$C$2:$C$754,'تفاصيل الماليات'!$B$2:$B$754,15,'تفاصيل الماليات'!$A$2:$A$754,الدفعات!C68)</f>
        <v>0</v>
      </c>
      <c r="U68" s="2">
        <f>SUMIFS('تفاصيل الماليات'!$C$2:$C$754,'تفاصيل الماليات'!$B$2:$B$754,16,'تفاصيل الماليات'!$A$2:$A$754,الدفعات!C68)</f>
        <v>0</v>
      </c>
      <c r="V68" s="2">
        <f>SUMIFS('تفاصيل الماليات'!$C$2:$C$754,'تفاصيل الماليات'!$B$2:$B$754,17,'تفاصيل الماليات'!$A$2:$A$754,الدفعات!C68)</f>
        <v>0</v>
      </c>
    </row>
    <row r="69" spans="1:22" x14ac:dyDescent="0.3">
      <c r="A69" s="2" t="s">
        <v>24</v>
      </c>
      <c r="B69" s="2">
        <v>246609690</v>
      </c>
      <c r="C69" s="2" t="str">
        <f t="shared" si="1"/>
        <v>DY01-246609690</v>
      </c>
      <c r="D69" s="2">
        <v>73647</v>
      </c>
      <c r="E69" s="2" t="s">
        <v>9</v>
      </c>
      <c r="F69" s="2">
        <f>SUMIFS('تفاصيل الماليات'!$C$2:$C$754,'تفاصيل الماليات'!$B$2:$B$754,1,'تفاصيل الماليات'!$A$2:$A$754,الدفعات!C69)</f>
        <v>3495</v>
      </c>
      <c r="G69" s="2">
        <f>SUMIFS('تفاصيل الماليات'!$C$2:$C$754,'تفاصيل الماليات'!$B$2:$B$754,2,'تفاصيل الماليات'!$A$2:$A$754,الدفعات!C69)</f>
        <v>1392</v>
      </c>
      <c r="H69" s="2">
        <f>SUMIFS('تفاصيل الماليات'!$C$2:$C$754,'تفاصيل الماليات'!$B$2:$B$754,3,'تفاصيل الماليات'!$A$2:$A$754,الدفعات!C69)</f>
        <v>2138</v>
      </c>
      <c r="I69" s="2">
        <f>SUMIFS('تفاصيل الماليات'!$C$2:$C$754,'تفاصيل الماليات'!$B$2:$B$754,4,'تفاصيل الماليات'!$A$2:$A$754,الدفعات!C69)</f>
        <v>8640</v>
      </c>
      <c r="J69" s="2">
        <f>SUMIFS('تفاصيل الماليات'!$C$2:$C$754,'تفاصيل الماليات'!$B$2:$B$754,5,'تفاصيل الماليات'!$A$2:$A$754,الدفعات!C69)</f>
        <v>3820</v>
      </c>
      <c r="K69" s="2">
        <f>SUMIFS('تفاصيل الماليات'!$C$2:$C$754,'تفاصيل الماليات'!$B$2:$B$754,6,'تفاصيل الماليات'!$A$2:$A$754,الدفعات!C69)</f>
        <v>4191</v>
      </c>
      <c r="L69" s="2">
        <f>SUMIFS('تفاصيل الماليات'!$C$2:$C$754,'تفاصيل الماليات'!$B$2:$B$754,7,'تفاصيل الماليات'!$A$2:$A$754,الدفعات!C69)</f>
        <v>6770</v>
      </c>
      <c r="M69" s="2">
        <f>SUMIFS('تفاصيل الماليات'!$C$2:$C$754,'تفاصيل الماليات'!$B$2:$B$754,8,'تفاصيل الماليات'!$A$2:$A$754,الدفعات!C69)</f>
        <v>8330</v>
      </c>
      <c r="N69" s="2">
        <f>SUMIFS('تفاصيل الماليات'!$C$2:$C$754,'تفاصيل الماليات'!$B$2:$B$754,9,'تفاصيل الماليات'!$A$2:$A$754,الدفعات!C69)</f>
        <v>8661</v>
      </c>
      <c r="O69" s="2">
        <f>SUMIFS('تفاصيل الماليات'!$C$2:$C$754,'تفاصيل الماليات'!$B$2:$B$754,10,'تفاصيل الماليات'!$A$2:$A$754,الدفعات!C69)</f>
        <v>0</v>
      </c>
      <c r="P69" s="2">
        <f>SUMIFS('تفاصيل الماليات'!$C$2:$C$754,'تفاصيل الماليات'!$B$2:$B$754,11,'تفاصيل الماليات'!$A$2:$A$754,الدفعات!C69)</f>
        <v>0</v>
      </c>
      <c r="Q69" s="2">
        <f>SUMIFS('تفاصيل الماليات'!$C$2:$C$754,'تفاصيل الماليات'!$B$2:$B$754,12,'تفاصيل الماليات'!$A$2:$A$754,الدفعات!C69)</f>
        <v>0</v>
      </c>
      <c r="R69" s="2">
        <f>SUMIFS('تفاصيل الماليات'!$C$2:$C$754,'تفاصيل الماليات'!$B$2:$B$754,13,'تفاصيل الماليات'!$A$2:$A$754,الدفعات!C69)</f>
        <v>0</v>
      </c>
      <c r="S69" s="2">
        <f>SUMIFS('تفاصيل الماليات'!$C$2:$C$754,'تفاصيل الماليات'!$B$2:$B$754,14,'تفاصيل الماليات'!$A$2:$A$754,الدفعات!C69)</f>
        <v>0</v>
      </c>
      <c r="T69" s="2">
        <f>SUMIFS('تفاصيل الماليات'!$C$2:$C$754,'تفاصيل الماليات'!$B$2:$B$754,15,'تفاصيل الماليات'!$A$2:$A$754,الدفعات!C69)</f>
        <v>0</v>
      </c>
      <c r="U69" s="2">
        <f>SUMIFS('تفاصيل الماليات'!$C$2:$C$754,'تفاصيل الماليات'!$B$2:$B$754,16,'تفاصيل الماليات'!$A$2:$A$754,الدفعات!C69)</f>
        <v>0</v>
      </c>
      <c r="V69" s="2">
        <f>SUMIFS('تفاصيل الماليات'!$C$2:$C$754,'تفاصيل الماليات'!$B$2:$B$754,17,'تفاصيل الماليات'!$A$2:$A$754,الدفعات!C69)</f>
        <v>0</v>
      </c>
    </row>
    <row r="70" spans="1:22" x14ac:dyDescent="0.3">
      <c r="A70" s="2" t="s">
        <v>83</v>
      </c>
      <c r="B70" s="2">
        <v>456691262</v>
      </c>
      <c r="C70" s="2" t="str">
        <f t="shared" si="1"/>
        <v>NQ47-456691262</v>
      </c>
      <c r="D70" s="2">
        <v>70552</v>
      </c>
      <c r="E70" s="2" t="s">
        <v>7</v>
      </c>
      <c r="F70" s="2">
        <f>SUMIFS('تفاصيل الماليات'!$C$2:$C$754,'تفاصيل الماليات'!$B$2:$B$754,1,'تفاصيل الماليات'!$A$2:$A$754,الدفعات!C70)</f>
        <v>9113</v>
      </c>
      <c r="G70" s="2">
        <f>SUMIFS('تفاصيل الماليات'!$C$2:$C$754,'تفاصيل الماليات'!$B$2:$B$754,2,'تفاصيل الماليات'!$A$2:$A$754,الدفعات!C70)</f>
        <v>2870</v>
      </c>
      <c r="H70" s="2">
        <f>SUMIFS('تفاصيل الماليات'!$C$2:$C$754,'تفاصيل الماليات'!$B$2:$B$754,3,'تفاصيل الماليات'!$A$2:$A$754,الدفعات!C70)</f>
        <v>4061</v>
      </c>
      <c r="I70" s="2">
        <f>SUMIFS('تفاصيل الماليات'!$C$2:$C$754,'تفاصيل الماليات'!$B$2:$B$754,4,'تفاصيل الماليات'!$A$2:$A$754,الدفعات!C70)</f>
        <v>9439</v>
      </c>
      <c r="J70" s="2">
        <f>SUMIFS('تفاصيل الماليات'!$C$2:$C$754,'تفاصيل الماليات'!$B$2:$B$754,5,'تفاصيل الماليات'!$A$2:$A$754,الدفعات!C70)</f>
        <v>8325</v>
      </c>
      <c r="K70" s="2">
        <f>SUMIFS('تفاصيل الماليات'!$C$2:$C$754,'تفاصيل الماليات'!$B$2:$B$754,6,'تفاصيل الماليات'!$A$2:$A$754,الدفعات!C70)</f>
        <v>2027</v>
      </c>
      <c r="L70" s="2">
        <f>SUMIFS('تفاصيل الماليات'!$C$2:$C$754,'تفاصيل الماليات'!$B$2:$B$754,7,'تفاصيل الماليات'!$A$2:$A$754,الدفعات!C70)</f>
        <v>6208</v>
      </c>
      <c r="M70" s="2">
        <f>SUMIFS('تفاصيل الماليات'!$C$2:$C$754,'تفاصيل الماليات'!$B$2:$B$754,8,'تفاصيل الماليات'!$A$2:$A$754,الدفعات!C70)</f>
        <v>8966</v>
      </c>
      <c r="N70" s="2">
        <f>SUMIFS('تفاصيل الماليات'!$C$2:$C$754,'تفاصيل الماليات'!$B$2:$B$754,9,'تفاصيل الماليات'!$A$2:$A$754,الدفعات!C70)</f>
        <v>3510</v>
      </c>
      <c r="O70" s="2">
        <f>SUMIFS('تفاصيل الماليات'!$C$2:$C$754,'تفاصيل الماليات'!$B$2:$B$754,10,'تفاصيل الماليات'!$A$2:$A$754,الدفعات!C70)</f>
        <v>4507</v>
      </c>
      <c r="P70" s="2">
        <f>SUMIFS('تفاصيل الماليات'!$C$2:$C$754,'تفاصيل الماليات'!$B$2:$B$754,11,'تفاصيل الماليات'!$A$2:$A$754,الدفعات!C70)</f>
        <v>3588</v>
      </c>
      <c r="Q70" s="2">
        <f>SUMIFS('تفاصيل الماليات'!$C$2:$C$754,'تفاصيل الماليات'!$B$2:$B$754,12,'تفاصيل الماليات'!$A$2:$A$754,الدفعات!C70)</f>
        <v>0</v>
      </c>
      <c r="R70" s="2">
        <f>SUMIFS('تفاصيل الماليات'!$C$2:$C$754,'تفاصيل الماليات'!$B$2:$B$754,13,'تفاصيل الماليات'!$A$2:$A$754,الدفعات!C70)</f>
        <v>0</v>
      </c>
      <c r="S70" s="2">
        <f>SUMIFS('تفاصيل الماليات'!$C$2:$C$754,'تفاصيل الماليات'!$B$2:$B$754,14,'تفاصيل الماليات'!$A$2:$A$754,الدفعات!C70)</f>
        <v>0</v>
      </c>
      <c r="T70" s="2">
        <f>SUMIFS('تفاصيل الماليات'!$C$2:$C$754,'تفاصيل الماليات'!$B$2:$B$754,15,'تفاصيل الماليات'!$A$2:$A$754,الدفعات!C70)</f>
        <v>0</v>
      </c>
      <c r="U70" s="2">
        <f>SUMIFS('تفاصيل الماليات'!$C$2:$C$754,'تفاصيل الماليات'!$B$2:$B$754,16,'تفاصيل الماليات'!$A$2:$A$754,الدفعات!C70)</f>
        <v>0</v>
      </c>
      <c r="V70" s="2">
        <f>SUMIFS('تفاصيل الماليات'!$C$2:$C$754,'تفاصيل الماليات'!$B$2:$B$754,17,'تفاصيل الماليات'!$A$2:$A$754,الدفعات!C70)</f>
        <v>0</v>
      </c>
    </row>
    <row r="71" spans="1:22" x14ac:dyDescent="0.3">
      <c r="A71" s="2" t="s">
        <v>62</v>
      </c>
      <c r="B71" s="2">
        <v>819477473</v>
      </c>
      <c r="C71" s="2" t="str">
        <f t="shared" si="1"/>
        <v>SZ00-819477473</v>
      </c>
      <c r="D71" s="2">
        <v>64028</v>
      </c>
      <c r="E71" s="2" t="s">
        <v>7</v>
      </c>
      <c r="F71" s="2">
        <f>SUMIFS('تفاصيل الماليات'!$C$2:$C$754,'تفاصيل الماليات'!$B$2:$B$754,1,'تفاصيل الماليات'!$A$2:$A$754,الدفعات!C71)</f>
        <v>3697</v>
      </c>
      <c r="G71" s="2">
        <f>SUMIFS('تفاصيل الماليات'!$C$2:$C$754,'تفاصيل الماليات'!$B$2:$B$754,2,'تفاصيل الماليات'!$A$2:$A$754,الدفعات!C71)</f>
        <v>4784</v>
      </c>
      <c r="H71" s="2">
        <f>SUMIFS('تفاصيل الماليات'!$C$2:$C$754,'تفاصيل الماليات'!$B$2:$B$754,3,'تفاصيل الماليات'!$A$2:$A$754,الدفعات!C71)</f>
        <v>9489</v>
      </c>
      <c r="I71" s="2">
        <f>SUMIFS('تفاصيل الماليات'!$C$2:$C$754,'تفاصيل الماليات'!$B$2:$B$754,4,'تفاصيل الماليات'!$A$2:$A$754,الدفعات!C71)</f>
        <v>2219</v>
      </c>
      <c r="J71" s="2">
        <f>SUMIFS('تفاصيل الماليات'!$C$2:$C$754,'تفاصيل الماليات'!$B$2:$B$754,5,'تفاصيل الماليات'!$A$2:$A$754,الدفعات!C71)</f>
        <v>6792</v>
      </c>
      <c r="K71" s="2">
        <f>SUMIFS('تفاصيل الماليات'!$C$2:$C$754,'تفاصيل الماليات'!$B$2:$B$754,6,'تفاصيل الماليات'!$A$2:$A$754,الدفعات!C71)</f>
        <v>6240</v>
      </c>
      <c r="L71" s="2">
        <f>SUMIFS('تفاصيل الماليات'!$C$2:$C$754,'تفاصيل الماليات'!$B$2:$B$754,7,'تفاصيل الماليات'!$A$2:$A$754,الدفعات!C71)</f>
        <v>1628</v>
      </c>
      <c r="M71" s="2">
        <f>SUMIFS('تفاصيل الماليات'!$C$2:$C$754,'تفاصيل الماليات'!$B$2:$B$754,8,'تفاصيل الماليات'!$A$2:$A$754,الدفعات!C71)</f>
        <v>2994</v>
      </c>
      <c r="N71" s="2">
        <f>SUMIFS('تفاصيل الماليات'!$C$2:$C$754,'تفاصيل الماليات'!$B$2:$B$754,9,'تفاصيل الماليات'!$A$2:$A$754,الدفعات!C71)</f>
        <v>2230</v>
      </c>
      <c r="O71" s="2">
        <f>SUMIFS('تفاصيل الماليات'!$C$2:$C$754,'تفاصيل الماليات'!$B$2:$B$754,10,'تفاصيل الماليات'!$A$2:$A$754,الدفعات!C71)</f>
        <v>1483</v>
      </c>
      <c r="P71" s="2">
        <f>SUMIFS('تفاصيل الماليات'!$C$2:$C$754,'تفاصيل الماليات'!$B$2:$B$754,11,'تفاصيل الماليات'!$A$2:$A$754,الدفعات!C71)</f>
        <v>9396</v>
      </c>
      <c r="Q71" s="2">
        <f>SUMIFS('تفاصيل الماليات'!$C$2:$C$754,'تفاصيل الماليات'!$B$2:$B$754,12,'تفاصيل الماليات'!$A$2:$A$754,الدفعات!C71)</f>
        <v>1273</v>
      </c>
      <c r="R71" s="2">
        <f>SUMIFS('تفاصيل الماليات'!$C$2:$C$754,'تفاصيل الماليات'!$B$2:$B$754,13,'تفاصيل الماليات'!$A$2:$A$754,الدفعات!C71)</f>
        <v>0</v>
      </c>
      <c r="S71" s="2">
        <f>SUMIFS('تفاصيل الماليات'!$C$2:$C$754,'تفاصيل الماليات'!$B$2:$B$754,14,'تفاصيل الماليات'!$A$2:$A$754,الدفعات!C71)</f>
        <v>0</v>
      </c>
      <c r="T71" s="2">
        <f>SUMIFS('تفاصيل الماليات'!$C$2:$C$754,'تفاصيل الماليات'!$B$2:$B$754,15,'تفاصيل الماليات'!$A$2:$A$754,الدفعات!C71)</f>
        <v>0</v>
      </c>
      <c r="U71" s="2">
        <f>SUMIFS('تفاصيل الماليات'!$C$2:$C$754,'تفاصيل الماليات'!$B$2:$B$754,16,'تفاصيل الماليات'!$A$2:$A$754,الدفعات!C71)</f>
        <v>0</v>
      </c>
      <c r="V71" s="2">
        <f>SUMIFS('تفاصيل الماليات'!$C$2:$C$754,'تفاصيل الماليات'!$B$2:$B$754,17,'تفاصيل الماليات'!$A$2:$A$754,الدفعات!C71)</f>
        <v>0</v>
      </c>
    </row>
    <row r="72" spans="1:22" x14ac:dyDescent="0.3">
      <c r="A72" s="2" t="s">
        <v>54</v>
      </c>
      <c r="B72" s="2">
        <v>326790326</v>
      </c>
      <c r="C72" s="2" t="str">
        <f t="shared" si="1"/>
        <v>TD23-326790326</v>
      </c>
      <c r="D72" s="2">
        <v>35138</v>
      </c>
      <c r="E72" s="2" t="s">
        <v>9</v>
      </c>
      <c r="F72" s="2">
        <f>SUMIFS('تفاصيل الماليات'!$C$2:$C$754,'تفاصيل الماليات'!$B$2:$B$754,1,'تفاصيل الماليات'!$A$2:$A$754,الدفعات!C72)</f>
        <v>3726</v>
      </c>
      <c r="G72" s="2">
        <f>SUMIFS('تفاصيل الماليات'!$C$2:$C$754,'تفاصيل الماليات'!$B$2:$B$754,2,'تفاصيل الماليات'!$A$2:$A$754,الدفعات!C72)</f>
        <v>7815</v>
      </c>
      <c r="H72" s="2">
        <f>SUMIFS('تفاصيل الماليات'!$C$2:$C$754,'تفاصيل الماليات'!$B$2:$B$754,3,'تفاصيل الماليات'!$A$2:$A$754,الدفعات!C72)</f>
        <v>5180</v>
      </c>
      <c r="I72" s="2">
        <f>SUMIFS('تفاصيل الماليات'!$C$2:$C$754,'تفاصيل الماليات'!$B$2:$B$754,4,'تفاصيل الماليات'!$A$2:$A$754,الدفعات!C72)</f>
        <v>2918</v>
      </c>
      <c r="J72" s="2">
        <f>SUMIFS('تفاصيل الماليات'!$C$2:$C$754,'تفاصيل الماليات'!$B$2:$B$754,5,'تفاصيل الماليات'!$A$2:$A$754,الدفعات!C72)</f>
        <v>2485</v>
      </c>
      <c r="K72" s="2">
        <f>SUMIFS('تفاصيل الماليات'!$C$2:$C$754,'تفاصيل الماليات'!$B$2:$B$754,6,'تفاصيل الماليات'!$A$2:$A$754,الدفعات!C72)</f>
        <v>7544</v>
      </c>
      <c r="L72" s="2">
        <f>SUMIFS('تفاصيل الماليات'!$C$2:$C$754,'تفاصيل الماليات'!$B$2:$B$754,7,'تفاصيل الماليات'!$A$2:$A$754,الدفعات!C72)</f>
        <v>0</v>
      </c>
      <c r="M72" s="2">
        <f>SUMIFS('تفاصيل الماليات'!$C$2:$C$754,'تفاصيل الماليات'!$B$2:$B$754,8,'تفاصيل الماليات'!$A$2:$A$754,الدفعات!C72)</f>
        <v>0</v>
      </c>
      <c r="N72" s="2">
        <f>SUMIFS('تفاصيل الماليات'!$C$2:$C$754,'تفاصيل الماليات'!$B$2:$B$754,9,'تفاصيل الماليات'!$A$2:$A$754,الدفعات!C72)</f>
        <v>0</v>
      </c>
      <c r="O72" s="2">
        <f>SUMIFS('تفاصيل الماليات'!$C$2:$C$754,'تفاصيل الماليات'!$B$2:$B$754,10,'تفاصيل الماليات'!$A$2:$A$754,الدفعات!C72)</f>
        <v>0</v>
      </c>
      <c r="P72" s="2">
        <f>SUMIFS('تفاصيل الماليات'!$C$2:$C$754,'تفاصيل الماليات'!$B$2:$B$754,11,'تفاصيل الماليات'!$A$2:$A$754,الدفعات!C72)</f>
        <v>0</v>
      </c>
      <c r="Q72" s="2">
        <f>SUMIFS('تفاصيل الماليات'!$C$2:$C$754,'تفاصيل الماليات'!$B$2:$B$754,12,'تفاصيل الماليات'!$A$2:$A$754,الدفعات!C72)</f>
        <v>0</v>
      </c>
      <c r="R72" s="2">
        <f>SUMIFS('تفاصيل الماليات'!$C$2:$C$754,'تفاصيل الماليات'!$B$2:$B$754,13,'تفاصيل الماليات'!$A$2:$A$754,الدفعات!C72)</f>
        <v>0</v>
      </c>
      <c r="S72" s="2">
        <f>SUMIFS('تفاصيل الماليات'!$C$2:$C$754,'تفاصيل الماليات'!$B$2:$B$754,14,'تفاصيل الماليات'!$A$2:$A$754,الدفعات!C72)</f>
        <v>0</v>
      </c>
      <c r="T72" s="2">
        <f>SUMIFS('تفاصيل الماليات'!$C$2:$C$754,'تفاصيل الماليات'!$B$2:$B$754,15,'تفاصيل الماليات'!$A$2:$A$754,الدفعات!C72)</f>
        <v>0</v>
      </c>
      <c r="U72" s="2">
        <f>SUMIFS('تفاصيل الماليات'!$C$2:$C$754,'تفاصيل الماليات'!$B$2:$B$754,16,'تفاصيل الماليات'!$A$2:$A$754,الدفعات!C72)</f>
        <v>0</v>
      </c>
      <c r="V72" s="2">
        <f>SUMIFS('تفاصيل الماليات'!$C$2:$C$754,'تفاصيل الماليات'!$B$2:$B$754,17,'تفاصيل الماليات'!$A$2:$A$754,الدفعات!C72)</f>
        <v>0</v>
      </c>
    </row>
    <row r="73" spans="1:22" x14ac:dyDescent="0.3">
      <c r="A73" s="2" t="s">
        <v>91</v>
      </c>
      <c r="B73" s="2">
        <v>584041074</v>
      </c>
      <c r="C73" s="2" t="str">
        <f t="shared" si="1"/>
        <v>ZR07-584041074</v>
      </c>
      <c r="D73" s="2">
        <v>96695</v>
      </c>
      <c r="E73" s="2" t="s">
        <v>8</v>
      </c>
      <c r="F73" s="2">
        <f>SUMIFS('تفاصيل الماليات'!$C$2:$C$754,'تفاصيل الماليات'!$B$2:$B$754,1,'تفاصيل الماليات'!$A$2:$A$754,الدفعات!C73)</f>
        <v>1770</v>
      </c>
      <c r="G73" s="2">
        <f>SUMIFS('تفاصيل الماليات'!$C$2:$C$754,'تفاصيل الماليات'!$B$2:$B$754,2,'تفاصيل الماليات'!$A$2:$A$754,الدفعات!C73)</f>
        <v>3736</v>
      </c>
      <c r="H73" s="2">
        <f>SUMIFS('تفاصيل الماليات'!$C$2:$C$754,'تفاصيل الماليات'!$B$2:$B$754,3,'تفاصيل الماليات'!$A$2:$A$754,الدفعات!C73)</f>
        <v>7930</v>
      </c>
      <c r="I73" s="2">
        <f>SUMIFS('تفاصيل الماليات'!$C$2:$C$754,'تفاصيل الماليات'!$B$2:$B$754,4,'تفاصيل الماليات'!$A$2:$A$754,الدفعات!C73)</f>
        <v>6038</v>
      </c>
      <c r="J73" s="2">
        <f>SUMIFS('تفاصيل الماليات'!$C$2:$C$754,'تفاصيل الماليات'!$B$2:$B$754,5,'تفاصيل الماليات'!$A$2:$A$754,الدفعات!C73)</f>
        <v>5742</v>
      </c>
      <c r="K73" s="2">
        <f>SUMIFS('تفاصيل الماليات'!$C$2:$C$754,'تفاصيل الماليات'!$B$2:$B$754,6,'تفاصيل الماليات'!$A$2:$A$754,الدفعات!C73)</f>
        <v>4345</v>
      </c>
      <c r="L73" s="2">
        <f>SUMIFS('تفاصيل الماليات'!$C$2:$C$754,'تفاصيل الماليات'!$B$2:$B$754,7,'تفاصيل الماليات'!$A$2:$A$754,الدفعات!C73)</f>
        <v>7292</v>
      </c>
      <c r="M73" s="2">
        <f>SUMIFS('تفاصيل الماليات'!$C$2:$C$754,'تفاصيل الماليات'!$B$2:$B$754,8,'تفاصيل الماليات'!$A$2:$A$754,الدفعات!C73)</f>
        <v>7714</v>
      </c>
      <c r="N73" s="2">
        <f>SUMIFS('تفاصيل الماليات'!$C$2:$C$754,'تفاصيل الماليات'!$B$2:$B$754,9,'تفاصيل الماليات'!$A$2:$A$754,الدفعات!C73)</f>
        <v>5070</v>
      </c>
      <c r="O73" s="2">
        <f>SUMIFS('تفاصيل الماليات'!$C$2:$C$754,'تفاصيل الماليات'!$B$2:$B$754,10,'تفاصيل الماليات'!$A$2:$A$754,الدفعات!C73)</f>
        <v>0</v>
      </c>
      <c r="P73" s="2">
        <f>SUMIFS('تفاصيل الماليات'!$C$2:$C$754,'تفاصيل الماليات'!$B$2:$B$754,11,'تفاصيل الماليات'!$A$2:$A$754,الدفعات!C73)</f>
        <v>0</v>
      </c>
      <c r="Q73" s="2">
        <f>SUMIFS('تفاصيل الماليات'!$C$2:$C$754,'تفاصيل الماليات'!$B$2:$B$754,12,'تفاصيل الماليات'!$A$2:$A$754,الدفعات!C73)</f>
        <v>0</v>
      </c>
      <c r="R73" s="2">
        <f>SUMIFS('تفاصيل الماليات'!$C$2:$C$754,'تفاصيل الماليات'!$B$2:$B$754,13,'تفاصيل الماليات'!$A$2:$A$754,الدفعات!C73)</f>
        <v>0</v>
      </c>
      <c r="S73" s="2">
        <f>SUMIFS('تفاصيل الماليات'!$C$2:$C$754,'تفاصيل الماليات'!$B$2:$B$754,14,'تفاصيل الماليات'!$A$2:$A$754,الدفعات!C73)</f>
        <v>0</v>
      </c>
      <c r="T73" s="2">
        <f>SUMIFS('تفاصيل الماليات'!$C$2:$C$754,'تفاصيل الماليات'!$B$2:$B$754,15,'تفاصيل الماليات'!$A$2:$A$754,الدفعات!C73)</f>
        <v>0</v>
      </c>
      <c r="U73" s="2">
        <f>SUMIFS('تفاصيل الماليات'!$C$2:$C$754,'تفاصيل الماليات'!$B$2:$B$754,16,'تفاصيل الماليات'!$A$2:$A$754,الدفعات!C73)</f>
        <v>0</v>
      </c>
      <c r="V73" s="2">
        <f>SUMIFS('تفاصيل الماليات'!$C$2:$C$754,'تفاصيل الماليات'!$B$2:$B$754,17,'تفاصيل الماليات'!$A$2:$A$754,الدفعات!C73)</f>
        <v>0</v>
      </c>
    </row>
    <row r="74" spans="1:22" x14ac:dyDescent="0.3">
      <c r="A74" s="2" t="s">
        <v>47</v>
      </c>
      <c r="B74" s="2">
        <v>422335280</v>
      </c>
      <c r="C74" s="2" t="str">
        <f t="shared" si="1"/>
        <v>QL56-422335280</v>
      </c>
      <c r="D74" s="2">
        <v>67884</v>
      </c>
      <c r="E74" s="2" t="s">
        <v>8</v>
      </c>
      <c r="F74" s="2">
        <f>SUMIFS('تفاصيل الماليات'!$C$2:$C$754,'تفاصيل الماليات'!$B$2:$B$754,1,'تفاصيل الماليات'!$A$2:$A$754,الدفعات!C74)</f>
        <v>6248</v>
      </c>
      <c r="G74" s="2">
        <f>SUMIFS('تفاصيل الماليات'!$C$2:$C$754,'تفاصيل الماليات'!$B$2:$B$754,2,'تفاصيل الماليات'!$A$2:$A$754,الدفعات!C74)</f>
        <v>7391</v>
      </c>
      <c r="H74" s="2">
        <f>SUMIFS('تفاصيل الماليات'!$C$2:$C$754,'تفاصيل الماليات'!$B$2:$B$754,3,'تفاصيل الماليات'!$A$2:$A$754,الدفعات!C74)</f>
        <v>1577</v>
      </c>
      <c r="I74" s="2">
        <f>SUMIFS('تفاصيل الماليات'!$C$2:$C$754,'تفاصيل الماليات'!$B$2:$B$754,4,'تفاصيل الماليات'!$A$2:$A$754,الدفعات!C74)</f>
        <v>8425</v>
      </c>
      <c r="J74" s="2">
        <f>SUMIFS('تفاصيل الماليات'!$C$2:$C$754,'تفاصيل الماليات'!$B$2:$B$754,5,'تفاصيل الماليات'!$A$2:$A$754,الدفعات!C74)</f>
        <v>6802</v>
      </c>
      <c r="K74" s="2">
        <f>SUMIFS('تفاصيل الماليات'!$C$2:$C$754,'تفاصيل الماليات'!$B$2:$B$754,6,'تفاصيل الماليات'!$A$2:$A$754,الدفعات!C74)</f>
        <v>1638</v>
      </c>
      <c r="L74" s="2">
        <f>SUMIFS('تفاصيل الماليات'!$C$2:$C$754,'تفاصيل الماليات'!$B$2:$B$754,7,'تفاصيل الماليات'!$A$2:$A$754,الدفعات!C74)</f>
        <v>3005</v>
      </c>
      <c r="M74" s="2">
        <f>SUMIFS('تفاصيل الماليات'!$C$2:$C$754,'تفاصيل الماليات'!$B$2:$B$754,8,'تفاصيل الماليات'!$A$2:$A$754,الدفعات!C74)</f>
        <v>4455</v>
      </c>
      <c r="N74" s="2">
        <f>SUMIFS('تفاصيل الماليات'!$C$2:$C$754,'تفاصيل الماليات'!$B$2:$B$754,9,'تفاصيل الماليات'!$A$2:$A$754,الدفعات!C74)</f>
        <v>9087</v>
      </c>
      <c r="O74" s="2">
        <f>SUMIFS('تفاصيل الماليات'!$C$2:$C$754,'تفاصيل الماليات'!$B$2:$B$754,10,'تفاصيل الماليات'!$A$2:$A$754,الدفعات!C74)</f>
        <v>5212</v>
      </c>
      <c r="P74" s="2">
        <f>SUMIFS('تفاصيل الماليات'!$C$2:$C$754,'تفاصيل الماليات'!$B$2:$B$754,11,'تفاصيل الماليات'!$A$2:$A$754,الدفعات!C74)</f>
        <v>2875</v>
      </c>
      <c r="Q74" s="2">
        <f>SUMIFS('تفاصيل الماليات'!$C$2:$C$754,'تفاصيل الماليات'!$B$2:$B$754,12,'تفاصيل الماليات'!$A$2:$A$754,الدفعات!C74)</f>
        <v>2939</v>
      </c>
      <c r="R74" s="2">
        <f>SUMIFS('تفاصيل الماليات'!$C$2:$C$754,'تفاصيل الماليات'!$B$2:$B$754,13,'تفاصيل الماليات'!$A$2:$A$754,الدفعات!C74)</f>
        <v>6956</v>
      </c>
      <c r="S74" s="2">
        <f>SUMIFS('تفاصيل الماليات'!$C$2:$C$754,'تفاصيل الماليات'!$B$2:$B$754,14,'تفاصيل الماليات'!$A$2:$A$754,الدفعات!C74)</f>
        <v>0</v>
      </c>
      <c r="T74" s="2">
        <f>SUMIFS('تفاصيل الماليات'!$C$2:$C$754,'تفاصيل الماليات'!$B$2:$B$754,15,'تفاصيل الماليات'!$A$2:$A$754,الدفعات!C74)</f>
        <v>0</v>
      </c>
      <c r="U74" s="2">
        <f>SUMIFS('تفاصيل الماليات'!$C$2:$C$754,'تفاصيل الماليات'!$B$2:$B$754,16,'تفاصيل الماليات'!$A$2:$A$754,الدفعات!C74)</f>
        <v>0</v>
      </c>
      <c r="V74" s="2">
        <f>SUMIFS('تفاصيل الماليات'!$C$2:$C$754,'تفاصيل الماليات'!$B$2:$B$754,17,'تفاصيل الماليات'!$A$2:$A$754,الدفعات!C74)</f>
        <v>0</v>
      </c>
    </row>
    <row r="75" spans="1:22" x14ac:dyDescent="0.3">
      <c r="A75" s="2" t="s">
        <v>36</v>
      </c>
      <c r="B75" s="2">
        <v>904609916</v>
      </c>
      <c r="C75" s="2" t="str">
        <f t="shared" si="1"/>
        <v>WR06-904609916</v>
      </c>
      <c r="D75" s="2">
        <v>83337</v>
      </c>
      <c r="E75" s="2" t="s">
        <v>6</v>
      </c>
      <c r="F75" s="2">
        <f>SUMIFS('تفاصيل الماليات'!$C$2:$C$754,'تفاصيل الماليات'!$B$2:$B$754,1,'تفاصيل الماليات'!$A$2:$A$754,الدفعات!C75)</f>
        <v>7786</v>
      </c>
      <c r="G75" s="2">
        <f>SUMIFS('تفاصيل الماليات'!$C$2:$C$754,'تفاصيل الماليات'!$B$2:$B$754,2,'تفاصيل الماليات'!$A$2:$A$754,الدفعات!C75)</f>
        <v>5651</v>
      </c>
      <c r="H75" s="2">
        <f>SUMIFS('تفاصيل الماليات'!$C$2:$C$754,'تفاصيل الماليات'!$B$2:$B$754,3,'تفاصيل الماليات'!$A$2:$A$754,الدفعات!C75)</f>
        <v>9569</v>
      </c>
      <c r="I75" s="2">
        <f>SUMIFS('تفاصيل الماليات'!$C$2:$C$754,'تفاصيل الماليات'!$B$2:$B$754,4,'تفاصيل الماليات'!$A$2:$A$754,الدفعات!C75)</f>
        <v>3807</v>
      </c>
      <c r="J75" s="2">
        <f>SUMIFS('تفاصيل الماليات'!$C$2:$C$754,'تفاصيل الماليات'!$B$2:$B$754,5,'تفاصيل الماليات'!$A$2:$A$754,الدفعات!C75)</f>
        <v>5703</v>
      </c>
      <c r="K75" s="2">
        <f>SUMIFS('تفاصيل الماليات'!$C$2:$C$754,'تفاصيل الماليات'!$B$2:$B$754,6,'تفاصيل الماليات'!$A$2:$A$754,الدفعات!C75)</f>
        <v>4075</v>
      </c>
      <c r="L75" s="2">
        <f>SUMIFS('تفاصيل الماليات'!$C$2:$C$754,'تفاصيل الماليات'!$B$2:$B$754,7,'تفاصيل الماليات'!$A$2:$A$754,الدفعات!C75)</f>
        <v>1644</v>
      </c>
      <c r="M75" s="2">
        <f>SUMIFS('تفاصيل الماليات'!$C$2:$C$754,'تفاصيل الماليات'!$B$2:$B$754,8,'تفاصيل الماليات'!$A$2:$A$754,الدفعات!C75)</f>
        <v>0</v>
      </c>
      <c r="N75" s="2">
        <f>SUMIFS('تفاصيل الماليات'!$C$2:$C$754,'تفاصيل الماليات'!$B$2:$B$754,9,'تفاصيل الماليات'!$A$2:$A$754,الدفعات!C75)</f>
        <v>0</v>
      </c>
      <c r="O75" s="2">
        <f>SUMIFS('تفاصيل الماليات'!$C$2:$C$754,'تفاصيل الماليات'!$B$2:$B$754,10,'تفاصيل الماليات'!$A$2:$A$754,الدفعات!C75)</f>
        <v>0</v>
      </c>
      <c r="P75" s="2">
        <f>SUMIFS('تفاصيل الماليات'!$C$2:$C$754,'تفاصيل الماليات'!$B$2:$B$754,11,'تفاصيل الماليات'!$A$2:$A$754,الدفعات!C75)</f>
        <v>0</v>
      </c>
      <c r="Q75" s="2">
        <f>SUMIFS('تفاصيل الماليات'!$C$2:$C$754,'تفاصيل الماليات'!$B$2:$B$754,12,'تفاصيل الماليات'!$A$2:$A$754,الدفعات!C75)</f>
        <v>0</v>
      </c>
      <c r="R75" s="2">
        <f>SUMIFS('تفاصيل الماليات'!$C$2:$C$754,'تفاصيل الماليات'!$B$2:$B$754,13,'تفاصيل الماليات'!$A$2:$A$754,الدفعات!C75)</f>
        <v>0</v>
      </c>
      <c r="S75" s="2">
        <f>SUMIFS('تفاصيل الماليات'!$C$2:$C$754,'تفاصيل الماليات'!$B$2:$B$754,14,'تفاصيل الماليات'!$A$2:$A$754,الدفعات!C75)</f>
        <v>0</v>
      </c>
      <c r="T75" s="2">
        <f>SUMIFS('تفاصيل الماليات'!$C$2:$C$754,'تفاصيل الماليات'!$B$2:$B$754,15,'تفاصيل الماليات'!$A$2:$A$754,الدفعات!C75)</f>
        <v>0</v>
      </c>
      <c r="U75" s="2">
        <f>SUMIFS('تفاصيل الماليات'!$C$2:$C$754,'تفاصيل الماليات'!$B$2:$B$754,16,'تفاصيل الماليات'!$A$2:$A$754,الدفعات!C75)</f>
        <v>0</v>
      </c>
      <c r="V75" s="2">
        <f>SUMIFS('تفاصيل الماليات'!$C$2:$C$754,'تفاصيل الماليات'!$B$2:$B$754,17,'تفاصيل الماليات'!$A$2:$A$754,الدفعات!C75)</f>
        <v>0</v>
      </c>
    </row>
    <row r="76" spans="1:22" x14ac:dyDescent="0.3">
      <c r="A76" s="2" t="s">
        <v>59</v>
      </c>
      <c r="B76" s="2">
        <v>815494229</v>
      </c>
      <c r="C76" s="2" t="str">
        <f t="shared" si="1"/>
        <v>EQ40-815494229</v>
      </c>
      <c r="D76" s="2">
        <v>67378</v>
      </c>
      <c r="E76" s="2" t="s">
        <v>9</v>
      </c>
      <c r="F76" s="2">
        <f>SUMIFS('تفاصيل الماليات'!$C$2:$C$754,'تفاصيل الماليات'!$B$2:$B$754,1,'تفاصيل الماليات'!$A$2:$A$754,الدفعات!C76)</f>
        <v>8024</v>
      </c>
      <c r="G76" s="2">
        <f>SUMIFS('تفاصيل الماليات'!$C$2:$C$754,'تفاصيل الماليات'!$B$2:$B$754,2,'تفاصيل الماليات'!$A$2:$A$754,الدفعات!C76)</f>
        <v>6591</v>
      </c>
      <c r="H76" s="2">
        <f>SUMIFS('تفاصيل الماليات'!$C$2:$C$754,'تفاصيل الماليات'!$B$2:$B$754,3,'تفاصيل الماليات'!$A$2:$A$754,الدفعات!C76)</f>
        <v>1550</v>
      </c>
      <c r="I76" s="2">
        <f>SUMIFS('تفاصيل الماليات'!$C$2:$C$754,'تفاصيل الماليات'!$B$2:$B$754,4,'تفاصيل الماليات'!$A$2:$A$754,الدفعات!C76)</f>
        <v>8349</v>
      </c>
      <c r="J76" s="2">
        <f>SUMIFS('تفاصيل الماليات'!$C$2:$C$754,'تفاصيل الماليات'!$B$2:$B$754,5,'تفاصيل الماليات'!$A$2:$A$754,الدفعات!C76)</f>
        <v>8034</v>
      </c>
      <c r="K76" s="2">
        <f>SUMIFS('تفاصيل الماليات'!$C$2:$C$754,'تفاصيل الماليات'!$B$2:$B$754,6,'تفاصيل الماليات'!$A$2:$A$754,الدفعات!C76)</f>
        <v>9278</v>
      </c>
      <c r="L76" s="2">
        <f>SUMIFS('تفاصيل الماليات'!$C$2:$C$754,'تفاصيل الماليات'!$B$2:$B$754,7,'تفاصيل الماليات'!$A$2:$A$754,الدفعات!C76)</f>
        <v>1914</v>
      </c>
      <c r="M76" s="2">
        <f>SUMIFS('تفاصيل الماليات'!$C$2:$C$754,'تفاصيل الماليات'!$B$2:$B$754,8,'تفاصيل الماليات'!$A$2:$A$754,الدفعات!C76)</f>
        <v>2661</v>
      </c>
      <c r="N76" s="2">
        <f>SUMIFS('تفاصيل الماليات'!$C$2:$C$754,'تفاصيل الماليات'!$B$2:$B$754,9,'تفاصيل الماليات'!$A$2:$A$754,الدفعات!C76)</f>
        <v>8636</v>
      </c>
      <c r="O76" s="2">
        <f>SUMIFS('تفاصيل الماليات'!$C$2:$C$754,'تفاصيل الماليات'!$B$2:$B$754,10,'تفاصيل الماليات'!$A$2:$A$754,الدفعات!C76)</f>
        <v>1711</v>
      </c>
      <c r="P76" s="2">
        <f>SUMIFS('تفاصيل الماليات'!$C$2:$C$754,'تفاصيل الماليات'!$B$2:$B$754,11,'تفاصيل الماليات'!$A$2:$A$754,الدفعات!C76)</f>
        <v>0</v>
      </c>
      <c r="Q76" s="2">
        <f>SUMIFS('تفاصيل الماليات'!$C$2:$C$754,'تفاصيل الماليات'!$B$2:$B$754,12,'تفاصيل الماليات'!$A$2:$A$754,الدفعات!C76)</f>
        <v>0</v>
      </c>
      <c r="R76" s="2">
        <f>SUMIFS('تفاصيل الماليات'!$C$2:$C$754,'تفاصيل الماليات'!$B$2:$B$754,13,'تفاصيل الماليات'!$A$2:$A$754,الدفعات!C76)</f>
        <v>0</v>
      </c>
      <c r="S76" s="2">
        <f>SUMIFS('تفاصيل الماليات'!$C$2:$C$754,'تفاصيل الماليات'!$B$2:$B$754,14,'تفاصيل الماليات'!$A$2:$A$754,الدفعات!C76)</f>
        <v>0</v>
      </c>
      <c r="T76" s="2">
        <f>SUMIFS('تفاصيل الماليات'!$C$2:$C$754,'تفاصيل الماليات'!$B$2:$B$754,15,'تفاصيل الماليات'!$A$2:$A$754,الدفعات!C76)</f>
        <v>0</v>
      </c>
      <c r="U76" s="2">
        <f>SUMIFS('تفاصيل الماليات'!$C$2:$C$754,'تفاصيل الماليات'!$B$2:$B$754,16,'تفاصيل الماليات'!$A$2:$A$754,الدفعات!C76)</f>
        <v>0</v>
      </c>
      <c r="V76" s="2">
        <f>SUMIFS('تفاصيل الماليات'!$C$2:$C$754,'تفاصيل الماليات'!$B$2:$B$754,17,'تفاصيل الماليات'!$A$2:$A$754,الدفعات!C76)</f>
        <v>0</v>
      </c>
    </row>
    <row r="77" spans="1:22" x14ac:dyDescent="0.3">
      <c r="A77" s="2" t="s">
        <v>33</v>
      </c>
      <c r="B77" s="2">
        <v>530147861</v>
      </c>
      <c r="C77" s="2" t="str">
        <f t="shared" si="1"/>
        <v>VS66-530147861</v>
      </c>
      <c r="D77" s="2">
        <v>125895</v>
      </c>
      <c r="E77" s="2" t="s">
        <v>7</v>
      </c>
      <c r="F77" s="2">
        <f>SUMIFS('تفاصيل الماليات'!$C$2:$C$754,'تفاصيل الماليات'!$B$2:$B$754,1,'تفاصيل الماليات'!$A$2:$A$754,الدفعات!C77)</f>
        <v>9130</v>
      </c>
      <c r="G77" s="2">
        <f>SUMIFS('تفاصيل الماليات'!$C$2:$C$754,'تفاصيل الماليات'!$B$2:$B$754,2,'تفاصيل الماليات'!$A$2:$A$754,الدفعات!C77)</f>
        <v>9175</v>
      </c>
      <c r="H77" s="2">
        <f>SUMIFS('تفاصيل الماليات'!$C$2:$C$754,'تفاصيل الماليات'!$B$2:$B$754,3,'تفاصيل الماليات'!$A$2:$A$754,الدفعات!C77)</f>
        <v>5845</v>
      </c>
      <c r="I77" s="2">
        <f>SUMIFS('تفاصيل الماليات'!$C$2:$C$754,'تفاصيل الماليات'!$B$2:$B$754,4,'تفاصيل الماليات'!$A$2:$A$754,الدفعات!C77)</f>
        <v>3336</v>
      </c>
      <c r="J77" s="2">
        <f>SUMIFS('تفاصيل الماليات'!$C$2:$C$754,'تفاصيل الماليات'!$B$2:$B$754,5,'تفاصيل الماليات'!$A$2:$A$754,الدفعات!C77)</f>
        <v>3792</v>
      </c>
      <c r="K77" s="2">
        <f>SUMIFS('تفاصيل الماليات'!$C$2:$C$754,'تفاصيل الماليات'!$B$2:$B$754,6,'تفاصيل الماليات'!$A$2:$A$754,الدفعات!C77)</f>
        <v>9562</v>
      </c>
      <c r="L77" s="2">
        <f>SUMIFS('تفاصيل الماليات'!$C$2:$C$754,'تفاصيل الماليات'!$B$2:$B$754,7,'تفاصيل الماليات'!$A$2:$A$754,الدفعات!C77)</f>
        <v>1433</v>
      </c>
      <c r="M77" s="2">
        <f>SUMIFS('تفاصيل الماليات'!$C$2:$C$754,'تفاصيل الماليات'!$B$2:$B$754,8,'تفاصيل الماليات'!$A$2:$A$754,الدفعات!C77)</f>
        <v>8510</v>
      </c>
      <c r="N77" s="2">
        <f>SUMIFS('تفاصيل الماليات'!$C$2:$C$754,'تفاصيل الماليات'!$B$2:$B$754,9,'تفاصيل الماليات'!$A$2:$A$754,الدفعات!C77)</f>
        <v>4173</v>
      </c>
      <c r="O77" s="2">
        <f>SUMIFS('تفاصيل الماليات'!$C$2:$C$754,'تفاصيل الماليات'!$B$2:$B$754,10,'تفاصيل الماليات'!$A$2:$A$754,الدفعات!C77)</f>
        <v>1832</v>
      </c>
      <c r="P77" s="2">
        <f>SUMIFS('تفاصيل الماليات'!$C$2:$C$754,'تفاصيل الماليات'!$B$2:$B$754,11,'تفاصيل الماليات'!$A$2:$A$754,الدفعات!C77)</f>
        <v>8347</v>
      </c>
      <c r="Q77" s="2">
        <f>SUMIFS('تفاصيل الماليات'!$C$2:$C$754,'تفاصيل الماليات'!$B$2:$B$754,12,'تفاصيل الماليات'!$A$2:$A$754,الدفعات!C77)</f>
        <v>5927</v>
      </c>
      <c r="R77" s="2">
        <f>SUMIFS('تفاصيل الماليات'!$C$2:$C$754,'تفاصيل الماليات'!$B$2:$B$754,13,'تفاصيل الماليات'!$A$2:$A$754,الدفعات!C77)</f>
        <v>6622</v>
      </c>
      <c r="S77" s="2">
        <f>SUMIFS('تفاصيل الماليات'!$C$2:$C$754,'تفاصيل الماليات'!$B$2:$B$754,14,'تفاصيل الماليات'!$A$2:$A$754,الدفعات!C77)</f>
        <v>0</v>
      </c>
      <c r="T77" s="2">
        <f>SUMIFS('تفاصيل الماليات'!$C$2:$C$754,'تفاصيل الماليات'!$B$2:$B$754,15,'تفاصيل الماليات'!$A$2:$A$754,الدفعات!C77)</f>
        <v>0</v>
      </c>
      <c r="U77" s="2">
        <f>SUMIFS('تفاصيل الماليات'!$C$2:$C$754,'تفاصيل الماليات'!$B$2:$B$754,16,'تفاصيل الماليات'!$A$2:$A$754,الدفعات!C77)</f>
        <v>0</v>
      </c>
      <c r="V77" s="2">
        <f>SUMIFS('تفاصيل الماليات'!$C$2:$C$754,'تفاصيل الماليات'!$B$2:$B$754,17,'تفاصيل الماليات'!$A$2:$A$754,الدفعات!C77)</f>
        <v>0</v>
      </c>
    </row>
    <row r="78" spans="1:22" x14ac:dyDescent="0.3">
      <c r="A78" s="2" t="s">
        <v>96</v>
      </c>
      <c r="B78" s="2">
        <v>234791788</v>
      </c>
      <c r="C78" s="2" t="str">
        <f t="shared" si="1"/>
        <v>HR55-234791788</v>
      </c>
      <c r="D78" s="2">
        <v>134742</v>
      </c>
      <c r="E78" s="2" t="s">
        <v>6</v>
      </c>
      <c r="F78" s="2">
        <f>SUMIFS('تفاصيل الماليات'!$C$2:$C$754,'تفاصيل الماليات'!$B$2:$B$754,1,'تفاصيل الماليات'!$A$2:$A$754,الدفعات!C78)</f>
        <v>9203</v>
      </c>
      <c r="G78" s="2">
        <f>SUMIFS('تفاصيل الماليات'!$C$2:$C$754,'تفاصيل الماليات'!$B$2:$B$754,2,'تفاصيل الماليات'!$A$2:$A$754,الدفعات!C78)</f>
        <v>3987</v>
      </c>
      <c r="H78" s="2">
        <f>SUMIFS('تفاصيل الماليات'!$C$2:$C$754,'تفاصيل الماليات'!$B$2:$B$754,3,'تفاصيل الماليات'!$A$2:$A$754,الدفعات!C78)</f>
        <v>6738</v>
      </c>
      <c r="I78" s="2">
        <f>SUMIFS('تفاصيل الماليات'!$C$2:$C$754,'تفاصيل الماليات'!$B$2:$B$754,4,'تفاصيل الماليات'!$A$2:$A$754,الدفعات!C78)</f>
        <v>6468</v>
      </c>
      <c r="J78" s="2">
        <f>SUMIFS('تفاصيل الماليات'!$C$2:$C$754,'تفاصيل الماليات'!$B$2:$B$754,5,'تفاصيل الماليات'!$A$2:$A$754,الدفعات!C78)</f>
        <v>8959</v>
      </c>
      <c r="K78" s="2">
        <f>SUMIFS('تفاصيل الماليات'!$C$2:$C$754,'تفاصيل الماليات'!$B$2:$B$754,6,'تفاصيل الماليات'!$A$2:$A$754,الدفعات!C78)</f>
        <v>6045</v>
      </c>
      <c r="L78" s="2">
        <f>SUMIFS('تفاصيل الماليات'!$C$2:$C$754,'تفاصيل الماليات'!$B$2:$B$754,7,'تفاصيل الماليات'!$A$2:$A$754,الدفعات!C78)</f>
        <v>9592</v>
      </c>
      <c r="M78" s="2">
        <f>SUMIFS('تفاصيل الماليات'!$C$2:$C$754,'تفاصيل الماليات'!$B$2:$B$754,8,'تفاصيل الماليات'!$A$2:$A$754,الدفعات!C78)</f>
        <v>8188</v>
      </c>
      <c r="N78" s="2">
        <f>SUMIFS('تفاصيل الماليات'!$C$2:$C$754,'تفاصيل الماليات'!$B$2:$B$754,9,'تفاصيل الماليات'!$A$2:$A$754,الدفعات!C78)</f>
        <v>3111</v>
      </c>
      <c r="O78" s="2">
        <f>SUMIFS('تفاصيل الماليات'!$C$2:$C$754,'تفاصيل الماليات'!$B$2:$B$754,10,'تفاصيل الماليات'!$A$2:$A$754,الدفعات!C78)</f>
        <v>8599</v>
      </c>
      <c r="P78" s="2">
        <f>SUMIFS('تفاصيل الماليات'!$C$2:$C$754,'تفاصيل الماليات'!$B$2:$B$754,11,'تفاصيل الماليات'!$A$2:$A$754,الدفعات!C78)</f>
        <v>8841</v>
      </c>
      <c r="Q78" s="2">
        <f>SUMIFS('تفاصيل الماليات'!$C$2:$C$754,'تفاصيل الماليات'!$B$2:$B$754,12,'تفاصيل الماليات'!$A$2:$A$754,الدفعات!C78)</f>
        <v>4447</v>
      </c>
      <c r="R78" s="2">
        <f>SUMIFS('تفاصيل الماليات'!$C$2:$C$754,'تفاصيل الماليات'!$B$2:$B$754,13,'تفاصيل الماليات'!$A$2:$A$754,الدفعات!C78)</f>
        <v>3926</v>
      </c>
      <c r="S78" s="2">
        <f>SUMIFS('تفاصيل الماليات'!$C$2:$C$754,'تفاصيل الماليات'!$B$2:$B$754,14,'تفاصيل الماليات'!$A$2:$A$754,الدفعات!C78)</f>
        <v>0</v>
      </c>
      <c r="T78" s="2">
        <f>SUMIFS('تفاصيل الماليات'!$C$2:$C$754,'تفاصيل الماليات'!$B$2:$B$754,15,'تفاصيل الماليات'!$A$2:$A$754,الدفعات!C78)</f>
        <v>0</v>
      </c>
      <c r="U78" s="2">
        <f>SUMIFS('تفاصيل الماليات'!$C$2:$C$754,'تفاصيل الماليات'!$B$2:$B$754,16,'تفاصيل الماليات'!$A$2:$A$754,الدفعات!C78)</f>
        <v>0</v>
      </c>
      <c r="V78" s="2">
        <f>SUMIFS('تفاصيل الماليات'!$C$2:$C$754,'تفاصيل الماليات'!$B$2:$B$754,17,'تفاصيل الماليات'!$A$2:$A$754,الدفعات!C78)</f>
        <v>0</v>
      </c>
    </row>
    <row r="79" spans="1:22" x14ac:dyDescent="0.3">
      <c r="A79" s="2" t="s">
        <v>69</v>
      </c>
      <c r="B79" s="2">
        <v>798018545</v>
      </c>
      <c r="C79" s="2" t="str">
        <f t="shared" si="1"/>
        <v>XH22-798018545</v>
      </c>
      <c r="D79" s="2">
        <v>77324</v>
      </c>
      <c r="E79" s="2" t="s">
        <v>8</v>
      </c>
      <c r="F79" s="2">
        <f>SUMIFS('تفاصيل الماليات'!$C$2:$C$754,'تفاصيل الماليات'!$B$2:$B$754,1,'تفاصيل الماليات'!$A$2:$A$754,الدفعات!C79)</f>
        <v>3269</v>
      </c>
      <c r="G79" s="2">
        <f>SUMIFS('تفاصيل الماليات'!$C$2:$C$754,'تفاصيل الماليات'!$B$2:$B$754,2,'تفاصيل الماليات'!$A$2:$A$754,الدفعات!C79)</f>
        <v>7638</v>
      </c>
      <c r="H79" s="2">
        <f>SUMIFS('تفاصيل الماليات'!$C$2:$C$754,'تفاصيل الماليات'!$B$2:$B$754,3,'تفاصيل الماليات'!$A$2:$A$754,الدفعات!C79)</f>
        <v>2304</v>
      </c>
      <c r="I79" s="2">
        <f>SUMIFS('تفاصيل الماليات'!$C$2:$C$754,'تفاصيل الماليات'!$B$2:$B$754,4,'تفاصيل الماليات'!$A$2:$A$754,الدفعات!C79)</f>
        <v>4339</v>
      </c>
      <c r="J79" s="2">
        <f>SUMIFS('تفاصيل الماليات'!$C$2:$C$754,'تفاصيل الماليات'!$B$2:$B$754,5,'تفاصيل الماليات'!$A$2:$A$754,الدفعات!C79)</f>
        <v>0</v>
      </c>
      <c r="K79" s="2">
        <f>SUMIFS('تفاصيل الماليات'!$C$2:$C$754,'تفاصيل الماليات'!$B$2:$B$754,6,'تفاصيل الماليات'!$A$2:$A$754,الدفعات!C79)</f>
        <v>0</v>
      </c>
      <c r="L79" s="2">
        <f>SUMIFS('تفاصيل الماليات'!$C$2:$C$754,'تفاصيل الماليات'!$B$2:$B$754,7,'تفاصيل الماليات'!$A$2:$A$754,الدفعات!C79)</f>
        <v>0</v>
      </c>
      <c r="M79" s="2">
        <f>SUMIFS('تفاصيل الماليات'!$C$2:$C$754,'تفاصيل الماليات'!$B$2:$B$754,8,'تفاصيل الماليات'!$A$2:$A$754,الدفعات!C79)</f>
        <v>0</v>
      </c>
      <c r="N79" s="2">
        <f>SUMIFS('تفاصيل الماليات'!$C$2:$C$754,'تفاصيل الماليات'!$B$2:$B$754,9,'تفاصيل الماليات'!$A$2:$A$754,الدفعات!C79)</f>
        <v>0</v>
      </c>
      <c r="O79" s="2">
        <f>SUMIFS('تفاصيل الماليات'!$C$2:$C$754,'تفاصيل الماليات'!$B$2:$B$754,10,'تفاصيل الماليات'!$A$2:$A$754,الدفعات!C79)</f>
        <v>0</v>
      </c>
      <c r="P79" s="2">
        <f>SUMIFS('تفاصيل الماليات'!$C$2:$C$754,'تفاصيل الماليات'!$B$2:$B$754,11,'تفاصيل الماليات'!$A$2:$A$754,الدفعات!C79)</f>
        <v>0</v>
      </c>
      <c r="Q79" s="2">
        <f>SUMIFS('تفاصيل الماليات'!$C$2:$C$754,'تفاصيل الماليات'!$B$2:$B$754,12,'تفاصيل الماليات'!$A$2:$A$754,الدفعات!C79)</f>
        <v>0</v>
      </c>
      <c r="R79" s="2">
        <f>SUMIFS('تفاصيل الماليات'!$C$2:$C$754,'تفاصيل الماليات'!$B$2:$B$754,13,'تفاصيل الماليات'!$A$2:$A$754,الدفعات!C79)</f>
        <v>0</v>
      </c>
      <c r="S79" s="2">
        <f>SUMIFS('تفاصيل الماليات'!$C$2:$C$754,'تفاصيل الماليات'!$B$2:$B$754,14,'تفاصيل الماليات'!$A$2:$A$754,الدفعات!C79)</f>
        <v>0</v>
      </c>
      <c r="T79" s="2">
        <f>SUMIFS('تفاصيل الماليات'!$C$2:$C$754,'تفاصيل الماليات'!$B$2:$B$754,15,'تفاصيل الماليات'!$A$2:$A$754,الدفعات!C79)</f>
        <v>0</v>
      </c>
      <c r="U79" s="2">
        <f>SUMIFS('تفاصيل الماليات'!$C$2:$C$754,'تفاصيل الماليات'!$B$2:$B$754,16,'تفاصيل الماليات'!$A$2:$A$754,الدفعات!C79)</f>
        <v>0</v>
      </c>
      <c r="V79" s="2">
        <f>SUMIFS('تفاصيل الماليات'!$C$2:$C$754,'تفاصيل الماليات'!$B$2:$B$754,17,'تفاصيل الماليات'!$A$2:$A$754,الدفعات!C79)</f>
        <v>0</v>
      </c>
    </row>
    <row r="80" spans="1:22" x14ac:dyDescent="0.3">
      <c r="A80" s="2" t="s">
        <v>49</v>
      </c>
      <c r="B80" s="2">
        <v>742039844</v>
      </c>
      <c r="C80" s="2" t="str">
        <f t="shared" si="1"/>
        <v>KL96-742039844</v>
      </c>
      <c r="D80" s="2">
        <v>50221</v>
      </c>
      <c r="E80" s="2" t="s">
        <v>8</v>
      </c>
      <c r="F80" s="2">
        <f>SUMIFS('تفاصيل الماليات'!$C$2:$C$754,'تفاصيل الماليات'!$B$2:$B$754,1,'تفاصيل الماليات'!$A$2:$A$754,الدفعات!C80)</f>
        <v>4673</v>
      </c>
      <c r="G80" s="2">
        <f>SUMIFS('تفاصيل الماليات'!$C$2:$C$754,'تفاصيل الماليات'!$B$2:$B$754,2,'تفاصيل الماليات'!$A$2:$A$754,الدفعات!C80)</f>
        <v>8884</v>
      </c>
      <c r="H80" s="2">
        <f>SUMIFS('تفاصيل الماليات'!$C$2:$C$754,'تفاصيل الماليات'!$B$2:$B$754,3,'تفاصيل الماليات'!$A$2:$A$754,الدفعات!C80)</f>
        <v>9085</v>
      </c>
      <c r="I80" s="2">
        <f>SUMIFS('تفاصيل الماليات'!$C$2:$C$754,'تفاصيل الماليات'!$B$2:$B$754,4,'تفاصيل الماليات'!$A$2:$A$754,الدفعات!C80)</f>
        <v>6068</v>
      </c>
      <c r="J80" s="2">
        <f>SUMIFS('تفاصيل الماليات'!$C$2:$C$754,'تفاصيل الماليات'!$B$2:$B$754,5,'تفاصيل الماليات'!$A$2:$A$754,الدفعات!C80)</f>
        <v>5487</v>
      </c>
      <c r="K80" s="2">
        <f>SUMIFS('تفاصيل الماليات'!$C$2:$C$754,'تفاصيل الماليات'!$B$2:$B$754,6,'تفاصيل الماليات'!$A$2:$A$754,الدفعات!C80)</f>
        <v>9565</v>
      </c>
      <c r="L80" s="2">
        <f>SUMIFS('تفاصيل الماليات'!$C$2:$C$754,'تفاصيل الماليات'!$B$2:$B$754,7,'تفاصيل الماليات'!$A$2:$A$754,الدفعات!C80)</f>
        <v>0</v>
      </c>
      <c r="M80" s="2">
        <f>SUMIFS('تفاصيل الماليات'!$C$2:$C$754,'تفاصيل الماليات'!$B$2:$B$754,8,'تفاصيل الماليات'!$A$2:$A$754,الدفعات!C80)</f>
        <v>0</v>
      </c>
      <c r="N80" s="2">
        <f>SUMIFS('تفاصيل الماليات'!$C$2:$C$754,'تفاصيل الماليات'!$B$2:$B$754,9,'تفاصيل الماليات'!$A$2:$A$754,الدفعات!C80)</f>
        <v>0</v>
      </c>
      <c r="O80" s="2">
        <f>SUMIFS('تفاصيل الماليات'!$C$2:$C$754,'تفاصيل الماليات'!$B$2:$B$754,10,'تفاصيل الماليات'!$A$2:$A$754,الدفعات!C80)</f>
        <v>0</v>
      </c>
      <c r="P80" s="2">
        <f>SUMIFS('تفاصيل الماليات'!$C$2:$C$754,'تفاصيل الماليات'!$B$2:$B$754,11,'تفاصيل الماليات'!$A$2:$A$754,الدفعات!C80)</f>
        <v>0</v>
      </c>
      <c r="Q80" s="2">
        <f>SUMIFS('تفاصيل الماليات'!$C$2:$C$754,'تفاصيل الماليات'!$B$2:$B$754,12,'تفاصيل الماليات'!$A$2:$A$754,الدفعات!C80)</f>
        <v>0</v>
      </c>
      <c r="R80" s="2">
        <f>SUMIFS('تفاصيل الماليات'!$C$2:$C$754,'تفاصيل الماليات'!$B$2:$B$754,13,'تفاصيل الماليات'!$A$2:$A$754,الدفعات!C80)</f>
        <v>0</v>
      </c>
      <c r="S80" s="2">
        <f>SUMIFS('تفاصيل الماليات'!$C$2:$C$754,'تفاصيل الماليات'!$B$2:$B$754,14,'تفاصيل الماليات'!$A$2:$A$754,الدفعات!C80)</f>
        <v>0</v>
      </c>
      <c r="T80" s="2">
        <f>SUMIFS('تفاصيل الماليات'!$C$2:$C$754,'تفاصيل الماليات'!$B$2:$B$754,15,'تفاصيل الماليات'!$A$2:$A$754,الدفعات!C80)</f>
        <v>0</v>
      </c>
      <c r="U80" s="2">
        <f>SUMIFS('تفاصيل الماليات'!$C$2:$C$754,'تفاصيل الماليات'!$B$2:$B$754,16,'تفاصيل الماليات'!$A$2:$A$754,الدفعات!C80)</f>
        <v>0</v>
      </c>
      <c r="V80" s="2">
        <f>SUMIFS('تفاصيل الماليات'!$C$2:$C$754,'تفاصيل الماليات'!$B$2:$B$754,17,'تفاصيل الماليات'!$A$2:$A$754,الدفعات!C80)</f>
        <v>0</v>
      </c>
    </row>
    <row r="81" spans="1:22" x14ac:dyDescent="0.3">
      <c r="A81" s="2" t="s">
        <v>45</v>
      </c>
      <c r="B81" s="2">
        <v>913223305</v>
      </c>
      <c r="C81" s="2" t="str">
        <f t="shared" si="1"/>
        <v>RY01-913223305</v>
      </c>
      <c r="D81" s="2">
        <v>48985</v>
      </c>
      <c r="E81" s="2" t="s">
        <v>7</v>
      </c>
      <c r="F81" s="2">
        <f>SUMIFS('تفاصيل الماليات'!$C$2:$C$754,'تفاصيل الماليات'!$B$2:$B$754,1,'تفاصيل الماليات'!$A$2:$A$754,الدفعات!C81)</f>
        <v>2487</v>
      </c>
      <c r="G81" s="2">
        <f>SUMIFS('تفاصيل الماليات'!$C$2:$C$754,'تفاصيل الماليات'!$B$2:$B$754,2,'تفاصيل الماليات'!$A$2:$A$754,الدفعات!C81)</f>
        <v>2008</v>
      </c>
      <c r="H81" s="2">
        <f>SUMIFS('تفاصيل الماليات'!$C$2:$C$754,'تفاصيل الماليات'!$B$2:$B$754,3,'تفاصيل الماليات'!$A$2:$A$754,الدفعات!C81)</f>
        <v>7728</v>
      </c>
      <c r="I81" s="2">
        <f>SUMIFS('تفاصيل الماليات'!$C$2:$C$754,'تفاصيل الماليات'!$B$2:$B$754,4,'تفاصيل الماليات'!$A$2:$A$754,الدفعات!C81)</f>
        <v>2541</v>
      </c>
      <c r="J81" s="2">
        <f>SUMIFS('تفاصيل الماليات'!$C$2:$C$754,'تفاصيل الماليات'!$B$2:$B$754,5,'تفاصيل الماليات'!$A$2:$A$754,الدفعات!C81)</f>
        <v>4125</v>
      </c>
      <c r="K81" s="2">
        <f>SUMIFS('تفاصيل الماليات'!$C$2:$C$754,'تفاصيل الماليات'!$B$2:$B$754,6,'تفاصيل الماليات'!$A$2:$A$754,الدفعات!C81)</f>
        <v>8469</v>
      </c>
      <c r="L81" s="2">
        <f>SUMIFS('تفاصيل الماليات'!$C$2:$C$754,'تفاصيل الماليات'!$B$2:$B$754,7,'تفاصيل الماليات'!$A$2:$A$754,الدفعات!C81)</f>
        <v>6713</v>
      </c>
      <c r="M81" s="2">
        <f>SUMIFS('تفاصيل الماليات'!$C$2:$C$754,'تفاصيل الماليات'!$B$2:$B$754,8,'تفاصيل الماليات'!$A$2:$A$754,الدفعات!C81)</f>
        <v>1809</v>
      </c>
      <c r="N81" s="2">
        <f>SUMIFS('تفاصيل الماليات'!$C$2:$C$754,'تفاصيل الماليات'!$B$2:$B$754,9,'تفاصيل الماليات'!$A$2:$A$754,الدفعات!C81)</f>
        <v>8005</v>
      </c>
      <c r="O81" s="2">
        <f>SUMIFS('تفاصيل الماليات'!$C$2:$C$754,'تفاصيل الماليات'!$B$2:$B$754,10,'تفاصيل الماليات'!$A$2:$A$754,الدفعات!C81)</f>
        <v>5100</v>
      </c>
      <c r="P81" s="2">
        <f>SUMIFS('تفاصيل الماليات'!$C$2:$C$754,'تفاصيل الماليات'!$B$2:$B$754,11,'تفاصيل الماليات'!$A$2:$A$754,الدفعات!C81)</f>
        <v>0</v>
      </c>
      <c r="Q81" s="2">
        <f>SUMIFS('تفاصيل الماليات'!$C$2:$C$754,'تفاصيل الماليات'!$B$2:$B$754,12,'تفاصيل الماليات'!$A$2:$A$754,الدفعات!C81)</f>
        <v>0</v>
      </c>
      <c r="R81" s="2">
        <f>SUMIFS('تفاصيل الماليات'!$C$2:$C$754,'تفاصيل الماليات'!$B$2:$B$754,13,'تفاصيل الماليات'!$A$2:$A$754,الدفعات!C81)</f>
        <v>0</v>
      </c>
      <c r="S81" s="2">
        <f>SUMIFS('تفاصيل الماليات'!$C$2:$C$754,'تفاصيل الماليات'!$B$2:$B$754,14,'تفاصيل الماليات'!$A$2:$A$754,الدفعات!C81)</f>
        <v>0</v>
      </c>
      <c r="T81" s="2">
        <f>SUMIFS('تفاصيل الماليات'!$C$2:$C$754,'تفاصيل الماليات'!$B$2:$B$754,15,'تفاصيل الماليات'!$A$2:$A$754,الدفعات!C81)</f>
        <v>0</v>
      </c>
      <c r="U81" s="2">
        <f>SUMIFS('تفاصيل الماليات'!$C$2:$C$754,'تفاصيل الماليات'!$B$2:$B$754,16,'تفاصيل الماليات'!$A$2:$A$754,الدفعات!C81)</f>
        <v>0</v>
      </c>
      <c r="V81" s="2">
        <f>SUMIFS('تفاصيل الماليات'!$C$2:$C$754,'تفاصيل الماليات'!$B$2:$B$754,17,'تفاصيل الماليات'!$A$2:$A$754,الدفعات!C81)</f>
        <v>0</v>
      </c>
    </row>
    <row r="82" spans="1:22" x14ac:dyDescent="0.3">
      <c r="A82" s="2" t="s">
        <v>81</v>
      </c>
      <c r="B82" s="2">
        <v>977324937</v>
      </c>
      <c r="C82" s="2" t="str">
        <f t="shared" si="1"/>
        <v>CV11-977324937</v>
      </c>
      <c r="D82" s="2">
        <v>53611</v>
      </c>
      <c r="E82" s="2" t="s">
        <v>8</v>
      </c>
      <c r="F82" s="2">
        <f>SUMIFS('تفاصيل الماليات'!$C$2:$C$754,'تفاصيل الماليات'!$B$2:$B$754,1,'تفاصيل الماليات'!$A$2:$A$754,الدفعات!C82)</f>
        <v>1742</v>
      </c>
      <c r="G82" s="2">
        <f>SUMIFS('تفاصيل الماليات'!$C$2:$C$754,'تفاصيل الماليات'!$B$2:$B$754,2,'تفاصيل الماليات'!$A$2:$A$754,الدفعات!C82)</f>
        <v>8173</v>
      </c>
      <c r="H82" s="2">
        <f>SUMIFS('تفاصيل الماليات'!$C$2:$C$754,'تفاصيل الماليات'!$B$2:$B$754,3,'تفاصيل الماليات'!$A$2:$A$754,الدفعات!C82)</f>
        <v>2336</v>
      </c>
      <c r="I82" s="2">
        <f>SUMIFS('تفاصيل الماليات'!$C$2:$C$754,'تفاصيل الماليات'!$B$2:$B$754,4,'تفاصيل الماليات'!$A$2:$A$754,الدفعات!C82)</f>
        <v>4846</v>
      </c>
      <c r="J82" s="2">
        <f>SUMIFS('تفاصيل الماليات'!$C$2:$C$754,'تفاصيل الماليات'!$B$2:$B$754,5,'تفاصيل الماليات'!$A$2:$A$754,الدفعات!C82)</f>
        <v>4128</v>
      </c>
      <c r="K82" s="2">
        <f>SUMIFS('تفاصيل الماليات'!$C$2:$C$754,'تفاصيل الماليات'!$B$2:$B$754,6,'تفاصيل الماليات'!$A$2:$A$754,الدفعات!C82)</f>
        <v>8924</v>
      </c>
      <c r="L82" s="2">
        <f>SUMIFS('تفاصيل الماليات'!$C$2:$C$754,'تفاصيل الماليات'!$B$2:$B$754,7,'تفاصيل الماليات'!$A$2:$A$754,الدفعات!C82)</f>
        <v>1634</v>
      </c>
      <c r="M82" s="2">
        <f>SUMIFS('تفاصيل الماليات'!$C$2:$C$754,'تفاصيل الماليات'!$B$2:$B$754,8,'تفاصيل الماليات'!$A$2:$A$754,الدفعات!C82)</f>
        <v>8642</v>
      </c>
      <c r="N82" s="2">
        <f>SUMIFS('تفاصيل الماليات'!$C$2:$C$754,'تفاصيل الماليات'!$B$2:$B$754,9,'تفاصيل الماليات'!$A$2:$A$754,الدفعات!C82)</f>
        <v>0</v>
      </c>
      <c r="O82" s="2">
        <f>SUMIFS('تفاصيل الماليات'!$C$2:$C$754,'تفاصيل الماليات'!$B$2:$B$754,10,'تفاصيل الماليات'!$A$2:$A$754,الدفعات!C82)</f>
        <v>0</v>
      </c>
      <c r="P82" s="2">
        <f>SUMIFS('تفاصيل الماليات'!$C$2:$C$754,'تفاصيل الماليات'!$B$2:$B$754,11,'تفاصيل الماليات'!$A$2:$A$754,الدفعات!C82)</f>
        <v>0</v>
      </c>
      <c r="Q82" s="2">
        <f>SUMIFS('تفاصيل الماليات'!$C$2:$C$754,'تفاصيل الماليات'!$B$2:$B$754,12,'تفاصيل الماليات'!$A$2:$A$754,الدفعات!C82)</f>
        <v>0</v>
      </c>
      <c r="R82" s="2">
        <f>SUMIFS('تفاصيل الماليات'!$C$2:$C$754,'تفاصيل الماليات'!$B$2:$B$754,13,'تفاصيل الماليات'!$A$2:$A$754,الدفعات!C82)</f>
        <v>0</v>
      </c>
      <c r="S82" s="2">
        <f>SUMIFS('تفاصيل الماليات'!$C$2:$C$754,'تفاصيل الماليات'!$B$2:$B$754,14,'تفاصيل الماليات'!$A$2:$A$754,الدفعات!C82)</f>
        <v>0</v>
      </c>
      <c r="T82" s="2">
        <f>SUMIFS('تفاصيل الماليات'!$C$2:$C$754,'تفاصيل الماليات'!$B$2:$B$754,15,'تفاصيل الماليات'!$A$2:$A$754,الدفعات!C82)</f>
        <v>0</v>
      </c>
      <c r="U82" s="2">
        <f>SUMIFS('تفاصيل الماليات'!$C$2:$C$754,'تفاصيل الماليات'!$B$2:$B$754,16,'تفاصيل الماليات'!$A$2:$A$754,الدفعات!C82)</f>
        <v>0</v>
      </c>
      <c r="V82" s="2">
        <f>SUMIFS('تفاصيل الماليات'!$C$2:$C$754,'تفاصيل الماليات'!$B$2:$B$754,17,'تفاصيل الماليات'!$A$2:$A$754,الدفعات!C82)</f>
        <v>0</v>
      </c>
    </row>
    <row r="83" spans="1:22" x14ac:dyDescent="0.3">
      <c r="A83" s="2" t="s">
        <v>74</v>
      </c>
      <c r="B83" s="2">
        <v>977068879</v>
      </c>
      <c r="C83" s="2" t="str">
        <f t="shared" si="1"/>
        <v>KM31-977068879</v>
      </c>
      <c r="D83" s="2">
        <v>100750</v>
      </c>
      <c r="E83" s="2" t="s">
        <v>7</v>
      </c>
      <c r="F83" s="2">
        <f>SUMIFS('تفاصيل الماليات'!$C$2:$C$754,'تفاصيل الماليات'!$B$2:$B$754,1,'تفاصيل الماليات'!$A$2:$A$754,الدفعات!C83)</f>
        <v>1647</v>
      </c>
      <c r="G83" s="2">
        <f>SUMIFS('تفاصيل الماليات'!$C$2:$C$754,'تفاصيل الماليات'!$B$2:$B$754,2,'تفاصيل الماليات'!$A$2:$A$754,الدفعات!C83)</f>
        <v>4035</v>
      </c>
      <c r="H83" s="2">
        <f>SUMIFS('تفاصيل الماليات'!$C$2:$C$754,'تفاصيل الماليات'!$B$2:$B$754,3,'تفاصيل الماليات'!$A$2:$A$754,الدفعات!C83)</f>
        <v>4182</v>
      </c>
      <c r="I83" s="2">
        <f>SUMIFS('تفاصيل الماليات'!$C$2:$C$754,'تفاصيل الماليات'!$B$2:$B$754,4,'تفاصيل الماليات'!$A$2:$A$754,الدفعات!C83)</f>
        <v>9091</v>
      </c>
      <c r="J83" s="2">
        <f>SUMIFS('تفاصيل الماليات'!$C$2:$C$754,'تفاصيل الماليات'!$B$2:$B$754,5,'تفاصيل الماليات'!$A$2:$A$754,الدفعات!C83)</f>
        <v>4004</v>
      </c>
      <c r="K83" s="2">
        <f>SUMIFS('تفاصيل الماليات'!$C$2:$C$754,'تفاصيل الماليات'!$B$2:$B$754,6,'تفاصيل الماليات'!$A$2:$A$754,الدفعات!C83)</f>
        <v>3865</v>
      </c>
      <c r="L83" s="2">
        <f>SUMIFS('تفاصيل الماليات'!$C$2:$C$754,'تفاصيل الماليات'!$B$2:$B$754,7,'تفاصيل الماليات'!$A$2:$A$754,الدفعات!C83)</f>
        <v>3414</v>
      </c>
      <c r="M83" s="2">
        <f>SUMIFS('تفاصيل الماليات'!$C$2:$C$754,'تفاصيل الماليات'!$B$2:$B$754,8,'تفاصيل الماليات'!$A$2:$A$754,الدفعات!C83)</f>
        <v>0</v>
      </c>
      <c r="N83" s="2">
        <f>SUMIFS('تفاصيل الماليات'!$C$2:$C$754,'تفاصيل الماليات'!$B$2:$B$754,9,'تفاصيل الماليات'!$A$2:$A$754,الدفعات!C83)</f>
        <v>0</v>
      </c>
      <c r="O83" s="2">
        <f>SUMIFS('تفاصيل الماليات'!$C$2:$C$754,'تفاصيل الماليات'!$B$2:$B$754,10,'تفاصيل الماليات'!$A$2:$A$754,الدفعات!C83)</f>
        <v>0</v>
      </c>
      <c r="P83" s="2">
        <f>SUMIFS('تفاصيل الماليات'!$C$2:$C$754,'تفاصيل الماليات'!$B$2:$B$754,11,'تفاصيل الماليات'!$A$2:$A$754,الدفعات!C83)</f>
        <v>0</v>
      </c>
      <c r="Q83" s="2">
        <f>SUMIFS('تفاصيل الماليات'!$C$2:$C$754,'تفاصيل الماليات'!$B$2:$B$754,12,'تفاصيل الماليات'!$A$2:$A$754,الدفعات!C83)</f>
        <v>0</v>
      </c>
      <c r="R83" s="2">
        <f>SUMIFS('تفاصيل الماليات'!$C$2:$C$754,'تفاصيل الماليات'!$B$2:$B$754,13,'تفاصيل الماليات'!$A$2:$A$754,الدفعات!C83)</f>
        <v>0</v>
      </c>
      <c r="S83" s="2">
        <f>SUMIFS('تفاصيل الماليات'!$C$2:$C$754,'تفاصيل الماليات'!$B$2:$B$754,14,'تفاصيل الماليات'!$A$2:$A$754,الدفعات!C83)</f>
        <v>0</v>
      </c>
      <c r="T83" s="2">
        <f>SUMIFS('تفاصيل الماليات'!$C$2:$C$754,'تفاصيل الماليات'!$B$2:$B$754,15,'تفاصيل الماليات'!$A$2:$A$754,الدفعات!C83)</f>
        <v>0</v>
      </c>
      <c r="U83" s="2">
        <f>SUMIFS('تفاصيل الماليات'!$C$2:$C$754,'تفاصيل الماليات'!$B$2:$B$754,16,'تفاصيل الماليات'!$A$2:$A$754,الدفعات!C83)</f>
        <v>0</v>
      </c>
      <c r="V83" s="2">
        <f>SUMIFS('تفاصيل الماليات'!$C$2:$C$754,'تفاصيل الماليات'!$B$2:$B$754,17,'تفاصيل الماليات'!$A$2:$A$754,الدفعات!C83)</f>
        <v>0</v>
      </c>
    </row>
    <row r="84" spans="1:22" x14ac:dyDescent="0.3">
      <c r="A84" s="2" t="s">
        <v>57</v>
      </c>
      <c r="B84" s="2">
        <v>398296375</v>
      </c>
      <c r="C84" s="2" t="str">
        <f t="shared" si="1"/>
        <v>TT64-398296375</v>
      </c>
      <c r="D84" s="2">
        <v>55819</v>
      </c>
      <c r="E84" s="2" t="s">
        <v>7</v>
      </c>
      <c r="F84" s="2">
        <f>SUMIFS('تفاصيل الماليات'!$C$2:$C$754,'تفاصيل الماليات'!$B$2:$B$754,1,'تفاصيل الماليات'!$A$2:$A$754,الدفعات!C84)</f>
        <v>8024</v>
      </c>
      <c r="G84" s="2">
        <f>SUMIFS('تفاصيل الماليات'!$C$2:$C$754,'تفاصيل الماليات'!$B$2:$B$754,2,'تفاصيل الماليات'!$A$2:$A$754,الدفعات!C84)</f>
        <v>7223</v>
      </c>
      <c r="H84" s="2">
        <f>SUMIFS('تفاصيل الماليات'!$C$2:$C$754,'تفاصيل الماليات'!$B$2:$B$754,3,'تفاصيل الماليات'!$A$2:$A$754,الدفعات!C84)</f>
        <v>0</v>
      </c>
      <c r="I84" s="2">
        <f>SUMIFS('تفاصيل الماليات'!$C$2:$C$754,'تفاصيل الماليات'!$B$2:$B$754,4,'تفاصيل الماليات'!$A$2:$A$754,الدفعات!C84)</f>
        <v>0</v>
      </c>
      <c r="J84" s="2">
        <f>SUMIFS('تفاصيل الماليات'!$C$2:$C$754,'تفاصيل الماليات'!$B$2:$B$754,5,'تفاصيل الماليات'!$A$2:$A$754,الدفعات!C84)</f>
        <v>0</v>
      </c>
      <c r="K84" s="2">
        <f>SUMIFS('تفاصيل الماليات'!$C$2:$C$754,'تفاصيل الماليات'!$B$2:$B$754,6,'تفاصيل الماليات'!$A$2:$A$754,الدفعات!C84)</f>
        <v>0</v>
      </c>
      <c r="L84" s="2">
        <f>SUMIFS('تفاصيل الماليات'!$C$2:$C$754,'تفاصيل الماليات'!$B$2:$B$754,7,'تفاصيل الماليات'!$A$2:$A$754,الدفعات!C84)</f>
        <v>0</v>
      </c>
      <c r="M84" s="2">
        <f>SUMIFS('تفاصيل الماليات'!$C$2:$C$754,'تفاصيل الماليات'!$B$2:$B$754,8,'تفاصيل الماليات'!$A$2:$A$754,الدفعات!C84)</f>
        <v>0</v>
      </c>
      <c r="N84" s="2">
        <f>SUMIFS('تفاصيل الماليات'!$C$2:$C$754,'تفاصيل الماليات'!$B$2:$B$754,9,'تفاصيل الماليات'!$A$2:$A$754,الدفعات!C84)</f>
        <v>0</v>
      </c>
      <c r="O84" s="2">
        <f>SUMIFS('تفاصيل الماليات'!$C$2:$C$754,'تفاصيل الماليات'!$B$2:$B$754,10,'تفاصيل الماليات'!$A$2:$A$754,الدفعات!C84)</f>
        <v>0</v>
      </c>
      <c r="P84" s="2">
        <f>SUMIFS('تفاصيل الماليات'!$C$2:$C$754,'تفاصيل الماليات'!$B$2:$B$754,11,'تفاصيل الماليات'!$A$2:$A$754,الدفعات!C84)</f>
        <v>0</v>
      </c>
      <c r="Q84" s="2">
        <f>SUMIFS('تفاصيل الماليات'!$C$2:$C$754,'تفاصيل الماليات'!$B$2:$B$754,12,'تفاصيل الماليات'!$A$2:$A$754,الدفعات!C84)</f>
        <v>0</v>
      </c>
      <c r="R84" s="2">
        <f>SUMIFS('تفاصيل الماليات'!$C$2:$C$754,'تفاصيل الماليات'!$B$2:$B$754,13,'تفاصيل الماليات'!$A$2:$A$754,الدفعات!C84)</f>
        <v>0</v>
      </c>
      <c r="S84" s="2">
        <f>SUMIFS('تفاصيل الماليات'!$C$2:$C$754,'تفاصيل الماليات'!$B$2:$B$754,14,'تفاصيل الماليات'!$A$2:$A$754,الدفعات!C84)</f>
        <v>0</v>
      </c>
      <c r="T84" s="2">
        <f>SUMIFS('تفاصيل الماليات'!$C$2:$C$754,'تفاصيل الماليات'!$B$2:$B$754,15,'تفاصيل الماليات'!$A$2:$A$754,الدفعات!C84)</f>
        <v>0</v>
      </c>
      <c r="U84" s="2">
        <f>SUMIFS('تفاصيل الماليات'!$C$2:$C$754,'تفاصيل الماليات'!$B$2:$B$754,16,'تفاصيل الماليات'!$A$2:$A$754,الدفعات!C84)</f>
        <v>0</v>
      </c>
      <c r="V84" s="2">
        <f>SUMIFS('تفاصيل الماليات'!$C$2:$C$754,'تفاصيل الماليات'!$B$2:$B$754,17,'تفاصيل الماليات'!$A$2:$A$754,الدفعات!C84)</f>
        <v>0</v>
      </c>
    </row>
    <row r="85" spans="1:22" x14ac:dyDescent="0.3">
      <c r="A85" s="2" t="s">
        <v>53</v>
      </c>
      <c r="B85" s="2">
        <v>428662265</v>
      </c>
      <c r="C85" s="2" t="str">
        <f t="shared" si="1"/>
        <v>MW56-428662265</v>
      </c>
      <c r="D85" s="2">
        <v>63187</v>
      </c>
      <c r="E85" s="2" t="s">
        <v>6</v>
      </c>
      <c r="F85" s="2">
        <f>SUMIFS('تفاصيل الماليات'!$C$2:$C$754,'تفاصيل الماليات'!$B$2:$B$754,1,'تفاصيل الماليات'!$A$2:$A$754,الدفعات!C85)</f>
        <v>8649</v>
      </c>
      <c r="G85" s="2">
        <f>SUMIFS('تفاصيل الماليات'!$C$2:$C$754,'تفاصيل الماليات'!$B$2:$B$754,2,'تفاصيل الماليات'!$A$2:$A$754,الدفعات!C85)</f>
        <v>3748</v>
      </c>
      <c r="H85" s="2">
        <f>SUMIFS('تفاصيل الماليات'!$C$2:$C$754,'تفاصيل الماليات'!$B$2:$B$754,3,'تفاصيل الماليات'!$A$2:$A$754,الدفعات!C85)</f>
        <v>5999</v>
      </c>
      <c r="I85" s="2">
        <f>SUMIFS('تفاصيل الماليات'!$C$2:$C$754,'تفاصيل الماليات'!$B$2:$B$754,4,'تفاصيل الماليات'!$A$2:$A$754,الدفعات!C85)</f>
        <v>5701</v>
      </c>
      <c r="J85" s="2">
        <f>SUMIFS('تفاصيل الماليات'!$C$2:$C$754,'تفاصيل الماليات'!$B$2:$B$754,5,'تفاصيل الماليات'!$A$2:$A$754,الدفعات!C85)</f>
        <v>3175</v>
      </c>
      <c r="K85" s="2">
        <f>SUMIFS('تفاصيل الماليات'!$C$2:$C$754,'تفاصيل الماليات'!$B$2:$B$754,6,'تفاصيل الماليات'!$A$2:$A$754,الدفعات!C85)</f>
        <v>6457</v>
      </c>
      <c r="L85" s="2">
        <f>SUMIFS('تفاصيل الماليات'!$C$2:$C$754,'تفاصيل الماليات'!$B$2:$B$754,7,'تفاصيل الماليات'!$A$2:$A$754,الدفعات!C85)</f>
        <v>3668</v>
      </c>
      <c r="M85" s="2">
        <f>SUMIFS('تفاصيل الماليات'!$C$2:$C$754,'تفاصيل الماليات'!$B$2:$B$754,8,'تفاصيل الماليات'!$A$2:$A$754,الدفعات!C85)</f>
        <v>0</v>
      </c>
      <c r="N85" s="2">
        <f>SUMIFS('تفاصيل الماليات'!$C$2:$C$754,'تفاصيل الماليات'!$B$2:$B$754,9,'تفاصيل الماليات'!$A$2:$A$754,الدفعات!C85)</f>
        <v>0</v>
      </c>
      <c r="O85" s="2">
        <f>SUMIFS('تفاصيل الماليات'!$C$2:$C$754,'تفاصيل الماليات'!$B$2:$B$754,10,'تفاصيل الماليات'!$A$2:$A$754,الدفعات!C85)</f>
        <v>0</v>
      </c>
      <c r="P85" s="2">
        <f>SUMIFS('تفاصيل الماليات'!$C$2:$C$754,'تفاصيل الماليات'!$B$2:$B$754,11,'تفاصيل الماليات'!$A$2:$A$754,الدفعات!C85)</f>
        <v>0</v>
      </c>
      <c r="Q85" s="2">
        <f>SUMIFS('تفاصيل الماليات'!$C$2:$C$754,'تفاصيل الماليات'!$B$2:$B$754,12,'تفاصيل الماليات'!$A$2:$A$754,الدفعات!C85)</f>
        <v>0</v>
      </c>
      <c r="R85" s="2">
        <f>SUMIFS('تفاصيل الماليات'!$C$2:$C$754,'تفاصيل الماليات'!$B$2:$B$754,13,'تفاصيل الماليات'!$A$2:$A$754,الدفعات!C85)</f>
        <v>0</v>
      </c>
      <c r="S85" s="2">
        <f>SUMIFS('تفاصيل الماليات'!$C$2:$C$754,'تفاصيل الماليات'!$B$2:$B$754,14,'تفاصيل الماليات'!$A$2:$A$754,الدفعات!C85)</f>
        <v>0</v>
      </c>
      <c r="T85" s="2">
        <f>SUMIFS('تفاصيل الماليات'!$C$2:$C$754,'تفاصيل الماليات'!$B$2:$B$754,15,'تفاصيل الماليات'!$A$2:$A$754,الدفعات!C85)</f>
        <v>0</v>
      </c>
      <c r="U85" s="2">
        <f>SUMIFS('تفاصيل الماليات'!$C$2:$C$754,'تفاصيل الماليات'!$B$2:$B$754,16,'تفاصيل الماليات'!$A$2:$A$754,الدفعات!C85)</f>
        <v>0</v>
      </c>
      <c r="V85" s="2">
        <f>SUMIFS('تفاصيل الماليات'!$C$2:$C$754,'تفاصيل الماليات'!$B$2:$B$754,17,'تفاصيل الماليات'!$A$2:$A$754,الدفعات!C85)</f>
        <v>0</v>
      </c>
    </row>
    <row r="86" spans="1:22" x14ac:dyDescent="0.3">
      <c r="A86" s="2" t="s">
        <v>71</v>
      </c>
      <c r="B86" s="2">
        <v>784969617</v>
      </c>
      <c r="C86" s="2" t="str">
        <f t="shared" si="1"/>
        <v>BN56-784969617</v>
      </c>
      <c r="D86" s="2">
        <v>54106</v>
      </c>
      <c r="E86" s="2" t="s">
        <v>8</v>
      </c>
      <c r="F86" s="2">
        <f>SUMIFS('تفاصيل الماليات'!$C$2:$C$754,'تفاصيل الماليات'!$B$2:$B$754,1,'تفاصيل الماليات'!$A$2:$A$754,الدفعات!C86)</f>
        <v>3528</v>
      </c>
      <c r="G86" s="2">
        <f>SUMIFS('تفاصيل الماليات'!$C$2:$C$754,'تفاصيل الماليات'!$B$2:$B$754,2,'تفاصيل الماليات'!$A$2:$A$754,الدفعات!C86)</f>
        <v>7688</v>
      </c>
      <c r="H86" s="2">
        <f>SUMIFS('تفاصيل الماليات'!$C$2:$C$754,'تفاصيل الماليات'!$B$2:$B$754,3,'تفاصيل الماليات'!$A$2:$A$754,الدفعات!C86)</f>
        <v>3934</v>
      </c>
      <c r="I86" s="2">
        <f>SUMIFS('تفاصيل الماليات'!$C$2:$C$754,'تفاصيل الماليات'!$B$2:$B$754,4,'تفاصيل الماليات'!$A$2:$A$754,الدفعات!C86)</f>
        <v>5711</v>
      </c>
      <c r="J86" s="2">
        <f>SUMIFS('تفاصيل الماليات'!$C$2:$C$754,'تفاصيل الماليات'!$B$2:$B$754,5,'تفاصيل الماليات'!$A$2:$A$754,الدفعات!C86)</f>
        <v>7392</v>
      </c>
      <c r="K86" s="2">
        <f>SUMIFS('تفاصيل الماليات'!$C$2:$C$754,'تفاصيل الماليات'!$B$2:$B$754,6,'تفاصيل الماليات'!$A$2:$A$754,الدفعات!C86)</f>
        <v>8263</v>
      </c>
      <c r="L86" s="2">
        <f>SUMIFS('تفاصيل الماليات'!$C$2:$C$754,'تفاصيل الماليات'!$B$2:$B$754,7,'تفاصيل الماليات'!$A$2:$A$754,الدفعات!C86)</f>
        <v>3537</v>
      </c>
      <c r="M86" s="2">
        <f>SUMIFS('تفاصيل الماليات'!$C$2:$C$754,'تفاصيل الماليات'!$B$2:$B$754,8,'تفاصيل الماليات'!$A$2:$A$754,الدفعات!C86)</f>
        <v>6718</v>
      </c>
      <c r="N86" s="2">
        <f>SUMIFS('تفاصيل الماليات'!$C$2:$C$754,'تفاصيل الماليات'!$B$2:$B$754,9,'تفاصيل الماليات'!$A$2:$A$754,الدفعات!C86)</f>
        <v>0</v>
      </c>
      <c r="O86" s="2">
        <f>SUMIFS('تفاصيل الماليات'!$C$2:$C$754,'تفاصيل الماليات'!$B$2:$B$754,10,'تفاصيل الماليات'!$A$2:$A$754,الدفعات!C86)</f>
        <v>0</v>
      </c>
      <c r="P86" s="2">
        <f>SUMIFS('تفاصيل الماليات'!$C$2:$C$754,'تفاصيل الماليات'!$B$2:$B$754,11,'تفاصيل الماليات'!$A$2:$A$754,الدفعات!C86)</f>
        <v>0</v>
      </c>
      <c r="Q86" s="2">
        <f>SUMIFS('تفاصيل الماليات'!$C$2:$C$754,'تفاصيل الماليات'!$B$2:$B$754,12,'تفاصيل الماليات'!$A$2:$A$754,الدفعات!C86)</f>
        <v>0</v>
      </c>
      <c r="R86" s="2">
        <f>SUMIFS('تفاصيل الماليات'!$C$2:$C$754,'تفاصيل الماليات'!$B$2:$B$754,13,'تفاصيل الماليات'!$A$2:$A$754,الدفعات!C86)</f>
        <v>0</v>
      </c>
      <c r="S86" s="2">
        <f>SUMIFS('تفاصيل الماليات'!$C$2:$C$754,'تفاصيل الماليات'!$B$2:$B$754,14,'تفاصيل الماليات'!$A$2:$A$754,الدفعات!C86)</f>
        <v>0</v>
      </c>
      <c r="T86" s="2">
        <f>SUMIFS('تفاصيل الماليات'!$C$2:$C$754,'تفاصيل الماليات'!$B$2:$B$754,15,'تفاصيل الماليات'!$A$2:$A$754,الدفعات!C86)</f>
        <v>0</v>
      </c>
      <c r="U86" s="2">
        <f>SUMIFS('تفاصيل الماليات'!$C$2:$C$754,'تفاصيل الماليات'!$B$2:$B$754,16,'تفاصيل الماليات'!$A$2:$A$754,الدفعات!C86)</f>
        <v>0</v>
      </c>
      <c r="V86" s="2">
        <f>SUMIFS('تفاصيل الماليات'!$C$2:$C$754,'تفاصيل الماليات'!$B$2:$B$754,17,'تفاصيل الماليات'!$A$2:$A$754,الدفعات!C86)</f>
        <v>0</v>
      </c>
    </row>
    <row r="87" spans="1:22" x14ac:dyDescent="0.3">
      <c r="A87" s="2" t="s">
        <v>30</v>
      </c>
      <c r="B87" s="2">
        <v>951954256</v>
      </c>
      <c r="C87" s="2" t="str">
        <f t="shared" si="1"/>
        <v>VY33-951954256</v>
      </c>
      <c r="D87" s="2">
        <v>32837</v>
      </c>
      <c r="E87" s="2" t="s">
        <v>7</v>
      </c>
      <c r="F87" s="2">
        <f>SUMIFS('تفاصيل الماليات'!$C$2:$C$754,'تفاصيل الماليات'!$B$2:$B$754,1,'تفاصيل الماليات'!$A$2:$A$754,الدفعات!C87)</f>
        <v>8885</v>
      </c>
      <c r="G87" s="2">
        <f>SUMIFS('تفاصيل الماليات'!$C$2:$C$754,'تفاصيل الماليات'!$B$2:$B$754,2,'تفاصيل الماليات'!$A$2:$A$754,الدفعات!C87)</f>
        <v>7574</v>
      </c>
      <c r="H87" s="2">
        <f>SUMIFS('تفاصيل الماليات'!$C$2:$C$754,'تفاصيل الماليات'!$B$2:$B$754,3,'تفاصيل الماليات'!$A$2:$A$754,الدفعات!C87)</f>
        <v>5307</v>
      </c>
      <c r="I87" s="2">
        <f>SUMIFS('تفاصيل الماليات'!$C$2:$C$754,'تفاصيل الماليات'!$B$2:$B$754,4,'تفاصيل الماليات'!$A$2:$A$754,الدفعات!C87)</f>
        <v>7237</v>
      </c>
      <c r="J87" s="2">
        <f>SUMIFS('تفاصيل الماليات'!$C$2:$C$754,'تفاصيل الماليات'!$B$2:$B$754,5,'تفاصيل الماليات'!$A$2:$A$754,الدفعات!C87)</f>
        <v>0</v>
      </c>
      <c r="K87" s="2">
        <f>SUMIFS('تفاصيل الماليات'!$C$2:$C$754,'تفاصيل الماليات'!$B$2:$B$754,6,'تفاصيل الماليات'!$A$2:$A$754,الدفعات!C87)</f>
        <v>0</v>
      </c>
      <c r="L87" s="2">
        <f>SUMIFS('تفاصيل الماليات'!$C$2:$C$754,'تفاصيل الماليات'!$B$2:$B$754,7,'تفاصيل الماليات'!$A$2:$A$754,الدفعات!C87)</f>
        <v>0</v>
      </c>
      <c r="M87" s="2">
        <f>SUMIFS('تفاصيل الماليات'!$C$2:$C$754,'تفاصيل الماليات'!$B$2:$B$754,8,'تفاصيل الماليات'!$A$2:$A$754,الدفعات!C87)</f>
        <v>0</v>
      </c>
      <c r="N87" s="2">
        <f>SUMIFS('تفاصيل الماليات'!$C$2:$C$754,'تفاصيل الماليات'!$B$2:$B$754,9,'تفاصيل الماليات'!$A$2:$A$754,الدفعات!C87)</f>
        <v>0</v>
      </c>
      <c r="O87" s="2">
        <f>SUMIFS('تفاصيل الماليات'!$C$2:$C$754,'تفاصيل الماليات'!$B$2:$B$754,10,'تفاصيل الماليات'!$A$2:$A$754,الدفعات!C87)</f>
        <v>0</v>
      </c>
      <c r="P87" s="2">
        <f>SUMIFS('تفاصيل الماليات'!$C$2:$C$754,'تفاصيل الماليات'!$B$2:$B$754,11,'تفاصيل الماليات'!$A$2:$A$754,الدفعات!C87)</f>
        <v>0</v>
      </c>
      <c r="Q87" s="2">
        <f>SUMIFS('تفاصيل الماليات'!$C$2:$C$754,'تفاصيل الماليات'!$B$2:$B$754,12,'تفاصيل الماليات'!$A$2:$A$754,الدفعات!C87)</f>
        <v>0</v>
      </c>
      <c r="R87" s="2">
        <f>SUMIFS('تفاصيل الماليات'!$C$2:$C$754,'تفاصيل الماليات'!$B$2:$B$754,13,'تفاصيل الماليات'!$A$2:$A$754,الدفعات!C87)</f>
        <v>0</v>
      </c>
      <c r="S87" s="2">
        <f>SUMIFS('تفاصيل الماليات'!$C$2:$C$754,'تفاصيل الماليات'!$B$2:$B$754,14,'تفاصيل الماليات'!$A$2:$A$754,الدفعات!C87)</f>
        <v>0</v>
      </c>
      <c r="T87" s="2">
        <f>SUMIFS('تفاصيل الماليات'!$C$2:$C$754,'تفاصيل الماليات'!$B$2:$B$754,15,'تفاصيل الماليات'!$A$2:$A$754,الدفعات!C87)</f>
        <v>0</v>
      </c>
      <c r="U87" s="2">
        <f>SUMIFS('تفاصيل الماليات'!$C$2:$C$754,'تفاصيل الماليات'!$B$2:$B$754,16,'تفاصيل الماليات'!$A$2:$A$754,الدفعات!C87)</f>
        <v>0</v>
      </c>
      <c r="V87" s="2">
        <f>SUMIFS('تفاصيل الماليات'!$C$2:$C$754,'تفاصيل الماليات'!$B$2:$B$754,17,'تفاصيل الماليات'!$A$2:$A$754,الدفعات!C87)</f>
        <v>0</v>
      </c>
    </row>
    <row r="88" spans="1:22" x14ac:dyDescent="0.3">
      <c r="A88" s="2" t="s">
        <v>66</v>
      </c>
      <c r="B88" s="2">
        <v>585586734</v>
      </c>
      <c r="C88" s="2" t="str">
        <f t="shared" si="1"/>
        <v>HB01-585586734</v>
      </c>
      <c r="D88" s="2">
        <v>73527</v>
      </c>
      <c r="E88" s="2" t="s">
        <v>6</v>
      </c>
      <c r="F88" s="2">
        <f>SUMIFS('تفاصيل الماليات'!$C$2:$C$754,'تفاصيل الماليات'!$B$2:$B$754,1,'تفاصيل الماليات'!$A$2:$A$754,الدفعات!C88)</f>
        <v>7594</v>
      </c>
      <c r="G88" s="2">
        <f>SUMIFS('تفاصيل الماليات'!$C$2:$C$754,'تفاصيل الماليات'!$B$2:$B$754,2,'تفاصيل الماليات'!$A$2:$A$754,الدفعات!C88)</f>
        <v>6144</v>
      </c>
      <c r="H88" s="2">
        <f>SUMIFS('تفاصيل الماليات'!$C$2:$C$754,'تفاصيل الماليات'!$B$2:$B$754,3,'تفاصيل الماليات'!$A$2:$A$754,الدفعات!C88)</f>
        <v>2962</v>
      </c>
      <c r="I88" s="2">
        <f>SUMIFS('تفاصيل الماليات'!$C$2:$C$754,'تفاصيل الماليات'!$B$2:$B$754,4,'تفاصيل الماليات'!$A$2:$A$754,الدفعات!C88)</f>
        <v>6032</v>
      </c>
      <c r="J88" s="2">
        <f>SUMIFS('تفاصيل الماليات'!$C$2:$C$754,'تفاصيل الماليات'!$B$2:$B$754,5,'تفاصيل الماليات'!$A$2:$A$754,الدفعات!C88)</f>
        <v>0</v>
      </c>
      <c r="K88" s="2">
        <f>SUMIFS('تفاصيل الماليات'!$C$2:$C$754,'تفاصيل الماليات'!$B$2:$B$754,6,'تفاصيل الماليات'!$A$2:$A$754,الدفعات!C88)</f>
        <v>0</v>
      </c>
      <c r="L88" s="2">
        <f>SUMIFS('تفاصيل الماليات'!$C$2:$C$754,'تفاصيل الماليات'!$B$2:$B$754,7,'تفاصيل الماليات'!$A$2:$A$754,الدفعات!C88)</f>
        <v>0</v>
      </c>
      <c r="M88" s="2">
        <f>SUMIFS('تفاصيل الماليات'!$C$2:$C$754,'تفاصيل الماليات'!$B$2:$B$754,8,'تفاصيل الماليات'!$A$2:$A$754,الدفعات!C88)</f>
        <v>0</v>
      </c>
      <c r="N88" s="2">
        <f>SUMIFS('تفاصيل الماليات'!$C$2:$C$754,'تفاصيل الماليات'!$B$2:$B$754,9,'تفاصيل الماليات'!$A$2:$A$754,الدفعات!C88)</f>
        <v>0</v>
      </c>
      <c r="O88" s="2">
        <f>SUMIFS('تفاصيل الماليات'!$C$2:$C$754,'تفاصيل الماليات'!$B$2:$B$754,10,'تفاصيل الماليات'!$A$2:$A$754,الدفعات!C88)</f>
        <v>0</v>
      </c>
      <c r="P88" s="2">
        <f>SUMIFS('تفاصيل الماليات'!$C$2:$C$754,'تفاصيل الماليات'!$B$2:$B$754,11,'تفاصيل الماليات'!$A$2:$A$754,الدفعات!C88)</f>
        <v>0</v>
      </c>
      <c r="Q88" s="2">
        <f>SUMIFS('تفاصيل الماليات'!$C$2:$C$754,'تفاصيل الماليات'!$B$2:$B$754,12,'تفاصيل الماليات'!$A$2:$A$754,الدفعات!C88)</f>
        <v>0</v>
      </c>
      <c r="R88" s="2">
        <f>SUMIFS('تفاصيل الماليات'!$C$2:$C$754,'تفاصيل الماليات'!$B$2:$B$754,13,'تفاصيل الماليات'!$A$2:$A$754,الدفعات!C88)</f>
        <v>0</v>
      </c>
      <c r="S88" s="2">
        <f>SUMIFS('تفاصيل الماليات'!$C$2:$C$754,'تفاصيل الماليات'!$B$2:$B$754,14,'تفاصيل الماليات'!$A$2:$A$754,الدفعات!C88)</f>
        <v>0</v>
      </c>
      <c r="T88" s="2">
        <f>SUMIFS('تفاصيل الماليات'!$C$2:$C$754,'تفاصيل الماليات'!$B$2:$B$754,15,'تفاصيل الماليات'!$A$2:$A$754,الدفعات!C88)</f>
        <v>0</v>
      </c>
      <c r="U88" s="2">
        <f>SUMIFS('تفاصيل الماليات'!$C$2:$C$754,'تفاصيل الماليات'!$B$2:$B$754,16,'تفاصيل الماليات'!$A$2:$A$754,الدفعات!C88)</f>
        <v>0</v>
      </c>
      <c r="V88" s="2">
        <f>SUMIFS('تفاصيل الماليات'!$C$2:$C$754,'تفاصيل الماليات'!$B$2:$B$754,17,'تفاصيل الماليات'!$A$2:$A$754,الدفعات!C88)</f>
        <v>0</v>
      </c>
    </row>
    <row r="89" spans="1:22" x14ac:dyDescent="0.3">
      <c r="A89" s="2" t="s">
        <v>95</v>
      </c>
      <c r="B89" s="2">
        <v>610198237</v>
      </c>
      <c r="C89" s="2" t="str">
        <f t="shared" si="1"/>
        <v>HS04-610198237</v>
      </c>
      <c r="D89" s="2">
        <v>53765</v>
      </c>
      <c r="E89" s="2" t="s">
        <v>7</v>
      </c>
      <c r="F89" s="2">
        <f>SUMIFS('تفاصيل الماليات'!$C$2:$C$754,'تفاصيل الماليات'!$B$2:$B$754,1,'تفاصيل الماليات'!$A$2:$A$754,الدفعات!C89)</f>
        <v>4945</v>
      </c>
      <c r="G89" s="2">
        <f>SUMIFS('تفاصيل الماليات'!$C$2:$C$754,'تفاصيل الماليات'!$B$2:$B$754,2,'تفاصيل الماليات'!$A$2:$A$754,الدفعات!C89)</f>
        <v>2462</v>
      </c>
      <c r="H89" s="2">
        <f>SUMIFS('تفاصيل الماليات'!$C$2:$C$754,'تفاصيل الماليات'!$B$2:$B$754,3,'تفاصيل الماليات'!$A$2:$A$754,الدفعات!C89)</f>
        <v>7830</v>
      </c>
      <c r="I89" s="2">
        <f>SUMIFS('تفاصيل الماليات'!$C$2:$C$754,'تفاصيل الماليات'!$B$2:$B$754,4,'تفاصيل الماليات'!$A$2:$A$754,الدفعات!C89)</f>
        <v>8415</v>
      </c>
      <c r="J89" s="2">
        <f>SUMIFS('تفاصيل الماليات'!$C$2:$C$754,'تفاصيل الماليات'!$B$2:$B$754,5,'تفاصيل الماليات'!$A$2:$A$754,الدفعات!C89)</f>
        <v>0</v>
      </c>
      <c r="K89" s="2">
        <f>SUMIFS('تفاصيل الماليات'!$C$2:$C$754,'تفاصيل الماليات'!$B$2:$B$754,6,'تفاصيل الماليات'!$A$2:$A$754,الدفعات!C89)</f>
        <v>0</v>
      </c>
      <c r="L89" s="2">
        <f>SUMIFS('تفاصيل الماليات'!$C$2:$C$754,'تفاصيل الماليات'!$B$2:$B$754,7,'تفاصيل الماليات'!$A$2:$A$754,الدفعات!C89)</f>
        <v>0</v>
      </c>
      <c r="M89" s="2">
        <f>SUMIFS('تفاصيل الماليات'!$C$2:$C$754,'تفاصيل الماليات'!$B$2:$B$754,8,'تفاصيل الماليات'!$A$2:$A$754,الدفعات!C89)</f>
        <v>0</v>
      </c>
      <c r="N89" s="2">
        <f>SUMIFS('تفاصيل الماليات'!$C$2:$C$754,'تفاصيل الماليات'!$B$2:$B$754,9,'تفاصيل الماليات'!$A$2:$A$754,الدفعات!C89)</f>
        <v>0</v>
      </c>
      <c r="O89" s="2">
        <f>SUMIFS('تفاصيل الماليات'!$C$2:$C$754,'تفاصيل الماليات'!$B$2:$B$754,10,'تفاصيل الماليات'!$A$2:$A$754,الدفعات!C89)</f>
        <v>0</v>
      </c>
      <c r="P89" s="2">
        <f>SUMIFS('تفاصيل الماليات'!$C$2:$C$754,'تفاصيل الماليات'!$B$2:$B$754,11,'تفاصيل الماليات'!$A$2:$A$754,الدفعات!C89)</f>
        <v>0</v>
      </c>
      <c r="Q89" s="2">
        <f>SUMIFS('تفاصيل الماليات'!$C$2:$C$754,'تفاصيل الماليات'!$B$2:$B$754,12,'تفاصيل الماليات'!$A$2:$A$754,الدفعات!C89)</f>
        <v>0</v>
      </c>
      <c r="R89" s="2">
        <f>SUMIFS('تفاصيل الماليات'!$C$2:$C$754,'تفاصيل الماليات'!$B$2:$B$754,13,'تفاصيل الماليات'!$A$2:$A$754,الدفعات!C89)</f>
        <v>0</v>
      </c>
      <c r="S89" s="2">
        <f>SUMIFS('تفاصيل الماليات'!$C$2:$C$754,'تفاصيل الماليات'!$B$2:$B$754,14,'تفاصيل الماليات'!$A$2:$A$754,الدفعات!C89)</f>
        <v>0</v>
      </c>
      <c r="T89" s="2">
        <f>SUMIFS('تفاصيل الماليات'!$C$2:$C$754,'تفاصيل الماليات'!$B$2:$B$754,15,'تفاصيل الماليات'!$A$2:$A$754,الدفعات!C89)</f>
        <v>0</v>
      </c>
      <c r="U89" s="2">
        <f>SUMIFS('تفاصيل الماليات'!$C$2:$C$754,'تفاصيل الماليات'!$B$2:$B$754,16,'تفاصيل الماليات'!$A$2:$A$754,الدفعات!C89)</f>
        <v>0</v>
      </c>
      <c r="V89" s="2">
        <f>SUMIFS('تفاصيل الماليات'!$C$2:$C$754,'تفاصيل الماليات'!$B$2:$B$754,17,'تفاصيل الماليات'!$A$2:$A$754,الدفعات!C89)</f>
        <v>0</v>
      </c>
    </row>
    <row r="90" spans="1:22" x14ac:dyDescent="0.3">
      <c r="A90" s="2" t="s">
        <v>88</v>
      </c>
      <c r="B90" s="2">
        <v>609265878</v>
      </c>
      <c r="C90" s="2" t="str">
        <f t="shared" si="1"/>
        <v>WI64-609265878</v>
      </c>
      <c r="D90" s="2">
        <v>64865</v>
      </c>
      <c r="E90" s="2" t="s">
        <v>9</v>
      </c>
      <c r="F90" s="2">
        <f>SUMIFS('تفاصيل الماليات'!$C$2:$C$754,'تفاصيل الماليات'!$B$2:$B$754,1,'تفاصيل الماليات'!$A$2:$A$754,الدفعات!C90)</f>
        <v>6806</v>
      </c>
      <c r="G90" s="2">
        <f>SUMIFS('تفاصيل الماليات'!$C$2:$C$754,'تفاصيل الماليات'!$B$2:$B$754,2,'تفاصيل الماليات'!$A$2:$A$754,الدفعات!C90)</f>
        <v>6021</v>
      </c>
      <c r="H90" s="2">
        <f>SUMIFS('تفاصيل الماليات'!$C$2:$C$754,'تفاصيل الماليات'!$B$2:$B$754,3,'تفاصيل الماليات'!$A$2:$A$754,الدفعات!C90)</f>
        <v>4222</v>
      </c>
      <c r="I90" s="2">
        <f>SUMIFS('تفاصيل الماليات'!$C$2:$C$754,'تفاصيل الماليات'!$B$2:$B$754,4,'تفاصيل الماليات'!$A$2:$A$754,الدفعات!C90)</f>
        <v>4400</v>
      </c>
      <c r="J90" s="2">
        <f>SUMIFS('تفاصيل الماليات'!$C$2:$C$754,'تفاصيل الماليات'!$B$2:$B$754,5,'تفاصيل الماليات'!$A$2:$A$754,الدفعات!C90)</f>
        <v>0</v>
      </c>
      <c r="K90" s="2">
        <f>SUMIFS('تفاصيل الماليات'!$C$2:$C$754,'تفاصيل الماليات'!$B$2:$B$754,6,'تفاصيل الماليات'!$A$2:$A$754,الدفعات!C90)</f>
        <v>0</v>
      </c>
      <c r="L90" s="2">
        <f>SUMIFS('تفاصيل الماليات'!$C$2:$C$754,'تفاصيل الماليات'!$B$2:$B$754,7,'تفاصيل الماليات'!$A$2:$A$754,الدفعات!C90)</f>
        <v>0</v>
      </c>
      <c r="M90" s="2">
        <f>SUMIFS('تفاصيل الماليات'!$C$2:$C$754,'تفاصيل الماليات'!$B$2:$B$754,8,'تفاصيل الماليات'!$A$2:$A$754,الدفعات!C90)</f>
        <v>0</v>
      </c>
      <c r="N90" s="2">
        <f>SUMIFS('تفاصيل الماليات'!$C$2:$C$754,'تفاصيل الماليات'!$B$2:$B$754,9,'تفاصيل الماليات'!$A$2:$A$754,الدفعات!C90)</f>
        <v>0</v>
      </c>
      <c r="O90" s="2">
        <f>SUMIFS('تفاصيل الماليات'!$C$2:$C$754,'تفاصيل الماليات'!$B$2:$B$754,10,'تفاصيل الماليات'!$A$2:$A$754,الدفعات!C90)</f>
        <v>0</v>
      </c>
      <c r="P90" s="2">
        <f>SUMIFS('تفاصيل الماليات'!$C$2:$C$754,'تفاصيل الماليات'!$B$2:$B$754,11,'تفاصيل الماليات'!$A$2:$A$754,الدفعات!C90)</f>
        <v>0</v>
      </c>
      <c r="Q90" s="2">
        <f>SUMIFS('تفاصيل الماليات'!$C$2:$C$754,'تفاصيل الماليات'!$B$2:$B$754,12,'تفاصيل الماليات'!$A$2:$A$754,الدفعات!C90)</f>
        <v>0</v>
      </c>
      <c r="R90" s="2">
        <f>SUMIFS('تفاصيل الماليات'!$C$2:$C$754,'تفاصيل الماليات'!$B$2:$B$754,13,'تفاصيل الماليات'!$A$2:$A$754,الدفعات!C90)</f>
        <v>0</v>
      </c>
      <c r="S90" s="2">
        <f>SUMIFS('تفاصيل الماليات'!$C$2:$C$754,'تفاصيل الماليات'!$B$2:$B$754,14,'تفاصيل الماليات'!$A$2:$A$754,الدفعات!C90)</f>
        <v>0</v>
      </c>
      <c r="T90" s="2">
        <f>SUMIFS('تفاصيل الماليات'!$C$2:$C$754,'تفاصيل الماليات'!$B$2:$B$754,15,'تفاصيل الماليات'!$A$2:$A$754,الدفعات!C90)</f>
        <v>0</v>
      </c>
      <c r="U90" s="2">
        <f>SUMIFS('تفاصيل الماليات'!$C$2:$C$754,'تفاصيل الماليات'!$B$2:$B$754,16,'تفاصيل الماليات'!$A$2:$A$754,الدفعات!C90)</f>
        <v>0</v>
      </c>
      <c r="V90" s="2">
        <f>SUMIFS('تفاصيل الماليات'!$C$2:$C$754,'تفاصيل الماليات'!$B$2:$B$754,17,'تفاصيل الماليات'!$A$2:$A$754,الدفعات!C90)</f>
        <v>0</v>
      </c>
    </row>
    <row r="91" spans="1:22" x14ac:dyDescent="0.3">
      <c r="A91" s="2" t="s">
        <v>84</v>
      </c>
      <c r="B91" s="2">
        <v>778139673</v>
      </c>
      <c r="C91" s="2" t="str">
        <f t="shared" si="1"/>
        <v>RW79-778139673</v>
      </c>
      <c r="D91" s="2">
        <v>93617</v>
      </c>
      <c r="E91" s="2" t="s">
        <v>7</v>
      </c>
      <c r="F91" s="2">
        <f>SUMIFS('تفاصيل الماليات'!$C$2:$C$754,'تفاصيل الماليات'!$B$2:$B$754,1,'تفاصيل الماليات'!$A$2:$A$754,الدفعات!C91)</f>
        <v>5337</v>
      </c>
      <c r="G91" s="2">
        <f>SUMIFS('تفاصيل الماليات'!$C$2:$C$754,'تفاصيل الماليات'!$B$2:$B$754,2,'تفاصيل الماليات'!$A$2:$A$754,الدفعات!C91)</f>
        <v>0</v>
      </c>
      <c r="H91" s="2">
        <f>SUMIFS('تفاصيل الماليات'!$C$2:$C$754,'تفاصيل الماليات'!$B$2:$B$754,3,'تفاصيل الماليات'!$A$2:$A$754,الدفعات!C91)</f>
        <v>0</v>
      </c>
      <c r="I91" s="2">
        <f>SUMIFS('تفاصيل الماليات'!$C$2:$C$754,'تفاصيل الماليات'!$B$2:$B$754,4,'تفاصيل الماليات'!$A$2:$A$754,الدفعات!C91)</f>
        <v>0</v>
      </c>
      <c r="J91" s="2">
        <f>SUMIFS('تفاصيل الماليات'!$C$2:$C$754,'تفاصيل الماليات'!$B$2:$B$754,5,'تفاصيل الماليات'!$A$2:$A$754,الدفعات!C91)</f>
        <v>0</v>
      </c>
      <c r="K91" s="2">
        <f>SUMIFS('تفاصيل الماليات'!$C$2:$C$754,'تفاصيل الماليات'!$B$2:$B$754,6,'تفاصيل الماليات'!$A$2:$A$754,الدفعات!C91)</f>
        <v>0</v>
      </c>
      <c r="L91" s="2">
        <f>SUMIFS('تفاصيل الماليات'!$C$2:$C$754,'تفاصيل الماليات'!$B$2:$B$754,7,'تفاصيل الماليات'!$A$2:$A$754,الدفعات!C91)</f>
        <v>0</v>
      </c>
      <c r="M91" s="2">
        <f>SUMIFS('تفاصيل الماليات'!$C$2:$C$754,'تفاصيل الماليات'!$B$2:$B$754,8,'تفاصيل الماليات'!$A$2:$A$754,الدفعات!C91)</f>
        <v>0</v>
      </c>
      <c r="N91" s="2">
        <f>SUMIFS('تفاصيل الماليات'!$C$2:$C$754,'تفاصيل الماليات'!$B$2:$B$754,9,'تفاصيل الماليات'!$A$2:$A$754,الدفعات!C91)</f>
        <v>0</v>
      </c>
      <c r="O91" s="2">
        <f>SUMIFS('تفاصيل الماليات'!$C$2:$C$754,'تفاصيل الماليات'!$B$2:$B$754,10,'تفاصيل الماليات'!$A$2:$A$754,الدفعات!C91)</f>
        <v>0</v>
      </c>
      <c r="P91" s="2">
        <f>SUMIFS('تفاصيل الماليات'!$C$2:$C$754,'تفاصيل الماليات'!$B$2:$B$754,11,'تفاصيل الماليات'!$A$2:$A$754,الدفعات!C91)</f>
        <v>0</v>
      </c>
      <c r="Q91" s="2">
        <f>SUMIFS('تفاصيل الماليات'!$C$2:$C$754,'تفاصيل الماليات'!$B$2:$B$754,12,'تفاصيل الماليات'!$A$2:$A$754,الدفعات!C91)</f>
        <v>0</v>
      </c>
      <c r="R91" s="2">
        <f>SUMIFS('تفاصيل الماليات'!$C$2:$C$754,'تفاصيل الماليات'!$B$2:$B$754,13,'تفاصيل الماليات'!$A$2:$A$754,الدفعات!C91)</f>
        <v>0</v>
      </c>
      <c r="S91" s="2">
        <f>SUMIFS('تفاصيل الماليات'!$C$2:$C$754,'تفاصيل الماليات'!$B$2:$B$754,14,'تفاصيل الماليات'!$A$2:$A$754,الدفعات!C91)</f>
        <v>0</v>
      </c>
      <c r="T91" s="2">
        <f>SUMIFS('تفاصيل الماليات'!$C$2:$C$754,'تفاصيل الماليات'!$B$2:$B$754,15,'تفاصيل الماليات'!$A$2:$A$754,الدفعات!C91)</f>
        <v>0</v>
      </c>
      <c r="U91" s="2">
        <f>SUMIFS('تفاصيل الماليات'!$C$2:$C$754,'تفاصيل الماليات'!$B$2:$B$754,16,'تفاصيل الماليات'!$A$2:$A$754,الدفعات!C91)</f>
        <v>0</v>
      </c>
      <c r="V91" s="2">
        <f>SUMIFS('تفاصيل الماليات'!$C$2:$C$754,'تفاصيل الماليات'!$B$2:$B$754,17,'تفاصيل الماليات'!$A$2:$A$754,الدفعات!C91)</f>
        <v>0</v>
      </c>
    </row>
    <row r="92" spans="1:22" x14ac:dyDescent="0.3">
      <c r="F92" s="2"/>
    </row>
    <row r="93" spans="1:22" x14ac:dyDescent="0.3">
      <c r="F93" s="2"/>
    </row>
  </sheetData>
  <autoFilter ref="A2:E91" xr:uid="{2D11E409-71A5-405C-82D9-CA9E71D47E8F}"/>
  <sortState xmlns:xlrd2="http://schemas.microsoft.com/office/spreadsheetml/2017/richdata2" ref="A3:E91">
    <sortCondition ref="A3"/>
  </sortState>
  <mergeCells count="6">
    <mergeCell ref="A1:A2"/>
    <mergeCell ref="B1:B2"/>
    <mergeCell ref="D1:D2"/>
    <mergeCell ref="E1:E2"/>
    <mergeCell ref="F1:V1"/>
    <mergeCell ref="C1:C2"/>
  </mergeCells>
  <conditionalFormatting sqref="U92:U1048576 U1">
    <cfRule type="colorScale" priority="5">
      <colorScale>
        <cfvo type="min"/>
        <cfvo type="max"/>
        <color theme="0"/>
        <color rgb="FFFFEF9C"/>
      </colorScale>
    </cfRule>
  </conditionalFormatting>
  <conditionalFormatting sqref="T92:T1048576 T1">
    <cfRule type="colorScale" priority="3">
      <colorScale>
        <cfvo type="min"/>
        <cfvo type="max"/>
        <color theme="0"/>
        <color rgb="FFFFEF9C"/>
      </colorScale>
    </cfRule>
  </conditionalFormatting>
  <conditionalFormatting sqref="F92:F93 F3:V91">
    <cfRule type="cellIs" dxfId="0" priority="1" operator="equal">
      <formula>0</formula>
    </cfRule>
    <cfRule type="colorScale" priority="2">
      <colorScale>
        <cfvo type="min"/>
        <cfvo type="num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تفاصيل العملاء</vt:lpstr>
      <vt:lpstr>تفاصيل الماليات</vt:lpstr>
      <vt:lpstr>الدفعات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Mahmoud Eltabakh</cp:lastModifiedBy>
  <dcterms:created xsi:type="dcterms:W3CDTF">2017-07-24T11:38:32Z</dcterms:created>
  <dcterms:modified xsi:type="dcterms:W3CDTF">2022-05-04T13:54:14Z</dcterms:modified>
</cp:coreProperties>
</file>