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stonybrook365-my.sharepoint.com/personal/mahmoud_ibrahim_stonybrook_edu/Documents/Master thesis/Data/"/>
    </mc:Choice>
  </mc:AlternateContent>
  <xr:revisionPtr revIDLastSave="105" documentId="11_F25DC773A252ABDACC104810E91A680C5ADE58EC" xr6:coauthVersionLast="47" xr6:coauthVersionMax="47" xr10:uidLastSave="{3993FB12-A858-4F63-8761-EFE4FB41B27B}"/>
  <bookViews>
    <workbookView xWindow="10068" yWindow="0" windowWidth="13068" windowHeight="1233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00" i="1" l="1"/>
  <c r="D498" i="1"/>
  <c r="D497" i="1"/>
  <c r="D471" i="1"/>
  <c r="D418" i="1"/>
  <c r="D381" i="1"/>
  <c r="D380" i="1"/>
  <c r="D377" i="1"/>
  <c r="D314" i="1"/>
  <c r="D313" i="1"/>
  <c r="D256" i="1"/>
  <c r="J87" i="1"/>
  <c r="D87" i="1"/>
  <c r="J252" i="1"/>
  <c r="D252" i="1"/>
  <c r="J251" i="1"/>
  <c r="D251" i="1"/>
  <c r="J254" i="1"/>
  <c r="D254" i="1"/>
  <c r="J253" i="1"/>
  <c r="D253" i="1"/>
  <c r="D506" i="1"/>
  <c r="D359" i="1"/>
  <c r="D508" i="1"/>
  <c r="D315" i="1"/>
  <c r="D421" i="1"/>
  <c r="D434" i="1"/>
  <c r="J249" i="1"/>
  <c r="D249" i="1"/>
  <c r="D89" i="1"/>
  <c r="J88" i="1"/>
  <c r="D88" i="1"/>
  <c r="K172" i="1"/>
  <c r="D499" i="1"/>
  <c r="K492" i="1"/>
  <c r="D492" i="1"/>
  <c r="K491" i="1"/>
  <c r="D491" i="1"/>
  <c r="K490" i="1"/>
  <c r="D490" i="1"/>
  <c r="K489" i="1"/>
  <c r="D489" i="1"/>
  <c r="D479" i="1"/>
  <c r="D478" i="1"/>
  <c r="D477" i="1"/>
  <c r="D358" i="1"/>
  <c r="D357" i="1"/>
  <c r="D356" i="1"/>
  <c r="D355" i="1"/>
  <c r="D354" i="1"/>
  <c r="D353" i="1"/>
  <c r="D312" i="1"/>
  <c r="D311" i="1"/>
  <c r="D310" i="1"/>
  <c r="J309" i="1"/>
  <c r="D309" i="1"/>
  <c r="D305" i="1"/>
  <c r="D304" i="1"/>
  <c r="D303" i="1"/>
  <c r="M302" i="1"/>
  <c r="D302" i="1"/>
  <c r="M301" i="1"/>
  <c r="D301" i="1"/>
  <c r="M300" i="1"/>
  <c r="D300" i="1"/>
  <c r="M299" i="1"/>
  <c r="D299" i="1"/>
  <c r="H298" i="1"/>
  <c r="D298" i="1"/>
  <c r="H297" i="1"/>
  <c r="D297" i="1"/>
  <c r="D293" i="1"/>
  <c r="D292" i="1"/>
  <c r="K291" i="1"/>
  <c r="D291" i="1"/>
  <c r="D290" i="1"/>
  <c r="D289" i="1"/>
  <c r="D287" i="1"/>
  <c r="D286" i="1"/>
  <c r="D285" i="1"/>
  <c r="D284" i="1"/>
  <c r="D283" i="1"/>
  <c r="D282" i="1"/>
  <c r="M280" i="1"/>
  <c r="D280" i="1"/>
  <c r="M279" i="1"/>
  <c r="D279" i="1"/>
  <c r="D94" i="1"/>
  <c r="D93" i="1"/>
  <c r="D92" i="1"/>
  <c r="D91" i="1"/>
  <c r="D90" i="1"/>
  <c r="D86" i="1"/>
  <c r="D85" i="1"/>
  <c r="D84" i="1"/>
  <c r="D83" i="1"/>
  <c r="D82" i="1"/>
  <c r="D66" i="1"/>
  <c r="D65" i="1"/>
  <c r="D64" i="1"/>
</calcChain>
</file>

<file path=xl/sharedStrings.xml><?xml version="1.0" encoding="utf-8"?>
<sst xmlns="http://schemas.openxmlformats.org/spreadsheetml/2006/main" count="1646" uniqueCount="649">
  <si>
    <t>Molecule</t>
  </si>
  <si>
    <t>A1</t>
  </si>
  <si>
    <t>A2</t>
  </si>
  <si>
    <t>Reduced mass</t>
  </si>
  <si>
    <t>Electronic state</t>
  </si>
  <si>
    <t>Te (cm^{-1})</t>
  </si>
  <si>
    <t>omega_e (cm^{-1})</t>
  </si>
  <si>
    <t>omega_ex_e (cm^{-1})</t>
  </si>
  <si>
    <t>Be (cm^{-1})</t>
  </si>
  <si>
    <t>alpha_e (cm^{-1})</t>
  </si>
  <si>
    <t>De (10^{-7}cm^{-1})</t>
  </si>
  <si>
    <t>Re (\AA)</t>
  </si>
  <si>
    <t>D0 (eV)</t>
  </si>
  <si>
    <t>IP (eV)</t>
  </si>
  <si>
    <t>Reference</t>
  </si>
  <si>
    <t>Date of reference</t>
  </si>
  <si>
    <t>Notes</t>
  </si>
  <si>
    <t>AuF</t>
  </si>
  <si>
    <t>X $^1 \Sigma^{+}$</t>
  </si>
  <si>
    <t>[1] Evans, C. and Gerry, M., 2000. Confirmation of the Existence of Gold(I) Fluoride, AuF:  Microwave Spectrum and Structure. Journal of the American Chemical Society, 122(7), pp.1560-1561. 
[2] Andreev, S. and BelBruno, J., 2000. Detection of AuF by emission spectroscopy in a hollow cathode discharge. Chemical Physics Letters, 329(5-6), pp.490-494. 
[3] Schröder, D., Hrušák, J., Tornieporth-Oetting, I., Klapötke, T. and Schwarz, H., 1994. Definitiver Beweis für die Existenz von AuF. Angewandte Chemie, 106(2), pp.223-225. 
[4] van Wüllen, C., 1998. Molecular density functional calculations in the regular relativistic approximation: Method, application to coinage metal diatomics, hydrides, fluorides and chlorides, and comparison with first-order relativistic calculations. The Journal of Chemical Physics, 109(2), pp.392-399. 
[5] Figgen, D., Rauhut, G., Dolg, M. and Stoll, H., 2005. Energy-consistent pseudopotentials for group 11 and 12 atoms: adjustment to multi-configuration Dirac–Hartree–Fock data. Chemical Physics, 311(1-2), pp.227-244.</t>
  </si>
  <si>
    <t>[1] 2000 [2] 2000 [3] 1995 [4] 1998 [5] 2005</t>
  </si>
  <si>
    <t xml:space="preserve">1-This re value is taken from the Be given Inclusion of γe and centrifugal distortion could decrease its value by as much as 0.000015 Å. 
2- D_0 has been calculated using , omega_{e} and omega_{e}x_{e} and the average of estimated bounds of D_e in ref. [3] (3-3.7 ev) </t>
  </si>
  <si>
    <t>A $^1 \Pi$</t>
  </si>
  <si>
    <t>B $^1 \Sigma^{+}$</t>
  </si>
  <si>
    <t>CaD</t>
  </si>
  <si>
    <t>X $^2 \Sigma^{+}$</t>
  </si>
  <si>
    <t>[1] Huber, K. and Herzberg, G., 1979. Molecular spectra and molecular structure, IV. New York: Van Nostrand Reinhold.
[2] GharibNezhad, E., Shayesteh, A. and Bernath, P., 2012. Fourier transform emission spectra of the A2Π→X2Σ+ and B2Σ+→X2Σ+ transitions of CaD. Journal of Molecular Spectroscopy, 281, pp.47-50.</t>
  </si>
  <si>
    <t>[1] JUL 1976 [2] 2012</t>
  </si>
  <si>
    <t>1- D0 &gt;= 1.72 ev from the predissociation in C $^2 \Sigma^{+}$, assuming dissociation into Ca($^3p$) + D( $^2s$).</t>
  </si>
  <si>
    <t>A $^2 \Pi$</t>
  </si>
  <si>
    <t>B $2 \Sigma^{+}$</t>
  </si>
  <si>
    <t>CoF</t>
  </si>
  <si>
    <t>X $^3 \Phi_{4}$</t>
  </si>
  <si>
    <t>[1] Nadhem, Q., Supriya, B. and Behere, S., 2015. Franck-Condon Factors and r-Centroids for Several Systems of CoF Molecule. International Letters of Chemistry, Physics and Astronomy, 58, pp.90-101. 
[2] R.S. Ram, Bernath P.F, Davis S.P, “The low‐lying electronic states of CoF”, J.Chem.Phys. 104, 6949(1996); 10.1063/1.471411
[6] A. Boldyrev and J. Simons, Periodic Table of Diatomic
Molecules, Wiley, New York, 1997
[7]  K.P. Jensen, B.O. Roos, U. Ryde, Performance of density functionals for first row
transition metal systems, J. Chem. Phys. 126 (2007) 014103, http://dx.doi.org/
10.1063/1.2406071.
[8] H. Wang, X. Zhuang, T.C. Steimle, The permanent electric dipole moments of
cobalt monofluoride, cof, and monohydride, CoH, J. Chem. Phys. 131 (2009)
114315, http://dx.doi.org/10.1063/1.3226672.
[9] de Moraes, M. and Aoto, Y., 2022. Multi-reference and multi-occupancy character of the cobalt monofluoride. Journal of Molecular Spectroscopy, 385, p.111611.</t>
  </si>
  <si>
    <t>[1] 2015 [2] 1996 [6] 1997 [7] 2007 [8] 2009 [9] 2022</t>
  </si>
  <si>
    <t>G $^3 \Phi_{4}$</t>
  </si>
  <si>
    <t>[1] Nadhem, Q., Supriya, B. and Behere, S., 2015. Franck-Condon Factors and r-Centroids for Several Systems of CoF Molecule. International Letters of Chemistry, Physics and Astronomy, 58, pp.90-101.
[3] Ram R.S., Bernath P.F., Davis S.P., “Fourier Transform Emission Spectroscopy of the [10.3]3Φi-X 3Φi System of CoF”, J.Mol.Spectrosc. 173, 158(1995); 10.1006/jmsp.1995.1226 .</t>
  </si>
  <si>
    <t>[1] 2015 [3] 1995</t>
  </si>
  <si>
    <t>K $^3 \Phi_{4}$</t>
  </si>
  <si>
    <t>[1] Nadhem, Q., Supriya, B. and Behere, S., 2015. Franck-Condon Factors and r-Centroids for Several Systems of CoF Molecule. International Letters of Chemistry, Physics and Astronomy, 58, pp.90-101. 
[4] Xiaopeng Zhang, Jingru Guo, Tingting Wang, Linsen Pei, Yang Chen, and Congxiang Chen,“ Visible laser spectroscopy of cobalt monofluoride”, J.Mol.Spectrosc. 220, 209(2003);  10.1016/S0022-2852(03)00130-9  
[5] Adam A.G., Hamilton W.D., “A Hund's Case (a) Analysis of the [18.8]3Φi–X
3Φi Electronic Transition of CoF”, J.Mol.Spectrosc. 206, 139. (2001); 10.1006/jmsp.2000.8292</t>
  </si>
  <si>
    <t>[1] 2015 [4] 2003 [5] 2001</t>
  </si>
  <si>
    <t>L $^3 \Phi_{4}$</t>
  </si>
  <si>
    <t>[1] Nadhem, Q., Supriya, B. and Behere, S., 2015. Franck-Condon Factors and r-Centroids for Several Systems of CoF Molecule. International Letters of Chemistry, Physics and Astronomy, 58, pp.90-101. 
[4] Xiaopeng Zhang, Jingru Guo, Tingting Wang, Linsen Pei, Yang Chen, and Congxiang Chen,“
Visible laser spectroscopy of cobalt monofluoride”, J.Mol.Spectrosc. 220, 209(2003); 
10.1016/S0022-2852(03)00130-9 
[3] Ram R.S., Bernath P.F., Davis S.P., “Fourier Transform Emission Spectroscopy of the [10.3]3Φi-X 3Φi System of CoF”, J.Mol.Spectrosc. 173, 158(1995); 10.1006/jmsp.1995.1226 . 
[5] Adam A.G., Hamilton W.D., “A Hund's Case (a) Analysis of the [18.8]3Φi–X
3Φi Electronic 
Transition of CoF”, J.Mol.Spectrosc. 206, 139. (2001); 10.1006/jmsp.2000.8293</t>
  </si>
  <si>
    <t>[20.6] $^3 \Gama_{5}$</t>
  </si>
  <si>
    <t xml:space="preserve">[1] Nadhem, Q., Supriya, B. and Behere, S., 2015. Franck-Condon Factors and r-Centroids for Several Systems of CoF Molecule. International Letters of Chemistry, Physics and Astronomy, 58, pp.90-101. 
[4] Xiaopeng Zhang, Jingru Guo, Tingting Wang, Linsen Pei, Yang Chen, and Congxiang Chen,“
Visible laser spectroscopy of cobalt monofluoride”, J.Mol.Spectrosc. 220, 209(2003); 
10.1016/S0022-2852(03)00130-9 
[3] Ram R.S., Bernath P.F., Davis S.P., “Fourier Transform Emission Spectroscopy of the [10.3]3Φi-X 3Φi System of CoF”, J.Mol.Spectrosc. 173, 158(1995); 10.1006/jmsp.1995.1226 . 
</t>
  </si>
  <si>
    <t xml:space="preserve">[1] 2015 [4] 2003 </t>
  </si>
  <si>
    <t>CrCl</t>
  </si>
  <si>
    <t>X $^6 \Sigma^{+}$</t>
  </si>
  <si>
    <t>[1] Bencheikh, M., Koivisto, R., Launila, O. and Flament, J., 1997. The low-lying electronic states of CrF and CrCl: Analysis of the A 6Σ+→X 6Σ+ system of CrCl. The Journal of Chemical Physics, 106(15), pp.6231-6239. [2] Huber, K. and Herzberg, G., 1979. Molecular spectra and molecular structure, IV. New York: Van Nostrand Reinhold.</t>
  </si>
  <si>
    <t>[1] 1997 [2] 1979</t>
  </si>
  <si>
    <t>Delta G1/2 is reported in place of omega_e</t>
  </si>
  <si>
    <t>A $^6 \Sigma^{+}$</t>
  </si>
  <si>
    <t>[1] 1997 [2] 1980</t>
  </si>
  <si>
    <t xml:space="preserve">1- Delta G1/2 is reported in place of omega_e 2-lower B (T_e=8850(?))state might exist look at [3] </t>
  </si>
  <si>
    <t>CrF</t>
  </si>
  <si>
    <r>
      <t>Wallin, S., Koivisto, R. and Launila, O., 2022. </t>
    </r>
    <r>
      <rPr>
        <i/>
        <sz val="8"/>
        <color rgb="FF000000"/>
        <rFont val="Open Sans"/>
        <family val="2"/>
      </rPr>
      <t>Spectroscopy of CrF: Rotational analysis of the B 6Π–X 6Σ+ band system in the 1.2 μm region</t>
    </r>
    <r>
      <rPr>
        <sz val="8"/>
        <color rgb="FF000000"/>
        <rFont val="Open Sans"/>
        <family val="2"/>
      </rPr>
      <t>.</t>
    </r>
  </si>
  <si>
    <t>1-Please check T_e for ground state (negative value in CrF 1996 and CrF 1995)
2-Please check unit conversion for D_e</t>
  </si>
  <si>
    <t>B $^6 \Pi$</t>
  </si>
  <si>
    <r>
      <t>[1]Wallin, S., Koivisto, R. and Launila, O., 2022. </t>
    </r>
    <r>
      <rPr>
        <i/>
        <sz val="8"/>
        <color rgb="FF000000"/>
        <rFont val="Open Sans"/>
        <family val="2"/>
      </rPr>
      <t>Spectroscopy of CrF: Rotational analysis of the B 6Π–X 6Σ+ band system in the 1.2 μm region</t>
    </r>
    <r>
      <rPr>
        <sz val="8"/>
        <color rgb="FF000000"/>
        <rFont val="Open Sans"/>
        <family val="2"/>
      </rPr>
      <t>. [2] Bencheikh, M., Koivisto, R., Launila, O. and Flament, J., 1997. The low-lying electronic states of CrF and CrCl: Analysis of the A 6Σ+→X 6Σ+ system of CrCl. The Journal of Chemical Physics, 106(15), pp.6231-6239.</t>
    </r>
  </si>
  <si>
    <t>[1]1996 [2]1997</t>
  </si>
  <si>
    <t>LiBe</t>
  </si>
  <si>
    <t>[1]R. Schlachta, I. Fischer, P. Rosmus and V. E. Bondybey, Chem. Phys. Lett., 1990, 170, 485–491. [2] Persinger, T., Han, J. and Heaven, M., 2021. Electronic Spectroscopy and Photoionization of LiBe. The Journal of Physical Chemistry A, 125(37), pp.8274-8281.</t>
  </si>
  <si>
    <t>[1]1990 [2]2021</t>
  </si>
  <si>
    <t>1- for ground stste D_e is calculated via morse potential extrapolation.
** LiBe 2021: To minimize the errors introduced by imposing the Morse model on the data, it is most appropriate 
to compare the measured and calculated values for ΔG1/2 
2-D_0 has been calculated using the observed values of D_e, omega_{e} and omega_{e}x_{e} of the ground state</t>
  </si>
  <si>
    <t>C $^2 \Pi</t>
  </si>
  <si>
    <t>[1] R. Schlachta, I. Fischer, P. Rosmus and V. E. Bondybey, Chem. Phys. Lett., 1990, 170, 485–491.</t>
  </si>
  <si>
    <t>[1] 1990</t>
  </si>
  <si>
    <t>LiCa</t>
  </si>
  <si>
    <t>[1] A. Stein, M. Ivanova, A. Pashov, H. Kno¨ckel and E. Tiemann, J. Chem. Phys., 2013, 138, 114306. 
[2] Wu, C., Ihle, H. and Gingerich, K., 1983. A mass spectrometric study of the alkaline earth diatomic molecules. Dissociation energies of Mg2, Ca2 and CaLi. International Journal of Mass Spectrometry and Ion Physics, 47, pp.235-238.
[4] Pototschnig, J., Meyer, R., Hauser, A. and Ernst, W., 2017. Vibronic transitions in the alkali-metal (Li, Na, K, Rb) – alkaline-earth-metal (Ca, Sr) series: A systematic analysis of de-excitation mechanisms based on the graphical mapping of Frank-Condon integrals. Physical Review A, 95(2).</t>
  </si>
  <si>
    <t>[1] 2013 [2] 1983 [4] 2017</t>
  </si>
  <si>
    <t>1 $^2 \Pi$</t>
  </si>
  <si>
    <t>[5] Gerschmann, Julia: Hochauflösende Spektroskopie der Alkali-Erdalkali-Moleküle KCa und LiCa. Hannover : Gottfried Wilhelm Leibniz Universität, Diss., 2021, 111 S., DOI: https://doi.org/10.15488/11717</t>
  </si>
  <si>
    <t>[5] 2021</t>
  </si>
  <si>
    <t>2 $^2 \Sigma^{+}$</t>
  </si>
  <si>
    <t>4 $^2 \Sigma^{+}$</t>
  </si>
  <si>
    <t>3 $^2 \Pi$</t>
  </si>
  <si>
    <t>[1] A. Stein, M. Ivanova, A. Pashov, H. Kno¨ckel and E. Tiemann, J. Chem. Phys., 2013, 138, 114306. [2] Wu, C., Ihle, H. and Gingerich, K., 1983. A mass spectrometric study of the alkaline earth diatomic molecules. Dissociation energies of Mg2, Ca2 and CaLi. International Journal of Mass Spectrometry and Ion Physics, 47, pp.235-238.</t>
  </si>
  <si>
    <t>[1] 2013 [2] 1983</t>
  </si>
  <si>
    <t>4 $^2 \Pi$</t>
  </si>
  <si>
    <t>[3] Russon, L. M.; Rothschopf, G. K.; Morse, M. D.; Boldyrev, A. I.; Simons, J. Two-Photon Ionization Spectroscopy and All-Alectron Ab Initio Study of LiCa. J. Chem. Phys. 1998, 109, 6655−6665.  [2] Wu, C., Ihle, H. and Gingerich, K., 1983. A mass spectrometric study of the alkaline earth diatomic molecules. Dissociation energies of Mg2, Ca2 and CaLi. International Journal of Mass Spectrometry and Ion Physics, 47, pp.235-238.</t>
  </si>
  <si>
    <t>[3] 1998 [2] 1983</t>
  </si>
  <si>
    <t>LiCs</t>
  </si>
  <si>
    <t>X $^1 \Sigma$</t>
  </si>
  <si>
    <t>[1] Mabrouk, N., Berriche, H., Ouada, H. and Gadea, F., 2010. Theoretical Study of the LiCs Molecule: Adiabatic and Diabatic Potential Energy and Dipole Moment. The Journal of Physical Chemistry A, 114(24), pp.6657-6668. 
[2] Staanum, P., Pashov, A., Knöckel, H. and Tiemann, E., 2007. X 1 Σ + and a 3 Σ + states of LiCs studied by Fourier-transform spectroscopy. Physical Review A, 75(4).</t>
  </si>
  <si>
    <t>[1] 2010 [2]2007</t>
  </si>
  <si>
    <t>b $^3 \Pi_{0}$</t>
  </si>
  <si>
    <r>
      <t>[4] Grochola, A., Szczepkowski, J., Jastrzebski, W. and Kowalczyk, P., 2014. Study of the A1Σ+ and b3Π0 states in LiCs by a polarization labelling spectroscopy technique. </t>
    </r>
    <r>
      <rPr>
        <i/>
        <sz val="8"/>
        <color rgb="FF000000"/>
        <rFont val="Open Sans"/>
        <family val="2"/>
      </rPr>
      <t>Journal of Quantitative Spectroscopy and Radiative Transfer</t>
    </r>
    <r>
      <rPr>
        <sz val="8"/>
        <color rgb="FF000000"/>
        <rFont val="Open Sans"/>
        <family val="2"/>
      </rPr>
      <t>, 145, pp.147-152.</t>
    </r>
  </si>
  <si>
    <t>[4] 2014</t>
  </si>
  <si>
    <t>A $^1 \Sigma^{+}$</t>
  </si>
  <si>
    <t>B $^1 \Pi$</t>
  </si>
  <si>
    <t>[1] 2010 [3] 2008</t>
  </si>
  <si>
    <t>D $^1 \Pi$</t>
  </si>
  <si>
    <t>LiK</t>
  </si>
  <si>
    <t>[1] Müller, W. and Meyer, W., 1984. Ground‐state properties of alkali dimers and their cations (including the elements Li, Na, and K) from ab initio calculations with effective core polarization potentials. The Journal of Chemical Physics, 80(7), pp.3311-3320. [2] F. Emgelke, Faraday Discuss. Chem. Soc. 71, 357 (1981) [3] Zmbov, K., Wu, C. and Ihle, H., 1977. A mass spectrometric study of heteronuclear diatomic alkali metal molecules. Dissociation energies and ionization potentials of NaLi, KLi, and NaK. The Journal of Chemical Physics, 67(10), pp.4603-4607.</t>
  </si>
  <si>
    <t>[1] 1984 [2] 1981 [3]1977</t>
  </si>
  <si>
    <t>1-B_e derived from B_0 and \mu_0 of  F. Emgelke, Faraday Discuss. Chem. Soc. 71, 357 (1981).
2-A version of this paper F. Emgelke, Faraday Discuss. Chem. Soc. 71, 357 (1981). could not be found 
3-omega_ex_e (cm^{-1}) calculated via observed D_0, D_e and omega_e using the formula D_e=D_0+(omega_{e})/2-(omega_{e}x_{e})/2 and neglecting other terms</t>
  </si>
  <si>
    <r>
      <t>[4] Grochola, A., Szczepkowski, J., Jastrzebski, W. and Kowalczyk, P., 2012. The electronic state of KLi molecule. </t>
    </r>
    <r>
      <rPr>
        <i/>
        <sz val="8"/>
        <color rgb="FF000000"/>
        <rFont val="Open Sans"/>
        <family val="2"/>
      </rPr>
      <t>Chemical Physics Letters</t>
    </r>
    <r>
      <rPr>
        <sz val="8"/>
        <color rgb="FF000000"/>
        <rFont val="Open Sans"/>
        <family val="2"/>
      </rPr>
      <t>, 535, pp.17-20.</t>
    </r>
  </si>
  <si>
    <t>[4] 2012</t>
  </si>
  <si>
    <t>LiMg</t>
  </si>
  <si>
    <t>X 1 $^2 \Sigma^{+}$</t>
  </si>
  <si>
    <r>
      <t>[1] Persinger, T., Han, J. and Heaven, M., 2021. Electronic Spectroscopy and Photoionization of LiMg. </t>
    </r>
    <r>
      <rPr>
        <i/>
        <sz val="8"/>
        <color rgb="FF000000"/>
        <rFont val="Open Sans"/>
        <family val="2"/>
      </rPr>
      <t>The Journal of Physical Chemistry A</t>
    </r>
    <r>
      <rPr>
        <sz val="8"/>
        <color rgb="FF000000"/>
        <rFont val="Open Sans"/>
        <family val="2"/>
      </rPr>
      <t>, 125(17), pp.3653-3663.</t>
    </r>
  </si>
  <si>
    <t>[1] 2021</t>
  </si>
  <si>
    <t>1-for ground state it is B_e is B_0 value and R_e is R_0 values estimated from B_0. D_e was calculated using Morse expression
2-D_0 has been calculated using the observed values of D_e, omega_{e} and omega_{e}x_{e} of the ground state</t>
  </si>
  <si>
    <t>T_0 is reported not T_e</t>
  </si>
  <si>
    <t>2 $^2 \Sigma$</t>
  </si>
  <si>
    <t>2 $^2 \Pi$</t>
  </si>
  <si>
    <t>1-T_0 is reported not T_e 
2-B_0 is reported not B_e</t>
  </si>
  <si>
    <t>LiNa</t>
  </si>
  <si>
    <t>[1] Engelke, F., Ennen, G. and Meiwes, K., 1982. Laser induced fluorescence spectroscopy of NaLi in beam and bulk. Chemical Physics, 66(3), pp.391-402. [2] Zmbov, K., Wu, C. and Ihle, H., 1977. A mass spectrometric study of heteronuclear diatomic alkali metal molecules. Dissociation energies and ionization potentials of NaLi, KLi, and NaK. The Journal of Chemical Physics, 67(10), pp.4603-4607.</t>
  </si>
  <si>
    <t>[1] 1982 [2] 1977</t>
  </si>
  <si>
    <t>couldn't find T_e values</t>
  </si>
  <si>
    <t>[1] 1982 [2] 1978</t>
  </si>
  <si>
    <t>[3] Kappes, M., Marti, K., Radi, P., Schär, M. and Schumacher, E., 1984. Resonant two-photon ionization of LiNa. Observation and preliminary characterization of five new singlet states. Chemical Physics Letters, 107(1), pp.6-12.
[4] Neogrády, P., Szalay, P., Kraemer, W. and Urban, M., 2005. Coupled-Cluster Study of Spectroscopic Constants of the Alkali Metal Diatomics: Ground and the Singlet Excited States of Na2, NaLi, NaK, and NaRb. Collection of Czechoslovak Chemical Communications, 70(7), pp.951-978.</t>
  </si>
  <si>
    <t>[3] 1984 [4] 2005</t>
  </si>
  <si>
    <t>MgCa</t>
  </si>
  <si>
    <t>[1] H. Atmanspacher, H. Scheingraber, C.R. Vidal, J. Chem. Phys. 82 (1985) 3491. 
[2] Rizkallah, G., Assaf, A. and Tohme, S., 2021. Molecular structure and properties of MgCa molecule. Chemical Physics, 550, p.111316.</t>
  </si>
  <si>
    <t>[1]1985 [2]2021</t>
  </si>
  <si>
    <t>1- J.C. Miller, B.S. Ault, L. Andrews, J. Chem. Phys. 67 (1977) 2478. and J.C. Miller, L. Andrews, J. Am. Chem. Soc. 100 (1978) 6956. reported ground state \Omega_e=97 , theoretical values suggest that the value we report here (omega_e=60 cm-1) is correct.
2-For dissociation energy, the D_e value is used with omega_e and omeg_ex_e to evaluate D_0 as follows D_0(ev)=(D_e-0.5*omega_e-0.25*omega_ex_e)*0.000123981.</t>
  </si>
  <si>
    <t>B' $^1 \Sigma^{+}$</t>
  </si>
  <si>
    <t>[1]H. Atmanspacher, H. Scheingraber, C.R. Vidal, J. Chem. Phys. 82 (1985) 3491. [2] Rizkallah, G., Assaf, A. and Tohme, S., 2021. Molecular structure and properties of MgCa molecule. Chemical Physics, 550, p.111316.</t>
  </si>
  <si>
    <t>1- J.C. Miller, B.S. Ault, L. Andrews, J. Chem. Phys. 67 (1977) 2478. and J.C. Miller, L. Andrews, J. Am. Chem. Soc. 100 (1978) 6956. reported ground state \Omega_e=97 2-For dissociation energy, the D_e value is reported instead of D_0 due to the discrepancy in \omega_e values</t>
  </si>
  <si>
    <t>C' $^1 \Pi$</t>
  </si>
  <si>
    <t>E $^1 \Sigma^{+}$</t>
  </si>
  <si>
    <t>NaK</t>
  </si>
  <si>
    <t>[1] Leutwyler, S., Hofmann, M., Harri, H. and Schumacher, E., 1981. The adiabatic ionization potentials of the alkali dimers Na2, NaK and K2. Chemical Physics Letters, 77(2), pp.257-260. [2] Müller, W. and Meyer, W., 1984. Ground‐state properties of alkali dimers and their cations (including the elements Li, Na, and K) from ab initio calculations with effective core polarization potentials. The Journal of Chemical Physics, 80(7), pp.3311-3320.</t>
  </si>
  <si>
    <t>[1] 1981 [2] 1984</t>
  </si>
  <si>
    <t>[4] Ross, A., Clements, R. and Barrow, R., 1988. The A(2)1Σ+ state of NaK. Journal of Molecular Spectroscopy, 127(2), pp.546-548.</t>
  </si>
  <si>
    <t>[4] 1988</t>
  </si>
  <si>
    <t>NaRb</t>
  </si>
  <si>
    <t>[1] Chaieb, M., Habli, H., Mejrissi, L., Oujia, B. and Gadéa, F., 2014. &lt;i&gt;Ab initio&lt;/i&gt; spectroscopic study for the NaRb molecule in ground and excited states. International Journal of Quantum Chemistry, 114(11), pp.731-747. [2] Docenko, O., Tamanis, M., Ferber, R., Pashov, A., Knöckel, H. and Tiemann, E., 2004. Potential of the ground state of NaRb. Physical Review A, 69(4). [3] Takahashi, N. and Katô, H., 1981. Laser‐induced fluorescence of the NaRb molecule. The Journal of Chemical Physics, 75(9), pp.4350-4356.</t>
  </si>
  <si>
    <t>[1] 2014 [2] 2004 [3] 1981</t>
  </si>
  <si>
    <t>States were enumerated in most papers instead of X, A, B,...</t>
  </si>
  <si>
    <t>a $^3 \Sigma^{+}$</t>
  </si>
  <si>
    <t>[1] Chaieb, M., Habli, H., Mejrissi, L., Oujia, B. and Gadéa, F., 2014. &lt;i&gt;Ab initio&lt;/i&gt; spectroscopic study for the NaRb molecule in ground and excited states. International Journal of Quantum Chemistry, 114(11), pp.731-747.  [2] Wang, Y., Kajitani, M., Kasahara, S., Baba, M., Ishikawa, K. and Katô, H., 1991. High resolution laser spectroscopy of the &lt;i&gt;B&lt;/i&gt; &lt;sup&gt;1&lt;/sup&gt;Π–&lt;i&gt;X&lt;/i&gt; &lt;sup&gt;1&lt;/sup&gt;Σ&lt;sup&gt;+&lt;/sup&gt; transition of &lt;sup&gt;23&lt;/sup&gt;Na&lt;sup&gt;85&lt;/sup&gt;Rb. The Journal of Chemical Physics, 95(9), pp.6229-6237. [3] Takahashi, N. and Katô, H., 1981. Laser‐induced fluorescence of the NaRb molecule. The Journal of Chemical Physics, 75(9), pp.4350-4356.</t>
  </si>
  <si>
    <t>[1] 2014 [2] 1991</t>
  </si>
  <si>
    <t>[1] Chaieb, M., Habli, H., Mejrissi, L., Oujia, B. and Gadéa, F., 2014. &lt;i&gt;Ab initio&lt;/i&gt; spectroscopic study for the NaRb molecule in ground and excited states. International Journal of Quantum Chemistry, 114(11), pp.731-747.  [2] Zaitsevskii, A., Adamson, S., Pazyuk, E., Stolyarov, A., Nikolayeva, O., Docenko, O., Klincare, I., Auzinsh, M., Tamanis, M., Ferber, R. and Cimiraglia, R., 2001. Energy and radiative properties of the low-lying NaRb states. Physical Review A, 63(5).</t>
  </si>
  <si>
    <t>[1] 2014 [2] 1991 [3] 1982</t>
  </si>
  <si>
    <t xml:space="preserve">[1] Chaieb, M., Habli, H., Mejrissi, L., Oujia, B. and Gadéa, F., 2014. &lt;i&gt;Ab initio&lt;/i&gt; spectroscopic study for the NaRb molecule in ground and excited states. International Journal of Quantum Chemistry, 114(11), pp.731-747.  [2] Wang, Y., Kajitani, M., Kasahara, S., Baba, M., Ishikawa, K. and Katô, H., 1991. High resolution laser spectroscopy of the &lt;i&gt;B&lt;/i&gt; &lt;sup&gt;1&lt;/sup&gt;Π–&lt;i&gt;X&lt;/i&gt; &lt;sup&gt;1&lt;/sup&gt;Σ&lt;sup&gt;+&lt;/sup&gt; transition of &lt;sup&gt;23&lt;/sup&gt;Na&lt;sup&gt;85&lt;/sup&gt;Rb. The Journal of Chemical Physics, 95(9), pp.6229-6237. </t>
  </si>
  <si>
    <t>[1] 2014 [2] 2001</t>
  </si>
  <si>
    <t>SrI</t>
  </si>
  <si>
    <t>[1]- J.O. Schroder, ¨ C. Nitsch, W.E. Ernst, Polarization spectroscopy of SrI in a heat pipe-The  $B \ {}^2 \Sigma_{+} \ \leftrightarrow X \ {}^2 \Sigma^{+}$ (0,0) system, J. Mol. Spectrosc. 132 (1988) 166–177. 
[2]- W.E. Ernst, J.O. Schroder, ¨ B. Zeller, Rotational analysis and deperturbation of the SrI $A \ {}^2 \Pi \ \leftrightarrow X \ {}^2 \Sigma^{+}$ (0,0) system, J. Mol. Spectrosc. 135 (1989) 161–168. 
[3] S. Antrobus, D. Husain, J. Lei, F. Castano, ˜ M.N. Sanchez Rayo, Kinetic study of the molecular chemiluminescence SrI (A2 Π1/2, 3/2 and B2 Σ+↔X2 Σ+) and the atomic resonance fluorescence Sr (53P1 → 51 S0) following the pulsed dye-laser generation of Sr (53 P1) in the presence of CH3I, Zeitschrift für Physikalische Chemie 190 (1995) 267–287. 
[4] A. Bernard, C. Effantin, J. d’Incan, A. Topouzkhanian, G. Wannous, Laser-excited fluorescence spectra of strontium monoiodide, J. Mol. Spectrosc. 195 (1999) 11–21. 
[5] J.A. Kerr, K.P. Huber, G. Herzberg, Molecular spectra and molecular structure: IV constants of diatomic molecules, Anal. Chim. Acta. 144 (1982) 628–629.  
[6] Chase, M.W., Jr., NIST-JANAF Thermochemical Tables, Fourth Edition, J. Phys. Chem. Ref. Data, Monograph 9, 1998, 1-1951. 
[7] Belyaev, V.N.; Gotkis, I.S.; Lebedeva, N.L.; Krasnov, K.S., Ionization potentials of MX molecules 
(M = Ca, Sr, Ba; X = F, Cl, Br, I, OH, O), Russ. J. Phys. Chem., 1990, 64, 773.</t>
  </si>
  <si>
    <t>[1] 1988 [2] 1989 [3] 1995 [4] 1999 [5] 1982 [6] 1998 [7] 1990</t>
  </si>
  <si>
    <t>For the ground state the centrifugal distortion constant D_0 is reported instead of D_e</t>
  </si>
  <si>
    <t>B $^2 \sigma_{+]$</t>
  </si>
  <si>
    <t>TiF</t>
  </si>
  <si>
    <t>X $^4 \Phi_{3/2}$</t>
  </si>
  <si>
    <t>[1]Imajo, T., Kobayashi, Y., Nakashima, Y., Tanaka, K. and Tanaka, T., 2005. Fourier transform emission spectroscopy of the TiF radical in the 407 nm region. Journal of Molecular Spectroscopy, 230(2), pp.139-148.  [2]Ram, R. and Bernath, P., 2005. Fourier transform emission spectroscopy of the F4Δ–X4Φ system of TiF. Journal of Molecular Spectroscopy, 231(2), pp.165-170. [3] Ram, R., Peers, J., Teng, Y., Adam, A., Muntianu, A., Bernath, P. and Davis, S., 1997. Laser and Fourier Transform Emission Spectroscopy of theG4Φ–X4Φ System of TiF. Journal of Molecular Spectroscopy, 184(1), pp.186-201.</t>
  </si>
  <si>
    <t>[1] APR-2005 [2] JUN-2005 [3] 1997</t>
  </si>
  <si>
    <t>1- The reported \omega_e values are \DeltaG(1/2) 2-D_e values were calculated from D_0 and D_1 centerifugal distortion values via D_e=(3*D_0-D_1)/2</t>
  </si>
  <si>
    <t>X $^4 \Phi_{5/2}$</t>
  </si>
  <si>
    <t>X $^4 \Phi_{7/2}$</t>
  </si>
  <si>
    <t>X $^4 \Phi_{9/2}$</t>
  </si>
  <si>
    <t>VF</t>
  </si>
  <si>
    <t>X $^5 \Delta$</t>
  </si>
  <si>
    <t>Ram, R., Bernath, P. and Davis, S., 2002. Infrared emission spectroscopy of the [10.5]5Δ–X5Δ system of VF. The Journal of Chemical Physics, 116(16), pp.7035-7039.</t>
  </si>
  <si>
    <t>1-Although the authors suggest that the ground state of VF is ${}^5 \Delta$, they do not rule out the ${}^5 \Pi$ state</t>
  </si>
  <si>
    <t>XeKr</t>
  </si>
  <si>
    <t>X</t>
  </si>
  <si>
    <t>NeXe</t>
  </si>
  <si>
    <t>NeKr</t>
  </si>
  <si>
    <t>ArNe</t>
  </si>
  <si>
    <t>Ne2</t>
  </si>
  <si>
    <t>X $^1 \Sigma_{u}^{+}$</t>
  </si>
  <si>
    <t>HeXe</t>
  </si>
  <si>
    <t>HeKr</t>
  </si>
  <si>
    <t>ArXe</t>
  </si>
  <si>
    <t>X $O^{+}</t>
  </si>
  <si>
    <t>HeAr</t>
  </si>
  <si>
    <t>HeNe</t>
  </si>
  <si>
    <t>As2</t>
  </si>
  <si>
    <t xml:space="preserve">X </t>
  </si>
  <si>
    <t>K.P.Huber and G.Herzberg, Molecular Spectra and Molecular Structure. Springer-Verlag,</t>
  </si>
  <si>
    <t xml:space="preserve">c </t>
  </si>
  <si>
    <t xml:space="preserve">e </t>
  </si>
  <si>
    <t xml:space="preserve">a </t>
  </si>
  <si>
    <t xml:space="preserve">d </t>
  </si>
  <si>
    <t xml:space="preserve">A </t>
  </si>
  <si>
    <t xml:space="preserve">B </t>
  </si>
  <si>
    <t xml:space="preserve">F </t>
  </si>
  <si>
    <t xml:space="preserve">G </t>
  </si>
  <si>
    <t xml:space="preserve">H </t>
  </si>
  <si>
    <t xml:space="preserve">M </t>
  </si>
  <si>
    <t xml:space="preserve">N </t>
  </si>
  <si>
    <t>Au2</t>
  </si>
  <si>
    <t>X ${}^1\Sigma_{g}^{+}$</t>
  </si>
  <si>
    <t>A $O_{u}^{+}$</t>
  </si>
  <si>
    <t>B $O_{u}^{+}$</t>
  </si>
  <si>
    <t>B2</t>
  </si>
  <si>
    <t>X ${}^3\Sigma_{g}^{-}$</t>
  </si>
  <si>
    <t>A ${}^3\Sigma_{u}^{-}$</t>
  </si>
  <si>
    <t>Bi2</t>
  </si>
  <si>
    <t>X'</t>
  </si>
  <si>
    <t>B</t>
  </si>
  <si>
    <t>A'</t>
  </si>
  <si>
    <t>A $O_{u}^{+}</t>
  </si>
  <si>
    <t>E</t>
  </si>
  <si>
    <t>G</t>
  </si>
  <si>
    <t>H</t>
  </si>
  <si>
    <t>I</t>
  </si>
  <si>
    <t>C</t>
  </si>
  <si>
    <t>D</t>
  </si>
  <si>
    <t>y</t>
  </si>
  <si>
    <t>Br2</t>
  </si>
  <si>
    <t>A ${}^3\Pi_{u} \ l_{u}$</t>
  </si>
  <si>
    <t>B ${}^3\Pi_{u} \ O_{u}^{+}$</t>
  </si>
  <si>
    <t>C2</t>
  </si>
  <si>
    <t>a ${}^3 \Pi_{u}$</t>
  </si>
  <si>
    <t>b ${}^3 \Sigma_{g}^{-}$</t>
  </si>
  <si>
    <t>A ${}^1\Pi_{u}$</t>
  </si>
  <si>
    <t>c ${}^3 \Sigma_{u}^{+}$</t>
  </si>
  <si>
    <t>d ${}^3\Pi_{g}$</t>
  </si>
  <si>
    <t>C ${}^1 \Pi_{g}$</t>
  </si>
  <si>
    <t>e ${}^3\Pi_{g}$</t>
  </si>
  <si>
    <t>D ${}^1\Sigma_{g}^{+}$</t>
  </si>
  <si>
    <t>E ${}^1 \Sigma_{g}^{+}$</t>
  </si>
  <si>
    <t>f ${}^3 \Sigma_{g}^{-}$</t>
  </si>
  <si>
    <t>g ${}^3\Delta_{u}$</t>
  </si>
  <si>
    <t>F ${}^1\Pi_{u}$</t>
  </si>
  <si>
    <t>Cl2</t>
  </si>
  <si>
    <t xml:space="preserve">X ${}^{1}\Sigma_{g}^{+}$ </t>
  </si>
  <si>
    <t xml:space="preserve">A ${}^{3}\Pi_{1u}$  </t>
  </si>
  <si>
    <t xml:space="preserve">B ${}^{3}\Pi_{o^{+}u}$ </t>
  </si>
  <si>
    <t xml:space="preserve">D </t>
  </si>
  <si>
    <t xml:space="preserve">E </t>
  </si>
  <si>
    <t xml:space="preserve">I </t>
  </si>
  <si>
    <t xml:space="preserve">J </t>
  </si>
  <si>
    <t xml:space="preserve">K </t>
  </si>
  <si>
    <t xml:space="preserve">p </t>
  </si>
  <si>
    <t>Cs2</t>
  </si>
  <si>
    <t xml:space="preserve">$X \ {}^{1}\Sigma_{g}^{+}$ </t>
  </si>
  <si>
    <t xml:space="preserve">$a \ {}^{3}\Sigma_{u}^{+}$ </t>
  </si>
  <si>
    <t xml:space="preserve">$B \ {}^{1}\Pi_{u}^{+} \ l_u$ </t>
  </si>
  <si>
    <t xml:space="preserve">$C \ {}^{1}\Pi_{u}^{+} \ l_u$ </t>
  </si>
  <si>
    <t xml:space="preserve">0.01347f </t>
  </si>
  <si>
    <t>Cu2</t>
  </si>
  <si>
    <t>$X \ ^1\Sigma^+_g$</t>
  </si>
  <si>
    <t>$A ({}^{1}\Pi_{u})$</t>
  </si>
  <si>
    <t>$B \ ^1\Sigma^+_u$</t>
  </si>
  <si>
    <t>F2</t>
  </si>
  <si>
    <t>$F \ ^1\Pi_g \ (3 s \sigma)$</t>
  </si>
  <si>
    <t>$f\left({ }^{3} \Pi_{1 g}\right)(3 s \sigma)$</t>
  </si>
  <si>
    <t>$h \ ^3\Pi_{1u} \ (3p\sigma)$</t>
  </si>
  <si>
    <t>$H \ ^1\Pi_{1u} \ (3p\sigma)$</t>
  </si>
  <si>
    <t>I $^{^{1}} \Sigma_{ u }^{+} \ (4 p \pi)$</t>
  </si>
  <si>
    <t>$J \ ^1\Pi_u \ (4 p \sigma)$</t>
  </si>
  <si>
    <t>H2</t>
  </si>
  <si>
    <t>$u {}^{3} \mathrm{\Pi}_{\mathrm{u}} 6 \mathrm{p\pi}$</t>
  </si>
  <si>
    <t>$t^{d} \hspace{2mm} {}^{3} \Sigma_{u}^{+} \hspace{2mm} 5 f \sigma$</t>
  </si>
  <si>
    <t>$\mathrm{q}^{\mathrm{d}}\left({ }^{3} \Sigma_{\mathrm{g}}^{+}\right) 5 \mathrm{~d} \sigma$</t>
  </si>
  <si>
    <t>n $3 \mathrm{\Pi}_{\mathrm{u}} 5 \mathrm{p\pi}$</t>
  </si>
  <si>
    <t xml:space="preserve"> 1209 52. 9 </t>
  </si>
  <si>
    <t>$m^{h} \hspace{2mm}{}^{3} \Sigma_{u}^{+} \hspace{2mm}4 f \sigma$</t>
  </si>
  <si>
    <t>s $3_{\Delta_{g}} \ 4 \mathrm{~d} \delta$</t>
  </si>
  <si>
    <t>$r \quad {}^{3}{\Pi}^{+}_{g} 4 \mathrm{~d} \pi$</t>
  </si>
  <si>
    <t>$\mathrm{p} \quad { }^{3} {\Sigma}_{g}^{+} 4 \mathrm{~d} \sigma$</t>
  </si>
  <si>
    <t>v $\left({ }^{3} \Pi_{g}\right) \ {}^{o}$</t>
  </si>
  <si>
    <t xml:space="preserve"> </t>
  </si>
  <si>
    <t>$\mathrm{k} \quad 3_{\pi}{ }_{u} 4 \mathrm{p} \pi$</t>
  </si>
  <si>
    <t>118 366</t>
  </si>
  <si>
    <t>f $\ { }^{3} \Sigma_{u}^{+} \ 4 \mathrm{p} \sigma$</t>
  </si>
  <si>
    <t>$o^{t} \ {}^{3}{\Sigma_{u}^{+}}$</t>
  </si>
  <si>
    <t>$l^{u} \ { }^{3} \Pi_{u}$</t>
  </si>
  <si>
    <t>j $\ { }^{3}\Delta_{g} \ 3 d \delta$</t>
  </si>
  <si>
    <t>i ${}^{3}{\Pi}_{g} \ 3 d \pi$</t>
  </si>
  <si>
    <t>h ${}^{3} \Sigma_{g}^{+} 3s\sigma$</t>
  </si>
  <si>
    <t>g ${}^{3} \Sigma_{g}^{+} 3 d \sigma$</t>
  </si>
  <si>
    <t>d ${}^{3}{\Pi}_{u} \ 3 p \pi$</t>
  </si>
  <si>
    <t>e ${ }^{3} \Sigma_{u}^{+} 3 p \sigma$</t>
  </si>
  <si>
    <t>a ${ }^{3} \Sigma_{g}^{+} 2s \sigma$</t>
  </si>
  <si>
    <t>c ${ }^{3} \Pi _{ u } 2 pm$</t>
  </si>
  <si>
    <t>${ T }^{t} \ { }^{1} \Sigma_{g}^{+}$</t>
  </si>
  <si>
    <t>$B^ {\prime \prime} \ { }^{1} \Sigma_{u}^{+} \ 4 p \sigma$</t>
  </si>
  <si>
    <t>$N \quad{ }^{I}{\Sigma_{g}^{+}} \ d$</t>
  </si>
  <si>
    <t>$U \ \left({ }^{1} \Sigma_{g}^{+}\right) \ d$</t>
  </si>
  <si>
    <t>$M \ {}^{1}{\Sigma}_g^{+} \ d$</t>
  </si>
  <si>
    <t>$L \ { }^{1}\Sigma_{g}^{+} \ d$</t>
  </si>
  <si>
    <t>$H^g \ {}^{1}\Sigma_g^{+} \ 3s\sigma$</t>
  </si>
  <si>
    <t>D ${ }^{1} \Pi_{u} 3?\pi$</t>
  </si>
  <si>
    <t>${G}^{u} \ { }^{1} \Sigma_{g}^{+} \ 3 d \sigma$</t>
  </si>
  <si>
    <t>$K ^{ z }\left({ }^{1} \Sigma_{ g }^{+}\right)$</t>
  </si>
  <si>
    <t>$Q\left({ }^{1} \Pi_{g}\right)^{a}$</t>
  </si>
  <si>
    <t>$F \ {}^{1}\Sigma_{g}^{+}\ 2 p \sigma^{2}$</t>
  </si>
  <si>
    <t>$B \ { }^{1} {\Sigma}_{u}^{+} \ 2 p \sigma$</t>
  </si>
  <si>
    <t>$X \ { }^{1} {\Sigma}_{g}^{+} \ 1 s \sigma^{2}$</t>
  </si>
  <si>
    <t>H'2</t>
  </si>
  <si>
    <t>X ${ }^{1} \Sigma_{g}^{+} \ 1 s \sigma$</t>
  </si>
  <si>
    <t>B ${ }^{1} \Sigma_{g}^{+} \ 2 p \sigma$</t>
  </si>
  <si>
    <t>C ${ }^{1} \Pi_{u} \ 2p \pi$</t>
  </si>
  <si>
    <t>E ${ }^{1} \Sigma_{g}^{+} \ 2s \sigma$</t>
  </si>
  <si>
    <t>B' ${ }^{1} \Sigma_{u}^{+} 3 p \sigma$</t>
  </si>
  <si>
    <t>K $\left({ }^{1} \Sigma_{g}^{+}_x000D_ight)$</t>
  </si>
  <si>
    <t>G ${ }^{1} \Sigma_{g}^{+} \ 3 d \sigma$</t>
  </si>
  <si>
    <t>I ${}^1 \Pi _{g} \ 3 d \pi$</t>
  </si>
  <si>
    <t>D ${ }^{1} \Pi_{ u } \ 3p \pi$</t>
  </si>
  <si>
    <t>M ${ }^{1} \Sigma_{g}^{+}$</t>
  </si>
  <si>
    <t>B" ${ }^{1} \Sigma_{u}^{+} 4 p \sigma$</t>
  </si>
  <si>
    <t>D' ${ }^{1} \Pi_{u} \ 4 p \pi$</t>
  </si>
  <si>
    <t>D" ${ }^1 \Pi_{u} 5 \pi$</t>
  </si>
  <si>
    <t>c $^3  \Pi_{u} \ 2p \pi$</t>
  </si>
  <si>
    <t>a $^3 \Sigma_{g}^{+} 2 s \sigma$</t>
  </si>
  <si>
    <t>e $^3 \Sigma_{u}^{+} 3 p \sigma$</t>
  </si>
  <si>
    <t>d $^3 \Pi_{u} 3 p \pi$</t>
  </si>
  <si>
    <t>g $^3 \Sigma_{g}^{+} 3 d \sigma$</t>
  </si>
  <si>
    <t>i $^3 \Pi_{g} 3 d \pi$</t>
  </si>
  <si>
    <t>f $^3 \Sigma_{ u }^{+} 4 p \sigma$</t>
  </si>
  <si>
    <t>k $^3 \Pi_{u} \ 4 p \pi$</t>
  </si>
  <si>
    <t>n $^3 \Pi_{u} \ 5 p \pi$</t>
  </si>
  <si>
    <t>u $^3 \Pi_{u} \ 6 p \pi$</t>
  </si>
  <si>
    <t>H''2</t>
  </si>
  <si>
    <t>X ${ }^{1} \Sigma_{g}^{+} \ 1s \sigma$</t>
  </si>
  <si>
    <t>E ${}^1 \Sigma_{g}^{+} \ 2 s \sigma$</t>
  </si>
  <si>
    <t>e ${}^3 \Sigma_{u}^{+} \ 3 p \sigma$</t>
  </si>
  <si>
    <t>d ${ }^{3} \Pi_{u} \ 3 p \pi$</t>
  </si>
  <si>
    <t>f ${}^3 \Sigma_{u}^{+} \ 4 p \sigma$</t>
  </si>
  <si>
    <t>k ${}^3 \Pi_{u} \ 4 p \pi$</t>
  </si>
  <si>
    <t>n ${ }^{3} \Pi_{u} \ 5 p \pi$</t>
  </si>
  <si>
    <t>He2</t>
  </si>
  <si>
    <t>X ${ }^{1} \Sigma_{g}^{+}$</t>
  </si>
  <si>
    <t>A $^{1} \Sigma_{u}^{+} \ 2 s \sigma$</t>
  </si>
  <si>
    <t>B $^1 \Pi_{g} \ 2 p \pi$</t>
  </si>
  <si>
    <t>C ${ }^{1} \Sigma_{g}^{+} \ 3 p \sigma$</t>
  </si>
  <si>
    <t>D $^{1} \Sigma_{u}^{+} \ 3 s \sigma$</t>
  </si>
  <si>
    <t>E $^{1} \Pi_{g} \ 3 p \pi$</t>
  </si>
  <si>
    <t>F $^{1} \Sigma_{u}^{+} \ 3 d \sigma$</t>
  </si>
  <si>
    <t>F $^1 \Pi_{u} \ 3 d \pi$</t>
  </si>
  <si>
    <t>F $^1 \Delta_{u} \ 3 d \delta$</t>
  </si>
  <si>
    <t>I $^l \Pi_{g} \ 4 p \pi$</t>
  </si>
  <si>
    <t>J $^1 \Pi_{u} \ 4 d \pi$</t>
  </si>
  <si>
    <t>J $^1 \Delta_{u} \ 4 d \delta$</t>
  </si>
  <si>
    <t>L $^{1} \Pi_{ g } \ 5 p \pi$</t>
  </si>
  <si>
    <t>P ${ }^{1} \Pi_{g} \ 6 p \pi$</t>
  </si>
  <si>
    <t>R ${ }^{1} \Pi_{g} \ 7 p \pi$</t>
  </si>
  <si>
    <t>S ${ }^{l} \Pi_{ g } \ 8 p \pi$</t>
  </si>
  <si>
    <t>a $^3 \Sigma_{u}^{+} \ 2 s \sigma$</t>
  </si>
  <si>
    <t>b $3 \Pi _{ g } \ 2 p \pi$</t>
  </si>
  <si>
    <t>c $^3 \Sigma_{g}^{+} \ 3 p \sigma$</t>
  </si>
  <si>
    <t>d $^3 \Sigma_{u}^{+} \ 3 s \sigma$</t>
  </si>
  <si>
    <t>e $^3 \Pi_{g} \ 3p\pi$</t>
  </si>
  <si>
    <t>f $^3 \Sigma_{u}^{+} \ 3d\sigma$</t>
  </si>
  <si>
    <t>f $^3 \Pi_{u} \ 3d \pi$</t>
  </si>
  <si>
    <t>f $^3 \Delta_{u} \ 3d \delta$</t>
  </si>
  <si>
    <t>g $^3 \Sigma_{g}^{+} \ 4 p \sigma$</t>
  </si>
  <si>
    <t>h $^3 \Sigma_{u}^{+} 4 s \sigma$</t>
  </si>
  <si>
    <t>i $^3 \pi_{g} 4 p \pi$</t>
  </si>
  <si>
    <t>j $^3 \Sigma_{u}^{+} \ 4d\sigma$</t>
  </si>
  <si>
    <t>j $^3 \Pi_{u} \ 4d\pi$</t>
  </si>
  <si>
    <t>j $^3 \Delta_{u} \ 4d\delta$</t>
  </si>
  <si>
    <t>k' $^3 \Sigma_{g}^{+} 5p\sigma$</t>
  </si>
  <si>
    <t>k $^3 \Sigma_{g}^{+} \ 5s\sigma$</t>
  </si>
  <si>
    <t>l $^3 \Pi_{g} 5 p \pi$</t>
  </si>
  <si>
    <t>m $^3 \Pi_{u} 5d \pi$</t>
  </si>
  <si>
    <t>n $^3 \Sigma_{g}^{+} \ 6p \sigma$</t>
  </si>
  <si>
    <t>o $^3 \Sigma_{u}^{+} 6 s \sigma$</t>
  </si>
  <si>
    <t>p $^3 \Pi _{ g } \ 6 p \pi$</t>
  </si>
  <si>
    <t>q ${}^3 \pi_{u} \ 6 d \pi$</t>
  </si>
  <si>
    <t>r ${}^3 \Pi_{g} \ 7 p \pi$</t>
  </si>
  <si>
    <t>s ${}^3 \Pi_{ g } \ 8 p \pi$</t>
  </si>
  <si>
    <t>t ${}^3 \Pi_{g} \ 9 p \pi$</t>
  </si>
  <si>
    <t>u $^3 \Pi_{ g } \ 10 p \pi$</t>
  </si>
  <si>
    <t>Hg2</t>
  </si>
  <si>
    <t>I2</t>
  </si>
  <si>
    <t>A $^3 \Pi_{1u}$</t>
  </si>
  <si>
    <t>B $^3 \Pi_{O^{+}u} \ q$</t>
  </si>
  <si>
    <t>D ${ }^{1} \Sigma_{u}^{+} \ l$</t>
  </si>
  <si>
    <t>E $^3 \Pi_{O_{g}^{+}} \ j$</t>
  </si>
  <si>
    <t>F'</t>
  </si>
  <si>
    <t>F $^1 \Sigma_{u}^{+} \ f$</t>
  </si>
  <si>
    <t>K2</t>
  </si>
  <si>
    <t>X $^1 \Sigma_{g}^{+}$</t>
  </si>
  <si>
    <t>A $^1 \Sigma_{u}^{+}$</t>
  </si>
  <si>
    <t>B $^1 \Pi_{u}$</t>
  </si>
  <si>
    <t>C $^1 \Pi_{u}$</t>
  </si>
  <si>
    <t>F</t>
  </si>
  <si>
    <t>Kr2</t>
  </si>
  <si>
    <t>X $^1 \Sigma^{+}_{g}</t>
  </si>
  <si>
    <t>A $L_{u}$</t>
  </si>
  <si>
    <t>B $O^{+}_{u}$</t>
  </si>
  <si>
    <t>C $O^{+}_{u}$</t>
  </si>
  <si>
    <t>Li2</t>
  </si>
  <si>
    <t>D $^1 \Pi_{u}$</t>
  </si>
  <si>
    <t>Mg2</t>
  </si>
  <si>
    <t>N2</t>
  </si>
  <si>
    <t>X $^1 \Sigma_{g}^{-}$</t>
  </si>
  <si>
    <t>A' $^3 \Sigma_{u}^{+}$</t>
  </si>
  <si>
    <t>B$^3 \Pi_{g}$</t>
  </si>
  <si>
    <t>W $^3 \Delta_{ u }$</t>
  </si>
  <si>
    <t>B $^{3} \Sigma_{u}^{-}$</t>
  </si>
  <si>
    <t>a' $^1 \Sigma_{g}^{-}$</t>
  </si>
  <si>
    <t>a $^1 \Pi_{g}$</t>
  </si>
  <si>
    <t>w ${ }^{1} \Delta_{g}$</t>
  </si>
  <si>
    <t>A' $^5 \Sigma_{g}^{+}$</t>
  </si>
  <si>
    <t>G $^3 \Delta_{g}$</t>
  </si>
  <si>
    <t>C $^3 \Sigma_{ u }^{+}$</t>
  </si>
  <si>
    <t>E $^{1} \Sigma_{u}^{+}$</t>
  </si>
  <si>
    <t>C' $^3 \Pi_{u}$</t>
  </si>
  <si>
    <t>a" ${ }^{1} \Sigma_{g}^{+}$</t>
  </si>
  <si>
    <t>b $^1 \Pi_{u}$</t>
  </si>
  <si>
    <t>D $^3 \Sigma_{u}^{+}$</t>
  </si>
  <si>
    <t>b' $^1 \Sigma_{ u }^{+}$</t>
  </si>
  <si>
    <t>$c_{3} \ { }^1 \Pi_{u}$</t>
  </si>
  <si>
    <t>$c'_{4} \ ^{1} \Sigma_{u}^{+}$</t>
  </si>
  <si>
    <t>H $^3 \Phi_{u}$</t>
  </si>
  <si>
    <t>$o_3 {}^1 \Pi_{u}$</t>
  </si>
  <si>
    <t>$p^r$</t>
  </si>
  <si>
    <t>$q^r$</t>
  </si>
  <si>
    <t>$r^r$</t>
  </si>
  <si>
    <t>$s^r$</t>
  </si>
  <si>
    <t>Na2</t>
  </si>
  <si>
    <t>X $^1 \Sigma^{+}_{g}$</t>
  </si>
  <si>
    <t>A $^1 \Sigma^{+}_{u}$</t>
  </si>
  <si>
    <t>E $^1 \Pi_{u}$</t>
  </si>
  <si>
    <t>A $^1 \Sigma_{u}^{+} \ O^{+}_{u}$</t>
  </si>
  <si>
    <t>C $L_u$</t>
  </si>
  <si>
    <t>D $O^{+}_{u}$</t>
  </si>
  <si>
    <t>E $O^{-}_{u}$</t>
  </si>
  <si>
    <t>F $O^{+}_{u}$</t>
  </si>
  <si>
    <t>G $O^{+}_{u}$</t>
  </si>
  <si>
    <t>H $O^{+}_{u}$</t>
  </si>
  <si>
    <t>J $L_u$</t>
  </si>
  <si>
    <t>K $O^{+}_{u}$</t>
  </si>
  <si>
    <t>L $O_{u}^{-}$</t>
  </si>
  <si>
    <t>M $O_{u}^{+}$</t>
  </si>
  <si>
    <t>O2</t>
  </si>
  <si>
    <t>X $^3 \Sigma_{g}^{-}$</t>
  </si>
  <si>
    <t>a $^1 \Delta_{g}$</t>
  </si>
  <si>
    <t>b $^1 \Sigma_{g}^{+}$</t>
  </si>
  <si>
    <t>c $^1 \Sigma_{u}^{-}$</t>
  </si>
  <si>
    <t>A' $^3 \Delta_{u}$</t>
  </si>
  <si>
    <t>A $^3 \Sigma_{u}^{+}$</t>
  </si>
  <si>
    <t>P2</t>
  </si>
  <si>
    <t>X $\ ^{1} \Sigma_{g}^{+}$</t>
  </si>
  <si>
    <t>a $\ ^3{\Sigma}^+$</t>
  </si>
  <si>
    <t>b' $\ ^3 \Sigma_{u}^{-}$</t>
  </si>
  <si>
    <t>A $\ ^1 {\Pi}{ }_{g}$</t>
  </si>
  <si>
    <t>C $\ ^{1} \Sigma_{u}^{+}$</t>
  </si>
  <si>
    <t>B $\ ^1\Pi_{u}$</t>
  </si>
  <si>
    <t>E $\ ^1\Pi_{u}$</t>
  </si>
  <si>
    <t>G $\ ^{1} \Sigma_{u}^{+}$</t>
  </si>
  <si>
    <t>I $^1\Pi_{u}$</t>
  </si>
  <si>
    <t>$H\left({ }^{1} \Pi_{u}\right)$</t>
  </si>
  <si>
    <t>${K}{ }^{1} \Pi_{u}$</t>
  </si>
  <si>
    <t>$M\ { }^{1} \Sigma_{u}^{+}$</t>
  </si>
  <si>
    <t>$E_5 (^1\Pi_{u})$</t>
  </si>
  <si>
    <t>$L \left({ }^{1}\Pi_u \right)$</t>
  </si>
  <si>
    <t>$N ^1 \Sigma_{u}^{+}$</t>
  </si>
  <si>
    <t>$O$</t>
  </si>
  <si>
    <t>$K _{4}\left({ }^{1} \Pi_{u}\right)$</t>
  </si>
  <si>
    <t>P3</t>
  </si>
  <si>
    <t>$H _{5}\left({ }^{1} \Pi_{u}\right)$</t>
  </si>
  <si>
    <t>$M _{4}\left({ }^{1} \Sigma_{ u }^{+}\right)$</t>
  </si>
  <si>
    <t>$P_4 \ (^1\Sigma_{u}^{+})$</t>
  </si>
  <si>
    <t>$Q \ (^1\Pi_{u})$</t>
  </si>
  <si>
    <t xml:space="preserve">R4(lnu) </t>
  </si>
  <si>
    <t xml:space="preserve">$S \ ^1\Sigma_{u}^{+}$ </t>
  </si>
  <si>
    <t xml:space="preserve">T </t>
  </si>
  <si>
    <t xml:space="preserve">$G_{6}(^1\Sigma_{u}^{+})$ </t>
  </si>
  <si>
    <t>U</t>
  </si>
  <si>
    <t>$V_{5} \ (^1\Sigma_{u}^{+})$</t>
  </si>
  <si>
    <t>Pb2</t>
  </si>
  <si>
    <t>Po2</t>
  </si>
  <si>
    <t>Rb2</t>
  </si>
  <si>
    <t>$X \  ^1\Sigma_u$</t>
  </si>
  <si>
    <t>$B \  ^1\Pi_u$</t>
  </si>
  <si>
    <t>$C \  ^1\Pi_u$</t>
  </si>
  <si>
    <t>S2</t>
  </si>
  <si>
    <t>$X \ ^3\Sigma_{u}^{-}$</t>
  </si>
  <si>
    <t>$C \ ^3\Sigma_{u}^{-}$</t>
  </si>
  <si>
    <t>Sb2</t>
  </si>
  <si>
    <t xml:space="preserve">u </t>
  </si>
  <si>
    <t>Se2</t>
  </si>
  <si>
    <t>$X_{1} \ ^3\Sigma_{u}^{-} \ 0_{u}^{+}$</t>
  </si>
  <si>
    <t>$X_{2} { }^{3} \Sigma_{u}^{-} l_{u}^{+}$</t>
  </si>
  <si>
    <t>$B_{1} \ ^3\Sigma_{u}^{-} \ 0_{u}^{+}$</t>
  </si>
  <si>
    <t>$B_{2} { }^{3} \Sigma_{u}^{-} l_{u}^{+}$</t>
  </si>
  <si>
    <t>$C_{1} \ ^3 \Sigma_{u}^{+} \ l_u^+$</t>
  </si>
  <si>
    <t>$C_{2} \ ^3 \Sigma_{u}^{+} \ O_u^+$</t>
  </si>
  <si>
    <t>$D \ \left(1_{u}\right)$</t>
  </si>
  <si>
    <t>$E \ O _{ u }^{+}$</t>
  </si>
  <si>
    <t>$F \ \left(1_{u}\right)$</t>
  </si>
  <si>
    <t>Si2</t>
  </si>
  <si>
    <t>$X \ ^3 \Sigma_{g}^{-}$</t>
  </si>
  <si>
    <t>$H \ ^3 \Sigma_{u}^{-}$</t>
  </si>
  <si>
    <t>$K \ ^3 \Sigma_{u}^{-}$</t>
  </si>
  <si>
    <t>$N \ ^3 \Sigma_{u}^{-}$</t>
  </si>
  <si>
    <t>$O \ ^3 \Sigma_{u}^{-}$</t>
  </si>
  <si>
    <t>Te2</t>
  </si>
  <si>
    <t xml:space="preserve">$X_1 \ {}^3 \Sigma_{g}^{-} \ L_g$ </t>
  </si>
  <si>
    <t xml:space="preserve">$X_1 \ {}^3 \Sigma_{g}^{-} \ O_{g}^{+}$ </t>
  </si>
  <si>
    <t>A  $O^{+}_{u}$</t>
  </si>
  <si>
    <t xml:space="preserve">$B_1 \ {}^3 \Sigma_{g}^{-} \ O_{u}^{+}$ </t>
  </si>
  <si>
    <t>Xe2</t>
  </si>
  <si>
    <t xml:space="preserve">$X \ ^1\Sigma_{g}^+$ </t>
  </si>
  <si>
    <t>[1] K.P.Huber and G.Herzberg, Molecular Spectra and Molecular Structure. Springer-Verlag, [2] J.F. Ogilvie, Y.H. Wang, J. Mol. Struct. 273 (1992) 277.</t>
  </si>
  <si>
    <t>[1] 3/1/1977 [2] 1992</t>
  </si>
  <si>
    <t>LiF</t>
  </si>
  <si>
    <t>LiCl</t>
  </si>
  <si>
    <t>LiI</t>
  </si>
  <si>
    <t>LiH</t>
  </si>
  <si>
    <t>LiBr</t>
  </si>
  <si>
    <t>LuO</t>
  </si>
  <si>
    <t>NbO</t>
  </si>
  <si>
    <t>HD</t>
  </si>
  <si>
    <t>X $1^sigma^{+}_{g}$</t>
  </si>
  <si>
    <t>DT</t>
  </si>
  <si>
    <t>GaBr</t>
  </si>
  <si>
    <t>FeO</t>
  </si>
  <si>
    <t>Ar2</t>
  </si>
  <si>
    <t>NaCs</t>
  </si>
  <si>
    <t>ZnD</t>
  </si>
  <si>
    <t>IBr</t>
  </si>
  <si>
    <t>TlH</t>
  </si>
  <si>
    <t>TlD</t>
  </si>
  <si>
    <t>BrF</t>
  </si>
  <si>
    <t>PbTe</t>
  </si>
  <si>
    <t>NaI</t>
  </si>
  <si>
    <t>TeSe</t>
  </si>
  <si>
    <t>PbSe</t>
  </si>
  <si>
    <t>RbI</t>
  </si>
  <si>
    <t>KI</t>
  </si>
  <si>
    <t>TlBr</t>
  </si>
  <si>
    <t>InI</t>
  </si>
  <si>
    <t>GaI</t>
  </si>
  <si>
    <t>CsI</t>
  </si>
  <si>
    <t>NaBr</t>
  </si>
  <si>
    <t>InBr</t>
  </si>
  <si>
    <t>CaCl</t>
  </si>
  <si>
    <t>CsBr</t>
  </si>
  <si>
    <t>SnSe</t>
  </si>
  <si>
    <t>NaCl</t>
  </si>
  <si>
    <t>GeTe</t>
  </si>
  <si>
    <t>RbCl</t>
  </si>
  <si>
    <t>KCl</t>
  </si>
  <si>
    <t>HT</t>
  </si>
  <si>
    <t>x $^1 \Sigma_{g}^{+}$</t>
  </si>
  <si>
    <t>D2</t>
  </si>
  <si>
    <t>CsCl</t>
  </si>
  <si>
    <t>T2</t>
  </si>
  <si>
    <t>SnS</t>
  </si>
  <si>
    <t>GeSe</t>
  </si>
  <si>
    <t>RbF</t>
  </si>
  <si>
    <t>KF</t>
  </si>
  <si>
    <t>CsF</t>
  </si>
  <si>
    <t>NaF</t>
  </si>
  <si>
    <t>SnO</t>
  </si>
  <si>
    <t>SiSe</t>
  </si>
  <si>
    <t>GeS</t>
  </si>
  <si>
    <t>TF</t>
  </si>
  <si>
    <t>X $^1\Sigma^{+} \ 1s \sigma^2$</t>
  </si>
  <si>
    <t>CSe</t>
  </si>
  <si>
    <t>RbCs</t>
  </si>
  <si>
    <t>RbBr</t>
  </si>
  <si>
    <t>KBr</t>
  </si>
  <si>
    <t>TlI</t>
  </si>
  <si>
    <t>BiI</t>
  </si>
  <si>
    <t>SrCl</t>
  </si>
  <si>
    <t>AlI</t>
  </si>
  <si>
    <t>Ag2</t>
  </si>
  <si>
    <t>SnTe</t>
  </si>
  <si>
    <t>SiI</t>
  </si>
  <si>
    <t>SiBr</t>
  </si>
  <si>
    <t>SbP</t>
  </si>
  <si>
    <t>YbH</t>
  </si>
  <si>
    <t>BiF</t>
  </si>
  <si>
    <t>CuCl</t>
  </si>
  <si>
    <t>LaF</t>
  </si>
  <si>
    <t>AsS</t>
  </si>
  <si>
    <t>AgO</t>
  </si>
  <si>
    <t>NaH</t>
  </si>
  <si>
    <t>SbO</t>
  </si>
  <si>
    <t>TeO</t>
  </si>
  <si>
    <t>CdH</t>
  </si>
  <si>
    <t>HgH</t>
  </si>
  <si>
    <t>BrO</t>
  </si>
  <si>
    <t>TaO</t>
  </si>
  <si>
    <t>CCl</t>
  </si>
  <si>
    <t>SF</t>
  </si>
  <si>
    <t>PdD</t>
  </si>
  <si>
    <t>NiH</t>
  </si>
  <si>
    <t>SeH</t>
  </si>
  <si>
    <t>NiD</t>
  </si>
  <si>
    <t>[1 ]11/1/1977 [2] 1992</t>
  </si>
  <si>
    <t xml:space="preserve">[1] Bosomworth, D.R.; Gush, H.P., Collision-induced absorption of compressed gases in the far infrared, Part II, Can. J. Phys., 1965, 43, 751. [2] Bobetic, M.V.; Barker, J.A., Vibrational levels of heteronuclear rare gas van der Waals molecules, J. Chem. Phys., 1976, 64, 2367-2369. </t>
  </si>
  <si>
    <r>
      <t>[1] Bosomworth, D.R.</t>
    </r>
    <r>
      <rPr>
        <sz val="13"/>
        <color rgb="FF000000"/>
        <rFont val="Source Sans Pro"/>
        <family val="2"/>
      </rPr>
      <t>; </t>
    </r>
    <r>
      <rPr>
        <sz val="13"/>
        <color theme="1"/>
        <rFont val="Source Sans Pro"/>
        <family val="2"/>
      </rPr>
      <t>Gush, H.P.</t>
    </r>
    <r>
      <rPr>
        <sz val="13"/>
        <color rgb="FF000000"/>
        <rFont val="Source Sans Pro"/>
        <family val="2"/>
      </rPr>
      <t>, </t>
    </r>
    <r>
      <rPr>
        <i/>
        <sz val="13"/>
        <color rgb="FF000000"/>
        <rFont val="Source Sans Pro"/>
        <family val="2"/>
      </rPr>
      <t>Collision-induced absorption of compressed gases in the far infrared, Part II</t>
    </r>
    <r>
      <rPr>
        <sz val="13"/>
        <color rgb="FF000000"/>
        <rFont val="Source Sans Pro"/>
        <family val="2"/>
      </rPr>
      <t>, </t>
    </r>
    <r>
      <rPr>
        <b/>
        <sz val="13"/>
        <color rgb="FF000000"/>
        <rFont val="Source Sans Pro"/>
        <family val="2"/>
      </rPr>
      <t>Can. J. Phys.</t>
    </r>
    <r>
      <rPr>
        <sz val="13"/>
        <color rgb="FF000000"/>
        <rFont val="Source Sans Pro"/>
        <family val="2"/>
      </rPr>
      <t>, 1965, 43, 751.</t>
    </r>
    <r>
      <rPr>
        <sz val="13"/>
        <color theme="1"/>
        <rFont val="Source Sans Pro"/>
        <family val="2"/>
      </rPr>
      <t xml:space="preserve"> [2] Bobetic, M.V.; Barker, J.A., Vibrational levels of heteronuclear rare gas van der Waals molecules, J. Chem. Phys., 1976, 64, 2367-2369. </t>
    </r>
  </si>
  <si>
    <t>[1] Bosomworth, D.R.; Gush, H.P., Collision-induced absorption of compressed gases in the far infrared, Part II, Can. J. Phys., 1965, 43, 751. [2] Bobetic, M.V.; Barker, J.A., Vibrational levels of heteronuclear rare gas van der Waals molecules, J. Chem. Phys., 1976, 64, 2367-2369.  [2] Bobetic, M.V.; Barker, J.A., Vibrational levels of heteronuclear rare gas van der Waals molecules, J. Chem. Phys., 1976, 64, 2367-2369.</t>
  </si>
  <si>
    <t>CrC</t>
  </si>
  <si>
    <t>X $^3 \Sigma^{-}$</t>
  </si>
  <si>
    <t>D. J. Brugh, M. D. Morse, A. Kalemos and A. Mavridis, J. Chem. Phys., 2010, 133, 034303.</t>
  </si>
  <si>
    <t>[1] D_e value, taken with respect to the adiabatic atoms; see reference. [2] ZPE=407 cm^-1 ; see reference.</t>
  </si>
  <si>
    <t>A $^3 \Delta$</t>
  </si>
  <si>
    <t>A $^3 \Pi^{+}$</t>
  </si>
  <si>
    <t>2.483 092</t>
  </si>
  <si>
    <t>S. Mishra, R. K. Yadav, V. Singh and S. Rai, J. Phys. Chem. Ref. Data, 2004, 33, 453–470.</t>
  </si>
  <si>
    <t>RuC</t>
  </si>
  <si>
    <t>X $^3 \Sigma^{+}$</t>
  </si>
  <si>
    <t>R. S. DaBell, R. G. Meyer and M. D. Morse, J. Chem. Phys., 2001, 114, 2938–2954.</t>
  </si>
  <si>
    <t>$r_o$ value</t>
  </si>
  <si>
    <t>PdC</t>
  </si>
  <si>
    <t>[1] R. S. DaBell, R. G. Meyer and M. D. Morse, J. Chem. Phys., 2001, 114, 2938–2954. [2] J. D. Langenberg, L. Shao, and M. D. Morse, J. Chem. Phys. 111, 4077 (1999)</t>
  </si>
  <si>
    <t>[1] 2001 [2] 1999</t>
  </si>
  <si>
    <t>MoC</t>
  </si>
  <si>
    <t>X $^3 \Sigma^{-}_{0^{+}}$</t>
  </si>
  <si>
    <t>[1] R. S. DaBell, R. G. Meyer and M. D. Morse, J. Chem. Phys., 2001, 114, 2938–2954. [2] D. J. Brugh, T. J. Ronningen, and M. D. Morse, J. Chem. Phys. 109, 7851 (1998).</t>
  </si>
  <si>
    <t>[1] 2001 [2] 1998</t>
  </si>
  <si>
    <t>ZrC</t>
  </si>
  <si>
    <t>[1] R. S. DaBell, R. G. Meyer and M. D. Morse, J. Chem. Phys., 2001, 114, 2938–2954. [2] M. R. Sievers, Y.-M. Chen, and P. B. Armentrout, J. Chem. Phys. 105,6322 (1996).</t>
  </si>
  <si>
    <t>[1] 2001 [2] 1996</t>
  </si>
  <si>
    <t>[1] $r_o$ value [2] $\Delta G_{1/2]$  value</t>
  </si>
  <si>
    <t>NbC</t>
  </si>
  <si>
    <t>X $^2 \Delta_{3/2}$</t>
  </si>
  <si>
    <t>[1] R. S. DaBell, R. G. Meyer and M. D. Morse, J. Chem. Phys., 2001, 114, 2938–2954. [2] B. Simard, P. I. Presunka, H. P. Loock, A. Be´rces, and O. Launila, J.Chem. Phys. 107, 307 (1997).</t>
  </si>
  <si>
    <t>[1] 2001 [2] 1997</t>
  </si>
  <si>
    <t>YC</t>
  </si>
  <si>
    <t>X $^4 \Pi_{5/2}$</t>
  </si>
  <si>
    <t>[1] R. S. DaBell, R. G. Meyer and M. D. Morse, J. Chem. Phys., 2001, 114, 2938–2954. [2] B. Simard, P. A. Hackett, and W. J. Balfour, Chem. Phys. Lett. 230, 103 (1997). [3] I. Shim, M. Pelino, and K. A. Gingerich, J. Chem. Phys. 97, 9240 (1992).</t>
  </si>
  <si>
    <t>[1] 2001 [2] 1997 [3] 1992</t>
  </si>
  <si>
    <t xml:space="preserve">[1] $r_o$ value [2] $\omega_e \pm 20$ </t>
  </si>
  <si>
    <t>InF</t>
  </si>
  <si>
    <t>A $^3 \Pi_{0}$</t>
  </si>
  <si>
    <t>InCl</t>
  </si>
  <si>
    <t>CoO</t>
  </si>
  <si>
    <t>X $^4 \Delta (a^{4} F)$</t>
  </si>
  <si>
    <t>[1]Barnes, M.; Clouthier, D. J.; Hajigeorgiou, P. G.; Huang, G.; Kingston, C. T.; Merer, A. J.; Metha, G. F.; Peers, J. R. D.; Rixon, S. J. J. Mol. Spectrosc. 1997, 186, 374. [2] Liu, F; Li, F.-X.; Armentrout, P. B. J. Chem. Phys. 2005, 123, 064304. [3]  McLamarrah, S. K.; Sheridan, P. M.; Ziurys, L. M. Chem. Phys. Lett. 2005, 414, 301.</t>
  </si>
  <si>
    <t>[1] 1997 [2] 2005 [3] 2005</t>
  </si>
  <si>
    <t>IrSi</t>
  </si>
  <si>
    <t>X $^2 \Delta_{5/2}$</t>
  </si>
  <si>
    <t>M. A. Garcia, C. Vietz, F. Ruip´erez, M. D. Morse and I. Infante, J. Chem. Phys., 2013, 138, 154306.</t>
  </si>
  <si>
    <t>MgH</t>
  </si>
  <si>
    <r>
      <t>Knight, L.B., Jr.</t>
    </r>
    <r>
      <rPr>
        <sz val="12"/>
        <color rgb="FF000000"/>
        <rFont val="Source Sans Pro"/>
        <family val="2"/>
      </rPr>
      <t>; </t>
    </r>
    <r>
      <rPr>
        <sz val="12"/>
        <color theme="1"/>
        <rFont val="Source Sans Pro"/>
        <family val="2"/>
      </rPr>
      <t>Weltner, W., Jr.</t>
    </r>
    <r>
      <rPr>
        <sz val="12"/>
        <color rgb="FF000000"/>
        <rFont val="Source Sans Pro"/>
        <family val="2"/>
      </rPr>
      <t>, </t>
    </r>
    <r>
      <rPr>
        <i/>
        <sz val="12"/>
        <color rgb="FF000000"/>
        <rFont val="Source Sans Pro"/>
        <family val="2"/>
      </rPr>
      <t>Hyperfine interaction and chemical bonding in MgH, CaH, SrH, and BaH molecules</t>
    </r>
    <r>
      <rPr>
        <sz val="12"/>
        <color rgb="FF000000"/>
        <rFont val="Source Sans Pro"/>
        <family val="2"/>
      </rPr>
      <t>, </t>
    </r>
    <r>
      <rPr>
        <b/>
        <sz val="12"/>
        <color rgb="FF000000"/>
        <rFont val="Source Sans Pro"/>
        <family val="2"/>
      </rPr>
      <t>J. Chem. Phys.</t>
    </r>
    <r>
      <rPr>
        <sz val="12"/>
        <color rgb="FF000000"/>
        <rFont val="Source Sans Pro"/>
        <family val="2"/>
      </rPr>
      <t>, 1971, 54, 3875. </t>
    </r>
  </si>
  <si>
    <t>A $^2 \Pi_{r}$</t>
  </si>
  <si>
    <t>NiC</t>
  </si>
  <si>
    <t>D. J. Brugh and M. D. Morse, J. Chem. Phys., 2002, 117, 10703–10714.</t>
  </si>
  <si>
    <t>NiO</t>
  </si>
  <si>
    <t>R. Ram and P. Bernath, J. Mol. Spectrosc., 1992, 155, 315–325.</t>
  </si>
  <si>
    <t>NiS</t>
  </si>
  <si>
    <t>R. Ram, S. Yu, I. Gordon and P. Bernath, J. Mol. Spectrosc., 2009, 258, 20–25.</t>
  </si>
  <si>
    <t>PbI</t>
  </si>
  <si>
    <t>X $^2 \Pi_{1/2}$</t>
  </si>
  <si>
    <t>C. J. Evans, L.-M. E. Needham, N. R. Walker, H. K¨ockert, D. P. Zaleski and S. L. Stephens, J. Chem. Phys., 2015, 143, 244309.</t>
  </si>
  <si>
    <t>SnI</t>
  </si>
  <si>
    <t>UF</t>
  </si>
  <si>
    <t>M. Burton and L. M. Ziurys, J. Chem. Phys., 2019, 150, 034303</t>
  </si>
  <si>
    <t>UO</t>
  </si>
  <si>
    <t>I. O. Antonov and M. C. Heaven, J. Phys. Chem. A, 2013, 117, 9684–9694.</t>
  </si>
  <si>
    <t>WC</t>
  </si>
  <si>
    <t>X $^3 \Delta_1$</t>
  </si>
  <si>
    <t>L. A. Kaledin, J. E. McCord and M. C. Heaven, J. Mol. Spectrosc., 1994, 164, 27–65.</t>
  </si>
  <si>
    <t>[1] K.P.Huber and G.Herzberg, Molecular Spectra and Molecular Structure. Springer-Verlag, [2]  J. Dufayard, B. Majournat and O. Nedelec, Chem. Phys. 128, 537 (1988). [3] W. C. Stwalley, J. Chem. Phys. 63, 3062 (1975)</t>
  </si>
  <si>
    <t>[1] Mabrouk, N., Berriche, H., Ouada, H. and Gadea, F., 2010. Theoretical Study of the LiCs Molecule: Adiabatic and Diabatic Potential Energy and Dipole Moment. The Journal of Physical Chemistry A, 114(24), pp.6657-6668. [3] Stein, A., Pashov, A., Staanum, P. et al. The B1Π and D1Π states of LiCs studied by Fourier-transform spectroscopy. Eur. Phys. J. D 48, 177–185 (2008). https://doi.org/10.1140/epjd/e2008-00089-y</t>
  </si>
  <si>
    <t>[1] Mabrouk, N., Berriche, H., Ouada, H. and Gadea, F., 2010. Theoretical Study of the LiCs Molecule: Adiabatic and Diabatic Potential Energy and Dipole Moment. The Journal of Physical Chemistry A, 114(24), pp.6657-6668. 
[3] Stein, A., Pashov, A., Staanum, P. et al. The B1Π and D1Π states of LiCs studied by Fourier-transform spectroscopy. Eur. Phys. J. D 48, 177–185 (2008). https://doi.org/10.1140/epjd/e2008-00089-y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</si>
</sst>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sz val="11"/>
      <color rgb="FF000000"/>
      <name val="Calibri"/>
      <family val="2"/>
      <scheme val="minor"/>
    </font>
    <font>
      <sz val="8"/>
      <color rgb="FF202122"/>
      <name val="Arial"/>
      <family val="2"/>
    </font>
    <font>
      <sz val="8"/>
      <color rgb="FF000000"/>
      <name val="Open Sans"/>
      <family val="2"/>
    </font>
    <font>
      <i/>
      <sz val="8"/>
      <color rgb="FF000000"/>
      <name val="Open Sans"/>
      <family val="2"/>
    </font>
    <font>
      <sz val="10"/>
      <color rgb="FF000000"/>
      <name val="Source Sans Pro"/>
      <family val="2"/>
    </font>
    <font>
      <sz val="13"/>
      <color theme="1"/>
      <name val="Source Sans Pro"/>
      <family val="2"/>
    </font>
    <font>
      <sz val="13"/>
      <color rgb="FF000000"/>
      <name val="Source Sans Pro"/>
      <family val="2"/>
    </font>
    <font>
      <i/>
      <sz val="13"/>
      <color rgb="FF000000"/>
      <name val="Source Sans Pro"/>
      <family val="2"/>
    </font>
    <font>
      <b/>
      <sz val="13"/>
      <color rgb="FF000000"/>
      <name val="Source Sans Pro"/>
      <family val="2"/>
    </font>
    <font>
      <sz val="12"/>
      <color rgb="FF000000"/>
      <name val="Source Sans Pro"/>
      <family val="2"/>
    </font>
    <font>
      <sz val="12"/>
      <color theme="1"/>
      <name val="Source Sans Pro"/>
      <family val="2"/>
    </font>
    <font>
      <i/>
      <sz val="12"/>
      <color rgb="FF000000"/>
      <name val="Source Sans Pro"/>
      <family val="2"/>
    </font>
    <font>
      <b/>
      <sz val="12"/>
      <color rgb="FF000000"/>
      <name val="Source Sans Pro"/>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3" fillId="0" borderId="0" xfId="0" applyFont="1"/>
    <xf numFmtId="11" fontId="0" fillId="0" borderId="0" xfId="0" applyNumberFormat="1"/>
    <xf numFmtId="0" fontId="1" fillId="0" borderId="0" xfId="0" applyFont="1"/>
    <xf numFmtId="0" fontId="4" fillId="0" borderId="0" xfId="0" applyFont="1"/>
    <xf numFmtId="0" fontId="0" fillId="2" borderId="0" xfId="0" applyFill="1"/>
    <xf numFmtId="3" fontId="0" fillId="0" borderId="0" xfId="0" applyNumberFormat="1"/>
    <xf numFmtId="0" fontId="6" fillId="0" borderId="0" xfId="0" applyFont="1"/>
    <xf numFmtId="49" fontId="0" fillId="0" borderId="0" xfId="0" applyNumberFormat="1"/>
    <xf numFmtId="4" fontId="0" fillId="0" borderId="0" xfId="0" applyNumberFormat="1"/>
    <xf numFmtId="22" fontId="0" fillId="0" borderId="0" xfId="0" applyNumberFormat="1"/>
    <xf numFmtId="17" fontId="0" fillId="0" borderId="0" xfId="0" applyNumberFormat="1"/>
    <xf numFmtId="11" fontId="1" fillId="0" borderId="0" xfId="0" applyNumberFormat="1" applyFont="1"/>
    <xf numFmtId="0" fontId="7" fillId="0" borderId="0" xfId="0" applyFont="1"/>
    <xf numFmtId="0" fontId="11" fillId="0" borderId="0" xfId="0" applyFont="1"/>
    <xf numFmtId="0" fontId="1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8"/>
  <sheetViews>
    <sheetView tabSelected="1" topLeftCell="B483" zoomScale="79" workbookViewId="0">
      <selection activeCell="Q489" sqref="Q489"/>
    </sheetView>
  </sheetViews>
  <sheetFormatPr defaultRowHeight="14.4" x14ac:dyDescent="0.3"/>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556</v>
      </c>
      <c r="B2">
        <v>107</v>
      </c>
      <c r="C2">
        <v>109</v>
      </c>
      <c r="D2">
        <v>53.995370370000003</v>
      </c>
      <c r="E2" t="s">
        <v>157</v>
      </c>
      <c r="F2">
        <v>0</v>
      </c>
      <c r="G2">
        <v>192.4</v>
      </c>
      <c r="L2">
        <v>2.5310000000000001</v>
      </c>
      <c r="O2" t="s">
        <v>171</v>
      </c>
      <c r="P2" s="12">
        <v>28430</v>
      </c>
    </row>
    <row r="3" spans="1:17" x14ac:dyDescent="0.3">
      <c r="A3" t="s">
        <v>566</v>
      </c>
      <c r="B3">
        <v>107</v>
      </c>
      <c r="C3">
        <v>16</v>
      </c>
      <c r="D3">
        <v>13.91869919</v>
      </c>
      <c r="E3" t="s">
        <v>157</v>
      </c>
      <c r="F3">
        <v>0</v>
      </c>
      <c r="G3">
        <v>490.2</v>
      </c>
      <c r="H3">
        <v>3.1</v>
      </c>
      <c r="I3">
        <v>0.30199999999999999</v>
      </c>
      <c r="J3">
        <v>2.5</v>
      </c>
      <c r="L3">
        <v>2.0030000000000001</v>
      </c>
      <c r="O3" t="s">
        <v>171</v>
      </c>
      <c r="P3" s="12">
        <v>28430</v>
      </c>
    </row>
    <row r="4" spans="1:17" x14ac:dyDescent="0.3">
      <c r="A4" t="s">
        <v>555</v>
      </c>
      <c r="B4">
        <v>27</v>
      </c>
      <c r="C4">
        <v>127</v>
      </c>
      <c r="D4">
        <v>22.266233769999999</v>
      </c>
      <c r="E4" t="s">
        <v>157</v>
      </c>
      <c r="F4">
        <v>0</v>
      </c>
      <c r="G4">
        <v>316.10000000000002</v>
      </c>
      <c r="H4">
        <v>1</v>
      </c>
      <c r="I4">
        <v>0.11769984999999999</v>
      </c>
      <c r="J4">
        <v>5.5858600000000002E-4</v>
      </c>
      <c r="L4">
        <v>2.5371000000000001</v>
      </c>
      <c r="O4" t="s">
        <v>171</v>
      </c>
      <c r="P4" s="12">
        <v>28430</v>
      </c>
    </row>
    <row r="5" spans="1:17" x14ac:dyDescent="0.3">
      <c r="A5" t="s">
        <v>506</v>
      </c>
      <c r="B5">
        <v>40</v>
      </c>
      <c r="C5">
        <v>40</v>
      </c>
      <c r="D5">
        <v>20</v>
      </c>
      <c r="E5" t="s">
        <v>157</v>
      </c>
      <c r="F5">
        <v>0</v>
      </c>
      <c r="G5">
        <v>25.74</v>
      </c>
      <c r="I5">
        <v>5.9749999999999998E-2</v>
      </c>
      <c r="J5">
        <v>3.7499999999999999E-3</v>
      </c>
      <c r="L5">
        <v>3.7559999999999998</v>
      </c>
      <c r="M5">
        <v>1.051E-2</v>
      </c>
      <c r="O5" t="s">
        <v>492</v>
      </c>
      <c r="P5" s="12" t="s">
        <v>580</v>
      </c>
    </row>
    <row r="6" spans="1:17" x14ac:dyDescent="0.3">
      <c r="A6" t="s">
        <v>160</v>
      </c>
      <c r="B6">
        <v>40</v>
      </c>
      <c r="C6">
        <v>20</v>
      </c>
      <c r="D6">
        <v>13.33333333</v>
      </c>
      <c r="E6" t="s">
        <v>18</v>
      </c>
      <c r="F6">
        <v>0</v>
      </c>
      <c r="G6">
        <v>20.9</v>
      </c>
      <c r="L6">
        <v>3.43</v>
      </c>
      <c r="M6">
        <v>6.1999999999999998E-3</v>
      </c>
      <c r="O6" t="s">
        <v>581</v>
      </c>
      <c r="P6" s="11">
        <v>28184</v>
      </c>
    </row>
    <row r="7" spans="1:17" ht="17.399999999999999" x14ac:dyDescent="0.35">
      <c r="A7" t="s">
        <v>165</v>
      </c>
      <c r="B7">
        <v>40</v>
      </c>
      <c r="C7">
        <v>132</v>
      </c>
      <c r="D7">
        <v>30.697674419999998</v>
      </c>
      <c r="E7" t="s">
        <v>166</v>
      </c>
      <c r="F7">
        <v>0</v>
      </c>
      <c r="G7">
        <v>23.771000000000001</v>
      </c>
      <c r="L7">
        <v>4.09</v>
      </c>
      <c r="O7" s="14" t="s">
        <v>582</v>
      </c>
    </row>
    <row r="8" spans="1:17" x14ac:dyDescent="0.3">
      <c r="A8" t="s">
        <v>169</v>
      </c>
      <c r="B8">
        <v>75</v>
      </c>
      <c r="C8">
        <v>75</v>
      </c>
      <c r="D8">
        <v>37.460799999999999</v>
      </c>
      <c r="E8" t="s">
        <v>170</v>
      </c>
      <c r="F8">
        <v>0</v>
      </c>
      <c r="G8">
        <v>429.55</v>
      </c>
      <c r="H8">
        <v>1.117</v>
      </c>
      <c r="I8">
        <v>0.10179000000000001</v>
      </c>
      <c r="J8">
        <v>3.3300000000000002E-4</v>
      </c>
      <c r="L8">
        <v>2.1025999999999998</v>
      </c>
      <c r="M8">
        <v>3.96</v>
      </c>
      <c r="O8" t="s">
        <v>171</v>
      </c>
      <c r="P8" s="12">
        <v>27760</v>
      </c>
    </row>
    <row r="9" spans="1:17" x14ac:dyDescent="0.3">
      <c r="A9" t="s">
        <v>169</v>
      </c>
      <c r="B9">
        <v>75</v>
      </c>
      <c r="C9">
        <v>75</v>
      </c>
      <c r="D9">
        <v>37.460799999999999</v>
      </c>
      <c r="E9" t="s">
        <v>172</v>
      </c>
      <c r="F9">
        <v>14481.6</v>
      </c>
      <c r="G9">
        <v>314.3</v>
      </c>
      <c r="H9">
        <v>1.17</v>
      </c>
      <c r="I9">
        <v>8.4709999999999994E-2</v>
      </c>
      <c r="J9">
        <v>3.5E-4</v>
      </c>
      <c r="L9">
        <v>2.3035999999999999</v>
      </c>
      <c r="M9">
        <v>3.96</v>
      </c>
      <c r="O9" t="s">
        <v>171</v>
      </c>
      <c r="P9" s="12">
        <v>27760</v>
      </c>
    </row>
    <row r="10" spans="1:17" x14ac:dyDescent="0.3">
      <c r="A10" t="s">
        <v>169</v>
      </c>
      <c r="B10">
        <v>75</v>
      </c>
      <c r="C10">
        <v>75</v>
      </c>
      <c r="D10">
        <v>37.460799999999999</v>
      </c>
      <c r="E10" t="s">
        <v>172</v>
      </c>
      <c r="F10">
        <v>14644.3</v>
      </c>
      <c r="G10">
        <v>314.3</v>
      </c>
      <c r="H10">
        <v>1.17</v>
      </c>
      <c r="I10">
        <v>8.4709999999999994E-2</v>
      </c>
      <c r="J10">
        <v>3.5E-4</v>
      </c>
      <c r="L10">
        <v>2.3035000000000001</v>
      </c>
      <c r="M10">
        <v>3.96</v>
      </c>
      <c r="O10" t="s">
        <v>171</v>
      </c>
      <c r="P10" s="12">
        <v>27760</v>
      </c>
    </row>
    <row r="11" spans="1:17" x14ac:dyDescent="0.3">
      <c r="A11" t="s">
        <v>169</v>
      </c>
      <c r="B11">
        <v>75</v>
      </c>
      <c r="C11">
        <v>75</v>
      </c>
      <c r="D11">
        <v>37.460799999999999</v>
      </c>
      <c r="E11" t="s">
        <v>173</v>
      </c>
      <c r="F11">
        <v>19914.7</v>
      </c>
      <c r="G11">
        <v>330</v>
      </c>
      <c r="H11">
        <v>0.9</v>
      </c>
      <c r="M11">
        <v>3.96</v>
      </c>
      <c r="O11" t="s">
        <v>171</v>
      </c>
      <c r="P11" s="12">
        <v>27760</v>
      </c>
    </row>
    <row r="12" spans="1:17" x14ac:dyDescent="0.3">
      <c r="A12" t="s">
        <v>169</v>
      </c>
      <c r="B12">
        <v>75</v>
      </c>
      <c r="C12">
        <v>75</v>
      </c>
      <c r="D12">
        <v>37.460799999999999</v>
      </c>
      <c r="E12" t="s">
        <v>174</v>
      </c>
      <c r="F12">
        <v>24641.200000000001</v>
      </c>
      <c r="G12">
        <v>337</v>
      </c>
      <c r="H12">
        <v>0.83</v>
      </c>
      <c r="I12">
        <v>8.6639999999999995E-2</v>
      </c>
      <c r="J12">
        <v>2.9999999999999997E-4</v>
      </c>
      <c r="L12">
        <v>2.2789999999999999</v>
      </c>
      <c r="M12">
        <v>3.96</v>
      </c>
      <c r="O12" t="s">
        <v>171</v>
      </c>
      <c r="P12" s="12">
        <v>27760</v>
      </c>
    </row>
    <row r="13" spans="1:17" x14ac:dyDescent="0.3">
      <c r="A13" t="s">
        <v>169</v>
      </c>
      <c r="B13">
        <v>75</v>
      </c>
      <c r="C13">
        <v>75</v>
      </c>
      <c r="D13">
        <v>37.460799999999999</v>
      </c>
      <c r="E13" t="s">
        <v>175</v>
      </c>
      <c r="F13">
        <v>30818.799999999999</v>
      </c>
      <c r="G13">
        <v>336.7</v>
      </c>
      <c r="H13">
        <v>1.36</v>
      </c>
      <c r="I13">
        <v>9.2219999999999996E-2</v>
      </c>
      <c r="J13">
        <v>3.3E-4</v>
      </c>
      <c r="L13">
        <v>2.2090000000000001</v>
      </c>
      <c r="M13">
        <v>3.96</v>
      </c>
      <c r="O13" t="s">
        <v>171</v>
      </c>
      <c r="P13" s="12">
        <v>27760</v>
      </c>
    </row>
    <row r="14" spans="1:17" x14ac:dyDescent="0.3">
      <c r="A14" t="s">
        <v>169</v>
      </c>
      <c r="B14">
        <v>75</v>
      </c>
      <c r="C14">
        <v>75</v>
      </c>
      <c r="D14">
        <v>37.460799999999999</v>
      </c>
      <c r="E14" t="s">
        <v>176</v>
      </c>
      <c r="F14">
        <v>40349</v>
      </c>
      <c r="G14">
        <v>260.3</v>
      </c>
      <c r="I14">
        <v>7.2020000000000001E-2</v>
      </c>
      <c r="L14">
        <v>2.5</v>
      </c>
      <c r="M14">
        <v>3.96</v>
      </c>
      <c r="O14" t="s">
        <v>171</v>
      </c>
      <c r="P14" s="12">
        <v>27760</v>
      </c>
    </row>
    <row r="15" spans="1:17" x14ac:dyDescent="0.3">
      <c r="A15" t="s">
        <v>169</v>
      </c>
      <c r="B15">
        <v>75</v>
      </c>
      <c r="C15">
        <v>75</v>
      </c>
      <c r="D15">
        <v>37.460799999999999</v>
      </c>
      <c r="E15" t="s">
        <v>177</v>
      </c>
      <c r="F15">
        <v>40925</v>
      </c>
      <c r="G15">
        <v>243.6</v>
      </c>
      <c r="I15">
        <v>7.1199999999999999E-2</v>
      </c>
      <c r="L15">
        <v>2.5</v>
      </c>
      <c r="M15">
        <v>3.96</v>
      </c>
      <c r="O15" t="s">
        <v>171</v>
      </c>
      <c r="P15" s="12">
        <v>27760</v>
      </c>
    </row>
    <row r="16" spans="1:17" x14ac:dyDescent="0.3">
      <c r="A16" t="s">
        <v>169</v>
      </c>
      <c r="B16">
        <v>75</v>
      </c>
      <c r="C16">
        <v>75</v>
      </c>
      <c r="D16">
        <v>37.460799999999999</v>
      </c>
      <c r="E16" t="s">
        <v>178</v>
      </c>
      <c r="F16">
        <v>52221</v>
      </c>
      <c r="G16">
        <v>386</v>
      </c>
      <c r="M16">
        <v>3.96</v>
      </c>
      <c r="O16" t="s">
        <v>171</v>
      </c>
      <c r="P16" s="12">
        <v>27760</v>
      </c>
    </row>
    <row r="17" spans="1:17" x14ac:dyDescent="0.3">
      <c r="A17" t="s">
        <v>169</v>
      </c>
      <c r="B17">
        <v>75</v>
      </c>
      <c r="C17">
        <v>75</v>
      </c>
      <c r="D17">
        <v>37.460799999999999</v>
      </c>
      <c r="E17" t="s">
        <v>179</v>
      </c>
      <c r="F17">
        <v>54586</v>
      </c>
      <c r="G17">
        <v>377</v>
      </c>
      <c r="M17">
        <v>3.96</v>
      </c>
      <c r="O17" t="s">
        <v>171</v>
      </c>
      <c r="P17" s="12">
        <v>27760</v>
      </c>
    </row>
    <row r="18" spans="1:17" x14ac:dyDescent="0.3">
      <c r="A18" t="s">
        <v>169</v>
      </c>
      <c r="B18">
        <v>75</v>
      </c>
      <c r="C18">
        <v>75</v>
      </c>
      <c r="D18">
        <v>37.460799999999999</v>
      </c>
      <c r="E18" t="s">
        <v>180</v>
      </c>
      <c r="F18">
        <v>61726</v>
      </c>
      <c r="G18">
        <v>364</v>
      </c>
      <c r="M18">
        <v>3.96</v>
      </c>
      <c r="O18" t="s">
        <v>171</v>
      </c>
      <c r="P18" s="12">
        <v>27760</v>
      </c>
    </row>
    <row r="19" spans="1:17" x14ac:dyDescent="0.3">
      <c r="A19" t="s">
        <v>169</v>
      </c>
      <c r="B19">
        <v>75</v>
      </c>
      <c r="C19">
        <v>75</v>
      </c>
      <c r="D19">
        <v>37.460799999999999</v>
      </c>
      <c r="E19" t="s">
        <v>181</v>
      </c>
      <c r="F19">
        <v>69607</v>
      </c>
      <c r="G19">
        <v>365</v>
      </c>
      <c r="M19">
        <v>3.96</v>
      </c>
      <c r="O19" t="s">
        <v>171</v>
      </c>
      <c r="P19" s="12">
        <v>27760</v>
      </c>
    </row>
    <row r="20" spans="1:17" x14ac:dyDescent="0.3">
      <c r="A20" t="s">
        <v>169</v>
      </c>
      <c r="B20">
        <v>75</v>
      </c>
      <c r="C20">
        <v>75</v>
      </c>
      <c r="D20">
        <v>37.460799999999999</v>
      </c>
      <c r="E20" t="s">
        <v>182</v>
      </c>
      <c r="F20">
        <v>72137</v>
      </c>
      <c r="G20">
        <v>319</v>
      </c>
      <c r="M20">
        <v>3.96</v>
      </c>
      <c r="O20" t="s">
        <v>171</v>
      </c>
      <c r="P20" s="12">
        <v>27760</v>
      </c>
    </row>
    <row r="21" spans="1:17" x14ac:dyDescent="0.3">
      <c r="A21" t="s">
        <v>565</v>
      </c>
      <c r="B21">
        <v>75</v>
      </c>
      <c r="C21">
        <v>32</v>
      </c>
      <c r="D21">
        <v>22.429906540000001</v>
      </c>
      <c r="E21" t="s">
        <v>157</v>
      </c>
      <c r="F21">
        <v>0</v>
      </c>
      <c r="G21">
        <v>567.94000000000005</v>
      </c>
      <c r="H21">
        <v>1.97</v>
      </c>
      <c r="I21">
        <v>0.18476000000000001</v>
      </c>
      <c r="J21">
        <v>8.1999999999999998E-4</v>
      </c>
      <c r="K21">
        <v>7.8</v>
      </c>
      <c r="L21">
        <v>2.0173999999999999</v>
      </c>
      <c r="O21" t="s">
        <v>171</v>
      </c>
      <c r="P21" s="12">
        <v>28430</v>
      </c>
    </row>
    <row r="22" spans="1:17" x14ac:dyDescent="0.3">
      <c r="A22" t="s">
        <v>183</v>
      </c>
      <c r="B22">
        <v>197</v>
      </c>
      <c r="C22">
        <v>197</v>
      </c>
      <c r="D22">
        <v>98.483273999999994</v>
      </c>
      <c r="E22" t="s">
        <v>184</v>
      </c>
      <c r="F22">
        <v>0</v>
      </c>
      <c r="G22">
        <v>190.9</v>
      </c>
      <c r="H22">
        <v>0.42</v>
      </c>
      <c r="J22" s="3">
        <v>7.2299999999999996E-5</v>
      </c>
      <c r="K22">
        <v>2.5000000000000001E-2</v>
      </c>
      <c r="L22">
        <v>2.4719000000000002</v>
      </c>
      <c r="M22">
        <v>2.2999999999999998</v>
      </c>
      <c r="O22" t="s">
        <v>171</v>
      </c>
      <c r="P22" s="12">
        <v>27426</v>
      </c>
    </row>
    <row r="23" spans="1:17" x14ac:dyDescent="0.3">
      <c r="A23" t="s">
        <v>183</v>
      </c>
      <c r="B23">
        <v>197</v>
      </c>
      <c r="C23">
        <v>197</v>
      </c>
      <c r="D23">
        <v>98.483273999999994</v>
      </c>
      <c r="E23" t="s">
        <v>185</v>
      </c>
      <c r="F23">
        <v>19668.099999999999</v>
      </c>
      <c r="G23">
        <v>142.30000000000001</v>
      </c>
      <c r="H23">
        <v>0.44500000000000001</v>
      </c>
      <c r="I23">
        <v>2.5957999999999998E-2</v>
      </c>
      <c r="J23" s="3">
        <v>9.0299999999999999E-5</v>
      </c>
      <c r="K23">
        <v>3.5000000000000003E-2</v>
      </c>
      <c r="L23">
        <v>2.5678999999999998</v>
      </c>
      <c r="M23">
        <v>2.2999999999999998</v>
      </c>
      <c r="O23" t="s">
        <v>171</v>
      </c>
      <c r="P23" s="12">
        <v>27426</v>
      </c>
    </row>
    <row r="24" spans="1:17" x14ac:dyDescent="0.3">
      <c r="A24" t="s">
        <v>183</v>
      </c>
      <c r="B24">
        <v>197</v>
      </c>
      <c r="C24">
        <v>197</v>
      </c>
      <c r="D24">
        <v>98.483273999999994</v>
      </c>
      <c r="E24" t="s">
        <v>186</v>
      </c>
      <c r="F24">
        <v>25685.5</v>
      </c>
      <c r="G24">
        <v>179.85</v>
      </c>
      <c r="H24">
        <v>0.68</v>
      </c>
      <c r="I24">
        <v>2.6960999999999999E-2</v>
      </c>
      <c r="J24" s="3">
        <v>9.6299999999999996E-5</v>
      </c>
      <c r="K24">
        <v>2.5999999999999999E-2</v>
      </c>
      <c r="L24">
        <v>2.5196999999999998</v>
      </c>
      <c r="M24">
        <v>2.2999999999999998</v>
      </c>
      <c r="O24" t="s">
        <v>171</v>
      </c>
      <c r="P24" s="12">
        <v>27426</v>
      </c>
    </row>
    <row r="25" spans="1:17" x14ac:dyDescent="0.3">
      <c r="A25" s="1" t="s">
        <v>17</v>
      </c>
      <c r="B25" s="1">
        <v>196.96700000000001</v>
      </c>
      <c r="C25" s="1">
        <v>18.998000000000001</v>
      </c>
      <c r="D25" s="1">
        <v>17.326779999999999</v>
      </c>
      <c r="E25" s="1" t="s">
        <v>18</v>
      </c>
      <c r="F25" s="1">
        <v>0</v>
      </c>
      <c r="G25" s="1">
        <v>448</v>
      </c>
      <c r="H25" s="1">
        <v>27</v>
      </c>
      <c r="I25" s="1">
        <v>0.26434400000000002</v>
      </c>
      <c r="J25" s="1">
        <v>1.869E-3</v>
      </c>
      <c r="K25" s="1"/>
      <c r="L25" s="1">
        <v>1.9179999999999999</v>
      </c>
      <c r="M25" s="1">
        <v>3.3230580000000001</v>
      </c>
      <c r="N25" s="1"/>
      <c r="O25" s="1" t="s">
        <v>19</v>
      </c>
      <c r="P25" s="1" t="s">
        <v>20</v>
      </c>
      <c r="Q25" s="1" t="s">
        <v>21</v>
      </c>
    </row>
    <row r="26" spans="1:17" x14ac:dyDescent="0.3">
      <c r="A26" s="1" t="s">
        <v>17</v>
      </c>
      <c r="B26" s="1">
        <v>196.96700000000001</v>
      </c>
      <c r="C26" s="1">
        <v>18.998000000000001</v>
      </c>
      <c r="D26" s="1">
        <v>17.326779999999999</v>
      </c>
      <c r="E26" s="1" t="s">
        <v>22</v>
      </c>
      <c r="F26" s="1">
        <v>17685</v>
      </c>
      <c r="G26" s="1">
        <v>397</v>
      </c>
      <c r="H26" s="1">
        <v>26</v>
      </c>
      <c r="I26" s="1"/>
      <c r="J26" s="1"/>
      <c r="K26" s="1"/>
      <c r="L26" s="1"/>
      <c r="M26" s="1">
        <v>3.3261889999999998</v>
      </c>
      <c r="N26" s="1"/>
      <c r="O26" s="1" t="s">
        <v>19</v>
      </c>
      <c r="P26" s="1" t="s">
        <v>20</v>
      </c>
      <c r="Q26" s="1" t="s">
        <v>21</v>
      </c>
    </row>
    <row r="27" spans="1:17" x14ac:dyDescent="0.3">
      <c r="A27" s="1" t="s">
        <v>17</v>
      </c>
      <c r="B27" s="1">
        <v>196.96700000000001</v>
      </c>
      <c r="C27" s="1">
        <v>18.998000000000001</v>
      </c>
      <c r="D27" s="1">
        <v>17.326779999999999</v>
      </c>
      <c r="E27" s="1" t="s">
        <v>23</v>
      </c>
      <c r="F27" s="1">
        <v>17757</v>
      </c>
      <c r="G27" s="1">
        <v>409</v>
      </c>
      <c r="H27" s="1">
        <v>24</v>
      </c>
      <c r="I27" s="1"/>
      <c r="J27" s="1"/>
      <c r="K27" s="1"/>
      <c r="L27" s="1"/>
      <c r="M27" s="1">
        <v>3.325383</v>
      </c>
      <c r="N27" s="1"/>
      <c r="O27" s="1" t="s">
        <v>19</v>
      </c>
      <c r="P27" s="1" t="s">
        <v>20</v>
      </c>
      <c r="Q27" s="1" t="s">
        <v>21</v>
      </c>
    </row>
    <row r="28" spans="1:17" x14ac:dyDescent="0.3">
      <c r="A28" t="s">
        <v>187</v>
      </c>
      <c r="B28">
        <v>11</v>
      </c>
      <c r="C28">
        <v>11</v>
      </c>
      <c r="D28">
        <v>5.5046526699999996</v>
      </c>
      <c r="E28" t="s">
        <v>188</v>
      </c>
      <c r="F28">
        <v>0</v>
      </c>
      <c r="G28">
        <v>1051.3</v>
      </c>
      <c r="H28">
        <v>9.35</v>
      </c>
      <c r="I28">
        <v>1.212</v>
      </c>
      <c r="J28">
        <v>1.4E-2</v>
      </c>
      <c r="L28">
        <v>1.59</v>
      </c>
      <c r="M28">
        <v>3.02</v>
      </c>
      <c r="O28" t="s">
        <v>171</v>
      </c>
      <c r="P28" s="12">
        <v>28004</v>
      </c>
    </row>
    <row r="29" spans="1:17" x14ac:dyDescent="0.3">
      <c r="A29" t="s">
        <v>187</v>
      </c>
      <c r="B29">
        <v>11</v>
      </c>
      <c r="C29">
        <v>11</v>
      </c>
      <c r="D29">
        <v>5.5046526699999996</v>
      </c>
      <c r="E29" t="s">
        <v>189</v>
      </c>
      <c r="F29">
        <v>30573.4</v>
      </c>
      <c r="G29">
        <v>937.4</v>
      </c>
      <c r="H29">
        <v>2.6</v>
      </c>
      <c r="I29">
        <v>1.1599999999999999</v>
      </c>
      <c r="J29">
        <v>1.0999999999999999E-2</v>
      </c>
      <c r="L29">
        <v>1.625</v>
      </c>
      <c r="M29">
        <v>3.02</v>
      </c>
      <c r="O29" t="s">
        <v>171</v>
      </c>
      <c r="P29" s="12">
        <v>28004</v>
      </c>
    </row>
    <row r="30" spans="1:17" x14ac:dyDescent="0.3">
      <c r="A30" t="s">
        <v>190</v>
      </c>
      <c r="B30">
        <v>209</v>
      </c>
      <c r="C30">
        <v>209</v>
      </c>
      <c r="D30">
        <v>104.490201</v>
      </c>
      <c r="E30" t="s">
        <v>191</v>
      </c>
      <c r="F30">
        <v>-1500</v>
      </c>
      <c r="G30">
        <v>154.30000000000001</v>
      </c>
      <c r="H30">
        <v>0.42</v>
      </c>
      <c r="M30">
        <v>2.04</v>
      </c>
      <c r="O30" t="s">
        <v>171</v>
      </c>
      <c r="P30" s="12">
        <v>27881</v>
      </c>
    </row>
    <row r="31" spans="1:17" x14ac:dyDescent="0.3">
      <c r="A31" t="s">
        <v>190</v>
      </c>
      <c r="B31">
        <v>209</v>
      </c>
      <c r="C31">
        <v>209</v>
      </c>
      <c r="D31">
        <v>104.490201</v>
      </c>
      <c r="E31" t="s">
        <v>184</v>
      </c>
      <c r="F31">
        <v>0</v>
      </c>
      <c r="G31">
        <v>172.71</v>
      </c>
      <c r="H31">
        <v>0.34100000000000003</v>
      </c>
      <c r="J31" s="3">
        <v>5.5000000000000002E-5</v>
      </c>
      <c r="K31">
        <v>1.4999999999999999E-2</v>
      </c>
      <c r="L31">
        <v>2.6596000000000002</v>
      </c>
      <c r="M31">
        <v>2.04</v>
      </c>
      <c r="O31" t="s">
        <v>171</v>
      </c>
      <c r="P31" s="12">
        <v>27881</v>
      </c>
    </row>
    <row r="32" spans="1:17" x14ac:dyDescent="0.3">
      <c r="A32" t="s">
        <v>190</v>
      </c>
      <c r="B32">
        <v>209</v>
      </c>
      <c r="C32">
        <v>209</v>
      </c>
      <c r="D32">
        <v>104.490201</v>
      </c>
      <c r="E32" t="s">
        <v>192</v>
      </c>
      <c r="F32">
        <v>5000</v>
      </c>
      <c r="G32">
        <v>127.05</v>
      </c>
      <c r="H32">
        <v>0.28999999999999998</v>
      </c>
      <c r="I32">
        <v>1.7899999999999999E-2</v>
      </c>
      <c r="J32" s="3">
        <v>4.6E-5</v>
      </c>
      <c r="M32">
        <v>2.04</v>
      </c>
      <c r="O32" t="s">
        <v>171</v>
      </c>
      <c r="P32" s="12">
        <v>27881</v>
      </c>
    </row>
    <row r="33" spans="1:16" x14ac:dyDescent="0.3">
      <c r="A33" t="s">
        <v>190</v>
      </c>
      <c r="B33">
        <v>209</v>
      </c>
      <c r="C33">
        <v>209</v>
      </c>
      <c r="D33">
        <v>104.490201</v>
      </c>
      <c r="E33" t="s">
        <v>193</v>
      </c>
      <c r="F33">
        <v>8000</v>
      </c>
      <c r="G33">
        <v>141.19999999999999</v>
      </c>
      <c r="H33">
        <v>0.37</v>
      </c>
      <c r="M33">
        <v>2.04</v>
      </c>
      <c r="O33" t="s">
        <v>171</v>
      </c>
      <c r="P33" s="12">
        <v>27881</v>
      </c>
    </row>
    <row r="34" spans="1:16" x14ac:dyDescent="0.3">
      <c r="A34" t="s">
        <v>190</v>
      </c>
      <c r="B34">
        <v>209</v>
      </c>
      <c r="C34">
        <v>209</v>
      </c>
      <c r="D34">
        <v>104.490201</v>
      </c>
      <c r="E34" t="s">
        <v>194</v>
      </c>
      <c r="F34">
        <v>17739.3</v>
      </c>
      <c r="G34">
        <v>132.49</v>
      </c>
      <c r="H34">
        <v>0.30199999999999999</v>
      </c>
      <c r="J34" s="3">
        <v>5.3000000000000001E-5</v>
      </c>
      <c r="L34">
        <v>2.863</v>
      </c>
      <c r="M34">
        <v>2.04</v>
      </c>
      <c r="O34" t="s">
        <v>171</v>
      </c>
      <c r="P34" s="12">
        <v>27881</v>
      </c>
    </row>
    <row r="35" spans="1:16" x14ac:dyDescent="0.3">
      <c r="A35" t="s">
        <v>190</v>
      </c>
      <c r="B35">
        <v>209</v>
      </c>
      <c r="C35">
        <v>209</v>
      </c>
      <c r="D35">
        <v>104.490201</v>
      </c>
      <c r="E35" t="s">
        <v>195</v>
      </c>
      <c r="F35">
        <v>26504.7</v>
      </c>
      <c r="G35">
        <v>63.5</v>
      </c>
      <c r="H35">
        <v>8.5</v>
      </c>
      <c r="I35">
        <v>4.2500000000000003E-2</v>
      </c>
      <c r="J35">
        <v>1.4999999999999999E-4</v>
      </c>
      <c r="M35">
        <v>2.04</v>
      </c>
      <c r="O35" t="s">
        <v>171</v>
      </c>
      <c r="P35" s="12">
        <v>27881</v>
      </c>
    </row>
    <row r="36" spans="1:16" x14ac:dyDescent="0.3">
      <c r="A36" t="s">
        <v>190</v>
      </c>
      <c r="B36">
        <v>209</v>
      </c>
      <c r="C36">
        <v>209</v>
      </c>
      <c r="D36">
        <v>104.490201</v>
      </c>
      <c r="E36" t="s">
        <v>196</v>
      </c>
      <c r="F36">
        <v>29609</v>
      </c>
      <c r="G36">
        <v>107</v>
      </c>
      <c r="H36">
        <v>0.2</v>
      </c>
      <c r="M36">
        <v>2.04</v>
      </c>
      <c r="O36" t="s">
        <v>171</v>
      </c>
      <c r="P36" s="12">
        <v>27881</v>
      </c>
    </row>
    <row r="37" spans="1:16" x14ac:dyDescent="0.3">
      <c r="A37" t="s">
        <v>190</v>
      </c>
      <c r="B37">
        <v>209</v>
      </c>
      <c r="C37">
        <v>209</v>
      </c>
      <c r="D37">
        <v>104.490201</v>
      </c>
      <c r="E37" t="s">
        <v>197</v>
      </c>
      <c r="F37">
        <v>32657.1</v>
      </c>
      <c r="M37">
        <v>2.04</v>
      </c>
      <c r="O37" t="s">
        <v>171</v>
      </c>
      <c r="P37" s="12">
        <v>27881</v>
      </c>
    </row>
    <row r="38" spans="1:16" x14ac:dyDescent="0.3">
      <c r="A38" t="s">
        <v>190</v>
      </c>
      <c r="B38">
        <v>209</v>
      </c>
      <c r="C38">
        <v>209</v>
      </c>
      <c r="D38">
        <v>104.490201</v>
      </c>
      <c r="E38" t="s">
        <v>198</v>
      </c>
      <c r="F38">
        <v>33216.699999999997</v>
      </c>
      <c r="G38">
        <v>156.4</v>
      </c>
      <c r="H38">
        <v>6.1</v>
      </c>
      <c r="M38">
        <v>2.04</v>
      </c>
      <c r="O38" t="s">
        <v>171</v>
      </c>
      <c r="P38" s="12">
        <v>27881</v>
      </c>
    </row>
    <row r="39" spans="1:16" x14ac:dyDescent="0.3">
      <c r="A39" t="s">
        <v>190</v>
      </c>
      <c r="B39">
        <v>209</v>
      </c>
      <c r="C39">
        <v>209</v>
      </c>
      <c r="D39">
        <v>104.490201</v>
      </c>
      <c r="E39" t="s">
        <v>199</v>
      </c>
      <c r="F39">
        <v>36456</v>
      </c>
      <c r="G39">
        <v>155.19999999999999</v>
      </c>
      <c r="H39">
        <v>2.2999999999999998</v>
      </c>
      <c r="M39">
        <v>2.04</v>
      </c>
      <c r="O39" t="s">
        <v>171</v>
      </c>
      <c r="P39" s="12">
        <v>27881</v>
      </c>
    </row>
    <row r="40" spans="1:16" x14ac:dyDescent="0.3">
      <c r="A40" t="s">
        <v>190</v>
      </c>
      <c r="B40">
        <v>209</v>
      </c>
      <c r="C40">
        <v>209</v>
      </c>
      <c r="D40">
        <v>104.490201</v>
      </c>
      <c r="E40" t="s">
        <v>200</v>
      </c>
      <c r="F40">
        <v>42228</v>
      </c>
      <c r="G40">
        <v>129</v>
      </c>
      <c r="H40">
        <v>9.6999999999999993</v>
      </c>
      <c r="M40">
        <v>2.04</v>
      </c>
      <c r="O40" t="s">
        <v>171</v>
      </c>
      <c r="P40" s="12">
        <v>27881</v>
      </c>
    </row>
    <row r="41" spans="1:16" x14ac:dyDescent="0.3">
      <c r="A41" t="s">
        <v>190</v>
      </c>
      <c r="B41">
        <v>209</v>
      </c>
      <c r="C41">
        <v>209</v>
      </c>
      <c r="D41">
        <v>104.490201</v>
      </c>
      <c r="E41" t="s">
        <v>201</v>
      </c>
      <c r="F41">
        <v>15746.3</v>
      </c>
      <c r="G41">
        <v>94.7</v>
      </c>
      <c r="H41">
        <v>5.2</v>
      </c>
      <c r="M41">
        <v>2.04</v>
      </c>
      <c r="O41" t="s">
        <v>171</v>
      </c>
      <c r="P41" s="12">
        <v>27881</v>
      </c>
    </row>
    <row r="42" spans="1:16" x14ac:dyDescent="0.3">
      <c r="A42" t="s">
        <v>562</v>
      </c>
      <c r="B42">
        <v>209</v>
      </c>
      <c r="C42">
        <v>19</v>
      </c>
      <c r="D42">
        <v>17.416666670000001</v>
      </c>
      <c r="E42" t="s">
        <v>157</v>
      </c>
      <c r="F42">
        <v>0</v>
      </c>
      <c r="G42">
        <v>513</v>
      </c>
      <c r="H42">
        <v>2.2999999999999998</v>
      </c>
      <c r="I42">
        <v>0.23</v>
      </c>
      <c r="J42">
        <v>1.5</v>
      </c>
      <c r="L42">
        <v>2.0510000000000002</v>
      </c>
      <c r="O42" t="s">
        <v>171</v>
      </c>
      <c r="P42" s="12">
        <v>28430</v>
      </c>
    </row>
    <row r="43" spans="1:16" x14ac:dyDescent="0.3">
      <c r="A43" t="s">
        <v>553</v>
      </c>
      <c r="B43">
        <v>209</v>
      </c>
      <c r="C43">
        <v>127</v>
      </c>
      <c r="D43">
        <v>78.997023810000002</v>
      </c>
      <c r="E43" t="s">
        <v>157</v>
      </c>
      <c r="F43">
        <v>0</v>
      </c>
      <c r="G43">
        <v>163.80000000000001</v>
      </c>
      <c r="H43">
        <v>0.28000000000000003</v>
      </c>
      <c r="I43">
        <v>2.7222814000000001E-2</v>
      </c>
      <c r="J43" s="3">
        <v>6.9800000000000003E-5</v>
      </c>
      <c r="K43">
        <v>0.29959000000000002</v>
      </c>
      <c r="L43">
        <v>2.8005</v>
      </c>
      <c r="O43" t="s">
        <v>171</v>
      </c>
      <c r="P43" s="12">
        <v>28430</v>
      </c>
    </row>
    <row r="44" spans="1:16" x14ac:dyDescent="0.3">
      <c r="A44" t="s">
        <v>202</v>
      </c>
      <c r="B44">
        <v>79</v>
      </c>
      <c r="C44">
        <v>79</v>
      </c>
      <c r="D44">
        <v>39.459166000000003</v>
      </c>
      <c r="E44" t="s">
        <v>184</v>
      </c>
      <c r="F44">
        <v>0</v>
      </c>
      <c r="G44">
        <v>325.32100000000003</v>
      </c>
      <c r="H44">
        <v>7.7399999999999997E-2</v>
      </c>
      <c r="I44">
        <v>8.2106999999999999E-2</v>
      </c>
      <c r="J44">
        <v>3.1869999999999999E-4</v>
      </c>
      <c r="K44">
        <v>0.2092</v>
      </c>
      <c r="L44">
        <v>2</v>
      </c>
      <c r="M44">
        <v>1.9797</v>
      </c>
      <c r="N44">
        <v>10.52</v>
      </c>
      <c r="O44" t="s">
        <v>171</v>
      </c>
      <c r="P44" s="12">
        <v>28004</v>
      </c>
    </row>
    <row r="45" spans="1:16" x14ac:dyDescent="0.3">
      <c r="A45" t="s">
        <v>202</v>
      </c>
      <c r="B45">
        <v>79</v>
      </c>
      <c r="C45">
        <v>79</v>
      </c>
      <c r="D45">
        <v>39.459166000000003</v>
      </c>
      <c r="E45" t="s">
        <v>203</v>
      </c>
      <c r="F45">
        <v>13905</v>
      </c>
      <c r="G45">
        <v>153</v>
      </c>
      <c r="H45">
        <v>2.7</v>
      </c>
      <c r="J45">
        <v>8.0000000000000004E-4</v>
      </c>
      <c r="L45">
        <v>2.6949999999999998</v>
      </c>
      <c r="M45">
        <v>1.9797</v>
      </c>
      <c r="N45">
        <v>10.52</v>
      </c>
      <c r="O45" t="s">
        <v>171</v>
      </c>
      <c r="P45" s="12">
        <v>28004</v>
      </c>
    </row>
    <row r="46" spans="1:16" x14ac:dyDescent="0.3">
      <c r="A46" t="s">
        <v>202</v>
      </c>
      <c r="B46">
        <v>79</v>
      </c>
      <c r="C46">
        <v>79</v>
      </c>
      <c r="D46">
        <v>3.9459165999999999</v>
      </c>
      <c r="E46" t="s">
        <v>204</v>
      </c>
      <c r="F46">
        <v>15902.47</v>
      </c>
      <c r="G46">
        <v>167.607</v>
      </c>
      <c r="H46">
        <v>1.6361000000000001</v>
      </c>
      <c r="I46">
        <v>5.9589000000000003E-2</v>
      </c>
      <c r="J46">
        <v>4.8910000000000002E-4</v>
      </c>
      <c r="K46">
        <v>0.30130000000000001</v>
      </c>
      <c r="L46">
        <v>2.6775699999999998</v>
      </c>
      <c r="M46">
        <v>1.9797</v>
      </c>
      <c r="N46">
        <v>10.52</v>
      </c>
      <c r="O46" t="s">
        <v>171</v>
      </c>
      <c r="P46" s="12">
        <v>28004</v>
      </c>
    </row>
    <row r="47" spans="1:16" x14ac:dyDescent="0.3">
      <c r="A47" t="s">
        <v>202</v>
      </c>
      <c r="B47">
        <v>79</v>
      </c>
      <c r="C47">
        <v>79</v>
      </c>
      <c r="D47">
        <v>39.459166000000003</v>
      </c>
      <c r="E47" t="s">
        <v>200</v>
      </c>
      <c r="F47">
        <v>48499</v>
      </c>
      <c r="G47">
        <v>162</v>
      </c>
      <c r="H47">
        <v>0.28999999999999998</v>
      </c>
      <c r="M47">
        <v>1.9797</v>
      </c>
      <c r="N47">
        <v>10.52</v>
      </c>
      <c r="O47" t="s">
        <v>171</v>
      </c>
      <c r="P47" s="12">
        <v>28004</v>
      </c>
    </row>
    <row r="48" spans="1:16" x14ac:dyDescent="0.3">
      <c r="A48" t="s">
        <v>512</v>
      </c>
      <c r="B48">
        <v>79</v>
      </c>
      <c r="C48">
        <v>19</v>
      </c>
      <c r="D48">
        <v>15.31632653</v>
      </c>
      <c r="E48" t="s">
        <v>157</v>
      </c>
      <c r="F48">
        <v>0</v>
      </c>
      <c r="G48">
        <v>670.75</v>
      </c>
      <c r="H48">
        <v>4.0540000000000003</v>
      </c>
      <c r="I48">
        <v>0.35583999999999999</v>
      </c>
      <c r="J48">
        <v>2.6099999999999999E-3</v>
      </c>
      <c r="K48">
        <v>0.40100000000000002</v>
      </c>
      <c r="L48">
        <v>1.7589399999999999</v>
      </c>
      <c r="M48">
        <v>2.54</v>
      </c>
      <c r="N48">
        <v>11.78</v>
      </c>
      <c r="O48" t="s">
        <v>171</v>
      </c>
      <c r="P48" s="12">
        <v>28430</v>
      </c>
    </row>
    <row r="49" spans="1:17" x14ac:dyDescent="0.3">
      <c r="A49" t="s">
        <v>572</v>
      </c>
      <c r="B49">
        <v>79</v>
      </c>
      <c r="C49">
        <v>16</v>
      </c>
      <c r="D49">
        <v>13.305263160000001</v>
      </c>
      <c r="E49" t="s">
        <v>157</v>
      </c>
      <c r="F49">
        <v>0</v>
      </c>
      <c r="G49">
        <v>778.7</v>
      </c>
      <c r="H49">
        <v>6.8</v>
      </c>
      <c r="I49">
        <v>0.42959799999999998</v>
      </c>
      <c r="J49">
        <v>3.6389999999999999E-3</v>
      </c>
      <c r="K49">
        <v>0.52300000000000002</v>
      </c>
      <c r="L49">
        <v>1.7170000000000001</v>
      </c>
      <c r="O49" t="s">
        <v>171</v>
      </c>
      <c r="P49" s="12">
        <v>28430</v>
      </c>
    </row>
    <row r="50" spans="1:17" x14ac:dyDescent="0.3">
      <c r="A50" t="s">
        <v>205</v>
      </c>
      <c r="B50">
        <v>12</v>
      </c>
      <c r="C50">
        <v>12</v>
      </c>
      <c r="D50">
        <v>6</v>
      </c>
      <c r="E50" t="s">
        <v>184</v>
      </c>
      <c r="F50">
        <v>0</v>
      </c>
      <c r="G50">
        <v>1854.71</v>
      </c>
      <c r="H50">
        <v>13.34</v>
      </c>
      <c r="I50">
        <v>1.8198399999999999</v>
      </c>
      <c r="J50">
        <v>1.7649999999999999E-2</v>
      </c>
      <c r="K50">
        <v>69.2</v>
      </c>
      <c r="L50">
        <v>1.2425299999999999</v>
      </c>
      <c r="M50">
        <v>6.21</v>
      </c>
      <c r="N50">
        <v>12.15</v>
      </c>
      <c r="O50" t="s">
        <v>171</v>
      </c>
      <c r="P50" s="12">
        <v>27942</v>
      </c>
    </row>
    <row r="51" spans="1:17" x14ac:dyDescent="0.3">
      <c r="A51" t="s">
        <v>205</v>
      </c>
      <c r="B51">
        <v>12</v>
      </c>
      <c r="C51">
        <v>12</v>
      </c>
      <c r="D51">
        <v>6</v>
      </c>
      <c r="E51" t="s">
        <v>206</v>
      </c>
      <c r="F51">
        <v>716.24</v>
      </c>
      <c r="G51">
        <v>1641.35</v>
      </c>
      <c r="H51">
        <v>11.67</v>
      </c>
      <c r="I51">
        <v>1.63246</v>
      </c>
      <c r="J51">
        <v>1.661E-2</v>
      </c>
      <c r="K51">
        <v>64.400000000000006</v>
      </c>
      <c r="L51">
        <v>1.3119000000000001</v>
      </c>
      <c r="M51">
        <v>6.21</v>
      </c>
      <c r="N51">
        <v>12.15</v>
      </c>
      <c r="O51" t="s">
        <v>171</v>
      </c>
      <c r="P51" s="12">
        <v>27942</v>
      </c>
    </row>
    <row r="52" spans="1:17" x14ac:dyDescent="0.3">
      <c r="A52" t="s">
        <v>205</v>
      </c>
      <c r="B52">
        <v>12</v>
      </c>
      <c r="C52">
        <v>12</v>
      </c>
      <c r="D52">
        <v>6</v>
      </c>
      <c r="E52" t="s">
        <v>207</v>
      </c>
      <c r="F52">
        <v>6434.27</v>
      </c>
      <c r="G52">
        <v>1470.45</v>
      </c>
      <c r="H52">
        <v>11.19</v>
      </c>
      <c r="I52">
        <v>1.4985200000000001</v>
      </c>
      <c r="J52">
        <v>1.634E-2</v>
      </c>
      <c r="K52">
        <v>62.2</v>
      </c>
      <c r="L52">
        <v>1.3692800000000001</v>
      </c>
      <c r="M52">
        <v>6.21</v>
      </c>
      <c r="N52">
        <v>12.15</v>
      </c>
      <c r="O52" t="s">
        <v>171</v>
      </c>
      <c r="P52" s="12">
        <v>27942</v>
      </c>
    </row>
    <row r="53" spans="1:17" x14ac:dyDescent="0.3">
      <c r="A53" t="s">
        <v>205</v>
      </c>
      <c r="B53">
        <v>12</v>
      </c>
      <c r="C53">
        <v>12</v>
      </c>
      <c r="D53">
        <v>6</v>
      </c>
      <c r="E53" t="s">
        <v>208</v>
      </c>
      <c r="F53">
        <v>8391</v>
      </c>
      <c r="G53">
        <v>1608.35</v>
      </c>
      <c r="H53">
        <v>12.077999999999999</v>
      </c>
      <c r="I53">
        <v>1.6163400000000001</v>
      </c>
      <c r="J53">
        <v>1.686E-2</v>
      </c>
      <c r="K53">
        <v>64.400000000000006</v>
      </c>
      <c r="L53">
        <v>1.31843</v>
      </c>
      <c r="M53">
        <v>6.21</v>
      </c>
      <c r="N53">
        <v>12.15</v>
      </c>
      <c r="O53" t="s">
        <v>171</v>
      </c>
      <c r="P53" s="12">
        <v>27942</v>
      </c>
    </row>
    <row r="54" spans="1:17" x14ac:dyDescent="0.3">
      <c r="A54" t="s">
        <v>205</v>
      </c>
      <c r="B54">
        <v>12</v>
      </c>
      <c r="C54">
        <v>12</v>
      </c>
      <c r="D54">
        <v>6</v>
      </c>
      <c r="E54" t="s">
        <v>209</v>
      </c>
      <c r="F54">
        <v>13312.1</v>
      </c>
      <c r="G54">
        <v>1961.6</v>
      </c>
      <c r="H54">
        <v>13.7</v>
      </c>
      <c r="I54">
        <v>1.87</v>
      </c>
      <c r="L54">
        <v>1.23</v>
      </c>
      <c r="M54">
        <v>6.21</v>
      </c>
      <c r="N54">
        <v>12.15</v>
      </c>
      <c r="O54" t="s">
        <v>171</v>
      </c>
      <c r="P54" s="12">
        <v>27942</v>
      </c>
    </row>
    <row r="55" spans="1:17" x14ac:dyDescent="0.3">
      <c r="A55" t="s">
        <v>205</v>
      </c>
      <c r="B55">
        <v>12</v>
      </c>
      <c r="C55">
        <v>12</v>
      </c>
      <c r="D55">
        <v>6</v>
      </c>
      <c r="E55" t="s">
        <v>210</v>
      </c>
      <c r="F55">
        <v>20022.5</v>
      </c>
      <c r="G55">
        <v>1788.22</v>
      </c>
      <c r="H55">
        <v>16.440000000000001</v>
      </c>
      <c r="I55">
        <v>1.7526999999999999</v>
      </c>
      <c r="J55">
        <v>1.6080000000000001E-2</v>
      </c>
      <c r="K55">
        <v>67.400000000000006</v>
      </c>
      <c r="L55">
        <v>1.2661</v>
      </c>
      <c r="M55">
        <v>6.21</v>
      </c>
      <c r="N55">
        <v>12.15</v>
      </c>
      <c r="O55" t="s">
        <v>171</v>
      </c>
      <c r="P55" s="12">
        <v>27942</v>
      </c>
    </row>
    <row r="56" spans="1:17" x14ac:dyDescent="0.3">
      <c r="A56" t="s">
        <v>205</v>
      </c>
      <c r="B56">
        <v>12</v>
      </c>
      <c r="C56">
        <v>12</v>
      </c>
      <c r="D56">
        <v>6</v>
      </c>
      <c r="E56" t="s">
        <v>211</v>
      </c>
      <c r="F56">
        <v>34261.300000000003</v>
      </c>
      <c r="G56">
        <v>1809.1</v>
      </c>
      <c r="H56">
        <v>15.81</v>
      </c>
      <c r="I56">
        <v>1.7834000000000001</v>
      </c>
      <c r="J56">
        <v>1.7999999999999999E-2</v>
      </c>
      <c r="K56">
        <v>68</v>
      </c>
      <c r="L56">
        <v>1.2552000000000001</v>
      </c>
      <c r="M56">
        <v>6.21</v>
      </c>
      <c r="N56">
        <v>12.15</v>
      </c>
      <c r="O56" t="s">
        <v>171</v>
      </c>
      <c r="P56" s="12">
        <v>27942</v>
      </c>
    </row>
    <row r="57" spans="1:17" x14ac:dyDescent="0.3">
      <c r="A57" t="s">
        <v>205</v>
      </c>
      <c r="B57">
        <v>12</v>
      </c>
      <c r="C57">
        <v>12</v>
      </c>
      <c r="D57">
        <v>6</v>
      </c>
      <c r="E57" t="s">
        <v>212</v>
      </c>
      <c r="F57">
        <v>40796.65</v>
      </c>
      <c r="G57">
        <v>1106.56</v>
      </c>
      <c r="H57">
        <v>39.26</v>
      </c>
      <c r="I57">
        <v>1.1921999999999999</v>
      </c>
      <c r="J57">
        <v>2.4199999999999999E-2</v>
      </c>
      <c r="K57">
        <v>63</v>
      </c>
      <c r="L57">
        <v>1.5350999999999999</v>
      </c>
      <c r="M57">
        <v>6.21</v>
      </c>
      <c r="N57">
        <v>12.15</v>
      </c>
      <c r="O57" t="s">
        <v>171</v>
      </c>
      <c r="P57" s="12">
        <v>27942</v>
      </c>
    </row>
    <row r="58" spans="1:17" x14ac:dyDescent="0.3">
      <c r="A58" t="s">
        <v>205</v>
      </c>
      <c r="B58">
        <v>12</v>
      </c>
      <c r="C58">
        <v>12</v>
      </c>
      <c r="D58">
        <v>6</v>
      </c>
      <c r="E58" t="s">
        <v>213</v>
      </c>
      <c r="F58">
        <v>43239.44</v>
      </c>
      <c r="G58">
        <v>1829.57</v>
      </c>
      <c r="H58">
        <v>13.94</v>
      </c>
      <c r="I58">
        <v>1.8331999999999999</v>
      </c>
      <c r="J58">
        <v>1.9599999999999999E-2</v>
      </c>
      <c r="K58">
        <v>73.2</v>
      </c>
      <c r="L58">
        <v>1.238</v>
      </c>
      <c r="M58">
        <v>6.21</v>
      </c>
      <c r="N58">
        <v>12.15</v>
      </c>
      <c r="O58" t="s">
        <v>171</v>
      </c>
      <c r="P58" s="12">
        <v>27942</v>
      </c>
    </row>
    <row r="59" spans="1:17" x14ac:dyDescent="0.3">
      <c r="A59" t="s">
        <v>205</v>
      </c>
      <c r="B59">
        <v>12</v>
      </c>
      <c r="C59">
        <v>12</v>
      </c>
      <c r="D59">
        <v>6</v>
      </c>
      <c r="E59" t="s">
        <v>214</v>
      </c>
      <c r="F59">
        <v>55034.7</v>
      </c>
      <c r="G59">
        <v>1671.5</v>
      </c>
      <c r="H59">
        <v>40.020000000000003</v>
      </c>
      <c r="I59">
        <v>1.7897000000000001</v>
      </c>
      <c r="J59">
        <v>3.8699999999999998E-2</v>
      </c>
      <c r="K59">
        <v>83</v>
      </c>
      <c r="L59">
        <v>1.2528999999999999</v>
      </c>
      <c r="M59">
        <v>6.21</v>
      </c>
      <c r="N59">
        <v>12.15</v>
      </c>
      <c r="O59" t="s">
        <v>171</v>
      </c>
      <c r="P59" s="12">
        <v>27942</v>
      </c>
    </row>
    <row r="60" spans="1:17" x14ac:dyDescent="0.3">
      <c r="A60" t="s">
        <v>205</v>
      </c>
      <c r="B60">
        <v>12</v>
      </c>
      <c r="C60">
        <v>12</v>
      </c>
      <c r="D60">
        <v>6</v>
      </c>
      <c r="E60" t="s">
        <v>215</v>
      </c>
      <c r="F60">
        <v>71045.8</v>
      </c>
      <c r="G60">
        <v>1360.5</v>
      </c>
      <c r="H60">
        <v>14.8</v>
      </c>
      <c r="I60">
        <v>1.448</v>
      </c>
      <c r="J60">
        <v>0.04</v>
      </c>
      <c r="K60">
        <v>100</v>
      </c>
      <c r="L60">
        <v>1.393</v>
      </c>
      <c r="M60">
        <v>6.21</v>
      </c>
      <c r="N60">
        <v>12.15</v>
      </c>
      <c r="O60" t="s">
        <v>171</v>
      </c>
      <c r="P60" s="12">
        <v>27942</v>
      </c>
    </row>
    <row r="61" spans="1:17" x14ac:dyDescent="0.3">
      <c r="A61" t="s">
        <v>205</v>
      </c>
      <c r="B61">
        <v>12</v>
      </c>
      <c r="C61">
        <v>12</v>
      </c>
      <c r="D61">
        <v>6</v>
      </c>
      <c r="E61" t="s">
        <v>216</v>
      </c>
      <c r="F61">
        <v>73183.600000000006</v>
      </c>
      <c r="G61">
        <v>1458.06</v>
      </c>
      <c r="I61">
        <v>1.5238</v>
      </c>
      <c r="J61">
        <v>1.7000000000000001E-2</v>
      </c>
      <c r="K61">
        <v>66</v>
      </c>
      <c r="L61">
        <v>1.3579000000000001</v>
      </c>
      <c r="M61">
        <v>6.21</v>
      </c>
      <c r="N61">
        <v>12.15</v>
      </c>
      <c r="O61" t="s">
        <v>171</v>
      </c>
      <c r="P61" s="12">
        <v>27942</v>
      </c>
    </row>
    <row r="62" spans="1:17" x14ac:dyDescent="0.3">
      <c r="A62" t="s">
        <v>205</v>
      </c>
      <c r="B62">
        <v>12</v>
      </c>
      <c r="C62">
        <v>12</v>
      </c>
      <c r="D62">
        <v>6</v>
      </c>
      <c r="E62" t="s">
        <v>217</v>
      </c>
      <c r="F62">
        <v>75456.899999999994</v>
      </c>
      <c r="G62">
        <v>1557.5</v>
      </c>
      <c r="I62">
        <v>1.645</v>
      </c>
      <c r="J62">
        <v>1.9E-2</v>
      </c>
      <c r="K62">
        <v>60</v>
      </c>
      <c r="L62">
        <v>1.3069999999999999</v>
      </c>
      <c r="M62">
        <v>6.21</v>
      </c>
      <c r="N62">
        <v>12.15</v>
      </c>
      <c r="O62" t="s">
        <v>171</v>
      </c>
      <c r="P62" s="12">
        <v>27942</v>
      </c>
    </row>
    <row r="63" spans="1:17" x14ac:dyDescent="0.3">
      <c r="A63" t="s">
        <v>525</v>
      </c>
      <c r="B63">
        <v>40</v>
      </c>
      <c r="C63">
        <v>35</v>
      </c>
      <c r="D63">
        <v>18.666666670000001</v>
      </c>
      <c r="E63" t="s">
        <v>157</v>
      </c>
      <c r="F63">
        <v>0</v>
      </c>
      <c r="G63">
        <v>367.53</v>
      </c>
      <c r="H63">
        <v>1.31</v>
      </c>
      <c r="I63">
        <v>0.15195</v>
      </c>
      <c r="J63">
        <v>7.7999999999999999E-4</v>
      </c>
      <c r="K63">
        <v>1</v>
      </c>
      <c r="L63">
        <v>2.4390000000000001</v>
      </c>
      <c r="M63">
        <v>4.09</v>
      </c>
      <c r="O63" t="s">
        <v>171</v>
      </c>
      <c r="P63" s="12">
        <v>28430</v>
      </c>
    </row>
    <row r="64" spans="1:17" x14ac:dyDescent="0.3">
      <c r="A64" t="s">
        <v>24</v>
      </c>
      <c r="B64">
        <v>40.078000000000003</v>
      </c>
      <c r="C64" s="2">
        <v>2</v>
      </c>
      <c r="D64">
        <f>(B64*C64)/(B64+C64)</f>
        <v>1.9049384476448501</v>
      </c>
      <c r="E64" t="s">
        <v>25</v>
      </c>
      <c r="F64">
        <v>0</v>
      </c>
      <c r="G64">
        <v>929.90899999999999</v>
      </c>
      <c r="H64">
        <v>9.8179999999999996</v>
      </c>
      <c r="I64">
        <v>2.1947190000000001</v>
      </c>
      <c r="J64" s="3">
        <v>3.5720000000000002E-2</v>
      </c>
      <c r="K64" s="3">
        <v>4.8760000000000001E-5</v>
      </c>
      <c r="L64">
        <v>2.0014528999999999</v>
      </c>
      <c r="M64">
        <v>1.72</v>
      </c>
      <c r="O64" t="s">
        <v>26</v>
      </c>
      <c r="P64" t="s">
        <v>27</v>
      </c>
      <c r="Q64" t="s">
        <v>28</v>
      </c>
    </row>
    <row r="65" spans="1:17" x14ac:dyDescent="0.3">
      <c r="A65" t="s">
        <v>24</v>
      </c>
      <c r="B65">
        <v>40.078000000000003</v>
      </c>
      <c r="C65" s="2">
        <v>2</v>
      </c>
      <c r="D65">
        <f>(B65*C65)/(B65+C65)</f>
        <v>1.9049384476448501</v>
      </c>
      <c r="E65" t="s">
        <v>29</v>
      </c>
      <c r="F65">
        <v>14407.603999999999</v>
      </c>
      <c r="G65">
        <v>957.33</v>
      </c>
      <c r="H65">
        <v>10.414999999999999</v>
      </c>
      <c r="I65">
        <v>2.2482199999999999</v>
      </c>
      <c r="L65">
        <v>1.977495</v>
      </c>
      <c r="M65">
        <v>1.72</v>
      </c>
      <c r="O65" t="s">
        <v>26</v>
      </c>
      <c r="P65" t="s">
        <v>27</v>
      </c>
      <c r="Q65" t="s">
        <v>28</v>
      </c>
    </row>
    <row r="66" spans="1:17" x14ac:dyDescent="0.3">
      <c r="A66" t="s">
        <v>24</v>
      </c>
      <c r="B66">
        <v>40.078000000000003</v>
      </c>
      <c r="C66" s="2">
        <v>2</v>
      </c>
      <c r="D66">
        <f>(B66*C66)/(B66+C66)</f>
        <v>1.9049384476448501</v>
      </c>
      <c r="E66" t="s">
        <v>30</v>
      </c>
      <c r="F66">
        <v>15751.57</v>
      </c>
      <c r="G66">
        <v>925.84</v>
      </c>
      <c r="H66">
        <v>12.417</v>
      </c>
      <c r="I66">
        <v>2.2804600000000002</v>
      </c>
      <c r="L66">
        <v>1.9634670000000001</v>
      </c>
      <c r="M66">
        <v>1.72</v>
      </c>
      <c r="O66" t="s">
        <v>26</v>
      </c>
      <c r="P66" t="s">
        <v>27</v>
      </c>
      <c r="Q66" t="s">
        <v>28</v>
      </c>
    </row>
    <row r="67" spans="1:17" x14ac:dyDescent="0.3">
      <c r="A67" t="s">
        <v>574</v>
      </c>
      <c r="B67">
        <v>12</v>
      </c>
      <c r="C67">
        <v>35</v>
      </c>
      <c r="D67">
        <v>8.9361702130000005</v>
      </c>
      <c r="E67" t="s">
        <v>157</v>
      </c>
      <c r="F67">
        <v>0</v>
      </c>
      <c r="G67">
        <v>866.7</v>
      </c>
      <c r="H67">
        <v>6.2</v>
      </c>
      <c r="I67">
        <v>0.69399999999999995</v>
      </c>
      <c r="J67">
        <v>6.7000000000000002E-3</v>
      </c>
      <c r="L67">
        <v>1.645</v>
      </c>
      <c r="O67" t="s">
        <v>171</v>
      </c>
      <c r="P67" s="12">
        <v>28430</v>
      </c>
    </row>
    <row r="68" spans="1:17" x14ac:dyDescent="0.3">
      <c r="A68" t="s">
        <v>570</v>
      </c>
      <c r="B68">
        <v>114</v>
      </c>
      <c r="C68">
        <v>1</v>
      </c>
      <c r="D68">
        <v>0.991304348</v>
      </c>
      <c r="E68" t="s">
        <v>157</v>
      </c>
      <c r="F68">
        <v>0</v>
      </c>
      <c r="G68">
        <v>1337.1</v>
      </c>
      <c r="I68">
        <v>5.3230000000000004</v>
      </c>
      <c r="L68">
        <v>1.7809999999999999</v>
      </c>
      <c r="O68" t="s">
        <v>171</v>
      </c>
      <c r="P68" s="12">
        <v>28430</v>
      </c>
    </row>
    <row r="69" spans="1:17" x14ac:dyDescent="0.3">
      <c r="A69" t="s">
        <v>218</v>
      </c>
      <c r="B69">
        <v>35</v>
      </c>
      <c r="C69">
        <v>35</v>
      </c>
      <c r="D69">
        <v>17.484426800000001</v>
      </c>
      <c r="E69" t="s">
        <v>219</v>
      </c>
      <c r="F69">
        <v>0</v>
      </c>
      <c r="G69">
        <v>559.72</v>
      </c>
      <c r="H69">
        <v>2.6749999999999998</v>
      </c>
      <c r="I69">
        <v>0.24399000000000001</v>
      </c>
      <c r="J69">
        <v>1.49E-3</v>
      </c>
      <c r="K69">
        <v>1.86</v>
      </c>
      <c r="L69">
        <v>1.9879</v>
      </c>
      <c r="M69">
        <v>2.4793669999999999</v>
      </c>
      <c r="N69">
        <v>11.5</v>
      </c>
      <c r="O69" t="s">
        <v>171</v>
      </c>
      <c r="P69" s="12">
        <v>28004</v>
      </c>
    </row>
    <row r="70" spans="1:17" x14ac:dyDescent="0.3">
      <c r="A70" t="s">
        <v>218</v>
      </c>
      <c r="B70">
        <v>35</v>
      </c>
      <c r="C70">
        <v>35</v>
      </c>
      <c r="D70">
        <v>17.484426800000001</v>
      </c>
      <c r="E70" t="s">
        <v>220</v>
      </c>
      <c r="F70">
        <v>17440</v>
      </c>
      <c r="G70">
        <v>265</v>
      </c>
      <c r="H70">
        <v>5</v>
      </c>
      <c r="M70">
        <v>2.4793669999999999</v>
      </c>
      <c r="N70">
        <v>11.5</v>
      </c>
      <c r="O70" t="s">
        <v>171</v>
      </c>
      <c r="P70" s="12">
        <v>28004</v>
      </c>
    </row>
    <row r="71" spans="1:17" x14ac:dyDescent="0.3">
      <c r="A71" t="s">
        <v>218</v>
      </c>
      <c r="B71">
        <v>35</v>
      </c>
      <c r="C71">
        <v>35</v>
      </c>
      <c r="D71">
        <v>17.484426800000001</v>
      </c>
      <c r="E71" t="s">
        <v>221</v>
      </c>
      <c r="F71">
        <v>17809</v>
      </c>
      <c r="G71">
        <v>259.5</v>
      </c>
      <c r="H71">
        <v>5.3</v>
      </c>
      <c r="I71">
        <v>0.16250000000000001</v>
      </c>
      <c r="J71">
        <v>2.1199999999999999E-3</v>
      </c>
      <c r="K71">
        <v>2.3650000000000002</v>
      </c>
      <c r="L71">
        <v>2.4350000000000001</v>
      </c>
      <c r="M71">
        <v>2.4793669999999999</v>
      </c>
      <c r="N71">
        <v>11.5</v>
      </c>
      <c r="O71" t="s">
        <v>171</v>
      </c>
      <c r="P71" s="12">
        <v>28004</v>
      </c>
    </row>
    <row r="72" spans="1:17" x14ac:dyDescent="0.3">
      <c r="A72" t="s">
        <v>218</v>
      </c>
      <c r="B72">
        <v>35</v>
      </c>
      <c r="C72">
        <v>35</v>
      </c>
      <c r="D72">
        <v>17.484426800000001</v>
      </c>
      <c r="E72" t="s">
        <v>222</v>
      </c>
      <c r="F72">
        <v>53568</v>
      </c>
      <c r="G72">
        <v>440</v>
      </c>
      <c r="H72">
        <v>1.5</v>
      </c>
      <c r="M72">
        <v>2.4793669999999999</v>
      </c>
      <c r="N72">
        <v>11.5</v>
      </c>
      <c r="O72" t="s">
        <v>171</v>
      </c>
      <c r="P72" s="12">
        <v>28004</v>
      </c>
    </row>
    <row r="73" spans="1:17" x14ac:dyDescent="0.3">
      <c r="A73" t="s">
        <v>218</v>
      </c>
      <c r="B73">
        <v>35</v>
      </c>
      <c r="C73">
        <v>35</v>
      </c>
      <c r="D73">
        <v>17.484426800000001</v>
      </c>
      <c r="E73" t="s">
        <v>223</v>
      </c>
      <c r="F73">
        <v>57953</v>
      </c>
      <c r="G73">
        <v>249.75</v>
      </c>
      <c r="H73">
        <v>0.875</v>
      </c>
      <c r="M73">
        <v>2.4793669999999999</v>
      </c>
      <c r="N73">
        <v>11.5</v>
      </c>
      <c r="O73" t="s">
        <v>171</v>
      </c>
      <c r="P73" s="12">
        <v>28004</v>
      </c>
    </row>
    <row r="74" spans="1:17" x14ac:dyDescent="0.3">
      <c r="A74" t="s">
        <v>218</v>
      </c>
      <c r="B74">
        <v>35</v>
      </c>
      <c r="C74">
        <v>35</v>
      </c>
      <c r="D74">
        <v>17.484426800000001</v>
      </c>
      <c r="E74" t="s">
        <v>178</v>
      </c>
      <c r="F74">
        <v>58263</v>
      </c>
      <c r="G74">
        <v>442</v>
      </c>
      <c r="M74">
        <v>2.4793669999999999</v>
      </c>
      <c r="N74">
        <v>11.5</v>
      </c>
      <c r="O74" t="s">
        <v>171</v>
      </c>
      <c r="P74" s="12">
        <v>28004</v>
      </c>
    </row>
    <row r="75" spans="1:17" x14ac:dyDescent="0.3">
      <c r="A75" t="s">
        <v>218</v>
      </c>
      <c r="B75">
        <v>35</v>
      </c>
      <c r="C75">
        <v>35</v>
      </c>
      <c r="D75">
        <v>17.484426800000001</v>
      </c>
      <c r="E75" t="s">
        <v>179</v>
      </c>
      <c r="F75">
        <v>58629</v>
      </c>
      <c r="G75">
        <v>208</v>
      </c>
      <c r="M75">
        <v>2.4793669999999999</v>
      </c>
      <c r="N75">
        <v>11.5</v>
      </c>
      <c r="O75" t="s">
        <v>171</v>
      </c>
      <c r="P75" s="12">
        <v>28004</v>
      </c>
    </row>
    <row r="76" spans="1:17" x14ac:dyDescent="0.3">
      <c r="A76" t="s">
        <v>218</v>
      </c>
      <c r="B76">
        <v>35</v>
      </c>
      <c r="C76">
        <v>35</v>
      </c>
      <c r="D76">
        <v>17.484426800000001</v>
      </c>
      <c r="E76" t="s">
        <v>180</v>
      </c>
      <c r="F76">
        <v>59432</v>
      </c>
      <c r="G76">
        <v>510</v>
      </c>
      <c r="M76">
        <v>2.4793669999999999</v>
      </c>
      <c r="N76">
        <v>11.5</v>
      </c>
      <c r="O76" t="s">
        <v>171</v>
      </c>
      <c r="P76" s="12">
        <v>28004</v>
      </c>
    </row>
    <row r="77" spans="1:17" x14ac:dyDescent="0.3">
      <c r="A77" t="s">
        <v>218</v>
      </c>
      <c r="B77">
        <v>35</v>
      </c>
      <c r="C77">
        <v>35</v>
      </c>
      <c r="D77">
        <v>17.484426800000001</v>
      </c>
      <c r="E77" t="s">
        <v>224</v>
      </c>
      <c r="F77">
        <v>61438</v>
      </c>
      <c r="G77">
        <v>262.3</v>
      </c>
      <c r="H77">
        <v>0.81200000000000006</v>
      </c>
      <c r="M77">
        <v>2.4793669999999999</v>
      </c>
      <c r="N77">
        <v>11.5</v>
      </c>
      <c r="O77" t="s">
        <v>171</v>
      </c>
      <c r="P77" s="12">
        <v>28004</v>
      </c>
    </row>
    <row r="78" spans="1:17" x14ac:dyDescent="0.3">
      <c r="A78" t="s">
        <v>218</v>
      </c>
      <c r="B78">
        <v>35</v>
      </c>
      <c r="C78">
        <v>35</v>
      </c>
      <c r="D78">
        <v>17.484426800000001</v>
      </c>
      <c r="E78" t="s">
        <v>225</v>
      </c>
      <c r="F78">
        <v>61638</v>
      </c>
      <c r="G78">
        <v>520</v>
      </c>
      <c r="M78">
        <v>2.4793669999999999</v>
      </c>
      <c r="N78">
        <v>11.5</v>
      </c>
      <c r="O78" t="s">
        <v>171</v>
      </c>
      <c r="P78" s="12">
        <v>28004</v>
      </c>
    </row>
    <row r="79" spans="1:17" x14ac:dyDescent="0.3">
      <c r="A79" t="s">
        <v>218</v>
      </c>
      <c r="B79">
        <v>35</v>
      </c>
      <c r="C79">
        <v>35</v>
      </c>
      <c r="D79">
        <v>17.484426800000001</v>
      </c>
      <c r="E79" t="s">
        <v>226</v>
      </c>
      <c r="F79">
        <v>64024</v>
      </c>
      <c r="G79">
        <v>460</v>
      </c>
      <c r="M79">
        <v>2.4793669999999999</v>
      </c>
      <c r="N79">
        <v>11.5</v>
      </c>
      <c r="O79" t="s">
        <v>171</v>
      </c>
      <c r="P79" s="12">
        <v>28004</v>
      </c>
    </row>
    <row r="80" spans="1:17" x14ac:dyDescent="0.3">
      <c r="A80" t="s">
        <v>218</v>
      </c>
      <c r="B80">
        <v>35</v>
      </c>
      <c r="C80">
        <v>35</v>
      </c>
      <c r="D80">
        <v>17.484426800000001</v>
      </c>
      <c r="E80" t="s">
        <v>181</v>
      </c>
      <c r="F80">
        <v>72853</v>
      </c>
      <c r="G80">
        <v>636</v>
      </c>
      <c r="H80">
        <v>4</v>
      </c>
      <c r="M80">
        <v>2.4793669999999999</v>
      </c>
      <c r="N80">
        <v>11.5</v>
      </c>
      <c r="O80" t="s">
        <v>171</v>
      </c>
      <c r="P80" s="12">
        <v>28004</v>
      </c>
    </row>
    <row r="81" spans="1:17" x14ac:dyDescent="0.3">
      <c r="A81" t="s">
        <v>218</v>
      </c>
      <c r="B81">
        <v>35</v>
      </c>
      <c r="C81">
        <v>35</v>
      </c>
      <c r="D81">
        <v>17.484426800000001</v>
      </c>
      <c r="E81" t="s">
        <v>227</v>
      </c>
      <c r="F81">
        <v>74405</v>
      </c>
      <c r="G81">
        <v>621</v>
      </c>
      <c r="H81">
        <v>3</v>
      </c>
      <c r="M81">
        <v>2.4793669999999999</v>
      </c>
      <c r="N81">
        <v>11.5</v>
      </c>
      <c r="O81" t="s">
        <v>171</v>
      </c>
      <c r="P81" s="12">
        <v>28004</v>
      </c>
    </row>
    <row r="82" spans="1:17" x14ac:dyDescent="0.3">
      <c r="A82" t="s">
        <v>31</v>
      </c>
      <c r="B82">
        <v>58.933</v>
      </c>
      <c r="C82">
        <v>18.998000000000001</v>
      </c>
      <c r="D82">
        <f>(B82*C82)/(B82+C82)</f>
        <v>14.366672235695681</v>
      </c>
      <c r="E82" t="s">
        <v>32</v>
      </c>
      <c r="F82">
        <v>0</v>
      </c>
      <c r="G82">
        <v>677.59</v>
      </c>
      <c r="H82">
        <v>2.16</v>
      </c>
      <c r="I82">
        <v>0.389824</v>
      </c>
      <c r="J82">
        <v>3.3170000000000001E-3</v>
      </c>
      <c r="L82">
        <v>1.7349239999999999</v>
      </c>
      <c r="M82">
        <v>4.4673697600000004</v>
      </c>
      <c r="O82" t="s">
        <v>33</v>
      </c>
      <c r="P82" t="s">
        <v>34</v>
      </c>
    </row>
    <row r="83" spans="1:17" ht="409.6" x14ac:dyDescent="0.3">
      <c r="A83" t="s">
        <v>31</v>
      </c>
      <c r="B83">
        <v>58.933</v>
      </c>
      <c r="C83">
        <v>18.998000000000001</v>
      </c>
      <c r="D83">
        <f>(B83*C83)/(B83+C83)</f>
        <v>14.366672235695681</v>
      </c>
      <c r="E83" t="s">
        <v>35</v>
      </c>
      <c r="F83">
        <v>10385.4033</v>
      </c>
      <c r="G83">
        <v>580.35559999999998</v>
      </c>
      <c r="H83">
        <v>2.7244700000000002</v>
      </c>
      <c r="I83">
        <v>0.35301519999999997</v>
      </c>
      <c r="J83">
        <v>2.6928E-3</v>
      </c>
      <c r="L83">
        <v>1.823137</v>
      </c>
      <c r="M83">
        <v>4.4673697600000004</v>
      </c>
      <c r="O83" s="17" t="s">
        <v>36</v>
      </c>
      <c r="P83" t="s">
        <v>37</v>
      </c>
    </row>
    <row r="84" spans="1:17" ht="409.6" x14ac:dyDescent="0.3">
      <c r="A84" t="s">
        <v>31</v>
      </c>
      <c r="B84">
        <v>58.933</v>
      </c>
      <c r="C84">
        <v>18.998000000000001</v>
      </c>
      <c r="D84">
        <f>(B84*C84)/(B84+C84)</f>
        <v>14.366672235695681</v>
      </c>
      <c r="E84" t="s">
        <v>38</v>
      </c>
      <c r="F84">
        <v>18912.289400000001</v>
      </c>
      <c r="G84">
        <v>673.72</v>
      </c>
      <c r="H84">
        <v>4.28</v>
      </c>
      <c r="I84">
        <v>0.37809999999999999</v>
      </c>
      <c r="J84">
        <v>2.8999999999999998E-3</v>
      </c>
      <c r="L84">
        <v>1.7616240000000001</v>
      </c>
      <c r="M84">
        <v>4.4673697600000004</v>
      </c>
      <c r="O84" s="17" t="s">
        <v>39</v>
      </c>
      <c r="P84" t="s">
        <v>40</v>
      </c>
    </row>
    <row r="85" spans="1:17" x14ac:dyDescent="0.3">
      <c r="A85" t="s">
        <v>31</v>
      </c>
      <c r="B85">
        <v>58.933</v>
      </c>
      <c r="C85">
        <v>18.998000000000001</v>
      </c>
      <c r="D85">
        <f>(B85*C85)/(B85+C85)</f>
        <v>14.366672235695681</v>
      </c>
      <c r="E85" t="s">
        <v>41</v>
      </c>
      <c r="F85">
        <v>19252.1574</v>
      </c>
      <c r="G85">
        <v>646.37</v>
      </c>
      <c r="H85">
        <v>2.76</v>
      </c>
      <c r="I85">
        <v>0.3785</v>
      </c>
      <c r="J85">
        <v>2.8E-3</v>
      </c>
      <c r="L85">
        <v>1.7606900000000001</v>
      </c>
      <c r="M85">
        <v>4.4673697600000004</v>
      </c>
      <c r="O85" t="s">
        <v>42</v>
      </c>
      <c r="P85" t="s">
        <v>40</v>
      </c>
    </row>
    <row r="86" spans="1:17" x14ac:dyDescent="0.3">
      <c r="A86" t="s">
        <v>31</v>
      </c>
      <c r="B86">
        <v>58.933</v>
      </c>
      <c r="C86">
        <v>18.998000000000001</v>
      </c>
      <c r="D86">
        <f>(B86*C86)/(B86+C86)</f>
        <v>14.366672235695681</v>
      </c>
      <c r="E86" t="s">
        <v>43</v>
      </c>
      <c r="F86">
        <v>20679.378100000002</v>
      </c>
      <c r="G86">
        <v>630.54</v>
      </c>
      <c r="H86">
        <v>3.4</v>
      </c>
      <c r="I86">
        <v>0.37019999999999997</v>
      </c>
      <c r="J86">
        <v>2.3E-3</v>
      </c>
      <c r="L86">
        <v>1.780322</v>
      </c>
      <c r="M86">
        <v>4.4673697600000004</v>
      </c>
      <c r="O86" t="s">
        <v>44</v>
      </c>
      <c r="P86" t="s">
        <v>45</v>
      </c>
    </row>
    <row r="87" spans="1:17" x14ac:dyDescent="0.3">
      <c r="A87" t="s">
        <v>619</v>
      </c>
      <c r="B87">
        <v>58.9</v>
      </c>
      <c r="C87">
        <v>16</v>
      </c>
      <c r="D87">
        <f>B87*C87/(B87+C87)</f>
        <v>12.582109479305739</v>
      </c>
      <c r="E87" t="s">
        <v>620</v>
      </c>
      <c r="F87">
        <v>0</v>
      </c>
      <c r="G87">
        <v>862.4</v>
      </c>
      <c r="H87">
        <v>5.13</v>
      </c>
      <c r="J87">
        <f>0.0039883</f>
        <v>3.9883000000000002E-3</v>
      </c>
      <c r="L87">
        <v>1.6278999999999999</v>
      </c>
      <c r="O87" t="s">
        <v>621</v>
      </c>
      <c r="P87" t="s">
        <v>622</v>
      </c>
    </row>
    <row r="88" spans="1:17" x14ac:dyDescent="0.3">
      <c r="A88" t="s">
        <v>584</v>
      </c>
      <c r="B88">
        <v>52</v>
      </c>
      <c r="C88">
        <v>12</v>
      </c>
      <c r="D88">
        <f>B88*C88/(B88+C88)</f>
        <v>9.75</v>
      </c>
      <c r="E88" t="s">
        <v>585</v>
      </c>
      <c r="F88">
        <v>0</v>
      </c>
      <c r="G88">
        <v>833</v>
      </c>
      <c r="H88">
        <v>39.5</v>
      </c>
      <c r="J88">
        <f>7.8*10^-3</f>
        <v>7.7999999999999996E-3</v>
      </c>
      <c r="L88">
        <v>1.63</v>
      </c>
      <c r="M88">
        <v>4.12</v>
      </c>
      <c r="O88" t="s">
        <v>586</v>
      </c>
      <c r="P88">
        <v>2010</v>
      </c>
      <c r="Q88" t="s">
        <v>587</v>
      </c>
    </row>
    <row r="89" spans="1:17" x14ac:dyDescent="0.3">
      <c r="A89" t="s">
        <v>584</v>
      </c>
      <c r="B89">
        <v>52</v>
      </c>
      <c r="C89">
        <v>12</v>
      </c>
      <c r="D89">
        <f>B89*C89/(B89+C89)</f>
        <v>9.75</v>
      </c>
      <c r="E89" t="s">
        <v>588</v>
      </c>
      <c r="F89">
        <v>4683</v>
      </c>
      <c r="G89">
        <v>879</v>
      </c>
      <c r="H89">
        <v>8</v>
      </c>
      <c r="J89">
        <v>6.1</v>
      </c>
      <c r="L89">
        <v>1.6220000000000001</v>
      </c>
      <c r="M89">
        <v>4.12</v>
      </c>
      <c r="O89" t="s">
        <v>586</v>
      </c>
      <c r="P89">
        <v>2010</v>
      </c>
      <c r="Q89" t="s">
        <v>587</v>
      </c>
    </row>
    <row r="90" spans="1:17" x14ac:dyDescent="0.3">
      <c r="A90" t="s">
        <v>46</v>
      </c>
      <c r="B90">
        <v>51.996000000000002</v>
      </c>
      <c r="C90">
        <v>35.453000000000003</v>
      </c>
      <c r="D90">
        <f>(B90*C90)/(B90+C90)</f>
        <v>21.079877277041476</v>
      </c>
      <c r="E90" t="s">
        <v>47</v>
      </c>
      <c r="F90">
        <v>0</v>
      </c>
      <c r="G90">
        <v>396.66199999999998</v>
      </c>
      <c r="I90">
        <v>0.16758729999999999</v>
      </c>
      <c r="J90">
        <v>9.7170999999999998E-4</v>
      </c>
      <c r="K90">
        <v>1.1830000000000001</v>
      </c>
      <c r="L90">
        <v>2.194</v>
      </c>
      <c r="M90">
        <v>3.75</v>
      </c>
      <c r="O90" t="s">
        <v>48</v>
      </c>
      <c r="P90" t="s">
        <v>49</v>
      </c>
      <c r="Q90" t="s">
        <v>50</v>
      </c>
    </row>
    <row r="91" spans="1:17" x14ac:dyDescent="0.3">
      <c r="A91" t="s">
        <v>46</v>
      </c>
      <c r="B91">
        <v>51.996000000000002</v>
      </c>
      <c r="C91">
        <v>35.453000000000003</v>
      </c>
      <c r="D91">
        <f>(B91*C91)/(B91+C91)</f>
        <v>21.079877277041476</v>
      </c>
      <c r="E91" t="s">
        <v>51</v>
      </c>
      <c r="F91">
        <v>9271.11</v>
      </c>
      <c r="G91">
        <v>379.39</v>
      </c>
      <c r="I91">
        <v>0.15651000000000001</v>
      </c>
      <c r="J91">
        <v>-1.2E-4</v>
      </c>
      <c r="L91">
        <v>2.27</v>
      </c>
      <c r="M91">
        <v>3.75</v>
      </c>
      <c r="O91" t="s">
        <v>48</v>
      </c>
      <c r="P91" t="s">
        <v>52</v>
      </c>
      <c r="Q91" t="s">
        <v>53</v>
      </c>
    </row>
    <row r="92" spans="1:17" x14ac:dyDescent="0.3">
      <c r="A92" t="s">
        <v>54</v>
      </c>
      <c r="B92">
        <v>51.996000000000002</v>
      </c>
      <c r="C92">
        <v>18.998000000000001</v>
      </c>
      <c r="D92">
        <f>(B92*C92)/(B92+C92)</f>
        <v>13.91413370143956</v>
      </c>
      <c r="E92" t="s">
        <v>47</v>
      </c>
      <c r="F92">
        <v>0</v>
      </c>
      <c r="G92">
        <v>664.10500000000002</v>
      </c>
      <c r="H92">
        <v>4.2209599999999998</v>
      </c>
      <c r="I92">
        <v>0.3808183</v>
      </c>
      <c r="J92">
        <v>3.09611E-3</v>
      </c>
      <c r="K92" s="4">
        <v>5.0480999999999998</v>
      </c>
      <c r="L92">
        <v>1.7839</v>
      </c>
      <c r="M92">
        <v>4.57</v>
      </c>
      <c r="O92" s="5" t="s">
        <v>55</v>
      </c>
      <c r="P92">
        <v>1996</v>
      </c>
      <c r="Q92" t="s">
        <v>56</v>
      </c>
    </row>
    <row r="93" spans="1:17" x14ac:dyDescent="0.3">
      <c r="A93" t="s">
        <v>54</v>
      </c>
      <c r="B93">
        <v>51.996000000000002</v>
      </c>
      <c r="C93">
        <v>18.998000000000001</v>
      </c>
      <c r="D93">
        <f>(B93*C93)/(B93+C93)</f>
        <v>13.91413370143956</v>
      </c>
      <c r="E93" t="s">
        <v>51</v>
      </c>
      <c r="F93">
        <v>9623.67</v>
      </c>
      <c r="G93">
        <v>580.52</v>
      </c>
      <c r="H93">
        <v>1.7949999999999999</v>
      </c>
      <c r="I93">
        <v>0.33856700000000001</v>
      </c>
      <c r="J93">
        <v>1.9710000000000001E-3</v>
      </c>
      <c r="K93" s="4">
        <v>4.3899999999999997</v>
      </c>
      <c r="L93">
        <v>1.8915999999999999</v>
      </c>
      <c r="M93">
        <v>4.57</v>
      </c>
      <c r="O93" s="5" t="s">
        <v>55</v>
      </c>
      <c r="P93">
        <v>1996</v>
      </c>
      <c r="Q93" t="s">
        <v>56</v>
      </c>
    </row>
    <row r="94" spans="1:17" x14ac:dyDescent="0.3">
      <c r="A94" t="s">
        <v>54</v>
      </c>
      <c r="B94">
        <v>51.996000000000002</v>
      </c>
      <c r="C94">
        <v>18.998000000000001</v>
      </c>
      <c r="D94">
        <f>(B94*C94)/(B94+C94)</f>
        <v>13.91413370143956</v>
      </c>
      <c r="E94" t="s">
        <v>57</v>
      </c>
      <c r="F94" s="4">
        <v>8134</v>
      </c>
      <c r="G94">
        <v>629.28300000000002</v>
      </c>
      <c r="I94">
        <v>0.36278759999999999</v>
      </c>
      <c r="J94">
        <v>2.6722999999999998E-3</v>
      </c>
      <c r="K94" s="4">
        <v>4.7423000000000002</v>
      </c>
      <c r="L94">
        <v>1.8277000000000001</v>
      </c>
      <c r="M94">
        <v>4.57</v>
      </c>
      <c r="O94" s="5" t="s">
        <v>58</v>
      </c>
      <c r="P94" t="s">
        <v>59</v>
      </c>
      <c r="Q94" t="s">
        <v>56</v>
      </c>
    </row>
    <row r="95" spans="1:17" x14ac:dyDescent="0.3">
      <c r="A95" t="s">
        <v>228</v>
      </c>
      <c r="B95">
        <v>133</v>
      </c>
      <c r="C95">
        <v>133</v>
      </c>
      <c r="D95">
        <v>66.452718000000004</v>
      </c>
      <c r="E95" t="s">
        <v>229</v>
      </c>
      <c r="F95">
        <v>0</v>
      </c>
      <c r="J95">
        <v>2.6400000000000001E-5</v>
      </c>
      <c r="L95">
        <v>4.47</v>
      </c>
      <c r="M95">
        <v>0.39400000000000002</v>
      </c>
      <c r="O95" t="s">
        <v>171</v>
      </c>
      <c r="P95" s="12">
        <v>28034</v>
      </c>
    </row>
    <row r="96" spans="1:17" x14ac:dyDescent="0.3">
      <c r="A96" t="s">
        <v>228</v>
      </c>
      <c r="B96">
        <v>133</v>
      </c>
      <c r="C96">
        <v>133</v>
      </c>
      <c r="D96">
        <v>66.452718000000004</v>
      </c>
      <c r="E96" t="s">
        <v>230</v>
      </c>
      <c r="F96">
        <v>3140</v>
      </c>
      <c r="M96">
        <v>0.39400000000000002</v>
      </c>
      <c r="O96" t="s">
        <v>171</v>
      </c>
      <c r="P96" s="12">
        <v>28034</v>
      </c>
    </row>
    <row r="97" spans="1:16" x14ac:dyDescent="0.3">
      <c r="A97" t="s">
        <v>228</v>
      </c>
      <c r="B97">
        <v>133</v>
      </c>
      <c r="C97">
        <v>133</v>
      </c>
      <c r="D97">
        <v>66.452718000000004</v>
      </c>
      <c r="E97" t="s">
        <v>231</v>
      </c>
      <c r="F97">
        <v>13043.88</v>
      </c>
      <c r="G97">
        <v>34.329000000000001</v>
      </c>
      <c r="M97">
        <v>0.39400000000000002</v>
      </c>
      <c r="O97" t="s">
        <v>171</v>
      </c>
      <c r="P97" s="12">
        <v>28034</v>
      </c>
    </row>
    <row r="98" spans="1:16" x14ac:dyDescent="0.3">
      <c r="A98" t="s">
        <v>228</v>
      </c>
      <c r="B98">
        <v>133</v>
      </c>
      <c r="C98">
        <v>133</v>
      </c>
      <c r="D98">
        <v>66.452718000000004</v>
      </c>
      <c r="E98" t="s">
        <v>232</v>
      </c>
      <c r="F98">
        <v>15948.6</v>
      </c>
      <c r="G98">
        <v>29.702999999999999</v>
      </c>
      <c r="H98">
        <v>5.7599999999999998E-2</v>
      </c>
      <c r="I98" t="s">
        <v>233</v>
      </c>
      <c r="J98">
        <v>7.8499999999999997E-5</v>
      </c>
      <c r="K98">
        <v>0.121</v>
      </c>
      <c r="L98">
        <v>4.34</v>
      </c>
      <c r="M98">
        <v>0.39400000000000002</v>
      </c>
      <c r="O98" t="s">
        <v>171</v>
      </c>
      <c r="P98" s="12">
        <v>28034</v>
      </c>
    </row>
    <row r="99" spans="1:16" x14ac:dyDescent="0.3">
      <c r="A99" t="s">
        <v>526</v>
      </c>
      <c r="B99">
        <v>133</v>
      </c>
      <c r="C99">
        <v>79</v>
      </c>
      <c r="D99">
        <v>49.56132075</v>
      </c>
      <c r="E99" t="s">
        <v>157</v>
      </c>
      <c r="F99">
        <v>0</v>
      </c>
      <c r="G99">
        <v>149.66</v>
      </c>
      <c r="H99">
        <v>0.374</v>
      </c>
      <c r="I99">
        <v>3.6069249999999997E-2</v>
      </c>
      <c r="J99">
        <v>1.24012E-4</v>
      </c>
      <c r="K99">
        <v>8.3801000000000005</v>
      </c>
      <c r="L99">
        <v>3.0722510000000001</v>
      </c>
      <c r="M99">
        <v>4.17</v>
      </c>
      <c r="N99">
        <v>7.72</v>
      </c>
      <c r="O99" t="s">
        <v>171</v>
      </c>
      <c r="P99" s="12">
        <v>28430</v>
      </c>
    </row>
    <row r="100" spans="1:16" x14ac:dyDescent="0.3">
      <c r="A100" t="s">
        <v>535</v>
      </c>
      <c r="B100">
        <v>133</v>
      </c>
      <c r="C100">
        <v>35</v>
      </c>
      <c r="D100">
        <v>27.708333329999999</v>
      </c>
      <c r="E100" t="s">
        <v>157</v>
      </c>
      <c r="F100">
        <v>0</v>
      </c>
      <c r="G100">
        <v>214.17</v>
      </c>
      <c r="H100">
        <v>0.73099999999999998</v>
      </c>
      <c r="I100">
        <v>7.2091489999999994E-2</v>
      </c>
      <c r="J100">
        <v>3.3755999999999999E-4</v>
      </c>
      <c r="K100">
        <v>0.32674999999999998</v>
      </c>
      <c r="L100">
        <v>2.906272</v>
      </c>
      <c r="M100">
        <v>4.58</v>
      </c>
      <c r="N100">
        <v>8.32</v>
      </c>
      <c r="O100" t="s">
        <v>171</v>
      </c>
      <c r="P100" s="12">
        <v>28430</v>
      </c>
    </row>
    <row r="101" spans="1:16" x14ac:dyDescent="0.3">
      <c r="A101" t="s">
        <v>548</v>
      </c>
      <c r="B101">
        <v>12.010999999999999</v>
      </c>
      <c r="C101">
        <v>78.959999999999994</v>
      </c>
      <c r="D101">
        <v>10.42517462</v>
      </c>
      <c r="E101" t="s">
        <v>157</v>
      </c>
      <c r="F101">
        <v>0</v>
      </c>
      <c r="G101">
        <v>1035.3599999999999</v>
      </c>
      <c r="H101">
        <v>4.8600000000000003</v>
      </c>
      <c r="I101">
        <v>0.57499999999999996</v>
      </c>
      <c r="J101">
        <v>3.79E-3</v>
      </c>
      <c r="K101">
        <v>7.1</v>
      </c>
      <c r="L101">
        <v>1.6764699999999999</v>
      </c>
      <c r="M101">
        <v>5.98</v>
      </c>
      <c r="O101" t="s">
        <v>171</v>
      </c>
      <c r="P101" s="12">
        <v>28430</v>
      </c>
    </row>
    <row r="102" spans="1:16" x14ac:dyDescent="0.3">
      <c r="A102" t="s">
        <v>541</v>
      </c>
      <c r="B102">
        <v>133</v>
      </c>
      <c r="C102">
        <v>19</v>
      </c>
      <c r="D102">
        <v>16.625</v>
      </c>
      <c r="E102" t="s">
        <v>157</v>
      </c>
      <c r="F102">
        <v>0</v>
      </c>
      <c r="G102">
        <v>352.56</v>
      </c>
      <c r="H102">
        <v>1.615</v>
      </c>
      <c r="I102">
        <v>0.18436969</v>
      </c>
      <c r="J102">
        <v>1.1756200000000001E-3</v>
      </c>
      <c r="K102">
        <v>0.20168</v>
      </c>
      <c r="L102">
        <v>2.345351</v>
      </c>
      <c r="M102">
        <v>5.15</v>
      </c>
      <c r="N102">
        <v>8.8000000000000007</v>
      </c>
      <c r="O102" t="s">
        <v>171</v>
      </c>
      <c r="P102" s="12">
        <v>28430</v>
      </c>
    </row>
    <row r="103" spans="1:16" x14ac:dyDescent="0.3">
      <c r="A103" t="s">
        <v>522</v>
      </c>
      <c r="B103">
        <v>133</v>
      </c>
      <c r="C103">
        <v>127</v>
      </c>
      <c r="D103">
        <v>64.965384619999995</v>
      </c>
      <c r="E103" t="s">
        <v>157</v>
      </c>
      <c r="F103">
        <v>0</v>
      </c>
      <c r="G103">
        <v>119.178</v>
      </c>
      <c r="H103">
        <v>0.2505</v>
      </c>
      <c r="I103">
        <v>2.3627357000000002E-2</v>
      </c>
      <c r="J103" s="3">
        <v>6.8300000000000007E-5</v>
      </c>
      <c r="K103">
        <v>3.7145999999999999</v>
      </c>
      <c r="L103">
        <v>3.3151920000000001</v>
      </c>
      <c r="M103">
        <v>3.56</v>
      </c>
      <c r="N103">
        <v>7.25</v>
      </c>
      <c r="O103" t="s">
        <v>171</v>
      </c>
      <c r="P103" s="12">
        <v>28430</v>
      </c>
    </row>
    <row r="104" spans="1:16" x14ac:dyDescent="0.3">
      <c r="A104" t="s">
        <v>234</v>
      </c>
      <c r="B104">
        <v>63</v>
      </c>
      <c r="C104">
        <v>63</v>
      </c>
      <c r="D104">
        <v>31.464794900000001</v>
      </c>
      <c r="E104" t="s">
        <v>235</v>
      </c>
      <c r="F104">
        <v>0</v>
      </c>
      <c r="G104">
        <v>264.55</v>
      </c>
      <c r="H104">
        <v>1.0249999999999999</v>
      </c>
      <c r="I104">
        <v>0.10874300000000001</v>
      </c>
      <c r="J104">
        <v>6.1399999999999996E-4</v>
      </c>
      <c r="K104">
        <v>0.71599999999999997</v>
      </c>
      <c r="L104">
        <v>2.2197</v>
      </c>
      <c r="M104">
        <v>2.0299999999999998</v>
      </c>
      <c r="N104">
        <v>7.37</v>
      </c>
      <c r="O104" t="s">
        <v>171</v>
      </c>
      <c r="P104" s="12">
        <v>27364</v>
      </c>
    </row>
    <row r="105" spans="1:16" x14ac:dyDescent="0.3">
      <c r="A105" t="s">
        <v>234</v>
      </c>
      <c r="B105">
        <v>63</v>
      </c>
      <c r="C105">
        <v>63</v>
      </c>
      <c r="D105">
        <v>31.464794900000001</v>
      </c>
      <c r="E105" t="s">
        <v>236</v>
      </c>
      <c r="F105">
        <v>20433.2</v>
      </c>
      <c r="G105">
        <v>191.9</v>
      </c>
      <c r="H105">
        <v>0.34799999999999998</v>
      </c>
      <c r="I105">
        <v>8.1850000000000006E-2</v>
      </c>
      <c r="J105">
        <v>6.2E-4</v>
      </c>
      <c r="K105">
        <v>0.38</v>
      </c>
      <c r="L105">
        <v>2.5583999999999998</v>
      </c>
      <c r="M105">
        <v>2.0299999999999998</v>
      </c>
      <c r="N105">
        <v>7.37</v>
      </c>
      <c r="O105" t="s">
        <v>171</v>
      </c>
      <c r="P105" s="12">
        <v>27364</v>
      </c>
    </row>
    <row r="106" spans="1:16" x14ac:dyDescent="0.3">
      <c r="A106" t="s">
        <v>234</v>
      </c>
      <c r="B106">
        <v>63</v>
      </c>
      <c r="C106">
        <v>63</v>
      </c>
      <c r="D106">
        <v>31.464794900000001</v>
      </c>
      <c r="E106" t="s">
        <v>237</v>
      </c>
      <c r="F106">
        <v>21758.35</v>
      </c>
      <c r="G106">
        <v>242.15</v>
      </c>
      <c r="H106">
        <v>2</v>
      </c>
      <c r="I106">
        <v>9.8890000000000006E-2</v>
      </c>
      <c r="J106">
        <v>6.0599999999999998E-4</v>
      </c>
      <c r="K106">
        <v>0.63</v>
      </c>
      <c r="L106">
        <v>2.3275999999999999</v>
      </c>
      <c r="M106">
        <v>2.0299999999999998</v>
      </c>
      <c r="N106">
        <v>7.37</v>
      </c>
      <c r="O106" t="s">
        <v>171</v>
      </c>
      <c r="P106" s="12">
        <v>27364</v>
      </c>
    </row>
    <row r="107" spans="1:16" x14ac:dyDescent="0.3">
      <c r="A107" t="s">
        <v>563</v>
      </c>
      <c r="B107">
        <v>65</v>
      </c>
      <c r="C107">
        <v>35</v>
      </c>
      <c r="D107">
        <v>22.75</v>
      </c>
      <c r="E107" t="s">
        <v>157</v>
      </c>
      <c r="F107">
        <v>0</v>
      </c>
      <c r="G107">
        <v>415.3</v>
      </c>
      <c r="H107">
        <v>1.58</v>
      </c>
      <c r="I107">
        <v>0.17630000000000001</v>
      </c>
      <c r="J107">
        <v>1E-3</v>
      </c>
      <c r="L107">
        <v>2.0510000000000002</v>
      </c>
      <c r="O107" t="s">
        <v>171</v>
      </c>
      <c r="P107" s="12">
        <v>28430</v>
      </c>
    </row>
    <row r="108" spans="1:16" x14ac:dyDescent="0.3">
      <c r="A108" t="s">
        <v>534</v>
      </c>
      <c r="B108">
        <v>2</v>
      </c>
      <c r="C108">
        <v>2</v>
      </c>
      <c r="D108">
        <v>1</v>
      </c>
      <c r="E108" t="s">
        <v>285</v>
      </c>
      <c r="F108">
        <v>0</v>
      </c>
      <c r="G108">
        <v>3115.5</v>
      </c>
      <c r="H108">
        <v>61.82</v>
      </c>
      <c r="I108">
        <v>30.4436</v>
      </c>
      <c r="J108">
        <v>1.0786</v>
      </c>
      <c r="K108">
        <v>114100</v>
      </c>
      <c r="L108">
        <v>0.74151999999999996</v>
      </c>
      <c r="M108">
        <v>4.5532000000000004</v>
      </c>
      <c r="N108">
        <v>15.4666</v>
      </c>
      <c r="O108" t="s">
        <v>171</v>
      </c>
      <c r="P108" s="12">
        <v>28430</v>
      </c>
    </row>
    <row r="109" spans="1:16" x14ac:dyDescent="0.3">
      <c r="A109" t="s">
        <v>503</v>
      </c>
      <c r="B109">
        <v>2</v>
      </c>
      <c r="C109">
        <v>3</v>
      </c>
      <c r="D109">
        <v>1.2</v>
      </c>
      <c r="E109" t="s">
        <v>170</v>
      </c>
      <c r="F109">
        <v>0</v>
      </c>
      <c r="G109">
        <v>2845.52</v>
      </c>
      <c r="H109">
        <v>51.386000000000003</v>
      </c>
      <c r="I109">
        <v>25.395</v>
      </c>
      <c r="J109">
        <v>0.82210000000000005</v>
      </c>
      <c r="K109">
        <v>80900</v>
      </c>
      <c r="L109">
        <v>0.74139999999999995</v>
      </c>
      <c r="O109" t="s">
        <v>171</v>
      </c>
      <c r="P109" s="12">
        <v>28430</v>
      </c>
    </row>
    <row r="110" spans="1:16" x14ac:dyDescent="0.3">
      <c r="A110" t="s">
        <v>238</v>
      </c>
      <c r="B110">
        <v>19</v>
      </c>
      <c r="C110">
        <v>19</v>
      </c>
      <c r="D110">
        <v>9.4992023000000003</v>
      </c>
      <c r="E110" t="s">
        <v>235</v>
      </c>
      <c r="F110">
        <v>0</v>
      </c>
      <c r="G110">
        <v>916.64</v>
      </c>
      <c r="H110">
        <v>11.236000000000001</v>
      </c>
      <c r="I110">
        <v>0.89019000000000004</v>
      </c>
      <c r="J110">
        <v>1.3847E-2</v>
      </c>
      <c r="K110">
        <v>330</v>
      </c>
      <c r="L110">
        <v>1.4119299999999999</v>
      </c>
      <c r="M110">
        <v>1.02</v>
      </c>
      <c r="N110">
        <v>15.686</v>
      </c>
      <c r="O110" t="s">
        <v>171</v>
      </c>
      <c r="P110" s="12">
        <v>24654</v>
      </c>
    </row>
    <row r="111" spans="1:16" x14ac:dyDescent="0.3">
      <c r="A111" t="s">
        <v>238</v>
      </c>
      <c r="B111">
        <v>19</v>
      </c>
      <c r="C111">
        <v>19</v>
      </c>
      <c r="D111">
        <v>9.4992023000000003</v>
      </c>
      <c r="E111" t="s">
        <v>239</v>
      </c>
      <c r="F111">
        <v>93099</v>
      </c>
      <c r="G111">
        <v>1133.3399999999999</v>
      </c>
      <c r="H111">
        <v>9.173</v>
      </c>
      <c r="I111">
        <v>1.0469999999999999</v>
      </c>
      <c r="J111">
        <v>1.2E-2</v>
      </c>
      <c r="L111">
        <v>1.302</v>
      </c>
      <c r="M111">
        <v>1.02</v>
      </c>
      <c r="N111">
        <v>15.686</v>
      </c>
      <c r="O111" t="s">
        <v>171</v>
      </c>
      <c r="P111" s="12">
        <v>24654</v>
      </c>
    </row>
    <row r="112" spans="1:16" x14ac:dyDescent="0.3">
      <c r="A112" t="s">
        <v>238</v>
      </c>
      <c r="B112">
        <v>19</v>
      </c>
      <c r="C112">
        <v>19</v>
      </c>
      <c r="D112">
        <v>9.4992023000000003</v>
      </c>
      <c r="E112" t="s">
        <v>240</v>
      </c>
      <c r="F112">
        <v>97314</v>
      </c>
      <c r="I112">
        <v>1.0049999999999999</v>
      </c>
      <c r="L112">
        <v>1.329</v>
      </c>
      <c r="M112">
        <v>1.02</v>
      </c>
      <c r="N112">
        <v>15.686</v>
      </c>
      <c r="O112" t="s">
        <v>171</v>
      </c>
      <c r="P112" s="12">
        <v>24654</v>
      </c>
    </row>
    <row r="113" spans="1:16" x14ac:dyDescent="0.3">
      <c r="A113" t="s">
        <v>238</v>
      </c>
      <c r="B113">
        <v>19</v>
      </c>
      <c r="C113">
        <v>19</v>
      </c>
      <c r="D113">
        <v>9.4992023000000003</v>
      </c>
      <c r="E113" t="s">
        <v>241</v>
      </c>
      <c r="F113">
        <v>104904</v>
      </c>
      <c r="G113">
        <v>1100</v>
      </c>
      <c r="I113">
        <v>1.022</v>
      </c>
      <c r="J113">
        <v>1.6E-2</v>
      </c>
      <c r="L113">
        <v>1.3180000000000001</v>
      </c>
      <c r="M113">
        <v>1.02</v>
      </c>
      <c r="N113">
        <v>15.686</v>
      </c>
      <c r="O113" t="s">
        <v>171</v>
      </c>
      <c r="P113" s="12">
        <v>24654</v>
      </c>
    </row>
    <row r="114" spans="1:16" x14ac:dyDescent="0.3">
      <c r="A114" t="s">
        <v>238</v>
      </c>
      <c r="B114">
        <v>19</v>
      </c>
      <c r="C114">
        <v>19</v>
      </c>
      <c r="D114">
        <v>9.4992023000000003</v>
      </c>
      <c r="E114" t="s">
        <v>242</v>
      </c>
      <c r="F114">
        <v>105520.14</v>
      </c>
      <c r="G114">
        <v>1088.19</v>
      </c>
      <c r="H114">
        <v>9.875</v>
      </c>
      <c r="I114">
        <v>1.0209999999999999</v>
      </c>
      <c r="J114">
        <v>1.4E-2</v>
      </c>
      <c r="L114">
        <v>1.3180000000000001</v>
      </c>
      <c r="M114">
        <v>1.02</v>
      </c>
      <c r="N114">
        <v>15.686</v>
      </c>
      <c r="O114" t="s">
        <v>171</v>
      </c>
      <c r="P114" s="12">
        <v>24654</v>
      </c>
    </row>
    <row r="115" spans="1:16" x14ac:dyDescent="0.3">
      <c r="A115" t="s">
        <v>238</v>
      </c>
      <c r="B115">
        <v>19</v>
      </c>
      <c r="C115">
        <v>19</v>
      </c>
      <c r="D115">
        <v>9.4992023000000003</v>
      </c>
      <c r="E115" t="s">
        <v>243</v>
      </c>
      <c r="F115">
        <v>113841</v>
      </c>
      <c r="G115">
        <v>1108.92</v>
      </c>
      <c r="I115">
        <v>0.80089999999999995</v>
      </c>
      <c r="K115">
        <v>180</v>
      </c>
      <c r="L115">
        <v>1.4885999999999999</v>
      </c>
      <c r="M115">
        <v>1.02</v>
      </c>
      <c r="N115">
        <v>15.686</v>
      </c>
      <c r="O115" t="s">
        <v>171</v>
      </c>
      <c r="P115" s="12">
        <v>24654</v>
      </c>
    </row>
    <row r="116" spans="1:16" x14ac:dyDescent="0.3">
      <c r="A116" t="s">
        <v>238</v>
      </c>
      <c r="B116">
        <v>19</v>
      </c>
      <c r="C116">
        <v>19</v>
      </c>
      <c r="D116">
        <v>9.4992023000000003</v>
      </c>
      <c r="E116" t="s">
        <v>244</v>
      </c>
      <c r="F116">
        <v>116409</v>
      </c>
      <c r="G116">
        <v>1032.5999999999999</v>
      </c>
      <c r="I116">
        <v>1.0409999999999999</v>
      </c>
      <c r="L116">
        <v>1.306</v>
      </c>
      <c r="M116">
        <v>1.02</v>
      </c>
      <c r="N116">
        <v>15.686</v>
      </c>
      <c r="O116" t="s">
        <v>171</v>
      </c>
      <c r="P116" s="12">
        <v>24654</v>
      </c>
    </row>
    <row r="117" spans="1:16" x14ac:dyDescent="0.3">
      <c r="A117" t="s">
        <v>505</v>
      </c>
      <c r="B117">
        <v>55.844999999999999</v>
      </c>
      <c r="C117">
        <v>15.999000000000001</v>
      </c>
      <c r="D117">
        <v>12.43616941</v>
      </c>
      <c r="E117" t="s">
        <v>157</v>
      </c>
      <c r="F117">
        <v>0</v>
      </c>
      <c r="G117">
        <v>970</v>
      </c>
      <c r="L117">
        <v>1.6</v>
      </c>
      <c r="O117" t="s">
        <v>171</v>
      </c>
      <c r="P117" s="12">
        <v>28430</v>
      </c>
    </row>
    <row r="118" spans="1:16" x14ac:dyDescent="0.3">
      <c r="A118" t="s">
        <v>505</v>
      </c>
      <c r="B118">
        <v>115</v>
      </c>
      <c r="C118">
        <v>81</v>
      </c>
      <c r="D118">
        <v>47.525510199999999</v>
      </c>
      <c r="E118" t="s">
        <v>157</v>
      </c>
      <c r="F118">
        <v>0</v>
      </c>
      <c r="G118">
        <v>221</v>
      </c>
      <c r="H118">
        <v>0.65</v>
      </c>
      <c r="I118">
        <v>5.4894400000000003E-2</v>
      </c>
      <c r="J118">
        <v>1.862E-4</v>
      </c>
      <c r="K118">
        <v>1.35</v>
      </c>
      <c r="L118">
        <v>2.54318</v>
      </c>
      <c r="M118">
        <v>3.99</v>
      </c>
      <c r="N118">
        <v>9.09</v>
      </c>
      <c r="O118" t="s">
        <v>171</v>
      </c>
      <c r="P118" s="12">
        <v>28430</v>
      </c>
    </row>
    <row r="119" spans="1:16" x14ac:dyDescent="0.3">
      <c r="A119" t="s">
        <v>504</v>
      </c>
      <c r="B119">
        <v>69</v>
      </c>
      <c r="C119">
        <v>81</v>
      </c>
      <c r="D119">
        <v>37.26</v>
      </c>
      <c r="E119" t="s">
        <v>157</v>
      </c>
      <c r="F119">
        <v>0</v>
      </c>
      <c r="G119">
        <v>263</v>
      </c>
      <c r="H119">
        <v>0.81</v>
      </c>
      <c r="I119">
        <v>8.1839300000000004E-2</v>
      </c>
      <c r="J119">
        <v>3.2069999999999999E-4</v>
      </c>
      <c r="K119">
        <v>0.32</v>
      </c>
      <c r="L119">
        <v>2.3524799999999999</v>
      </c>
      <c r="M119">
        <v>4.3099999999999996</v>
      </c>
      <c r="O119" t="s">
        <v>171</v>
      </c>
      <c r="P119" s="12">
        <v>28430</v>
      </c>
    </row>
    <row r="120" spans="1:16" x14ac:dyDescent="0.3">
      <c r="A120" t="s">
        <v>521</v>
      </c>
      <c r="B120">
        <v>69</v>
      </c>
      <c r="C120">
        <v>127</v>
      </c>
      <c r="D120">
        <v>44.709183670000002</v>
      </c>
      <c r="E120" t="s">
        <v>157</v>
      </c>
      <c r="F120">
        <v>0</v>
      </c>
      <c r="G120">
        <v>216.6</v>
      </c>
      <c r="H120">
        <v>0.5</v>
      </c>
      <c r="I120">
        <v>5.6934699999999998E-2</v>
      </c>
      <c r="J120">
        <v>1.8900000000000001E-4</v>
      </c>
      <c r="K120">
        <v>0.157</v>
      </c>
      <c r="L120">
        <v>2.5746699999999998</v>
      </c>
      <c r="M120">
        <v>3.47</v>
      </c>
      <c r="O120" t="s">
        <v>171</v>
      </c>
      <c r="P120" s="12">
        <v>28430</v>
      </c>
    </row>
    <row r="121" spans="1:16" x14ac:dyDescent="0.3">
      <c r="A121" t="s">
        <v>545</v>
      </c>
      <c r="B121">
        <v>74</v>
      </c>
      <c r="C121">
        <v>32</v>
      </c>
      <c r="D121">
        <v>22.339622640000002</v>
      </c>
      <c r="E121" t="s">
        <v>157</v>
      </c>
      <c r="F121">
        <v>0</v>
      </c>
      <c r="G121">
        <v>575.79999999999995</v>
      </c>
      <c r="H121">
        <v>1.8</v>
      </c>
      <c r="I121">
        <v>0.186565757</v>
      </c>
      <c r="J121">
        <v>7.4910299999999999E-4</v>
      </c>
      <c r="K121">
        <v>0.7883</v>
      </c>
      <c r="L121">
        <v>2.012086</v>
      </c>
      <c r="M121">
        <v>5.67</v>
      </c>
      <c r="O121" t="s">
        <v>171</v>
      </c>
      <c r="P121" s="12">
        <v>28430</v>
      </c>
    </row>
    <row r="122" spans="1:16" x14ac:dyDescent="0.3">
      <c r="A122" t="s">
        <v>538</v>
      </c>
      <c r="B122">
        <v>74</v>
      </c>
      <c r="C122">
        <v>80</v>
      </c>
      <c r="D122">
        <v>38.441558440000001</v>
      </c>
      <c r="E122" t="s">
        <v>157</v>
      </c>
      <c r="F122">
        <v>0</v>
      </c>
      <c r="G122">
        <v>408.7</v>
      </c>
      <c r="H122">
        <v>1.36</v>
      </c>
      <c r="I122">
        <v>9.6340508000000005E-2</v>
      </c>
      <c r="J122">
        <v>2.8904000000000001E-4</v>
      </c>
      <c r="K122">
        <v>2.2071000000000001</v>
      </c>
      <c r="L122">
        <v>2.1346289999999999</v>
      </c>
      <c r="M122">
        <v>4.9800000000000004</v>
      </c>
      <c r="O122" t="s">
        <v>171</v>
      </c>
      <c r="P122" s="12">
        <v>28430</v>
      </c>
    </row>
    <row r="123" spans="1:16" x14ac:dyDescent="0.3">
      <c r="A123" t="s">
        <v>529</v>
      </c>
      <c r="B123">
        <v>74</v>
      </c>
      <c r="C123">
        <v>130</v>
      </c>
      <c r="D123">
        <v>47.156862750000002</v>
      </c>
      <c r="E123" t="s">
        <v>157</v>
      </c>
      <c r="F123">
        <v>0</v>
      </c>
      <c r="G123">
        <v>323.89999999999998</v>
      </c>
      <c r="H123">
        <v>0.75</v>
      </c>
      <c r="I123">
        <v>6.5338209999999994E-2</v>
      </c>
      <c r="J123">
        <v>1.7246000000000001E-4</v>
      </c>
      <c r="K123">
        <v>1.18</v>
      </c>
      <c r="L123">
        <v>2.3401649999999998</v>
      </c>
      <c r="M123">
        <v>4.24</v>
      </c>
      <c r="O123" t="s">
        <v>171</v>
      </c>
      <c r="P123" s="12">
        <v>28430</v>
      </c>
    </row>
    <row r="124" spans="1:16" x14ac:dyDescent="0.3">
      <c r="A124" t="s">
        <v>245</v>
      </c>
      <c r="B124">
        <v>1</v>
      </c>
      <c r="C124">
        <v>1</v>
      </c>
      <c r="D124">
        <v>0.50391260999999998</v>
      </c>
      <c r="E124" t="s">
        <v>246</v>
      </c>
      <c r="F124">
        <v>123488</v>
      </c>
      <c r="I124">
        <v>29.3</v>
      </c>
      <c r="K124">
        <v>230000</v>
      </c>
      <c r="L124">
        <v>1.069</v>
      </c>
      <c r="M124">
        <v>4.4781300000000002</v>
      </c>
      <c r="N124">
        <v>15.425890000000001</v>
      </c>
      <c r="O124" t="s">
        <v>171</v>
      </c>
      <c r="P124" s="12">
        <v>28065</v>
      </c>
    </row>
    <row r="125" spans="1:16" x14ac:dyDescent="0.3">
      <c r="A125" t="s">
        <v>245</v>
      </c>
      <c r="B125">
        <v>1</v>
      </c>
      <c r="C125">
        <v>1</v>
      </c>
      <c r="D125">
        <v>0.50391260999999998</v>
      </c>
      <c r="E125" t="s">
        <v>247</v>
      </c>
      <c r="F125">
        <v>121292</v>
      </c>
      <c r="G125">
        <v>2661.4</v>
      </c>
      <c r="H125">
        <v>121.9</v>
      </c>
      <c r="M125">
        <v>4.4781300000000002</v>
      </c>
      <c r="N125">
        <v>15.425890000000001</v>
      </c>
      <c r="O125" t="s">
        <v>171</v>
      </c>
      <c r="P125" s="12">
        <v>28065</v>
      </c>
    </row>
    <row r="126" spans="1:16" x14ac:dyDescent="0.3">
      <c r="A126" t="s">
        <v>245</v>
      </c>
      <c r="B126">
        <v>1</v>
      </c>
      <c r="C126">
        <v>1</v>
      </c>
      <c r="D126">
        <v>0.50391260999999998</v>
      </c>
      <c r="E126" t="s">
        <v>248</v>
      </c>
      <c r="F126">
        <v>121295</v>
      </c>
      <c r="G126">
        <v>2172.6</v>
      </c>
      <c r="M126">
        <v>4.4781300000000002</v>
      </c>
      <c r="N126">
        <v>15.425890000000001</v>
      </c>
      <c r="O126" t="s">
        <v>171</v>
      </c>
      <c r="P126" s="12">
        <v>28065</v>
      </c>
    </row>
    <row r="127" spans="1:16" x14ac:dyDescent="0.3">
      <c r="A127" t="s">
        <v>245</v>
      </c>
      <c r="B127">
        <v>1</v>
      </c>
      <c r="C127">
        <v>1</v>
      </c>
      <c r="D127">
        <v>0.50391260999999998</v>
      </c>
      <c r="E127" t="s">
        <v>249</v>
      </c>
      <c r="F127" t="s">
        <v>250</v>
      </c>
      <c r="G127">
        <v>2321.4</v>
      </c>
      <c r="H127">
        <v>62.86</v>
      </c>
      <c r="I127">
        <v>29.95</v>
      </c>
      <c r="J127">
        <v>1.24</v>
      </c>
      <c r="K127">
        <v>230000</v>
      </c>
      <c r="L127">
        <v>1.0569999999999999</v>
      </c>
      <c r="M127">
        <v>4.4781300000000002</v>
      </c>
      <c r="N127">
        <v>15.425890000000001</v>
      </c>
      <c r="O127" t="s">
        <v>171</v>
      </c>
      <c r="P127" s="12">
        <v>28065</v>
      </c>
    </row>
    <row r="128" spans="1:16" x14ac:dyDescent="0.3">
      <c r="A128" t="s">
        <v>245</v>
      </c>
      <c r="B128">
        <v>1</v>
      </c>
      <c r="C128">
        <v>1</v>
      </c>
      <c r="D128">
        <v>0.50391260999999998</v>
      </c>
      <c r="E128" t="s">
        <v>251</v>
      </c>
      <c r="F128">
        <v>119317</v>
      </c>
      <c r="G128">
        <v>2457.1</v>
      </c>
      <c r="M128">
        <v>4.4781300000000002</v>
      </c>
      <c r="N128">
        <v>15.425890000000001</v>
      </c>
      <c r="O128" t="s">
        <v>171</v>
      </c>
      <c r="P128" s="12">
        <v>28065</v>
      </c>
    </row>
    <row r="129" spans="1:16" x14ac:dyDescent="0.3">
      <c r="A129" t="s">
        <v>245</v>
      </c>
      <c r="B129">
        <v>1</v>
      </c>
      <c r="C129">
        <v>1</v>
      </c>
      <c r="D129">
        <v>0.50391260999999998</v>
      </c>
      <c r="E129" t="s">
        <v>252</v>
      </c>
      <c r="F129">
        <v>118875.2</v>
      </c>
      <c r="G129">
        <v>2291.6999999999998</v>
      </c>
      <c r="H129">
        <v>62.44</v>
      </c>
      <c r="M129">
        <v>4.4781300000000002</v>
      </c>
      <c r="N129">
        <v>15.425890000000001</v>
      </c>
      <c r="O129" t="s">
        <v>171</v>
      </c>
      <c r="P129" s="12">
        <v>28065</v>
      </c>
    </row>
    <row r="130" spans="1:16" x14ac:dyDescent="0.3">
      <c r="A130" t="s">
        <v>245</v>
      </c>
      <c r="B130">
        <v>1</v>
      </c>
      <c r="C130">
        <v>1</v>
      </c>
      <c r="D130">
        <v>0.50391260999999998</v>
      </c>
      <c r="E130" t="s">
        <v>253</v>
      </c>
      <c r="F130">
        <v>118613.7</v>
      </c>
      <c r="G130">
        <v>2280</v>
      </c>
      <c r="H130">
        <v>57.96</v>
      </c>
      <c r="M130">
        <v>4.4781300000000002</v>
      </c>
      <c r="N130">
        <v>15.425890000000001</v>
      </c>
      <c r="O130" t="s">
        <v>171</v>
      </c>
      <c r="P130" s="12">
        <v>28065</v>
      </c>
    </row>
    <row r="131" spans="1:16" x14ac:dyDescent="0.3">
      <c r="A131" t="s">
        <v>245</v>
      </c>
      <c r="B131">
        <v>1</v>
      </c>
      <c r="C131">
        <v>1</v>
      </c>
      <c r="D131">
        <v>0.50391260999999998</v>
      </c>
      <c r="E131" t="s">
        <v>254</v>
      </c>
      <c r="F131">
        <v>118509.8</v>
      </c>
      <c r="G131">
        <v>2303.1</v>
      </c>
      <c r="H131">
        <v>76.900000000000006</v>
      </c>
      <c r="M131">
        <v>4.4781300000000002</v>
      </c>
      <c r="N131">
        <v>15.425890000000001</v>
      </c>
      <c r="O131" t="s">
        <v>171</v>
      </c>
      <c r="P131" s="12">
        <v>28065</v>
      </c>
    </row>
    <row r="132" spans="1:16" x14ac:dyDescent="0.3">
      <c r="A132" t="s">
        <v>245</v>
      </c>
      <c r="B132">
        <v>1</v>
      </c>
      <c r="C132">
        <v>1</v>
      </c>
      <c r="D132">
        <v>0.50391260999999998</v>
      </c>
      <c r="E132" t="s">
        <v>255</v>
      </c>
      <c r="F132">
        <v>118330</v>
      </c>
      <c r="G132">
        <v>2340</v>
      </c>
      <c r="H132">
        <v>57</v>
      </c>
      <c r="I132">
        <v>29.1</v>
      </c>
      <c r="J132" t="s">
        <v>256</v>
      </c>
      <c r="L132">
        <v>1.0720000000000001</v>
      </c>
      <c r="M132">
        <v>4.4781300000000002</v>
      </c>
      <c r="N132">
        <v>15.425890000000001</v>
      </c>
      <c r="O132" t="s">
        <v>171</v>
      </c>
      <c r="P132" s="12">
        <v>28065</v>
      </c>
    </row>
    <row r="133" spans="1:16" x14ac:dyDescent="0.3">
      <c r="A133" t="s">
        <v>245</v>
      </c>
      <c r="B133">
        <v>1</v>
      </c>
      <c r="C133">
        <v>1</v>
      </c>
      <c r="D133">
        <v>0.50391260999999998</v>
      </c>
      <c r="E133" t="s">
        <v>257</v>
      </c>
      <c r="F133" t="s">
        <v>258</v>
      </c>
      <c r="G133">
        <v>22344.37</v>
      </c>
      <c r="H133">
        <v>67.290000000000006</v>
      </c>
      <c r="I133">
        <v>30.074000000000002</v>
      </c>
      <c r="J133">
        <v>1.462</v>
      </c>
      <c r="K133">
        <v>185000</v>
      </c>
      <c r="L133">
        <v>1.0547</v>
      </c>
      <c r="M133">
        <v>4.4781300000000002</v>
      </c>
      <c r="N133">
        <v>15.425890000000001</v>
      </c>
      <c r="O133" t="s">
        <v>171</v>
      </c>
      <c r="P133" s="12">
        <v>28065</v>
      </c>
    </row>
    <row r="134" spans="1:16" x14ac:dyDescent="0.3">
      <c r="A134" t="s">
        <v>245</v>
      </c>
      <c r="B134">
        <v>1</v>
      </c>
      <c r="C134">
        <v>1</v>
      </c>
      <c r="D134">
        <v>0.50391260999999998</v>
      </c>
      <c r="E134" t="s">
        <v>259</v>
      </c>
      <c r="F134">
        <v>116705</v>
      </c>
      <c r="L134">
        <v>1.1100000000000001</v>
      </c>
      <c r="M134">
        <v>4.4781300000000002</v>
      </c>
      <c r="N134">
        <v>15.425890000000001</v>
      </c>
      <c r="O134" t="s">
        <v>171</v>
      </c>
      <c r="P134" s="12">
        <v>28065</v>
      </c>
    </row>
    <row r="135" spans="1:16" x14ac:dyDescent="0.3">
      <c r="A135" t="s">
        <v>245</v>
      </c>
      <c r="B135">
        <v>1</v>
      </c>
      <c r="C135">
        <v>1</v>
      </c>
      <c r="D135">
        <v>0.50391260999999998</v>
      </c>
      <c r="E135" t="s">
        <v>260</v>
      </c>
      <c r="F135">
        <v>114234</v>
      </c>
      <c r="G135">
        <v>2399.1</v>
      </c>
      <c r="H135">
        <v>91</v>
      </c>
      <c r="I135">
        <v>35</v>
      </c>
      <c r="L135">
        <v>0.98</v>
      </c>
      <c r="M135">
        <v>4.4781300000000002</v>
      </c>
      <c r="N135">
        <v>15.425890000000001</v>
      </c>
      <c r="O135" t="s">
        <v>171</v>
      </c>
      <c r="P135" s="12">
        <v>28065</v>
      </c>
    </row>
    <row r="136" spans="1:16" x14ac:dyDescent="0.3">
      <c r="A136" t="s">
        <v>245</v>
      </c>
      <c r="B136">
        <v>1</v>
      </c>
      <c r="C136">
        <v>1</v>
      </c>
      <c r="D136">
        <v>0.50391260999999998</v>
      </c>
      <c r="E136" t="s">
        <v>261</v>
      </c>
      <c r="F136">
        <v>113825</v>
      </c>
      <c r="G136">
        <v>2596.8000000000002</v>
      </c>
      <c r="H136">
        <v>106</v>
      </c>
      <c r="I136">
        <v>36</v>
      </c>
      <c r="L136">
        <v>0.96</v>
      </c>
      <c r="M136">
        <v>4.4781300000000002</v>
      </c>
      <c r="N136">
        <v>15.425890000000001</v>
      </c>
      <c r="O136" t="s">
        <v>171</v>
      </c>
      <c r="P136" s="12">
        <v>28065</v>
      </c>
    </row>
    <row r="137" spans="1:16" x14ac:dyDescent="0.3">
      <c r="A137" t="s">
        <v>245</v>
      </c>
      <c r="B137">
        <v>1</v>
      </c>
      <c r="C137">
        <v>1</v>
      </c>
      <c r="D137">
        <v>0.50391260999999998</v>
      </c>
      <c r="E137" t="s">
        <v>262</v>
      </c>
      <c r="F137">
        <v>113533</v>
      </c>
      <c r="H137">
        <v>66.56</v>
      </c>
      <c r="J137">
        <v>1.6919999999999999</v>
      </c>
      <c r="K137">
        <v>190000</v>
      </c>
      <c r="L137">
        <v>1.0545</v>
      </c>
      <c r="M137">
        <v>4.4781300000000002</v>
      </c>
      <c r="N137">
        <v>15.425890000000001</v>
      </c>
      <c r="O137" t="s">
        <v>171</v>
      </c>
      <c r="P137" s="12">
        <v>28065</v>
      </c>
    </row>
    <row r="138" spans="1:16" x14ac:dyDescent="0.3">
      <c r="A138" t="s">
        <v>245</v>
      </c>
      <c r="B138">
        <v>1</v>
      </c>
      <c r="C138">
        <v>1</v>
      </c>
      <c r="D138">
        <v>0.50391260999999998</v>
      </c>
      <c r="E138" t="s">
        <v>263</v>
      </c>
      <c r="F138">
        <v>113132</v>
      </c>
      <c r="H138">
        <v>67.05</v>
      </c>
      <c r="J138">
        <v>1.506</v>
      </c>
      <c r="K138">
        <v>176000</v>
      </c>
      <c r="L138">
        <v>1.07</v>
      </c>
      <c r="M138">
        <v>4.4781300000000002</v>
      </c>
      <c r="N138">
        <v>15.425890000000001</v>
      </c>
      <c r="O138" t="s">
        <v>171</v>
      </c>
      <c r="P138" s="12">
        <v>28065</v>
      </c>
    </row>
    <row r="139" spans="1:16" x14ac:dyDescent="0.3">
      <c r="A139" t="s">
        <v>245</v>
      </c>
      <c r="B139">
        <v>1</v>
      </c>
      <c r="C139">
        <v>1</v>
      </c>
      <c r="D139">
        <v>0.50391260999999998</v>
      </c>
      <c r="E139" t="s">
        <v>264</v>
      </c>
      <c r="F139">
        <v>112913</v>
      </c>
      <c r="G139">
        <v>2268.73</v>
      </c>
      <c r="I139">
        <v>30.62</v>
      </c>
      <c r="L139">
        <v>1.0449999999999999</v>
      </c>
      <c r="M139">
        <v>4.4781300000000002</v>
      </c>
      <c r="N139">
        <v>15.425890000000001</v>
      </c>
      <c r="O139" t="s">
        <v>171</v>
      </c>
      <c r="P139" s="12">
        <v>28065</v>
      </c>
    </row>
    <row r="140" spans="1:16" x14ac:dyDescent="0.3">
      <c r="A140" t="s">
        <v>245</v>
      </c>
      <c r="B140">
        <v>1</v>
      </c>
      <c r="C140">
        <v>1</v>
      </c>
      <c r="D140">
        <v>0.50391260999999998</v>
      </c>
      <c r="E140" t="s">
        <v>265</v>
      </c>
      <c r="F140">
        <v>112854.39999999999</v>
      </c>
      <c r="G140">
        <v>2290.86</v>
      </c>
      <c r="H140">
        <v>105.43</v>
      </c>
      <c r="M140">
        <v>4.4781300000000002</v>
      </c>
      <c r="N140">
        <v>15.425890000000001</v>
      </c>
      <c r="O140" t="s">
        <v>171</v>
      </c>
      <c r="P140" s="12">
        <v>28065</v>
      </c>
    </row>
    <row r="141" spans="1:16" x14ac:dyDescent="0.3">
      <c r="A141" t="s">
        <v>245</v>
      </c>
      <c r="B141">
        <v>1</v>
      </c>
      <c r="C141">
        <v>1</v>
      </c>
      <c r="D141">
        <v>0.50391260999999998</v>
      </c>
      <c r="E141" t="s">
        <v>266</v>
      </c>
      <c r="F141">
        <v>112700.3</v>
      </c>
      <c r="G141">
        <v>2371.58</v>
      </c>
      <c r="H141">
        <v>66.27</v>
      </c>
      <c r="I141">
        <v>30.364000000000001</v>
      </c>
      <c r="J141">
        <v>1.5449999999999999</v>
      </c>
      <c r="K141">
        <v>191000</v>
      </c>
      <c r="L141">
        <v>1.0496000000000001</v>
      </c>
      <c r="M141">
        <v>4.4781300000000002</v>
      </c>
      <c r="N141">
        <v>15.425890000000001</v>
      </c>
      <c r="O141" t="s">
        <v>171</v>
      </c>
      <c r="P141" s="12">
        <v>28065</v>
      </c>
    </row>
    <row r="142" spans="1:16" x14ac:dyDescent="0.3">
      <c r="A142" t="s">
        <v>245</v>
      </c>
      <c r="B142">
        <v>1</v>
      </c>
      <c r="C142">
        <v>1</v>
      </c>
      <c r="D142">
        <v>0.50391260999999998</v>
      </c>
      <c r="E142" t="s">
        <v>267</v>
      </c>
      <c r="F142">
        <v>107774.7</v>
      </c>
      <c r="G142">
        <v>2196.13</v>
      </c>
      <c r="H142">
        <v>65.8</v>
      </c>
      <c r="I142">
        <v>27.3</v>
      </c>
      <c r="J142">
        <v>1.5149999999999999</v>
      </c>
      <c r="L142">
        <v>1.107</v>
      </c>
      <c r="M142">
        <v>4.4781300000000002</v>
      </c>
      <c r="N142">
        <v>15.425890000000001</v>
      </c>
      <c r="O142" t="s">
        <v>171</v>
      </c>
      <c r="P142" s="12">
        <v>28065</v>
      </c>
    </row>
    <row r="143" spans="1:16" x14ac:dyDescent="0.3">
      <c r="A143" t="s">
        <v>245</v>
      </c>
      <c r="B143">
        <v>1</v>
      </c>
      <c r="C143">
        <v>1</v>
      </c>
      <c r="D143">
        <v>0.50391260999999998</v>
      </c>
      <c r="E143" t="s">
        <v>268</v>
      </c>
      <c r="F143">
        <v>95936.1</v>
      </c>
      <c r="G143">
        <v>2664.83</v>
      </c>
      <c r="H143">
        <v>71.650000000000006</v>
      </c>
      <c r="I143">
        <v>34.216000000000001</v>
      </c>
      <c r="J143">
        <v>1.671</v>
      </c>
      <c r="K143">
        <v>216000</v>
      </c>
      <c r="L143">
        <v>0.98878999999999995</v>
      </c>
      <c r="M143">
        <v>4.4781300000000002</v>
      </c>
      <c r="N143">
        <v>15.425890000000001</v>
      </c>
      <c r="O143" t="s">
        <v>171</v>
      </c>
      <c r="P143" s="12">
        <v>28065</v>
      </c>
    </row>
    <row r="144" spans="1:16" x14ac:dyDescent="0.3">
      <c r="A144" t="s">
        <v>245</v>
      </c>
      <c r="B144">
        <v>1</v>
      </c>
      <c r="C144">
        <v>1</v>
      </c>
      <c r="D144">
        <v>0.50391260999999998</v>
      </c>
      <c r="E144" t="s">
        <v>269</v>
      </c>
      <c r="F144">
        <v>95838.5</v>
      </c>
      <c r="G144">
        <v>2466.89</v>
      </c>
      <c r="H144">
        <v>63.51</v>
      </c>
      <c r="I144">
        <v>31.07</v>
      </c>
      <c r="J144">
        <v>1.425</v>
      </c>
      <c r="K144">
        <v>195000</v>
      </c>
      <c r="L144">
        <v>1.0376000000000001</v>
      </c>
      <c r="M144">
        <v>4.4781300000000002</v>
      </c>
      <c r="N144">
        <v>15.425890000000001</v>
      </c>
      <c r="O144" t="s">
        <v>171</v>
      </c>
      <c r="P144" s="12">
        <v>28065</v>
      </c>
    </row>
    <row r="145" spans="1:16" x14ac:dyDescent="0.3">
      <c r="A145" t="s">
        <v>245</v>
      </c>
      <c r="B145">
        <v>1</v>
      </c>
      <c r="C145">
        <v>1</v>
      </c>
      <c r="D145">
        <v>0.50391260999999998</v>
      </c>
      <c r="E145" t="s">
        <v>270</v>
      </c>
      <c r="F145">
        <v>119512.6</v>
      </c>
      <c r="I145">
        <v>25.4</v>
      </c>
      <c r="L145">
        <v>1.1479999999999999</v>
      </c>
      <c r="M145">
        <v>4.4781300000000002</v>
      </c>
      <c r="N145">
        <v>15.425890000000001</v>
      </c>
      <c r="O145" t="s">
        <v>171</v>
      </c>
      <c r="P145" s="12">
        <v>28065</v>
      </c>
    </row>
    <row r="146" spans="1:16" x14ac:dyDescent="0.3">
      <c r="A146" t="s">
        <v>245</v>
      </c>
      <c r="B146">
        <v>1</v>
      </c>
      <c r="C146">
        <v>1</v>
      </c>
      <c r="D146">
        <v>0.50391260999999998</v>
      </c>
      <c r="E146" t="s">
        <v>271</v>
      </c>
      <c r="F146">
        <v>117984.5</v>
      </c>
      <c r="G146">
        <v>2197.5</v>
      </c>
      <c r="H146">
        <v>68.135999999999996</v>
      </c>
      <c r="K146">
        <v>340000</v>
      </c>
      <c r="L146">
        <v>1.1197999999999999</v>
      </c>
      <c r="M146">
        <v>4.4781300000000002</v>
      </c>
      <c r="N146">
        <v>15.425890000000001</v>
      </c>
      <c r="O146" t="s">
        <v>171</v>
      </c>
      <c r="P146" s="12">
        <v>28065</v>
      </c>
    </row>
    <row r="147" spans="1:16" x14ac:dyDescent="0.3">
      <c r="A147" t="s">
        <v>245</v>
      </c>
      <c r="B147">
        <v>1</v>
      </c>
      <c r="C147">
        <v>1</v>
      </c>
      <c r="D147">
        <v>0.50391260999999998</v>
      </c>
      <c r="E147" t="s">
        <v>272</v>
      </c>
      <c r="F147">
        <v>116287</v>
      </c>
      <c r="G147">
        <v>1983.3</v>
      </c>
      <c r="I147">
        <v>18.399999999999999</v>
      </c>
      <c r="L147">
        <v>1.35</v>
      </c>
      <c r="M147">
        <v>4.4781300000000002</v>
      </c>
      <c r="N147">
        <v>15.425890000000001</v>
      </c>
      <c r="O147" t="s">
        <v>171</v>
      </c>
      <c r="P147" s="12">
        <v>28065</v>
      </c>
    </row>
    <row r="148" spans="1:16" x14ac:dyDescent="0.3">
      <c r="A148" t="s">
        <v>245</v>
      </c>
      <c r="B148">
        <v>1</v>
      </c>
      <c r="C148">
        <v>1</v>
      </c>
      <c r="D148">
        <v>0.50391260999999998</v>
      </c>
      <c r="E148" t="s">
        <v>273</v>
      </c>
      <c r="F148">
        <v>116707.7</v>
      </c>
      <c r="I148">
        <v>18.8</v>
      </c>
      <c r="L148">
        <v>1.33</v>
      </c>
      <c r="M148">
        <v>4.4781300000000002</v>
      </c>
      <c r="N148">
        <v>15.425890000000001</v>
      </c>
      <c r="O148" t="s">
        <v>171</v>
      </c>
      <c r="P148" s="12">
        <v>28065</v>
      </c>
    </row>
    <row r="149" spans="1:16" x14ac:dyDescent="0.3">
      <c r="A149" t="s">
        <v>245</v>
      </c>
      <c r="B149">
        <v>1</v>
      </c>
      <c r="C149">
        <v>1</v>
      </c>
      <c r="D149">
        <v>0.50391260999999998</v>
      </c>
      <c r="E149" t="s">
        <v>274</v>
      </c>
      <c r="F149">
        <v>114485</v>
      </c>
      <c r="G149">
        <v>2176</v>
      </c>
      <c r="I149">
        <v>13</v>
      </c>
      <c r="L149">
        <v>1.6</v>
      </c>
      <c r="M149">
        <v>4.4781300000000002</v>
      </c>
      <c r="N149">
        <v>15.425890000000001</v>
      </c>
      <c r="O149" t="s">
        <v>171</v>
      </c>
      <c r="P149" s="12">
        <v>28065</v>
      </c>
    </row>
    <row r="150" spans="1:16" x14ac:dyDescent="0.3">
      <c r="A150" t="s">
        <v>245</v>
      </c>
      <c r="B150">
        <v>1</v>
      </c>
      <c r="C150">
        <v>1</v>
      </c>
      <c r="D150">
        <v>0.50391260999999998</v>
      </c>
      <c r="E150" t="s">
        <v>275</v>
      </c>
      <c r="F150">
        <v>114520</v>
      </c>
      <c r="G150">
        <v>1835</v>
      </c>
      <c r="I150">
        <v>9.6999999999999993</v>
      </c>
      <c r="L150">
        <v>1.86</v>
      </c>
      <c r="M150">
        <v>4.4781300000000002</v>
      </c>
      <c r="N150">
        <v>15.425890000000001</v>
      </c>
      <c r="O150" t="s">
        <v>171</v>
      </c>
      <c r="P150" s="12">
        <v>28065</v>
      </c>
    </row>
    <row r="151" spans="1:16" x14ac:dyDescent="0.3">
      <c r="A151" t="s">
        <v>245</v>
      </c>
      <c r="B151">
        <v>1</v>
      </c>
      <c r="C151">
        <v>1</v>
      </c>
      <c r="D151">
        <v>0.50391260999999998</v>
      </c>
      <c r="E151" t="s">
        <v>276</v>
      </c>
      <c r="F151">
        <v>113899</v>
      </c>
      <c r="G151">
        <v>2538</v>
      </c>
      <c r="H151">
        <v>124</v>
      </c>
      <c r="I151">
        <v>29.5</v>
      </c>
      <c r="L151">
        <v>1.0649999999999999</v>
      </c>
      <c r="M151">
        <v>4.4781300000000002</v>
      </c>
      <c r="N151">
        <v>15.425890000000001</v>
      </c>
      <c r="O151" t="s">
        <v>171</v>
      </c>
      <c r="P151" s="12">
        <v>28065</v>
      </c>
    </row>
    <row r="152" spans="1:16" x14ac:dyDescent="0.3">
      <c r="A152" t="s">
        <v>245</v>
      </c>
      <c r="B152">
        <v>1</v>
      </c>
      <c r="C152">
        <v>1</v>
      </c>
      <c r="D152">
        <v>0.50391260999999998</v>
      </c>
      <c r="E152" t="s">
        <v>277</v>
      </c>
      <c r="F152">
        <v>113888.7</v>
      </c>
      <c r="G152">
        <v>2359.91</v>
      </c>
      <c r="L152">
        <v>1.0508</v>
      </c>
      <c r="M152">
        <v>4.4781300000000002</v>
      </c>
      <c r="N152">
        <v>15.425890000000001</v>
      </c>
      <c r="O152" t="s">
        <v>171</v>
      </c>
      <c r="P152" s="12">
        <v>28065</v>
      </c>
    </row>
    <row r="153" spans="1:16" x14ac:dyDescent="0.3">
      <c r="A153" t="s">
        <v>245</v>
      </c>
      <c r="B153">
        <v>1</v>
      </c>
      <c r="C153">
        <v>1</v>
      </c>
      <c r="D153">
        <v>0.50391260999999998</v>
      </c>
      <c r="E153" t="s">
        <v>278</v>
      </c>
      <c r="F153">
        <v>112834</v>
      </c>
      <c r="G153">
        <v>2343.9</v>
      </c>
      <c r="L153">
        <v>1.085</v>
      </c>
      <c r="M153">
        <v>4.4781300000000002</v>
      </c>
      <c r="N153">
        <v>15.425890000000001</v>
      </c>
      <c r="O153" t="s">
        <v>171</v>
      </c>
      <c r="P153" s="12">
        <v>28065</v>
      </c>
    </row>
    <row r="154" spans="1:16" x14ac:dyDescent="0.3">
      <c r="A154" t="s">
        <v>245</v>
      </c>
      <c r="B154">
        <v>1</v>
      </c>
      <c r="C154">
        <v>1</v>
      </c>
      <c r="D154">
        <v>0.50391260999999998</v>
      </c>
      <c r="E154" t="s">
        <v>279</v>
      </c>
      <c r="F154">
        <v>112669</v>
      </c>
      <c r="G154">
        <v>2232.59</v>
      </c>
      <c r="H154">
        <v>30</v>
      </c>
      <c r="I154">
        <v>10.8</v>
      </c>
      <c r="L154">
        <v>1.76</v>
      </c>
      <c r="M154">
        <v>4.4781300000000002</v>
      </c>
      <c r="N154">
        <v>15.425890000000001</v>
      </c>
      <c r="O154" t="s">
        <v>171</v>
      </c>
      <c r="P154" s="12">
        <v>28065</v>
      </c>
    </row>
    <row r="155" spans="1:16" x14ac:dyDescent="0.3">
      <c r="A155" t="s">
        <v>245</v>
      </c>
      <c r="B155">
        <v>1</v>
      </c>
      <c r="C155">
        <v>1</v>
      </c>
      <c r="D155">
        <v>0.50391260999999998</v>
      </c>
      <c r="E155" t="s">
        <v>280</v>
      </c>
      <c r="F155">
        <v>113163</v>
      </c>
      <c r="G155">
        <v>742</v>
      </c>
      <c r="I155">
        <v>16.3</v>
      </c>
      <c r="L155">
        <v>1.43</v>
      </c>
      <c r="M155">
        <v>4.4781300000000002</v>
      </c>
      <c r="N155">
        <v>15.425890000000001</v>
      </c>
      <c r="O155" t="s">
        <v>171</v>
      </c>
      <c r="P155" s="12">
        <v>28065</v>
      </c>
    </row>
    <row r="156" spans="1:16" x14ac:dyDescent="0.3">
      <c r="A156" t="s">
        <v>245</v>
      </c>
      <c r="B156">
        <v>1</v>
      </c>
      <c r="C156">
        <v>1</v>
      </c>
      <c r="D156">
        <v>0.50391260999999998</v>
      </c>
      <c r="E156" t="s">
        <v>281</v>
      </c>
      <c r="F156">
        <v>100911</v>
      </c>
      <c r="G156">
        <v>1199</v>
      </c>
      <c r="M156">
        <v>4.4781300000000002</v>
      </c>
      <c r="N156">
        <v>15.425890000000001</v>
      </c>
      <c r="O156" t="s">
        <v>171</v>
      </c>
      <c r="P156" s="12">
        <v>28065</v>
      </c>
    </row>
    <row r="157" spans="1:16" x14ac:dyDescent="0.3">
      <c r="A157" t="s">
        <v>245</v>
      </c>
      <c r="B157">
        <v>1</v>
      </c>
      <c r="C157">
        <v>1</v>
      </c>
      <c r="D157">
        <v>0.50391260999999998</v>
      </c>
      <c r="E157" t="s">
        <v>282</v>
      </c>
      <c r="F157">
        <v>91700</v>
      </c>
      <c r="G157">
        <v>1358.09</v>
      </c>
      <c r="H157">
        <v>20.888000000000002</v>
      </c>
      <c r="J157">
        <v>1.1845000000000001</v>
      </c>
      <c r="K157">
        <v>162500</v>
      </c>
      <c r="L157">
        <v>1.2928200000000001</v>
      </c>
      <c r="M157">
        <v>4.4781300000000002</v>
      </c>
      <c r="N157">
        <v>15.425890000000001</v>
      </c>
      <c r="O157" t="s">
        <v>171</v>
      </c>
      <c r="P157" s="12">
        <v>28065</v>
      </c>
    </row>
    <row r="158" spans="1:16" x14ac:dyDescent="0.3">
      <c r="A158" t="s">
        <v>245</v>
      </c>
      <c r="B158">
        <v>1</v>
      </c>
      <c r="C158">
        <v>1</v>
      </c>
      <c r="D158">
        <v>0.50391260999999998</v>
      </c>
      <c r="E158" t="s">
        <v>283</v>
      </c>
      <c r="F158">
        <v>0</v>
      </c>
      <c r="G158">
        <v>4401.2129999999997</v>
      </c>
      <c r="H158">
        <v>121.336</v>
      </c>
      <c r="J158">
        <v>3.0621999999999998</v>
      </c>
      <c r="K158">
        <v>471000</v>
      </c>
      <c r="L158">
        <v>0.74143999999999999</v>
      </c>
      <c r="M158">
        <v>4.4781300000000002</v>
      </c>
      <c r="N158">
        <v>15.425890000000001</v>
      </c>
      <c r="O158" t="s">
        <v>171</v>
      </c>
      <c r="P158" s="12">
        <v>28065</v>
      </c>
    </row>
    <row r="159" spans="1:16" x14ac:dyDescent="0.3">
      <c r="A159" t="s">
        <v>284</v>
      </c>
      <c r="B159">
        <v>2</v>
      </c>
      <c r="C159">
        <v>2</v>
      </c>
      <c r="D159">
        <v>1.0070511099999999</v>
      </c>
      <c r="E159" t="s">
        <v>285</v>
      </c>
      <c r="F159">
        <v>0</v>
      </c>
      <c r="G159">
        <v>3115.5</v>
      </c>
      <c r="H159">
        <v>61.82</v>
      </c>
      <c r="I159">
        <v>30.4436</v>
      </c>
      <c r="J159">
        <v>1.0786</v>
      </c>
      <c r="K159">
        <v>114100</v>
      </c>
      <c r="L159">
        <v>0.74151999999999996</v>
      </c>
      <c r="M159">
        <v>4.5532000000000004</v>
      </c>
      <c r="N159">
        <v>15.4666</v>
      </c>
      <c r="O159" t="s">
        <v>171</v>
      </c>
      <c r="P159" s="12">
        <v>28065</v>
      </c>
    </row>
    <row r="160" spans="1:16" x14ac:dyDescent="0.3">
      <c r="A160" t="s">
        <v>284</v>
      </c>
      <c r="B160">
        <v>2</v>
      </c>
      <c r="C160">
        <v>2</v>
      </c>
      <c r="D160">
        <v>1.0070511099999999</v>
      </c>
      <c r="E160" t="s">
        <v>286</v>
      </c>
      <c r="F160">
        <v>91697.2</v>
      </c>
      <c r="G160">
        <v>963.08</v>
      </c>
      <c r="H160">
        <v>11.038</v>
      </c>
      <c r="J160">
        <v>0.41980000000000001</v>
      </c>
      <c r="K160">
        <v>40300</v>
      </c>
      <c r="L160">
        <v>1.2894399999999999</v>
      </c>
      <c r="M160">
        <v>4.5532000000000004</v>
      </c>
      <c r="N160">
        <v>15.4666</v>
      </c>
      <c r="O160" t="s">
        <v>171</v>
      </c>
      <c r="P160" s="12">
        <v>28065</v>
      </c>
    </row>
    <row r="161" spans="1:16" x14ac:dyDescent="0.3">
      <c r="A161" t="s">
        <v>284</v>
      </c>
      <c r="B161">
        <v>2</v>
      </c>
      <c r="C161">
        <v>2</v>
      </c>
      <c r="D161">
        <v>1.0070511099999999</v>
      </c>
      <c r="E161" t="s">
        <v>287</v>
      </c>
      <c r="F161">
        <v>100097.2</v>
      </c>
      <c r="G161">
        <v>1729.92</v>
      </c>
      <c r="H161">
        <v>34.917000000000002</v>
      </c>
      <c r="J161">
        <v>0.56789999999999996</v>
      </c>
      <c r="K161">
        <v>53200</v>
      </c>
      <c r="L161">
        <v>1.03346</v>
      </c>
      <c r="M161">
        <v>4.5532000000000004</v>
      </c>
      <c r="N161">
        <v>15.4666</v>
      </c>
      <c r="O161" t="s">
        <v>171</v>
      </c>
      <c r="P161" s="12">
        <v>28065</v>
      </c>
    </row>
    <row r="162" spans="1:16" x14ac:dyDescent="0.3">
      <c r="A162" t="s">
        <v>284</v>
      </c>
      <c r="B162">
        <v>2</v>
      </c>
      <c r="C162">
        <v>2</v>
      </c>
      <c r="D162">
        <v>1.0070511099999999</v>
      </c>
      <c r="E162" t="s">
        <v>288</v>
      </c>
      <c r="F162">
        <v>100128.1</v>
      </c>
      <c r="G162">
        <v>1784.42</v>
      </c>
      <c r="H162">
        <v>48.104999999999997</v>
      </c>
      <c r="I162">
        <v>16.369599999999998</v>
      </c>
      <c r="J162">
        <v>0.6764</v>
      </c>
      <c r="K162">
        <v>54000</v>
      </c>
      <c r="L162">
        <v>1.0112399999999999</v>
      </c>
      <c r="M162">
        <v>4.5532000000000004</v>
      </c>
      <c r="N162">
        <v>15.4666</v>
      </c>
      <c r="O162" t="s">
        <v>171</v>
      </c>
      <c r="P162" s="12">
        <v>28065</v>
      </c>
    </row>
    <row r="163" spans="1:16" x14ac:dyDescent="0.3">
      <c r="A163" t="s">
        <v>284</v>
      </c>
      <c r="B163">
        <v>2</v>
      </c>
      <c r="C163">
        <v>2</v>
      </c>
      <c r="D163">
        <v>1.0070511099999999</v>
      </c>
      <c r="E163" t="s">
        <v>289</v>
      </c>
      <c r="F163">
        <v>111642.2</v>
      </c>
      <c r="G163">
        <v>1451.98</v>
      </c>
      <c r="H163">
        <v>45.679000000000002</v>
      </c>
      <c r="J163">
        <v>0.92</v>
      </c>
      <c r="K163">
        <v>41500</v>
      </c>
      <c r="L163">
        <v>1.1092</v>
      </c>
      <c r="M163">
        <v>4.5532000000000004</v>
      </c>
      <c r="N163">
        <v>15.4666</v>
      </c>
      <c r="O163" t="s">
        <v>171</v>
      </c>
      <c r="P163" s="12">
        <v>28065</v>
      </c>
    </row>
    <row r="164" spans="1:16" x14ac:dyDescent="0.3">
      <c r="A164" t="s">
        <v>284</v>
      </c>
      <c r="B164">
        <v>2</v>
      </c>
      <c r="C164">
        <v>2</v>
      </c>
      <c r="D164">
        <v>1.0070511099999999</v>
      </c>
      <c r="E164" t="s">
        <v>290</v>
      </c>
      <c r="F164">
        <v>112610</v>
      </c>
      <c r="G164">
        <v>1660</v>
      </c>
      <c r="I164">
        <v>6.6</v>
      </c>
      <c r="L164">
        <v>1.59</v>
      </c>
      <c r="M164">
        <v>4.5532000000000004</v>
      </c>
      <c r="N164">
        <v>15.4666</v>
      </c>
      <c r="O164" t="s">
        <v>171</v>
      </c>
      <c r="P164" s="12">
        <v>28065</v>
      </c>
    </row>
    <row r="165" spans="1:16" x14ac:dyDescent="0.3">
      <c r="A165" t="s">
        <v>284</v>
      </c>
      <c r="B165">
        <v>2</v>
      </c>
      <c r="C165">
        <v>2</v>
      </c>
      <c r="D165">
        <v>1.0070511099999999</v>
      </c>
      <c r="E165" t="s">
        <v>291</v>
      </c>
      <c r="F165">
        <v>112893</v>
      </c>
      <c r="G165">
        <v>1440.8</v>
      </c>
      <c r="M165">
        <v>4.5532000000000004</v>
      </c>
      <c r="N165">
        <v>15.4666</v>
      </c>
      <c r="O165" t="s">
        <v>171</v>
      </c>
      <c r="P165" s="12">
        <v>28065</v>
      </c>
    </row>
    <row r="166" spans="1:16" x14ac:dyDescent="0.3">
      <c r="A166" t="s">
        <v>284</v>
      </c>
      <c r="B166">
        <v>2</v>
      </c>
      <c r="C166">
        <v>2</v>
      </c>
      <c r="D166">
        <v>1.0070511099999999</v>
      </c>
      <c r="E166" t="s">
        <v>292</v>
      </c>
      <c r="F166">
        <v>113081.5</v>
      </c>
      <c r="G166">
        <v>1600.14</v>
      </c>
      <c r="H166">
        <v>39.42</v>
      </c>
      <c r="I166">
        <v>14.739000000000001</v>
      </c>
      <c r="J166">
        <v>0.52600000000000002</v>
      </c>
      <c r="K166">
        <v>25000</v>
      </c>
      <c r="L166">
        <v>1.0657000000000001</v>
      </c>
      <c r="M166">
        <v>4.5532000000000004</v>
      </c>
      <c r="N166">
        <v>15.4666</v>
      </c>
      <c r="O166" t="s">
        <v>171</v>
      </c>
      <c r="P166" s="12">
        <v>28065</v>
      </c>
    </row>
    <row r="167" spans="1:16" x14ac:dyDescent="0.3">
      <c r="A167" t="s">
        <v>284</v>
      </c>
      <c r="B167">
        <v>2</v>
      </c>
      <c r="C167">
        <v>2</v>
      </c>
      <c r="D167">
        <v>1.0070511099999999</v>
      </c>
      <c r="E167" t="s">
        <v>293</v>
      </c>
      <c r="F167">
        <v>113914</v>
      </c>
      <c r="G167">
        <v>1667.6</v>
      </c>
      <c r="H167">
        <v>33.343000000000004</v>
      </c>
      <c r="J167">
        <v>0.54</v>
      </c>
      <c r="K167">
        <v>50000</v>
      </c>
      <c r="L167">
        <v>1.0529999999999999</v>
      </c>
      <c r="M167">
        <v>4.5532000000000004</v>
      </c>
      <c r="N167">
        <v>15.4666</v>
      </c>
      <c r="O167" t="s">
        <v>171</v>
      </c>
      <c r="P167" s="12">
        <v>28065</v>
      </c>
    </row>
    <row r="168" spans="1:16" x14ac:dyDescent="0.3">
      <c r="A168" t="s">
        <v>284</v>
      </c>
      <c r="B168">
        <v>2</v>
      </c>
      <c r="C168">
        <v>2</v>
      </c>
      <c r="D168">
        <v>1.0070511099999999</v>
      </c>
      <c r="E168" t="s">
        <v>294</v>
      </c>
      <c r="F168">
        <v>114504.5</v>
      </c>
      <c r="H168">
        <v>0</v>
      </c>
      <c r="L168">
        <v>2.06</v>
      </c>
      <c r="M168">
        <v>4.5532000000000004</v>
      </c>
      <c r="N168">
        <v>15.4666</v>
      </c>
      <c r="O168" t="s">
        <v>171</v>
      </c>
      <c r="P168" s="12">
        <v>28065</v>
      </c>
    </row>
    <row r="169" spans="1:16" x14ac:dyDescent="0.3">
      <c r="A169" t="s">
        <v>284</v>
      </c>
      <c r="B169">
        <v>2</v>
      </c>
      <c r="C169">
        <v>2</v>
      </c>
      <c r="D169">
        <v>1.0070511099999999</v>
      </c>
      <c r="E169" t="s">
        <v>295</v>
      </c>
      <c r="F169">
        <v>117970.7</v>
      </c>
      <c r="G169">
        <v>1563.02</v>
      </c>
      <c r="H169">
        <v>35.415999999999997</v>
      </c>
      <c r="J169">
        <v>0.38419999999999999</v>
      </c>
      <c r="K169">
        <v>2400</v>
      </c>
      <c r="L169">
        <v>1.1060000000000001</v>
      </c>
      <c r="M169">
        <v>4.5532000000000004</v>
      </c>
      <c r="N169">
        <v>15.4666</v>
      </c>
      <c r="O169" t="s">
        <v>171</v>
      </c>
      <c r="P169" s="12">
        <v>28065</v>
      </c>
    </row>
    <row r="170" spans="1:16" x14ac:dyDescent="0.3">
      <c r="A170" t="s">
        <v>284</v>
      </c>
      <c r="B170">
        <v>2</v>
      </c>
      <c r="C170">
        <v>2</v>
      </c>
      <c r="D170">
        <v>1.0070511099999999</v>
      </c>
      <c r="E170" t="s">
        <v>296</v>
      </c>
      <c r="F170">
        <v>118887.9</v>
      </c>
      <c r="G170">
        <v>1653.15</v>
      </c>
      <c r="H170">
        <v>33.35</v>
      </c>
      <c r="J170">
        <v>0.55079999999999996</v>
      </c>
      <c r="K170">
        <v>32300</v>
      </c>
      <c r="L170">
        <v>1.0549999999999999</v>
      </c>
      <c r="M170">
        <v>4.5532000000000004</v>
      </c>
      <c r="N170">
        <v>15.4666</v>
      </c>
      <c r="O170" t="s">
        <v>171</v>
      </c>
      <c r="P170" s="12">
        <v>28065</v>
      </c>
    </row>
    <row r="171" spans="1:16" x14ac:dyDescent="0.3">
      <c r="A171" t="s">
        <v>284</v>
      </c>
      <c r="B171">
        <v>2</v>
      </c>
      <c r="C171">
        <v>2</v>
      </c>
      <c r="D171">
        <v>1.0070511099999999</v>
      </c>
      <c r="E171" t="s">
        <v>297</v>
      </c>
      <c r="F171">
        <v>121227.5</v>
      </c>
      <c r="G171">
        <v>1648.68</v>
      </c>
      <c r="H171">
        <v>33.637999999999998</v>
      </c>
      <c r="J171">
        <v>0.65210000000000001</v>
      </c>
      <c r="K171">
        <v>70400</v>
      </c>
      <c r="L171">
        <v>1.0517000000000001</v>
      </c>
      <c r="M171">
        <v>4.5532000000000004</v>
      </c>
      <c r="N171">
        <v>15.4666</v>
      </c>
      <c r="O171" t="s">
        <v>171</v>
      </c>
      <c r="P171" s="12">
        <v>28065</v>
      </c>
    </row>
    <row r="172" spans="1:16" x14ac:dyDescent="0.3">
      <c r="A172" t="s">
        <v>284</v>
      </c>
      <c r="B172">
        <v>2</v>
      </c>
      <c r="C172">
        <v>2</v>
      </c>
      <c r="D172">
        <v>1.0070511099999999</v>
      </c>
      <c r="E172" t="s">
        <v>298</v>
      </c>
      <c r="F172">
        <v>96731.8</v>
      </c>
      <c r="I172">
        <v>15.305</v>
      </c>
      <c r="K172" s="4">
        <f>0.514*10^5</f>
        <v>51400</v>
      </c>
      <c r="L172">
        <v>1.0458000000000001</v>
      </c>
      <c r="M172">
        <v>4.5532000000000004</v>
      </c>
      <c r="N172">
        <v>15.4666</v>
      </c>
      <c r="O172" t="s">
        <v>171</v>
      </c>
      <c r="P172" s="12">
        <v>28065</v>
      </c>
    </row>
    <row r="173" spans="1:16" x14ac:dyDescent="0.3">
      <c r="A173" t="s">
        <v>284</v>
      </c>
      <c r="B173">
        <v>2</v>
      </c>
      <c r="C173">
        <v>2</v>
      </c>
      <c r="D173">
        <v>1.0070511099999999</v>
      </c>
      <c r="E173" t="s">
        <v>299</v>
      </c>
      <c r="F173">
        <v>95958.080000000002</v>
      </c>
      <c r="G173">
        <v>1885.84</v>
      </c>
      <c r="H173">
        <v>35.96</v>
      </c>
      <c r="I173">
        <v>17.109000000000002</v>
      </c>
      <c r="J173">
        <v>0.60599999999999998</v>
      </c>
      <c r="K173" s="13">
        <v>55000</v>
      </c>
      <c r="L173">
        <v>0.98909999999999998</v>
      </c>
      <c r="M173">
        <v>4.5532000000000004</v>
      </c>
      <c r="N173">
        <v>15.4666</v>
      </c>
      <c r="O173" t="s">
        <v>171</v>
      </c>
      <c r="P173" s="12">
        <v>28065</v>
      </c>
    </row>
    <row r="174" spans="1:16" x14ac:dyDescent="0.3">
      <c r="A174" t="s">
        <v>284</v>
      </c>
      <c r="B174">
        <v>2</v>
      </c>
      <c r="C174">
        <v>2</v>
      </c>
      <c r="D174">
        <v>1.0070511099999999</v>
      </c>
      <c r="E174" t="s">
        <v>300</v>
      </c>
      <c r="F174">
        <v>107774</v>
      </c>
      <c r="G174">
        <v>1556.64</v>
      </c>
      <c r="H174">
        <v>34.51</v>
      </c>
      <c r="I174">
        <v>13.856</v>
      </c>
      <c r="J174">
        <v>0.45100000000000001</v>
      </c>
      <c r="K174" s="13">
        <v>40000</v>
      </c>
      <c r="L174">
        <v>1.0991</v>
      </c>
      <c r="M174">
        <v>4.5532000000000004</v>
      </c>
      <c r="N174">
        <v>15.4666</v>
      </c>
      <c r="O174" t="s">
        <v>171</v>
      </c>
      <c r="P174" s="12">
        <v>28065</v>
      </c>
    </row>
    <row r="175" spans="1:16" x14ac:dyDescent="0.3">
      <c r="A175" t="s">
        <v>284</v>
      </c>
      <c r="B175">
        <v>2</v>
      </c>
      <c r="C175">
        <v>2</v>
      </c>
      <c r="D175">
        <v>1.0070511099999999</v>
      </c>
      <c r="E175" t="s">
        <v>301</v>
      </c>
      <c r="F175">
        <v>112729.8</v>
      </c>
      <c r="G175">
        <v>1678.22</v>
      </c>
      <c r="H175">
        <v>32.94</v>
      </c>
      <c r="I175">
        <v>15.2</v>
      </c>
      <c r="J175">
        <v>0.55200000000000005</v>
      </c>
      <c r="K175" s="13">
        <v>49000</v>
      </c>
      <c r="L175">
        <v>1.0494000000000001</v>
      </c>
      <c r="M175">
        <v>4.5532000000000004</v>
      </c>
      <c r="N175">
        <v>15.4666</v>
      </c>
      <c r="O175" t="s">
        <v>171</v>
      </c>
      <c r="P175" s="12">
        <v>28065</v>
      </c>
    </row>
    <row r="176" spans="1:16" x14ac:dyDescent="0.3">
      <c r="A176" t="s">
        <v>284</v>
      </c>
      <c r="B176">
        <v>2</v>
      </c>
      <c r="C176">
        <v>2</v>
      </c>
      <c r="D176">
        <v>1.0070511099999999</v>
      </c>
      <c r="E176" t="s">
        <v>302</v>
      </c>
      <c r="F176">
        <v>112856</v>
      </c>
      <c r="G176">
        <v>1511.3</v>
      </c>
      <c r="K176" s="4"/>
      <c r="M176">
        <v>4.5532000000000004</v>
      </c>
      <c r="N176">
        <v>15.4666</v>
      </c>
      <c r="O176" t="s">
        <v>171</v>
      </c>
      <c r="P176" s="12">
        <v>28065</v>
      </c>
    </row>
    <row r="177" spans="1:16" x14ac:dyDescent="0.3">
      <c r="A177" t="s">
        <v>284</v>
      </c>
      <c r="B177">
        <v>2</v>
      </c>
      <c r="C177">
        <v>2</v>
      </c>
      <c r="D177">
        <v>1.0070511099999999</v>
      </c>
      <c r="E177" t="s">
        <v>303</v>
      </c>
      <c r="F177">
        <v>113093</v>
      </c>
      <c r="G177">
        <v>1541.9</v>
      </c>
      <c r="K177" s="4"/>
      <c r="M177">
        <v>4.5532000000000004</v>
      </c>
      <c r="N177">
        <v>15.4666</v>
      </c>
      <c r="O177" t="s">
        <v>171</v>
      </c>
      <c r="P177" s="12">
        <v>28065</v>
      </c>
    </row>
    <row r="178" spans="1:16" x14ac:dyDescent="0.3">
      <c r="A178" t="s">
        <v>284</v>
      </c>
      <c r="B178">
        <v>2</v>
      </c>
      <c r="C178">
        <v>2</v>
      </c>
      <c r="D178">
        <v>1.0070511099999999</v>
      </c>
      <c r="E178" t="s">
        <v>304</v>
      </c>
      <c r="F178">
        <v>116640</v>
      </c>
      <c r="G178">
        <v>1618</v>
      </c>
      <c r="H178">
        <v>32.799999999999997</v>
      </c>
      <c r="I178">
        <v>14.66</v>
      </c>
      <c r="J178">
        <v>0.62</v>
      </c>
      <c r="K178" s="4"/>
      <c r="L178">
        <v>1.069</v>
      </c>
      <c r="M178">
        <v>4.5532000000000004</v>
      </c>
      <c r="N178">
        <v>15.4666</v>
      </c>
      <c r="O178" t="s">
        <v>171</v>
      </c>
      <c r="P178" s="12">
        <v>28065</v>
      </c>
    </row>
    <row r="179" spans="1:16" x14ac:dyDescent="0.3">
      <c r="A179" t="s">
        <v>284</v>
      </c>
      <c r="B179">
        <v>2</v>
      </c>
      <c r="C179">
        <v>2</v>
      </c>
      <c r="D179">
        <v>1.0070511099999999</v>
      </c>
      <c r="E179" t="s">
        <v>305</v>
      </c>
      <c r="F179">
        <v>118396.7</v>
      </c>
      <c r="G179">
        <v>1658.85</v>
      </c>
      <c r="H179">
        <v>33.880000000000003</v>
      </c>
      <c r="I179">
        <v>15.074999999999999</v>
      </c>
      <c r="J179">
        <v>0.56599999999999995</v>
      </c>
      <c r="K179" s="13">
        <v>46000</v>
      </c>
      <c r="L179">
        <v>1.0538000000000001</v>
      </c>
      <c r="M179">
        <v>4.5532000000000004</v>
      </c>
      <c r="N179">
        <v>15.4666</v>
      </c>
      <c r="O179" t="s">
        <v>171</v>
      </c>
      <c r="P179" s="12">
        <v>28065</v>
      </c>
    </row>
    <row r="180" spans="1:16" x14ac:dyDescent="0.3">
      <c r="A180" t="s">
        <v>284</v>
      </c>
      <c r="B180">
        <v>2</v>
      </c>
      <c r="C180">
        <v>2</v>
      </c>
      <c r="D180">
        <v>1.0070511099999999</v>
      </c>
      <c r="E180" t="s">
        <v>306</v>
      </c>
      <c r="F180">
        <v>120976.9</v>
      </c>
      <c r="G180">
        <v>1652.73</v>
      </c>
      <c r="H180">
        <v>34.25</v>
      </c>
      <c r="I180">
        <v>15.04</v>
      </c>
      <c r="J180">
        <v>0.56000000000000005</v>
      </c>
      <c r="K180" s="13">
        <v>53000</v>
      </c>
      <c r="L180">
        <v>1.0549999999999999</v>
      </c>
      <c r="M180">
        <v>4.5532000000000004</v>
      </c>
      <c r="N180">
        <v>15.4666</v>
      </c>
      <c r="O180" t="s">
        <v>171</v>
      </c>
      <c r="P180" s="12">
        <v>28065</v>
      </c>
    </row>
    <row r="181" spans="1:16" x14ac:dyDescent="0.3">
      <c r="A181" t="s">
        <v>284</v>
      </c>
      <c r="B181">
        <v>2</v>
      </c>
      <c r="C181">
        <v>2</v>
      </c>
      <c r="D181">
        <v>1.0070511099999999</v>
      </c>
      <c r="E181" t="s">
        <v>307</v>
      </c>
      <c r="F181">
        <v>122365.6</v>
      </c>
      <c r="G181">
        <v>1649.03</v>
      </c>
      <c r="H181">
        <v>35.130000000000003</v>
      </c>
      <c r="I181">
        <v>15.036</v>
      </c>
      <c r="J181">
        <v>0.58699999999999997</v>
      </c>
      <c r="K181" s="13">
        <v>53000</v>
      </c>
      <c r="L181">
        <v>1.0550999999999999</v>
      </c>
      <c r="M181">
        <v>4.5532000000000004</v>
      </c>
      <c r="N181">
        <v>15.4666</v>
      </c>
      <c r="O181" t="s">
        <v>171</v>
      </c>
      <c r="P181" s="12">
        <v>28065</v>
      </c>
    </row>
    <row r="182" spans="1:16" x14ac:dyDescent="0.3">
      <c r="A182" t="s">
        <v>308</v>
      </c>
      <c r="B182">
        <v>3</v>
      </c>
      <c r="C182">
        <v>3</v>
      </c>
      <c r="D182">
        <v>1.5080248599999999</v>
      </c>
      <c r="E182" t="s">
        <v>309</v>
      </c>
      <c r="F182">
        <v>0</v>
      </c>
      <c r="L182">
        <v>0.74141999999999997</v>
      </c>
      <c r="M182">
        <v>4.5909700000000004</v>
      </c>
      <c r="N182">
        <v>15.486700000000001</v>
      </c>
      <c r="O182" t="s">
        <v>171</v>
      </c>
      <c r="P182" s="12">
        <v>28065</v>
      </c>
    </row>
    <row r="183" spans="1:16" x14ac:dyDescent="0.3">
      <c r="A183" t="s">
        <v>308</v>
      </c>
      <c r="B183">
        <v>3</v>
      </c>
      <c r="C183">
        <v>3</v>
      </c>
      <c r="D183">
        <v>1.5080248599999999</v>
      </c>
      <c r="E183" t="s">
        <v>310</v>
      </c>
      <c r="F183">
        <v>100136.7</v>
      </c>
      <c r="G183">
        <v>1454.18</v>
      </c>
      <c r="H183">
        <v>30.52</v>
      </c>
      <c r="I183">
        <v>10.9306</v>
      </c>
      <c r="J183">
        <v>0.3659</v>
      </c>
      <c r="K183">
        <v>24030</v>
      </c>
      <c r="L183">
        <v>1.01128</v>
      </c>
      <c r="M183">
        <v>4.5909700000000004</v>
      </c>
      <c r="N183">
        <v>15.486700000000001</v>
      </c>
      <c r="O183" t="s">
        <v>171</v>
      </c>
      <c r="P183" s="12">
        <v>28065</v>
      </c>
    </row>
    <row r="184" spans="1:16" x14ac:dyDescent="0.3">
      <c r="A184" t="s">
        <v>308</v>
      </c>
      <c r="B184">
        <v>3</v>
      </c>
      <c r="C184">
        <v>3</v>
      </c>
      <c r="D184">
        <v>1.5080248599999999</v>
      </c>
      <c r="E184" t="s">
        <v>311</v>
      </c>
      <c r="F184">
        <v>107770.8</v>
      </c>
      <c r="G184">
        <v>1272.28</v>
      </c>
      <c r="H184">
        <v>23.03</v>
      </c>
      <c r="I184">
        <v>9.2056000000000004</v>
      </c>
      <c r="J184">
        <v>0.28029999999999999</v>
      </c>
      <c r="K184">
        <v>18870</v>
      </c>
      <c r="L184">
        <v>1.1019699999999999</v>
      </c>
      <c r="M184">
        <v>4.5909700000000004</v>
      </c>
      <c r="N184">
        <v>15.486700000000001</v>
      </c>
      <c r="O184" t="s">
        <v>171</v>
      </c>
      <c r="P184" s="12">
        <v>28065</v>
      </c>
    </row>
    <row r="185" spans="1:16" x14ac:dyDescent="0.3">
      <c r="A185" t="s">
        <v>308</v>
      </c>
      <c r="B185">
        <v>3</v>
      </c>
      <c r="C185">
        <v>3</v>
      </c>
      <c r="D185">
        <v>1.5080248599999999</v>
      </c>
      <c r="E185" t="s">
        <v>312</v>
      </c>
      <c r="F185">
        <v>112736</v>
      </c>
      <c r="G185">
        <v>1372.11</v>
      </c>
      <c r="H185">
        <v>22.135000000000002</v>
      </c>
      <c r="I185">
        <v>10.15</v>
      </c>
      <c r="J185">
        <v>0.30499999999999999</v>
      </c>
      <c r="K185">
        <v>21700</v>
      </c>
      <c r="L185">
        <v>1.0494000000000001</v>
      </c>
      <c r="M185">
        <v>4.5909700000000004</v>
      </c>
      <c r="N185">
        <v>15.486700000000001</v>
      </c>
      <c r="O185" t="s">
        <v>171</v>
      </c>
      <c r="P185" s="12">
        <v>28065</v>
      </c>
    </row>
    <row r="186" spans="1:16" x14ac:dyDescent="0.3">
      <c r="A186" t="s">
        <v>308</v>
      </c>
      <c r="B186">
        <v>3</v>
      </c>
      <c r="C186">
        <v>3</v>
      </c>
      <c r="D186">
        <v>1.5080248599999999</v>
      </c>
      <c r="E186" t="s">
        <v>313</v>
      </c>
      <c r="F186">
        <v>116653</v>
      </c>
      <c r="G186">
        <v>1278</v>
      </c>
      <c r="I186">
        <v>9.9</v>
      </c>
      <c r="J186">
        <v>0.3</v>
      </c>
      <c r="L186">
        <v>1.0629999999999999</v>
      </c>
      <c r="M186">
        <v>4.5909700000000004</v>
      </c>
      <c r="N186">
        <v>15.486700000000001</v>
      </c>
      <c r="O186" t="s">
        <v>171</v>
      </c>
      <c r="P186" s="12">
        <v>28065</v>
      </c>
    </row>
    <row r="187" spans="1:16" x14ac:dyDescent="0.3">
      <c r="A187" t="s">
        <v>308</v>
      </c>
      <c r="B187">
        <v>3</v>
      </c>
      <c r="C187">
        <v>3</v>
      </c>
      <c r="D187">
        <v>1.5080248599999999</v>
      </c>
      <c r="E187" t="s">
        <v>314</v>
      </c>
      <c r="F187">
        <v>118403.2</v>
      </c>
      <c r="G187">
        <v>1355.39</v>
      </c>
      <c r="H187">
        <v>22.026</v>
      </c>
      <c r="I187">
        <v>10.053000000000001</v>
      </c>
      <c r="J187">
        <v>0.29599999999999999</v>
      </c>
      <c r="K187">
        <v>22000</v>
      </c>
      <c r="L187">
        <v>1.0545</v>
      </c>
      <c r="M187">
        <v>4.5909700000000004</v>
      </c>
      <c r="N187">
        <v>15.486700000000001</v>
      </c>
      <c r="O187" t="s">
        <v>171</v>
      </c>
      <c r="P187" s="12">
        <v>28065</v>
      </c>
    </row>
    <row r="188" spans="1:16" x14ac:dyDescent="0.3">
      <c r="A188" t="s">
        <v>308</v>
      </c>
      <c r="B188">
        <v>3</v>
      </c>
      <c r="C188">
        <v>3</v>
      </c>
      <c r="D188">
        <v>1.5080248599999999</v>
      </c>
      <c r="E188" t="s">
        <v>315</v>
      </c>
      <c r="F188">
        <v>120984.3</v>
      </c>
      <c r="G188">
        <v>1348.89</v>
      </c>
      <c r="H188">
        <v>22.52</v>
      </c>
      <c r="I188">
        <v>10.021000000000001</v>
      </c>
      <c r="J188">
        <v>0.29399999999999998</v>
      </c>
      <c r="K188">
        <v>22000</v>
      </c>
      <c r="L188">
        <v>1.0562</v>
      </c>
      <c r="M188">
        <v>4.5909700000000004</v>
      </c>
      <c r="N188">
        <v>15.486700000000001</v>
      </c>
      <c r="O188" t="s">
        <v>171</v>
      </c>
      <c r="P188" s="12">
        <v>28065</v>
      </c>
    </row>
    <row r="189" spans="1:16" x14ac:dyDescent="0.3">
      <c r="A189" t="s">
        <v>501</v>
      </c>
      <c r="B189">
        <v>1</v>
      </c>
      <c r="C189">
        <v>2</v>
      </c>
      <c r="D189">
        <v>0.66666666699999999</v>
      </c>
      <c r="E189" t="s">
        <v>502</v>
      </c>
      <c r="F189">
        <v>0</v>
      </c>
      <c r="G189">
        <v>3813.15</v>
      </c>
      <c r="H189">
        <v>91.65</v>
      </c>
      <c r="I189">
        <v>45.655000000000001</v>
      </c>
      <c r="J189">
        <v>1.986</v>
      </c>
      <c r="K189">
        <v>260500</v>
      </c>
      <c r="L189">
        <v>0.74141999999999997</v>
      </c>
      <c r="O189" t="s">
        <v>171</v>
      </c>
      <c r="P189" s="12">
        <v>28430</v>
      </c>
    </row>
    <row r="190" spans="1:16" x14ac:dyDescent="0.3">
      <c r="A190" t="s">
        <v>316</v>
      </c>
      <c r="B190">
        <v>4</v>
      </c>
      <c r="C190">
        <v>4</v>
      </c>
      <c r="D190">
        <v>2.0013016299999999</v>
      </c>
      <c r="E190" t="s">
        <v>317</v>
      </c>
      <c r="F190">
        <v>0</v>
      </c>
      <c r="K190" s="3">
        <v>9000</v>
      </c>
      <c r="L190">
        <v>2.97</v>
      </c>
      <c r="N190">
        <v>22.222999999999999</v>
      </c>
      <c r="O190" t="s">
        <v>171</v>
      </c>
      <c r="P190" s="12">
        <v>28065</v>
      </c>
    </row>
    <row r="191" spans="1:16" x14ac:dyDescent="0.3">
      <c r="A191" t="s">
        <v>316</v>
      </c>
      <c r="B191">
        <v>4</v>
      </c>
      <c r="C191">
        <v>4</v>
      </c>
      <c r="D191">
        <v>2.0013016299999999</v>
      </c>
      <c r="E191" t="s">
        <v>318</v>
      </c>
      <c r="F191">
        <v>146365</v>
      </c>
      <c r="G191">
        <v>1861.33</v>
      </c>
      <c r="H191">
        <v>35.28</v>
      </c>
      <c r="I191">
        <v>7.7789000000000001</v>
      </c>
      <c r="J191">
        <v>0.21659999999999999</v>
      </c>
      <c r="K191">
        <v>5440</v>
      </c>
      <c r="L191">
        <v>1.0406</v>
      </c>
      <c r="N191">
        <v>22.222999999999999</v>
      </c>
      <c r="O191" t="s">
        <v>171</v>
      </c>
      <c r="P191" s="12">
        <v>28065</v>
      </c>
    </row>
    <row r="192" spans="1:16" x14ac:dyDescent="0.3">
      <c r="A192" t="s">
        <v>316</v>
      </c>
      <c r="B192">
        <v>4</v>
      </c>
      <c r="C192">
        <v>4</v>
      </c>
      <c r="D192">
        <v>2.0013016299999999</v>
      </c>
      <c r="E192" t="s">
        <v>319</v>
      </c>
      <c r="F192">
        <v>149914</v>
      </c>
      <c r="G192">
        <v>1765.76</v>
      </c>
      <c r="H192">
        <v>34.39</v>
      </c>
      <c r="I192">
        <v>7.4029999999999996</v>
      </c>
      <c r="J192">
        <v>0.216</v>
      </c>
      <c r="K192">
        <v>5020</v>
      </c>
      <c r="L192">
        <v>1.0667</v>
      </c>
      <c r="N192">
        <v>22.222999999999999</v>
      </c>
      <c r="O192" t="s">
        <v>171</v>
      </c>
      <c r="P192" s="12">
        <v>28065</v>
      </c>
    </row>
    <row r="193" spans="1:16" x14ac:dyDescent="0.3">
      <c r="A193" t="s">
        <v>316</v>
      </c>
      <c r="B193">
        <v>4</v>
      </c>
      <c r="C193">
        <v>4</v>
      </c>
      <c r="D193">
        <v>2.0013016299999999</v>
      </c>
      <c r="E193" t="s">
        <v>320</v>
      </c>
      <c r="F193">
        <v>157415</v>
      </c>
      <c r="G193">
        <v>1653.43</v>
      </c>
      <c r="H193">
        <v>41.04</v>
      </c>
      <c r="I193">
        <v>7.0519999999999996</v>
      </c>
      <c r="J193">
        <v>0.215</v>
      </c>
      <c r="K193">
        <v>5080</v>
      </c>
      <c r="L193">
        <v>1.0929</v>
      </c>
      <c r="N193">
        <v>22.222999999999999</v>
      </c>
      <c r="O193" t="s">
        <v>171</v>
      </c>
      <c r="P193" s="12">
        <v>28065</v>
      </c>
    </row>
    <row r="194" spans="1:16" x14ac:dyDescent="0.3">
      <c r="A194" t="s">
        <v>316</v>
      </c>
      <c r="B194">
        <v>4</v>
      </c>
      <c r="C194">
        <v>4</v>
      </c>
      <c r="D194">
        <v>2.0013016299999999</v>
      </c>
      <c r="E194" t="s">
        <v>321</v>
      </c>
      <c r="F194">
        <v>165085</v>
      </c>
      <c r="G194">
        <v>1746.43</v>
      </c>
      <c r="H194">
        <v>35.54</v>
      </c>
      <c r="I194">
        <v>7.3650000000000002</v>
      </c>
      <c r="J194">
        <v>0.218</v>
      </c>
      <c r="K194">
        <v>5240</v>
      </c>
      <c r="L194">
        <v>1.0693999999999999</v>
      </c>
      <c r="N194">
        <v>22.222999999999999</v>
      </c>
      <c r="O194" t="s">
        <v>171</v>
      </c>
      <c r="P194" s="12">
        <v>28065</v>
      </c>
    </row>
    <row r="195" spans="1:16" x14ac:dyDescent="0.3">
      <c r="A195" t="s">
        <v>316</v>
      </c>
      <c r="B195">
        <v>4</v>
      </c>
      <c r="C195">
        <v>4</v>
      </c>
      <c r="D195">
        <v>2.0013016299999999</v>
      </c>
      <c r="E195" t="s">
        <v>322</v>
      </c>
      <c r="F195">
        <v>165911</v>
      </c>
      <c r="G195">
        <v>1721.19</v>
      </c>
      <c r="H195">
        <v>34.76</v>
      </c>
      <c r="I195">
        <v>7.2705000000000002</v>
      </c>
      <c r="J195">
        <v>0.21560000000000001</v>
      </c>
      <c r="K195">
        <v>5200</v>
      </c>
      <c r="L195">
        <v>1.0764</v>
      </c>
      <c r="N195">
        <v>22.222999999999999</v>
      </c>
      <c r="O195" t="s">
        <v>171</v>
      </c>
      <c r="P195" s="12">
        <v>28065</v>
      </c>
    </row>
    <row r="196" spans="1:16" x14ac:dyDescent="0.3">
      <c r="A196" t="s">
        <v>316</v>
      </c>
      <c r="B196">
        <v>4</v>
      </c>
      <c r="C196">
        <v>4</v>
      </c>
      <c r="D196">
        <v>2.0013016299999999</v>
      </c>
      <c r="E196" t="s">
        <v>323</v>
      </c>
      <c r="F196">
        <v>165813</v>
      </c>
      <c r="G196">
        <v>1564.25</v>
      </c>
      <c r="H196">
        <v>40</v>
      </c>
      <c r="I196">
        <v>7.0979999999999999</v>
      </c>
      <c r="J196">
        <v>0.246</v>
      </c>
      <c r="K196">
        <v>5210</v>
      </c>
      <c r="L196">
        <v>1.0893999999999999</v>
      </c>
      <c r="N196">
        <v>22.222999999999999</v>
      </c>
      <c r="O196" t="s">
        <v>171</v>
      </c>
      <c r="P196" s="12">
        <v>28065</v>
      </c>
    </row>
    <row r="197" spans="1:16" x14ac:dyDescent="0.3">
      <c r="A197" t="s">
        <v>316</v>
      </c>
      <c r="B197">
        <v>4</v>
      </c>
      <c r="C197">
        <v>4</v>
      </c>
      <c r="D197">
        <v>2.0013016299999999</v>
      </c>
      <c r="E197" t="s">
        <v>324</v>
      </c>
      <c r="F197">
        <v>165971</v>
      </c>
      <c r="G197">
        <v>1670.57</v>
      </c>
      <c r="H197">
        <v>40.03</v>
      </c>
      <c r="I197">
        <v>7.1559999999999997</v>
      </c>
      <c r="J197">
        <v>0.23499999999999999</v>
      </c>
      <c r="K197">
        <v>5240</v>
      </c>
      <c r="L197">
        <v>1.0849</v>
      </c>
      <c r="N197">
        <v>22.222999999999999</v>
      </c>
      <c r="O197" t="s">
        <v>171</v>
      </c>
      <c r="P197" s="12">
        <v>28065</v>
      </c>
    </row>
    <row r="198" spans="1:16" x14ac:dyDescent="0.3">
      <c r="A198" t="s">
        <v>316</v>
      </c>
      <c r="B198">
        <v>4</v>
      </c>
      <c r="C198">
        <v>4</v>
      </c>
      <c r="D198">
        <v>2.0013016299999999</v>
      </c>
      <c r="E198" t="s">
        <v>325</v>
      </c>
      <c r="F198">
        <v>166304</v>
      </c>
      <c r="G198">
        <v>1706.59</v>
      </c>
      <c r="H198">
        <v>35.06</v>
      </c>
      <c r="I198">
        <v>7.23</v>
      </c>
      <c r="J198">
        <v>0.22500000000000001</v>
      </c>
      <c r="K198">
        <v>5200</v>
      </c>
      <c r="L198">
        <v>1.0793999999999999</v>
      </c>
      <c r="N198">
        <v>22.222999999999999</v>
      </c>
      <c r="O198" t="s">
        <v>171</v>
      </c>
      <c r="P198" s="12">
        <v>28065</v>
      </c>
    </row>
    <row r="199" spans="1:16" x14ac:dyDescent="0.3">
      <c r="A199" t="s">
        <v>316</v>
      </c>
      <c r="B199">
        <v>4</v>
      </c>
      <c r="C199">
        <v>4</v>
      </c>
      <c r="D199">
        <v>2.0013016299999999</v>
      </c>
      <c r="E199" t="s">
        <v>326</v>
      </c>
      <c r="F199">
        <v>172266</v>
      </c>
      <c r="I199">
        <v>7.242</v>
      </c>
      <c r="J199">
        <v>0.223</v>
      </c>
      <c r="L199">
        <v>1.0780000000000001</v>
      </c>
      <c r="N199">
        <v>22.222999999999999</v>
      </c>
      <c r="O199" t="s">
        <v>171</v>
      </c>
      <c r="P199" s="12">
        <v>28065</v>
      </c>
    </row>
    <row r="200" spans="1:16" x14ac:dyDescent="0.3">
      <c r="A200" t="s">
        <v>316</v>
      </c>
      <c r="B200">
        <v>4</v>
      </c>
      <c r="C200">
        <v>4</v>
      </c>
      <c r="D200">
        <v>2.0013016299999999</v>
      </c>
      <c r="E200" t="s">
        <v>327</v>
      </c>
      <c r="F200">
        <v>172290</v>
      </c>
      <c r="I200">
        <v>7.08</v>
      </c>
      <c r="K200">
        <v>5400</v>
      </c>
      <c r="L200">
        <v>1.0908</v>
      </c>
      <c r="N200">
        <v>22.222999999999999</v>
      </c>
      <c r="O200" t="s">
        <v>171</v>
      </c>
      <c r="P200" s="12">
        <v>28065</v>
      </c>
    </row>
    <row r="201" spans="1:16" x14ac:dyDescent="0.3">
      <c r="A201" t="s">
        <v>316</v>
      </c>
      <c r="B201">
        <v>4</v>
      </c>
      <c r="C201">
        <v>4</v>
      </c>
      <c r="D201">
        <v>2.0013019999999999</v>
      </c>
      <c r="E201" t="s">
        <v>328</v>
      </c>
      <c r="F201">
        <v>172416</v>
      </c>
      <c r="I201">
        <v>7.0970000000000004</v>
      </c>
      <c r="K201">
        <v>5000</v>
      </c>
      <c r="L201">
        <v>1.0893999999999999</v>
      </c>
      <c r="N201">
        <v>22.222999999999999</v>
      </c>
      <c r="O201" t="s">
        <v>171</v>
      </c>
      <c r="P201" s="12">
        <v>28065</v>
      </c>
    </row>
    <row r="202" spans="1:16" x14ac:dyDescent="0.3">
      <c r="A202" t="s">
        <v>316</v>
      </c>
      <c r="B202">
        <v>4</v>
      </c>
      <c r="C202">
        <v>4</v>
      </c>
      <c r="D202">
        <v>2.0013016299999999</v>
      </c>
      <c r="E202" t="s">
        <v>329</v>
      </c>
      <c r="F202">
        <v>174794</v>
      </c>
      <c r="I202">
        <v>7.23</v>
      </c>
      <c r="J202">
        <v>0.222</v>
      </c>
      <c r="L202">
        <v>1.079</v>
      </c>
      <c r="N202">
        <v>22.222999999999999</v>
      </c>
      <c r="O202" t="s">
        <v>171</v>
      </c>
      <c r="P202" s="12">
        <v>28065</v>
      </c>
    </row>
    <row r="203" spans="1:16" x14ac:dyDescent="0.3">
      <c r="A203" t="s">
        <v>316</v>
      </c>
      <c r="B203">
        <v>4</v>
      </c>
      <c r="C203">
        <v>4</v>
      </c>
      <c r="D203">
        <v>2.0013016299999999</v>
      </c>
      <c r="E203" t="s">
        <v>330</v>
      </c>
      <c r="F203">
        <v>176160</v>
      </c>
      <c r="I203">
        <v>7.22</v>
      </c>
      <c r="J203">
        <v>0.22</v>
      </c>
      <c r="L203">
        <v>1.08</v>
      </c>
      <c r="N203">
        <v>22.222999999999999</v>
      </c>
      <c r="O203" t="s">
        <v>171</v>
      </c>
      <c r="P203" s="12">
        <v>28065</v>
      </c>
    </row>
    <row r="204" spans="1:16" x14ac:dyDescent="0.3">
      <c r="A204" t="s">
        <v>316</v>
      </c>
      <c r="B204">
        <v>4</v>
      </c>
      <c r="C204">
        <v>4</v>
      </c>
      <c r="D204">
        <v>2.0013016299999999</v>
      </c>
      <c r="E204" t="s">
        <v>331</v>
      </c>
      <c r="F204">
        <v>176983</v>
      </c>
      <c r="I204">
        <v>7.22</v>
      </c>
      <c r="J204">
        <v>0.22</v>
      </c>
      <c r="L204">
        <v>1.08</v>
      </c>
      <c r="N204">
        <v>22.222999999999999</v>
      </c>
      <c r="O204" t="s">
        <v>171</v>
      </c>
      <c r="P204" s="12">
        <v>28065</v>
      </c>
    </row>
    <row r="205" spans="1:16" x14ac:dyDescent="0.3">
      <c r="A205" t="s">
        <v>316</v>
      </c>
      <c r="B205">
        <v>4</v>
      </c>
      <c r="C205">
        <v>4</v>
      </c>
      <c r="D205">
        <v>2.0013016299999999</v>
      </c>
      <c r="E205" t="s">
        <v>332</v>
      </c>
      <c r="F205">
        <v>177515</v>
      </c>
      <c r="I205">
        <v>7.21</v>
      </c>
      <c r="J205">
        <v>0.22</v>
      </c>
      <c r="L205">
        <v>1.081</v>
      </c>
      <c r="N205">
        <v>22.222999999999999</v>
      </c>
      <c r="O205" t="s">
        <v>171</v>
      </c>
      <c r="P205" s="12">
        <v>28065</v>
      </c>
    </row>
    <row r="206" spans="1:16" x14ac:dyDescent="0.3">
      <c r="A206" t="s">
        <v>316</v>
      </c>
      <c r="B206">
        <v>4</v>
      </c>
      <c r="C206">
        <v>4</v>
      </c>
      <c r="D206">
        <v>2.0013016299999999</v>
      </c>
      <c r="E206" t="s">
        <v>333</v>
      </c>
      <c r="F206">
        <v>144048</v>
      </c>
      <c r="G206">
        <v>1808.56</v>
      </c>
      <c r="H206">
        <v>38.21</v>
      </c>
      <c r="I206">
        <v>7.7035999999999998</v>
      </c>
      <c r="J206">
        <v>0.2281</v>
      </c>
      <c r="K206">
        <v>5560</v>
      </c>
      <c r="L206">
        <v>1.0457000000000001</v>
      </c>
      <c r="N206">
        <v>22.222999999999999</v>
      </c>
      <c r="O206" t="s">
        <v>171</v>
      </c>
      <c r="P206" s="12">
        <v>28065</v>
      </c>
    </row>
    <row r="207" spans="1:16" x14ac:dyDescent="0.3">
      <c r="A207" t="s">
        <v>316</v>
      </c>
      <c r="B207">
        <v>4</v>
      </c>
      <c r="C207">
        <v>4</v>
      </c>
      <c r="D207">
        <v>2.0013016299999999</v>
      </c>
      <c r="E207" t="s">
        <v>334</v>
      </c>
      <c r="F207">
        <v>148835</v>
      </c>
      <c r="G207">
        <v>1769.07</v>
      </c>
      <c r="H207">
        <v>35.020000000000003</v>
      </c>
      <c r="I207">
        <v>7.4473000000000003</v>
      </c>
      <c r="J207">
        <v>0.21959999999999999</v>
      </c>
      <c r="K207">
        <v>5300</v>
      </c>
      <c r="L207">
        <v>1.0634999999999999</v>
      </c>
      <c r="N207">
        <v>22.222999999999999</v>
      </c>
      <c r="O207" t="s">
        <v>171</v>
      </c>
      <c r="P207" s="12">
        <v>28065</v>
      </c>
    </row>
    <row r="208" spans="1:16" x14ac:dyDescent="0.3">
      <c r="A208" t="s">
        <v>316</v>
      </c>
      <c r="B208">
        <v>4</v>
      </c>
      <c r="C208">
        <v>4</v>
      </c>
      <c r="D208">
        <v>2.0013016299999999</v>
      </c>
      <c r="E208" t="s">
        <v>335</v>
      </c>
      <c r="F208">
        <v>155053</v>
      </c>
      <c r="G208">
        <v>1583.85</v>
      </c>
      <c r="H208">
        <v>52.74</v>
      </c>
      <c r="I208">
        <v>7.0048000000000004</v>
      </c>
      <c r="J208">
        <v>0.3105</v>
      </c>
      <c r="K208">
        <v>5560</v>
      </c>
      <c r="L208">
        <v>1.0966</v>
      </c>
      <c r="N208">
        <v>22.222999999999999</v>
      </c>
      <c r="O208" t="s">
        <v>171</v>
      </c>
      <c r="P208" s="12">
        <v>28065</v>
      </c>
    </row>
    <row r="209" spans="1:16" x14ac:dyDescent="0.3">
      <c r="A209" t="s">
        <v>316</v>
      </c>
      <c r="B209">
        <v>4</v>
      </c>
      <c r="C209">
        <v>4</v>
      </c>
      <c r="D209">
        <v>2.0013016299999999</v>
      </c>
      <c r="E209" t="s">
        <v>336</v>
      </c>
      <c r="F209">
        <v>164479</v>
      </c>
      <c r="G209">
        <v>1728.01</v>
      </c>
      <c r="H209">
        <v>36.130000000000003</v>
      </c>
      <c r="I209">
        <v>7.3411999999999997</v>
      </c>
      <c r="J209">
        <v>0.22439999999999999</v>
      </c>
      <c r="K209">
        <v>5320</v>
      </c>
      <c r="L209">
        <v>1.0711999999999999</v>
      </c>
      <c r="N209">
        <v>22.222999999999999</v>
      </c>
      <c r="O209" t="s">
        <v>171</v>
      </c>
      <c r="P209" s="12">
        <v>28065</v>
      </c>
    </row>
    <row r="210" spans="1:16" x14ac:dyDescent="0.3">
      <c r="A210" t="s">
        <v>316</v>
      </c>
      <c r="B210">
        <v>4</v>
      </c>
      <c r="C210">
        <v>4</v>
      </c>
      <c r="D210">
        <v>2.0013016299999999</v>
      </c>
      <c r="E210" t="s">
        <v>337</v>
      </c>
      <c r="F210">
        <v>165598</v>
      </c>
      <c r="G210">
        <v>1721.22</v>
      </c>
      <c r="H210">
        <v>34.97</v>
      </c>
      <c r="I210">
        <v>7.2838000000000003</v>
      </c>
      <c r="J210">
        <v>0.2215</v>
      </c>
      <c r="K210">
        <v>5220</v>
      </c>
      <c r="L210">
        <v>1.0753999999999999</v>
      </c>
      <c r="N210">
        <v>22.222999999999999</v>
      </c>
      <c r="O210" t="s">
        <v>171</v>
      </c>
      <c r="P210" s="12">
        <v>28065</v>
      </c>
    </row>
    <row r="211" spans="1:16" x14ac:dyDescent="0.3">
      <c r="A211" t="s">
        <v>316</v>
      </c>
      <c r="B211">
        <v>4</v>
      </c>
      <c r="C211">
        <v>4</v>
      </c>
      <c r="D211">
        <v>2.0013016299999999</v>
      </c>
      <c r="E211" t="s">
        <v>338</v>
      </c>
      <c r="F211">
        <v>165685</v>
      </c>
      <c r="G211">
        <v>1635.77</v>
      </c>
      <c r="H211">
        <v>44.41</v>
      </c>
      <c r="I211">
        <v>7.0709999999999997</v>
      </c>
      <c r="J211">
        <v>0.246</v>
      </c>
      <c r="K211">
        <v>5310</v>
      </c>
      <c r="L211">
        <v>1.0913999999999999</v>
      </c>
      <c r="N211">
        <v>22.222999999999999</v>
      </c>
      <c r="O211" t="s">
        <v>171</v>
      </c>
      <c r="P211" s="12">
        <v>28065</v>
      </c>
    </row>
    <row r="212" spans="1:16" x14ac:dyDescent="0.3">
      <c r="A212" t="s">
        <v>316</v>
      </c>
      <c r="B212">
        <v>4</v>
      </c>
      <c r="C212">
        <v>4</v>
      </c>
      <c r="D212">
        <v>2.0013016299999999</v>
      </c>
      <c r="E212" t="s">
        <v>339</v>
      </c>
      <c r="F212">
        <v>166303</v>
      </c>
      <c r="G212">
        <v>1706.82</v>
      </c>
      <c r="H212">
        <v>35.1</v>
      </c>
      <c r="I212">
        <v>7.23</v>
      </c>
      <c r="J212">
        <v>0.22700000000000001</v>
      </c>
      <c r="K212">
        <v>5260</v>
      </c>
      <c r="L212">
        <v>1.0793999999999999</v>
      </c>
      <c r="N212">
        <v>22.222999999999999</v>
      </c>
      <c r="O212" t="s">
        <v>171</v>
      </c>
      <c r="P212" s="12">
        <v>28065</v>
      </c>
    </row>
    <row r="213" spans="1:16" x14ac:dyDescent="0.3">
      <c r="A213" t="s">
        <v>316</v>
      </c>
      <c r="B213">
        <v>4</v>
      </c>
      <c r="C213">
        <v>4</v>
      </c>
      <c r="D213">
        <v>2.0013016299999999</v>
      </c>
      <c r="E213" t="s">
        <v>340</v>
      </c>
      <c r="F213">
        <v>165877</v>
      </c>
      <c r="G213">
        <v>1661.48</v>
      </c>
      <c r="H213">
        <v>44.79</v>
      </c>
      <c r="I213">
        <v>7.1360000000000001</v>
      </c>
      <c r="J213">
        <v>0.23499999999999999</v>
      </c>
      <c r="K213">
        <v>5340</v>
      </c>
      <c r="L213">
        <v>1.0865</v>
      </c>
      <c r="N213">
        <v>22.222999999999999</v>
      </c>
      <c r="O213" t="s">
        <v>171</v>
      </c>
      <c r="P213" s="12">
        <v>28065</v>
      </c>
    </row>
    <row r="214" spans="1:16" x14ac:dyDescent="0.3">
      <c r="A214" t="s">
        <v>316</v>
      </c>
      <c r="B214">
        <v>4</v>
      </c>
      <c r="C214">
        <v>4</v>
      </c>
      <c r="D214">
        <v>2.0013016299999999</v>
      </c>
      <c r="E214" t="s">
        <v>341</v>
      </c>
      <c r="F214">
        <v>167714</v>
      </c>
      <c r="G214">
        <v>1589.92</v>
      </c>
      <c r="H214">
        <v>41</v>
      </c>
      <c r="I214">
        <v>7.2206999999999999</v>
      </c>
      <c r="J214">
        <v>0.24779999999999999</v>
      </c>
      <c r="K214">
        <v>5380</v>
      </c>
      <c r="L214">
        <v>1.0801000000000001</v>
      </c>
      <c r="N214">
        <v>22.222999999999999</v>
      </c>
      <c r="O214" t="s">
        <v>171</v>
      </c>
      <c r="P214" s="12">
        <v>28065</v>
      </c>
    </row>
    <row r="215" spans="1:16" x14ac:dyDescent="0.3">
      <c r="A215" t="s">
        <v>316</v>
      </c>
      <c r="B215">
        <v>4</v>
      </c>
      <c r="C215">
        <v>4</v>
      </c>
      <c r="D215">
        <v>2.0013016299999999</v>
      </c>
      <c r="E215" t="s">
        <v>342</v>
      </c>
      <c r="F215">
        <v>170884</v>
      </c>
      <c r="G215">
        <v>1637.9</v>
      </c>
      <c r="J215">
        <v>0.23</v>
      </c>
      <c r="K215">
        <v>5240</v>
      </c>
      <c r="L215">
        <v>1.077</v>
      </c>
      <c r="N215">
        <v>22.222999999999999</v>
      </c>
      <c r="O215" t="s">
        <v>171</v>
      </c>
      <c r="P215" s="12">
        <v>28065</v>
      </c>
    </row>
    <row r="216" spans="1:16" x14ac:dyDescent="0.3">
      <c r="A216" t="s">
        <v>316</v>
      </c>
      <c r="B216">
        <v>4</v>
      </c>
      <c r="C216">
        <v>4</v>
      </c>
      <c r="D216">
        <v>2.0013016299999999</v>
      </c>
      <c r="E216" t="s">
        <v>343</v>
      </c>
      <c r="F216">
        <v>171290</v>
      </c>
      <c r="G216">
        <v>1637.94</v>
      </c>
      <c r="H216">
        <v>35.25</v>
      </c>
      <c r="I216">
        <v>7.242</v>
      </c>
      <c r="J216">
        <v>0.223</v>
      </c>
      <c r="K216">
        <v>5140</v>
      </c>
      <c r="L216">
        <v>1.0785</v>
      </c>
      <c r="N216">
        <v>22.222999999999999</v>
      </c>
      <c r="O216" t="s">
        <v>171</v>
      </c>
      <c r="P216" s="12">
        <v>28065</v>
      </c>
    </row>
    <row r="217" spans="1:16" x14ac:dyDescent="0.3">
      <c r="A217" t="s">
        <v>316</v>
      </c>
      <c r="B217">
        <v>4</v>
      </c>
      <c r="C217">
        <v>4</v>
      </c>
      <c r="D217">
        <v>2.0013016299999999</v>
      </c>
      <c r="E217" t="s">
        <v>344</v>
      </c>
      <c r="F217">
        <v>171323</v>
      </c>
      <c r="G217">
        <v>1669.79</v>
      </c>
      <c r="H217">
        <v>39.090000000000003</v>
      </c>
      <c r="N217">
        <v>22.222999999999999</v>
      </c>
      <c r="O217" t="s">
        <v>171</v>
      </c>
      <c r="P217" s="12">
        <v>28065</v>
      </c>
    </row>
    <row r="218" spans="1:16" x14ac:dyDescent="0.3">
      <c r="A218" t="s">
        <v>316</v>
      </c>
      <c r="B218">
        <v>4</v>
      </c>
      <c r="C218">
        <v>4</v>
      </c>
      <c r="D218">
        <v>2.0013016299999999</v>
      </c>
      <c r="E218" t="s">
        <v>345</v>
      </c>
      <c r="F218">
        <v>171402</v>
      </c>
      <c r="G218">
        <v>1680.94</v>
      </c>
      <c r="H218">
        <v>40.81</v>
      </c>
      <c r="I218">
        <v>7.1859999999999999</v>
      </c>
      <c r="J218">
        <v>0.2296</v>
      </c>
      <c r="K218">
        <v>5400</v>
      </c>
      <c r="L218">
        <v>1.0827</v>
      </c>
      <c r="N218">
        <v>22.222999999999999</v>
      </c>
      <c r="O218" t="s">
        <v>171</v>
      </c>
      <c r="P218" s="12">
        <v>28065</v>
      </c>
    </row>
    <row r="219" spans="1:16" x14ac:dyDescent="0.3">
      <c r="A219" t="s">
        <v>316</v>
      </c>
      <c r="B219">
        <v>4</v>
      </c>
      <c r="C219">
        <v>4</v>
      </c>
      <c r="D219">
        <v>2.0013019999999999</v>
      </c>
      <c r="E219" t="s">
        <v>346</v>
      </c>
      <c r="F219">
        <v>171573</v>
      </c>
      <c r="G219">
        <v>1702.24</v>
      </c>
      <c r="H219">
        <v>35.07</v>
      </c>
      <c r="I219">
        <v>7.2088000000000001</v>
      </c>
      <c r="J219">
        <v>0.2248</v>
      </c>
      <c r="K219">
        <v>5200</v>
      </c>
      <c r="L219">
        <v>1.081</v>
      </c>
      <c r="N219">
        <v>22.222999999999999</v>
      </c>
      <c r="O219" t="s">
        <v>171</v>
      </c>
      <c r="P219" s="12">
        <v>28065</v>
      </c>
    </row>
    <row r="220" spans="1:16" x14ac:dyDescent="0.3">
      <c r="A220" t="s">
        <v>316</v>
      </c>
      <c r="B220">
        <v>4</v>
      </c>
      <c r="C220">
        <v>4</v>
      </c>
      <c r="D220">
        <v>2.0013016299999999</v>
      </c>
      <c r="E220" t="s">
        <v>347</v>
      </c>
      <c r="F220">
        <v>172236</v>
      </c>
      <c r="G220">
        <v>1686.9</v>
      </c>
      <c r="H220">
        <v>38.1</v>
      </c>
      <c r="I220">
        <v>7.3789999999999996</v>
      </c>
      <c r="J220">
        <v>0.34899999999999998</v>
      </c>
      <c r="K220">
        <v>5800</v>
      </c>
      <c r="L220">
        <v>1.0684</v>
      </c>
      <c r="N220">
        <v>22.222999999999999</v>
      </c>
      <c r="O220" t="s">
        <v>171</v>
      </c>
      <c r="P220" s="12">
        <v>28065</v>
      </c>
    </row>
    <row r="221" spans="1:16" x14ac:dyDescent="0.3">
      <c r="A221" t="s">
        <v>316</v>
      </c>
      <c r="B221">
        <v>4</v>
      </c>
      <c r="C221">
        <v>4</v>
      </c>
      <c r="D221">
        <v>2.0013016299999999</v>
      </c>
      <c r="E221" t="s">
        <v>348</v>
      </c>
      <c r="F221">
        <v>173698</v>
      </c>
      <c r="G221">
        <v>1635.3</v>
      </c>
      <c r="I221">
        <v>7.2320000000000002</v>
      </c>
      <c r="J221">
        <v>0.23</v>
      </c>
      <c r="L221">
        <v>1.079</v>
      </c>
      <c r="N221">
        <v>22.222999999999999</v>
      </c>
      <c r="O221" t="s">
        <v>171</v>
      </c>
      <c r="P221" s="12">
        <v>28065</v>
      </c>
    </row>
    <row r="222" spans="1:16" x14ac:dyDescent="0.3">
      <c r="A222" t="s">
        <v>316</v>
      </c>
      <c r="B222">
        <v>4</v>
      </c>
      <c r="C222">
        <v>4</v>
      </c>
      <c r="D222">
        <v>2.0013016299999999</v>
      </c>
      <c r="E222" t="s">
        <v>349</v>
      </c>
      <c r="F222">
        <v>173884</v>
      </c>
      <c r="G222">
        <v>1633.96</v>
      </c>
      <c r="H222">
        <v>35.25</v>
      </c>
      <c r="I222">
        <v>7.226</v>
      </c>
      <c r="J222">
        <v>0.222</v>
      </c>
      <c r="K222">
        <v>5120</v>
      </c>
      <c r="L222">
        <v>1.0797000000000001</v>
      </c>
      <c r="N222">
        <v>22.222999999999999</v>
      </c>
      <c r="O222" t="s">
        <v>171</v>
      </c>
      <c r="P222" s="12">
        <v>28065</v>
      </c>
    </row>
    <row r="223" spans="1:16" x14ac:dyDescent="0.3">
      <c r="A223" t="s">
        <v>316</v>
      </c>
      <c r="B223">
        <v>4</v>
      </c>
      <c r="C223">
        <v>4</v>
      </c>
      <c r="D223">
        <v>2.0013016299999999</v>
      </c>
      <c r="E223" t="s">
        <v>350</v>
      </c>
      <c r="F223">
        <v>174778</v>
      </c>
      <c r="L223">
        <v>1.091</v>
      </c>
      <c r="N223">
        <v>22.222999999999999</v>
      </c>
      <c r="O223" t="s">
        <v>171</v>
      </c>
      <c r="P223" s="12">
        <v>28065</v>
      </c>
    </row>
    <row r="224" spans="1:16" x14ac:dyDescent="0.3">
      <c r="A224" t="s">
        <v>316</v>
      </c>
      <c r="B224">
        <v>4</v>
      </c>
      <c r="C224">
        <v>4</v>
      </c>
      <c r="D224">
        <v>2.0013016299999999</v>
      </c>
      <c r="E224" t="s">
        <v>351</v>
      </c>
      <c r="F224">
        <v>174389</v>
      </c>
      <c r="G224">
        <v>1619.52</v>
      </c>
      <c r="H224">
        <v>36.5</v>
      </c>
      <c r="I224">
        <v>7.4753999999999996</v>
      </c>
      <c r="J224">
        <v>0.249</v>
      </c>
      <c r="K224">
        <v>7210</v>
      </c>
      <c r="L224">
        <v>1.0615000000000001</v>
      </c>
      <c r="N224">
        <v>22.222999999999999</v>
      </c>
      <c r="O224" t="s">
        <v>171</v>
      </c>
      <c r="P224" s="12">
        <v>28065</v>
      </c>
    </row>
    <row r="225" spans="1:16" x14ac:dyDescent="0.3">
      <c r="A225" t="s">
        <v>316</v>
      </c>
      <c r="B225">
        <v>4</v>
      </c>
      <c r="C225">
        <v>4</v>
      </c>
      <c r="D225">
        <v>2.0013016299999999</v>
      </c>
      <c r="E225" t="s">
        <v>352</v>
      </c>
      <c r="F225">
        <v>176001</v>
      </c>
      <c r="I225">
        <v>7.109</v>
      </c>
      <c r="K225">
        <v>5100</v>
      </c>
      <c r="L225">
        <v>1.0885</v>
      </c>
      <c r="N225">
        <v>22.222999999999999</v>
      </c>
      <c r="O225" t="s">
        <v>171</v>
      </c>
      <c r="P225" s="12">
        <v>28065</v>
      </c>
    </row>
    <row r="226" spans="1:16" x14ac:dyDescent="0.3">
      <c r="A226" t="s">
        <v>316</v>
      </c>
      <c r="B226">
        <v>4</v>
      </c>
      <c r="C226">
        <v>4</v>
      </c>
      <c r="D226">
        <v>2.0013016299999999</v>
      </c>
      <c r="E226" t="s">
        <v>353</v>
      </c>
      <c r="F226">
        <v>175281</v>
      </c>
      <c r="G226">
        <v>1701.18</v>
      </c>
      <c r="H226">
        <v>35.35</v>
      </c>
      <c r="I226">
        <v>7.22</v>
      </c>
      <c r="J226">
        <v>0.224</v>
      </c>
      <c r="K226">
        <v>5140</v>
      </c>
      <c r="L226">
        <v>1.0801000000000001</v>
      </c>
      <c r="N226">
        <v>22.222999999999999</v>
      </c>
      <c r="O226" t="s">
        <v>171</v>
      </c>
      <c r="P226" s="12">
        <v>28065</v>
      </c>
    </row>
    <row r="227" spans="1:16" x14ac:dyDescent="0.3">
      <c r="A227" t="s">
        <v>316</v>
      </c>
      <c r="B227">
        <v>4</v>
      </c>
      <c r="C227">
        <v>4</v>
      </c>
      <c r="D227">
        <v>2.0013016299999999</v>
      </c>
      <c r="E227" t="s">
        <v>354</v>
      </c>
      <c r="F227">
        <v>176169</v>
      </c>
      <c r="I227">
        <v>7.0919999999999996</v>
      </c>
      <c r="K227">
        <v>5000</v>
      </c>
      <c r="L227">
        <v>1.0898000000000001</v>
      </c>
      <c r="N227">
        <v>22.222999999999999</v>
      </c>
      <c r="O227" t="s">
        <v>171</v>
      </c>
      <c r="P227" s="12">
        <v>28065</v>
      </c>
    </row>
    <row r="228" spans="1:16" x14ac:dyDescent="0.3">
      <c r="A228" t="s">
        <v>316</v>
      </c>
      <c r="B228">
        <v>4</v>
      </c>
      <c r="C228">
        <v>4</v>
      </c>
      <c r="D228">
        <v>2.0013016299999999</v>
      </c>
      <c r="E228" t="s">
        <v>355</v>
      </c>
      <c r="F228">
        <v>176117</v>
      </c>
      <c r="G228">
        <v>1700.56</v>
      </c>
      <c r="H228">
        <v>35.25</v>
      </c>
      <c r="I228">
        <v>7.1044</v>
      </c>
      <c r="K228">
        <v>5080</v>
      </c>
      <c r="L228">
        <v>1.0889</v>
      </c>
      <c r="N228">
        <v>22.222999999999999</v>
      </c>
      <c r="O228" t="s">
        <v>171</v>
      </c>
      <c r="P228" s="12">
        <v>28065</v>
      </c>
    </row>
    <row r="229" spans="1:16" x14ac:dyDescent="0.3">
      <c r="A229" t="s">
        <v>316</v>
      </c>
      <c r="B229">
        <v>4</v>
      </c>
      <c r="C229">
        <v>4</v>
      </c>
      <c r="D229">
        <v>2.0013016299999999</v>
      </c>
      <c r="E229" t="s">
        <v>356</v>
      </c>
      <c r="F229">
        <v>176658</v>
      </c>
      <c r="G229">
        <v>1629.3</v>
      </c>
      <c r="H229">
        <v>35.25</v>
      </c>
      <c r="I229">
        <v>7.2130000000000001</v>
      </c>
      <c r="J229">
        <v>0.22339999999999999</v>
      </c>
      <c r="K229">
        <v>5100</v>
      </c>
      <c r="L229">
        <v>1.0806</v>
      </c>
      <c r="N229">
        <v>22.222999999999999</v>
      </c>
      <c r="O229" t="s">
        <v>171</v>
      </c>
      <c r="P229" s="12">
        <v>28065</v>
      </c>
    </row>
    <row r="230" spans="1:16" x14ac:dyDescent="0.3">
      <c r="A230" t="s">
        <v>316</v>
      </c>
      <c r="B230">
        <v>4</v>
      </c>
      <c r="C230">
        <v>4</v>
      </c>
      <c r="D230">
        <v>2.0013016299999999</v>
      </c>
      <c r="E230" t="s">
        <v>357</v>
      </c>
      <c r="F230">
        <v>177027</v>
      </c>
      <c r="G230">
        <v>1629.15</v>
      </c>
      <c r="H230">
        <v>35.25</v>
      </c>
      <c r="I230">
        <v>7.2119999999999997</v>
      </c>
      <c r="J230">
        <v>0.23</v>
      </c>
      <c r="K230">
        <v>5070</v>
      </c>
      <c r="L230">
        <v>1.081</v>
      </c>
      <c r="N230">
        <v>22.222999999999999</v>
      </c>
      <c r="O230" t="s">
        <v>171</v>
      </c>
      <c r="P230" s="12">
        <v>28065</v>
      </c>
    </row>
    <row r="231" spans="1:16" x14ac:dyDescent="0.3">
      <c r="A231" t="s">
        <v>316</v>
      </c>
      <c r="B231">
        <v>4</v>
      </c>
      <c r="C231">
        <v>4</v>
      </c>
      <c r="D231">
        <v>2.0013016299999999</v>
      </c>
      <c r="E231" t="s">
        <v>358</v>
      </c>
      <c r="F231">
        <v>177291</v>
      </c>
      <c r="G231">
        <v>1628.69</v>
      </c>
      <c r="H231">
        <v>35.25</v>
      </c>
      <c r="I231">
        <v>7.2119999999999997</v>
      </c>
      <c r="J231">
        <v>0.222</v>
      </c>
      <c r="K231">
        <v>5030</v>
      </c>
      <c r="L231">
        <v>1.081</v>
      </c>
      <c r="N231">
        <v>22.222999999999999</v>
      </c>
      <c r="O231" t="s">
        <v>171</v>
      </c>
      <c r="P231" s="12">
        <v>28065</v>
      </c>
    </row>
    <row r="232" spans="1:16" x14ac:dyDescent="0.3">
      <c r="A232" t="s">
        <v>167</v>
      </c>
      <c r="B232">
        <v>4</v>
      </c>
      <c r="C232">
        <v>40</v>
      </c>
      <c r="D232">
        <v>3.636363636</v>
      </c>
      <c r="E232" t="s">
        <v>157</v>
      </c>
      <c r="F232">
        <v>0</v>
      </c>
      <c r="L232">
        <v>3.51</v>
      </c>
      <c r="O232" t="s">
        <v>171</v>
      </c>
      <c r="P232" s="12">
        <v>27760</v>
      </c>
    </row>
    <row r="233" spans="1:16" x14ac:dyDescent="0.3">
      <c r="A233" t="s">
        <v>164</v>
      </c>
      <c r="B233">
        <v>4</v>
      </c>
      <c r="C233">
        <v>84</v>
      </c>
      <c r="D233">
        <v>3.8181818179999998</v>
      </c>
      <c r="E233" t="s">
        <v>157</v>
      </c>
      <c r="F233">
        <v>0</v>
      </c>
      <c r="L233">
        <v>3.75</v>
      </c>
      <c r="M233">
        <v>2.1299999999999999E-3</v>
      </c>
      <c r="O233" t="s">
        <v>171</v>
      </c>
      <c r="P233" s="12">
        <v>27760</v>
      </c>
    </row>
    <row r="234" spans="1:16" x14ac:dyDescent="0.3">
      <c r="A234" t="s">
        <v>168</v>
      </c>
      <c r="B234">
        <v>4</v>
      </c>
      <c r="C234">
        <v>20</v>
      </c>
      <c r="D234">
        <v>3.3333333330000001</v>
      </c>
      <c r="E234" t="s">
        <v>157</v>
      </c>
      <c r="F234">
        <v>0</v>
      </c>
      <c r="L234">
        <v>3.21</v>
      </c>
      <c r="O234" t="s">
        <v>171</v>
      </c>
      <c r="P234" s="12">
        <v>27760</v>
      </c>
    </row>
    <row r="235" spans="1:16" x14ac:dyDescent="0.3">
      <c r="A235" t="s">
        <v>163</v>
      </c>
      <c r="B235">
        <v>4</v>
      </c>
      <c r="C235">
        <v>132</v>
      </c>
      <c r="D235">
        <v>3.8823529410000002</v>
      </c>
      <c r="E235" t="s">
        <v>157</v>
      </c>
      <c r="F235">
        <v>0</v>
      </c>
      <c r="L235">
        <v>4.1500000000000004</v>
      </c>
      <c r="M235">
        <v>2.1700000000000001E-3</v>
      </c>
      <c r="O235" t="s">
        <v>171</v>
      </c>
      <c r="P235" s="12">
        <v>27760</v>
      </c>
    </row>
    <row r="236" spans="1:16" x14ac:dyDescent="0.3">
      <c r="A236" t="s">
        <v>359</v>
      </c>
      <c r="B236">
        <v>200</v>
      </c>
      <c r="C236">
        <v>202</v>
      </c>
      <c r="D236">
        <v>100.482247</v>
      </c>
      <c r="E236" t="s">
        <v>317</v>
      </c>
      <c r="F236">
        <v>0</v>
      </c>
      <c r="G236">
        <v>36</v>
      </c>
      <c r="L236">
        <v>3.3</v>
      </c>
      <c r="O236" t="s">
        <v>171</v>
      </c>
      <c r="P236" s="12">
        <v>27395</v>
      </c>
    </row>
    <row r="237" spans="1:16" x14ac:dyDescent="0.3">
      <c r="A237" t="s">
        <v>571</v>
      </c>
      <c r="B237">
        <v>202</v>
      </c>
      <c r="C237">
        <v>1</v>
      </c>
      <c r="D237">
        <v>0.99507389199999996</v>
      </c>
      <c r="E237" t="s">
        <v>157</v>
      </c>
      <c r="F237">
        <v>0</v>
      </c>
      <c r="G237">
        <v>1421</v>
      </c>
      <c r="H237">
        <v>120</v>
      </c>
      <c r="I237">
        <v>5.3890000000000002</v>
      </c>
      <c r="L237">
        <v>1.766</v>
      </c>
      <c r="O237" t="s">
        <v>646</v>
      </c>
      <c r="P237" s="12">
        <v>28430</v>
      </c>
    </row>
    <row r="238" spans="1:16" x14ac:dyDescent="0.3">
      <c r="A238" t="s">
        <v>532</v>
      </c>
      <c r="B238">
        <v>1</v>
      </c>
      <c r="C238">
        <v>3</v>
      </c>
      <c r="D238">
        <v>0.75</v>
      </c>
      <c r="E238" t="s">
        <v>533</v>
      </c>
      <c r="F238">
        <v>0</v>
      </c>
      <c r="G238">
        <v>3597.05</v>
      </c>
      <c r="H238">
        <v>81.677999999999997</v>
      </c>
      <c r="I238">
        <v>40.594999999999999</v>
      </c>
      <c r="J238">
        <v>1.6639999999999999</v>
      </c>
      <c r="L238">
        <v>0.74141999999999997</v>
      </c>
      <c r="M238">
        <v>4.5269399999999997</v>
      </c>
      <c r="N238">
        <v>15.451460000000001</v>
      </c>
      <c r="O238" t="s">
        <v>171</v>
      </c>
      <c r="P238" s="12">
        <v>28430</v>
      </c>
    </row>
    <row r="239" spans="1:16" x14ac:dyDescent="0.3">
      <c r="A239" t="s">
        <v>360</v>
      </c>
      <c r="B239">
        <v>127</v>
      </c>
      <c r="C239">
        <v>127</v>
      </c>
      <c r="D239">
        <v>63.452237799999999</v>
      </c>
      <c r="E239" t="s">
        <v>317</v>
      </c>
      <c r="F239">
        <v>0</v>
      </c>
      <c r="G239">
        <v>214.50200000000001</v>
      </c>
      <c r="H239">
        <v>0.61470000000000002</v>
      </c>
      <c r="I239">
        <v>3.7372000000000002E-2</v>
      </c>
      <c r="J239">
        <v>1.138E-4</v>
      </c>
      <c r="K239">
        <v>4.2500000000000003E-2</v>
      </c>
      <c r="L239">
        <v>2.6663000000000001</v>
      </c>
      <c r="M239">
        <v>1.5423800000000001</v>
      </c>
      <c r="N239">
        <v>9.3109999999999999</v>
      </c>
      <c r="O239" t="s">
        <v>171</v>
      </c>
      <c r="P239" s="12">
        <v>28126</v>
      </c>
    </row>
    <row r="240" spans="1:16" x14ac:dyDescent="0.3">
      <c r="A240" t="s">
        <v>360</v>
      </c>
      <c r="B240">
        <v>127</v>
      </c>
      <c r="C240">
        <v>127</v>
      </c>
      <c r="D240">
        <v>63.452237799999999</v>
      </c>
      <c r="E240" t="s">
        <v>361</v>
      </c>
      <c r="F240">
        <v>11888</v>
      </c>
      <c r="G240">
        <v>44</v>
      </c>
      <c r="H240">
        <v>1</v>
      </c>
      <c r="M240">
        <v>1.5423800000000001</v>
      </c>
      <c r="N240">
        <v>9.3109999999999999</v>
      </c>
      <c r="O240" t="s">
        <v>171</v>
      </c>
      <c r="P240" s="12">
        <v>28126</v>
      </c>
    </row>
    <row r="241" spans="1:17" x14ac:dyDescent="0.3">
      <c r="A241" t="s">
        <v>360</v>
      </c>
      <c r="B241">
        <v>127</v>
      </c>
      <c r="C241">
        <v>127</v>
      </c>
      <c r="D241">
        <v>63.452237799999999</v>
      </c>
      <c r="E241" t="s">
        <v>362</v>
      </c>
      <c r="F241">
        <v>15769.01</v>
      </c>
      <c r="G241">
        <v>125.697</v>
      </c>
      <c r="H241">
        <v>0.76419999999999999</v>
      </c>
      <c r="I241">
        <v>2.9038999999999999E-2</v>
      </c>
      <c r="J241">
        <v>1.582E-4</v>
      </c>
      <c r="K241">
        <v>5.4300000000000001E-2</v>
      </c>
      <c r="L241">
        <v>3.0247000000000002</v>
      </c>
      <c r="M241">
        <v>1.5423800000000001</v>
      </c>
      <c r="N241">
        <v>9.3109999999999999</v>
      </c>
      <c r="O241" t="s">
        <v>171</v>
      </c>
      <c r="P241" s="12">
        <v>28126</v>
      </c>
    </row>
    <row r="242" spans="1:17" x14ac:dyDescent="0.3">
      <c r="A242" t="s">
        <v>360</v>
      </c>
      <c r="B242">
        <v>127</v>
      </c>
      <c r="C242">
        <v>127</v>
      </c>
      <c r="D242">
        <v>63.452237799999999</v>
      </c>
      <c r="E242" t="s">
        <v>363</v>
      </c>
      <c r="F242">
        <v>40679</v>
      </c>
      <c r="G242">
        <v>104.41</v>
      </c>
      <c r="H242">
        <v>0.24299999999999999</v>
      </c>
      <c r="M242">
        <v>1.5423800000000001</v>
      </c>
      <c r="N242">
        <v>9.3109999999999999</v>
      </c>
      <c r="O242" t="s">
        <v>171</v>
      </c>
      <c r="P242" s="12">
        <v>28126</v>
      </c>
    </row>
    <row r="243" spans="1:17" x14ac:dyDescent="0.3">
      <c r="A243" t="s">
        <v>360</v>
      </c>
      <c r="B243">
        <v>127</v>
      </c>
      <c r="C243">
        <v>127</v>
      </c>
      <c r="D243">
        <v>63.452237799999999</v>
      </c>
      <c r="E243" t="s">
        <v>364</v>
      </c>
      <c r="F243">
        <v>41411.4</v>
      </c>
      <c r="G243">
        <v>101.59</v>
      </c>
      <c r="H243">
        <v>0.23799999999999999</v>
      </c>
      <c r="L243">
        <v>3.65</v>
      </c>
      <c r="M243">
        <v>1.5423800000000001</v>
      </c>
      <c r="N243">
        <v>9.3109999999999999</v>
      </c>
      <c r="O243" t="s">
        <v>171</v>
      </c>
      <c r="P243" s="12">
        <v>28126</v>
      </c>
    </row>
    <row r="244" spans="1:17" x14ac:dyDescent="0.3">
      <c r="A244" t="s">
        <v>360</v>
      </c>
      <c r="B244">
        <v>127</v>
      </c>
      <c r="C244">
        <v>127</v>
      </c>
      <c r="D244">
        <v>63.452237799999999</v>
      </c>
      <c r="E244" t="s">
        <v>365</v>
      </c>
      <c r="F244">
        <v>45230</v>
      </c>
      <c r="G244">
        <v>93.4</v>
      </c>
      <c r="H244">
        <v>0.6</v>
      </c>
      <c r="M244">
        <v>1.5423800000000001</v>
      </c>
      <c r="N244">
        <v>9.3109999999999999</v>
      </c>
      <c r="O244" t="s">
        <v>171</v>
      </c>
      <c r="P244" s="12">
        <v>28126</v>
      </c>
    </row>
    <row r="245" spans="1:17" x14ac:dyDescent="0.3">
      <c r="A245" t="s">
        <v>360</v>
      </c>
      <c r="B245">
        <v>127</v>
      </c>
      <c r="C245">
        <v>127</v>
      </c>
      <c r="D245">
        <v>63.452237799999999</v>
      </c>
      <c r="E245" t="s">
        <v>366</v>
      </c>
      <c r="F245">
        <v>47217.8</v>
      </c>
      <c r="G245">
        <v>95.954999999999998</v>
      </c>
      <c r="H245">
        <v>0.36230000000000001</v>
      </c>
      <c r="L245">
        <v>3.6</v>
      </c>
      <c r="M245">
        <v>1.5423800000000001</v>
      </c>
      <c r="N245">
        <v>9.3109999999999999</v>
      </c>
      <c r="O245" t="s">
        <v>171</v>
      </c>
      <c r="P245" s="12">
        <v>28126</v>
      </c>
    </row>
    <row r="246" spans="1:17" x14ac:dyDescent="0.3">
      <c r="A246" t="s">
        <v>360</v>
      </c>
      <c r="B246">
        <v>127</v>
      </c>
      <c r="C246">
        <v>127</v>
      </c>
      <c r="D246">
        <v>63.452237799999999</v>
      </c>
      <c r="E246" t="s">
        <v>197</v>
      </c>
      <c r="F246">
        <v>46063</v>
      </c>
      <c r="G246">
        <v>103.7</v>
      </c>
      <c r="H246">
        <v>9.5000000000000001E-2</v>
      </c>
      <c r="M246">
        <v>1.5423800000000001</v>
      </c>
      <c r="N246">
        <v>9.3109999999999999</v>
      </c>
      <c r="O246" t="s">
        <v>171</v>
      </c>
      <c r="P246" s="12">
        <v>28126</v>
      </c>
    </row>
    <row r="247" spans="1:17" x14ac:dyDescent="0.3">
      <c r="A247" t="s">
        <v>360</v>
      </c>
      <c r="B247">
        <v>127</v>
      </c>
      <c r="C247">
        <v>127</v>
      </c>
      <c r="D247">
        <v>63.452237799999999</v>
      </c>
      <c r="E247" t="s">
        <v>198</v>
      </c>
      <c r="F247">
        <v>51973</v>
      </c>
      <c r="G247">
        <v>112.4</v>
      </c>
      <c r="H247">
        <v>0.70499999999999996</v>
      </c>
      <c r="M247">
        <v>1.5423800000000001</v>
      </c>
      <c r="N247">
        <v>9.3109999999999999</v>
      </c>
      <c r="O247" t="s">
        <v>171</v>
      </c>
      <c r="P247" s="12">
        <v>28126</v>
      </c>
    </row>
    <row r="248" spans="1:17" x14ac:dyDescent="0.3">
      <c r="A248" t="s">
        <v>509</v>
      </c>
      <c r="B248">
        <v>127</v>
      </c>
      <c r="C248">
        <v>79</v>
      </c>
      <c r="D248">
        <v>48.703883500000003</v>
      </c>
      <c r="E248" t="s">
        <v>157</v>
      </c>
      <c r="F248">
        <v>0</v>
      </c>
      <c r="G248">
        <v>268.64</v>
      </c>
      <c r="H248">
        <v>0.81399999999999995</v>
      </c>
      <c r="I248">
        <v>5.6832519999999997E-2</v>
      </c>
      <c r="J248">
        <v>1.9689999999999999E-4</v>
      </c>
      <c r="K248">
        <v>1.02</v>
      </c>
      <c r="L248">
        <v>2.4689890000000001</v>
      </c>
      <c r="M248">
        <v>1.8176000000000001</v>
      </c>
      <c r="N248">
        <v>9.85</v>
      </c>
      <c r="O248" t="s">
        <v>171</v>
      </c>
      <c r="P248" s="12">
        <v>28430</v>
      </c>
    </row>
    <row r="249" spans="1:17" x14ac:dyDescent="0.3">
      <c r="A249" t="s">
        <v>524</v>
      </c>
      <c r="B249">
        <v>113</v>
      </c>
      <c r="C249">
        <v>79</v>
      </c>
      <c r="D249">
        <f>B249*C249/(B249+C249)</f>
        <v>46.494791666666664</v>
      </c>
      <c r="E249" t="s">
        <v>589</v>
      </c>
      <c r="F249">
        <v>26597.85</v>
      </c>
      <c r="G249">
        <v>228.16300000000001</v>
      </c>
      <c r="H249">
        <v>1.1950000000000001</v>
      </c>
      <c r="I249">
        <v>5.8323E-2</v>
      </c>
      <c r="J249">
        <f>0.000245</f>
        <v>2.4499999999999999E-4</v>
      </c>
      <c r="L249" t="s">
        <v>590</v>
      </c>
      <c r="M249">
        <v>3.99</v>
      </c>
      <c r="O249" t="s">
        <v>591</v>
      </c>
      <c r="P249">
        <v>2004</v>
      </c>
    </row>
    <row r="250" spans="1:17" x14ac:dyDescent="0.3">
      <c r="A250" t="s">
        <v>524</v>
      </c>
      <c r="B250">
        <v>115</v>
      </c>
      <c r="C250">
        <v>81</v>
      </c>
      <c r="D250">
        <v>47.525510199999999</v>
      </c>
      <c r="E250" t="s">
        <v>157</v>
      </c>
      <c r="F250">
        <v>0</v>
      </c>
      <c r="G250">
        <v>221</v>
      </c>
      <c r="H250">
        <v>0.65</v>
      </c>
      <c r="I250">
        <v>5.4894400000000003E-2</v>
      </c>
      <c r="J250">
        <v>1.862E-4</v>
      </c>
      <c r="K250">
        <v>1.35</v>
      </c>
      <c r="L250">
        <v>2.54318</v>
      </c>
      <c r="M250">
        <v>3.99</v>
      </c>
      <c r="N250">
        <v>9.09</v>
      </c>
      <c r="O250" t="s">
        <v>171</v>
      </c>
      <c r="P250" s="12">
        <v>28430</v>
      </c>
    </row>
    <row r="251" spans="1:17" x14ac:dyDescent="0.3">
      <c r="A251" t="s">
        <v>618</v>
      </c>
      <c r="B251">
        <v>115</v>
      </c>
      <c r="C251">
        <v>35</v>
      </c>
      <c r="D251">
        <f>B251*C251/(B251+C251)</f>
        <v>26.833333333333332</v>
      </c>
      <c r="E251" t="s">
        <v>18</v>
      </c>
      <c r="F251">
        <v>0</v>
      </c>
      <c r="G251">
        <v>317.38900000000001</v>
      </c>
      <c r="H251">
        <v>1.032</v>
      </c>
      <c r="I251">
        <v>0.10897999999999999</v>
      </c>
      <c r="J251">
        <f>5.173703-4</f>
        <v>1.1737029999999997</v>
      </c>
      <c r="L251">
        <v>2.4020239999999999</v>
      </c>
      <c r="O251" t="s">
        <v>591</v>
      </c>
      <c r="P251">
        <v>2004</v>
      </c>
    </row>
    <row r="252" spans="1:17" x14ac:dyDescent="0.3">
      <c r="A252" t="s">
        <v>618</v>
      </c>
      <c r="B252">
        <v>115</v>
      </c>
      <c r="C252">
        <v>35</v>
      </c>
      <c r="D252">
        <f>B252*C252/(B252+C252)</f>
        <v>26.833333333333332</v>
      </c>
      <c r="E252" t="s">
        <v>617</v>
      </c>
      <c r="F252">
        <v>27778.208999999999</v>
      </c>
      <c r="G252">
        <v>340.04</v>
      </c>
      <c r="H252">
        <v>1.88</v>
      </c>
      <c r="I252">
        <v>0.11522</v>
      </c>
      <c r="J252">
        <f>0.0006678</f>
        <v>6.6779999999999997E-4</v>
      </c>
      <c r="L252">
        <v>2.3330000000000002</v>
      </c>
      <c r="O252" t="s">
        <v>591</v>
      </c>
      <c r="P252">
        <v>2004</v>
      </c>
    </row>
    <row r="253" spans="1:17" x14ac:dyDescent="0.3">
      <c r="A253" t="s">
        <v>616</v>
      </c>
      <c r="B253">
        <v>115</v>
      </c>
      <c r="C253">
        <v>19</v>
      </c>
      <c r="D253">
        <f>B253*C253/(B253+C253)</f>
        <v>16.305970149253731</v>
      </c>
      <c r="E253" t="s">
        <v>18</v>
      </c>
      <c r="F253">
        <v>0</v>
      </c>
      <c r="G253">
        <v>535.00099999999998</v>
      </c>
      <c r="H253">
        <v>2.6179999999999999</v>
      </c>
      <c r="I253">
        <v>0.26213999999999998</v>
      </c>
      <c r="J253">
        <f>0.00187855</f>
        <v>1.8785500000000001E-3</v>
      </c>
      <c r="L253">
        <v>1.9854000000000001</v>
      </c>
      <c r="O253" t="s">
        <v>591</v>
      </c>
      <c r="P253">
        <v>2004</v>
      </c>
    </row>
    <row r="254" spans="1:17" x14ac:dyDescent="0.3">
      <c r="A254" t="s">
        <v>616</v>
      </c>
      <c r="B254">
        <v>115</v>
      </c>
      <c r="C254">
        <v>19</v>
      </c>
      <c r="D254">
        <f>B254*C254/(B254+C254)</f>
        <v>16.305970149253731</v>
      </c>
      <c r="E254" t="s">
        <v>617</v>
      </c>
      <c r="F254">
        <v>30445.86</v>
      </c>
      <c r="G254">
        <v>575.20000000000005</v>
      </c>
      <c r="H254">
        <v>3.67</v>
      </c>
      <c r="I254">
        <v>0.2732</v>
      </c>
      <c r="J254">
        <f>0.002</f>
        <v>2E-3</v>
      </c>
      <c r="L254">
        <v>1.9450000000000001</v>
      </c>
      <c r="O254" t="s">
        <v>591</v>
      </c>
      <c r="P254">
        <v>2004</v>
      </c>
    </row>
    <row r="255" spans="1:17" x14ac:dyDescent="0.3">
      <c r="A255" t="s">
        <v>520</v>
      </c>
      <c r="B255">
        <v>115</v>
      </c>
      <c r="C255">
        <v>127</v>
      </c>
      <c r="D255">
        <v>60.351239669999998</v>
      </c>
      <c r="E255" t="s">
        <v>157</v>
      </c>
      <c r="F255">
        <v>0</v>
      </c>
      <c r="G255">
        <v>177.1</v>
      </c>
      <c r="H255">
        <v>0.4</v>
      </c>
      <c r="I255">
        <v>3.6866999999999997E-2</v>
      </c>
      <c r="J255">
        <v>1.0411E-4</v>
      </c>
      <c r="K255">
        <v>0.76</v>
      </c>
      <c r="L255">
        <v>2.7536499999999999</v>
      </c>
      <c r="M255">
        <v>3.43</v>
      </c>
      <c r="N255">
        <v>8.5</v>
      </c>
      <c r="O255" t="s">
        <v>171</v>
      </c>
      <c r="P255" s="12">
        <v>28430</v>
      </c>
    </row>
    <row r="256" spans="1:17" x14ac:dyDescent="0.3">
      <c r="A256" t="s">
        <v>623</v>
      </c>
      <c r="B256">
        <v>193</v>
      </c>
      <c r="C256">
        <v>28</v>
      </c>
      <c r="D256">
        <f>B256*C256/(B256+C256)</f>
        <v>24.452488687782804</v>
      </c>
      <c r="E256" t="s">
        <v>624</v>
      </c>
      <c r="F256">
        <v>0</v>
      </c>
      <c r="G256">
        <v>533</v>
      </c>
      <c r="L256">
        <v>2.09</v>
      </c>
      <c r="O256" t="s">
        <v>625</v>
      </c>
      <c r="P256">
        <v>2013</v>
      </c>
      <c r="Q256" t="s">
        <v>606</v>
      </c>
    </row>
    <row r="257" spans="1:16" x14ac:dyDescent="0.3">
      <c r="A257" t="s">
        <v>367</v>
      </c>
      <c r="B257">
        <v>39</v>
      </c>
      <c r="C257">
        <v>39</v>
      </c>
      <c r="D257">
        <v>19.481854500000001</v>
      </c>
      <c r="E257" t="s">
        <v>368</v>
      </c>
      <c r="F257">
        <v>0</v>
      </c>
      <c r="G257">
        <v>92.021000000000001</v>
      </c>
      <c r="H257">
        <v>0.28289999999999998</v>
      </c>
      <c r="I257">
        <v>5.6743000000000002E-2</v>
      </c>
      <c r="J257">
        <v>1.651E-4</v>
      </c>
      <c r="K257">
        <v>0.86299999999999999</v>
      </c>
      <c r="L257">
        <v>3.9051</v>
      </c>
      <c r="M257">
        <v>0.51400000000000001</v>
      </c>
      <c r="N257">
        <v>4</v>
      </c>
      <c r="O257" t="s">
        <v>171</v>
      </c>
      <c r="P257" s="12">
        <v>28126</v>
      </c>
    </row>
    <row r="258" spans="1:16" x14ac:dyDescent="0.3">
      <c r="A258" t="s">
        <v>367</v>
      </c>
      <c r="B258">
        <v>39</v>
      </c>
      <c r="C258">
        <v>39</v>
      </c>
      <c r="D258">
        <v>19.481854500000001</v>
      </c>
      <c r="E258" t="s">
        <v>369</v>
      </c>
      <c r="F258">
        <v>11681.9</v>
      </c>
      <c r="G258">
        <v>69.09</v>
      </c>
      <c r="H258">
        <v>0.153</v>
      </c>
      <c r="M258">
        <v>0.51400000000000001</v>
      </c>
      <c r="N258">
        <v>4</v>
      </c>
      <c r="O258" t="s">
        <v>171</v>
      </c>
      <c r="P258" s="12">
        <v>28126</v>
      </c>
    </row>
    <row r="259" spans="1:16" x14ac:dyDescent="0.3">
      <c r="A259" t="s">
        <v>367</v>
      </c>
      <c r="B259">
        <v>39</v>
      </c>
      <c r="C259">
        <v>39</v>
      </c>
      <c r="D259">
        <v>19.481854500000001</v>
      </c>
      <c r="E259" t="s">
        <v>370</v>
      </c>
      <c r="F259">
        <v>15376.74</v>
      </c>
      <c r="G259">
        <v>75</v>
      </c>
      <c r="H259">
        <v>0.3876</v>
      </c>
      <c r="I259">
        <v>4.8763000000000001E-2</v>
      </c>
      <c r="J259">
        <v>2.4000000000000001E-4</v>
      </c>
      <c r="K259">
        <v>0.82499999999999996</v>
      </c>
      <c r="L259">
        <v>4.2125000000000004</v>
      </c>
      <c r="M259">
        <v>0.51400000000000001</v>
      </c>
      <c r="N259">
        <v>4</v>
      </c>
      <c r="O259" t="s">
        <v>171</v>
      </c>
      <c r="P259" s="12">
        <v>28126</v>
      </c>
    </row>
    <row r="260" spans="1:16" x14ac:dyDescent="0.3">
      <c r="A260" t="s">
        <v>367</v>
      </c>
      <c r="B260">
        <v>39</v>
      </c>
      <c r="C260">
        <v>39</v>
      </c>
      <c r="D260">
        <v>19.481854500000001</v>
      </c>
      <c r="E260" t="s">
        <v>371</v>
      </c>
      <c r="F260">
        <v>22969.43</v>
      </c>
      <c r="G260">
        <v>61.484999999999999</v>
      </c>
      <c r="H260">
        <v>0.13300000000000001</v>
      </c>
      <c r="I260">
        <v>4.4040000000000003E-2</v>
      </c>
      <c r="J260">
        <v>1.1E-4</v>
      </c>
      <c r="L260">
        <v>4.4329999999999998</v>
      </c>
      <c r="M260">
        <v>0.51400000000000001</v>
      </c>
      <c r="N260">
        <v>4</v>
      </c>
      <c r="O260" t="s">
        <v>171</v>
      </c>
      <c r="P260" s="12">
        <v>28126</v>
      </c>
    </row>
    <row r="261" spans="1:16" x14ac:dyDescent="0.3">
      <c r="A261" t="s">
        <v>367</v>
      </c>
      <c r="B261">
        <v>39</v>
      </c>
      <c r="C261">
        <v>39</v>
      </c>
      <c r="D261">
        <v>19.481854500000001</v>
      </c>
      <c r="E261" t="s">
        <v>200</v>
      </c>
      <c r="F261">
        <v>24627.7</v>
      </c>
      <c r="G261">
        <v>61.6</v>
      </c>
      <c r="H261">
        <v>0.9</v>
      </c>
      <c r="M261">
        <v>0.51400000000000001</v>
      </c>
      <c r="N261">
        <v>4</v>
      </c>
      <c r="O261" t="s">
        <v>171</v>
      </c>
      <c r="P261" s="12">
        <v>28126</v>
      </c>
    </row>
    <row r="262" spans="1:16" x14ac:dyDescent="0.3">
      <c r="A262" t="s">
        <v>367</v>
      </c>
      <c r="B262">
        <v>39</v>
      </c>
      <c r="C262">
        <v>39</v>
      </c>
      <c r="D262">
        <v>19.481854500000001</v>
      </c>
      <c r="E262" t="s">
        <v>195</v>
      </c>
      <c r="F262">
        <v>26494</v>
      </c>
      <c r="G262">
        <v>61.8</v>
      </c>
      <c r="H262">
        <v>0.28000000000000003</v>
      </c>
      <c r="M262">
        <v>0.51400000000000001</v>
      </c>
      <c r="N262">
        <v>4</v>
      </c>
      <c r="O262" t="s">
        <v>171</v>
      </c>
      <c r="P262" s="12">
        <v>28126</v>
      </c>
    </row>
    <row r="263" spans="1:16" x14ac:dyDescent="0.3">
      <c r="A263" t="s">
        <v>367</v>
      </c>
      <c r="B263">
        <v>39</v>
      </c>
      <c r="C263">
        <v>39</v>
      </c>
      <c r="D263">
        <v>19.481854500000001</v>
      </c>
      <c r="E263" t="s">
        <v>372</v>
      </c>
      <c r="F263">
        <v>27571</v>
      </c>
      <c r="G263">
        <v>62.29</v>
      </c>
      <c r="H263">
        <v>0.24</v>
      </c>
      <c r="M263">
        <v>0.51400000000000001</v>
      </c>
      <c r="N263">
        <v>4</v>
      </c>
      <c r="O263" t="s">
        <v>171</v>
      </c>
      <c r="P263" s="12">
        <v>28126</v>
      </c>
    </row>
    <row r="264" spans="1:16" x14ac:dyDescent="0.3">
      <c r="A264" t="s">
        <v>367</v>
      </c>
      <c r="B264">
        <v>39</v>
      </c>
      <c r="C264">
        <v>39</v>
      </c>
      <c r="D264">
        <v>19.481854500000001</v>
      </c>
      <c r="E264" t="s">
        <v>196</v>
      </c>
      <c r="F264">
        <v>28091</v>
      </c>
      <c r="G264">
        <v>64.900000000000006</v>
      </c>
      <c r="H264">
        <v>0.55000000000000004</v>
      </c>
      <c r="M264">
        <v>0.51400000000000001</v>
      </c>
      <c r="N264">
        <v>4</v>
      </c>
      <c r="O264" t="s">
        <v>171</v>
      </c>
      <c r="P264" s="12">
        <v>28126</v>
      </c>
    </row>
    <row r="265" spans="1:16" x14ac:dyDescent="0.3">
      <c r="A265" t="s">
        <v>551</v>
      </c>
      <c r="B265">
        <v>39</v>
      </c>
      <c r="C265">
        <v>79</v>
      </c>
      <c r="D265">
        <v>26.110169490000001</v>
      </c>
      <c r="E265" t="s">
        <v>157</v>
      </c>
      <c r="F265">
        <v>0</v>
      </c>
      <c r="G265">
        <v>213</v>
      </c>
      <c r="H265">
        <v>0.8</v>
      </c>
      <c r="I265">
        <v>8.1199999999999994E-2</v>
      </c>
      <c r="J265">
        <v>4.0000000000000002E-4</v>
      </c>
      <c r="L265">
        <v>2.8210000000000002</v>
      </c>
      <c r="O265" t="s">
        <v>171</v>
      </c>
      <c r="P265" s="12">
        <v>28430</v>
      </c>
    </row>
    <row r="266" spans="1:16" x14ac:dyDescent="0.3">
      <c r="A266" t="s">
        <v>531</v>
      </c>
      <c r="B266">
        <v>39</v>
      </c>
      <c r="C266">
        <v>35</v>
      </c>
      <c r="D266">
        <v>18.445945949999999</v>
      </c>
      <c r="E266" t="s">
        <v>157</v>
      </c>
      <c r="F266">
        <v>0</v>
      </c>
      <c r="G266">
        <v>281</v>
      </c>
      <c r="H266">
        <v>1.3</v>
      </c>
      <c r="I266">
        <v>0.12863475999999999</v>
      </c>
      <c r="J266">
        <v>7.8989999999999996E-4</v>
      </c>
      <c r="K266">
        <v>1.0873999999999999</v>
      </c>
      <c r="L266">
        <v>2.6666500000000002</v>
      </c>
      <c r="M266">
        <v>4.34</v>
      </c>
      <c r="N266">
        <v>8.44</v>
      </c>
      <c r="O266" t="s">
        <v>171</v>
      </c>
      <c r="P266" s="12">
        <v>28430</v>
      </c>
    </row>
    <row r="267" spans="1:16" x14ac:dyDescent="0.3">
      <c r="A267" t="s">
        <v>540</v>
      </c>
      <c r="B267">
        <v>39</v>
      </c>
      <c r="C267">
        <v>18.998000000000001</v>
      </c>
      <c r="D267">
        <v>12.774957759999999</v>
      </c>
      <c r="E267" t="s">
        <v>157</v>
      </c>
      <c r="F267">
        <v>0</v>
      </c>
      <c r="G267">
        <v>428</v>
      </c>
      <c r="H267">
        <v>2.4</v>
      </c>
      <c r="I267">
        <v>0.27993741300000002</v>
      </c>
      <c r="J267">
        <v>2.3350379999999998E-3</v>
      </c>
      <c r="K267">
        <v>4.8340000000000001E-2</v>
      </c>
      <c r="L267">
        <v>2.1714570000000002</v>
      </c>
      <c r="M267">
        <v>5.07</v>
      </c>
      <c r="O267" t="s">
        <v>171</v>
      </c>
      <c r="P267" s="12">
        <v>28430</v>
      </c>
    </row>
    <row r="268" spans="1:16" x14ac:dyDescent="0.3">
      <c r="A268" t="s">
        <v>518</v>
      </c>
      <c r="B268">
        <v>39</v>
      </c>
      <c r="C268">
        <v>127</v>
      </c>
      <c r="D268">
        <v>29.837349400000001</v>
      </c>
      <c r="E268" t="s">
        <v>157</v>
      </c>
      <c r="F268">
        <v>0</v>
      </c>
      <c r="G268">
        <v>186.53</v>
      </c>
      <c r="H268">
        <v>0.57399999999999995</v>
      </c>
      <c r="I268">
        <v>6.0874730000000002E-2</v>
      </c>
      <c r="J268">
        <v>2.6776000000000002E-4</v>
      </c>
      <c r="K268">
        <v>2.8934000000000002</v>
      </c>
      <c r="L268">
        <v>3.047844</v>
      </c>
      <c r="M268">
        <v>3.31</v>
      </c>
      <c r="N268">
        <v>7.21</v>
      </c>
      <c r="O268" t="s">
        <v>171</v>
      </c>
      <c r="P268" s="12">
        <v>28430</v>
      </c>
    </row>
    <row r="269" spans="1:16" x14ac:dyDescent="0.3">
      <c r="A269" t="s">
        <v>373</v>
      </c>
      <c r="B269">
        <v>84</v>
      </c>
      <c r="C269">
        <v>84</v>
      </c>
      <c r="D269">
        <v>41.955752699999998</v>
      </c>
      <c r="E269" t="s">
        <v>374</v>
      </c>
      <c r="F269">
        <v>0</v>
      </c>
      <c r="G269">
        <v>24.18</v>
      </c>
      <c r="H269">
        <v>1.34</v>
      </c>
      <c r="L269">
        <v>4.03</v>
      </c>
      <c r="M269">
        <v>1.5699999999999999E-2</v>
      </c>
      <c r="N269">
        <v>12.87</v>
      </c>
      <c r="O269" t="s">
        <v>171</v>
      </c>
      <c r="P269" s="12">
        <v>28216</v>
      </c>
    </row>
    <row r="270" spans="1:16" x14ac:dyDescent="0.3">
      <c r="A270" t="s">
        <v>373</v>
      </c>
      <c r="B270">
        <v>84</v>
      </c>
      <c r="C270">
        <v>84</v>
      </c>
      <c r="D270">
        <v>41.955752699999998</v>
      </c>
      <c r="E270" t="s">
        <v>375</v>
      </c>
      <c r="F270">
        <v>79613</v>
      </c>
      <c r="G270">
        <v>67.3</v>
      </c>
      <c r="M270">
        <v>1.5699999999999999E-2</v>
      </c>
      <c r="N270">
        <v>12.87</v>
      </c>
      <c r="O270" t="s">
        <v>171</v>
      </c>
      <c r="P270" s="12">
        <v>28216</v>
      </c>
    </row>
    <row r="271" spans="1:16" x14ac:dyDescent="0.3">
      <c r="A271" t="s">
        <v>373</v>
      </c>
      <c r="B271">
        <v>84</v>
      </c>
      <c r="C271">
        <v>84</v>
      </c>
      <c r="D271">
        <v>41.955752699999998</v>
      </c>
      <c r="E271" t="s">
        <v>376</v>
      </c>
      <c r="F271">
        <v>80006</v>
      </c>
      <c r="G271">
        <v>80.8</v>
      </c>
      <c r="M271">
        <v>1.5699999999999999E-2</v>
      </c>
      <c r="N271">
        <v>12.87</v>
      </c>
      <c r="O271" t="s">
        <v>171</v>
      </c>
      <c r="P271" s="12">
        <v>28216</v>
      </c>
    </row>
    <row r="272" spans="1:16" x14ac:dyDescent="0.3">
      <c r="A272" t="s">
        <v>373</v>
      </c>
      <c r="B272">
        <v>84</v>
      </c>
      <c r="C272">
        <v>84</v>
      </c>
      <c r="D272">
        <v>41.955752699999998</v>
      </c>
      <c r="E272" t="s">
        <v>377</v>
      </c>
      <c r="F272">
        <v>85522</v>
      </c>
      <c r="G272">
        <v>43.31</v>
      </c>
      <c r="H272">
        <v>1.74</v>
      </c>
      <c r="M272">
        <v>1.5699999999999999E-2</v>
      </c>
      <c r="N272">
        <v>12.87</v>
      </c>
      <c r="O272" t="s">
        <v>171</v>
      </c>
      <c r="P272" s="12">
        <v>28216</v>
      </c>
    </row>
    <row r="273" spans="1:17" x14ac:dyDescent="0.3">
      <c r="A273" t="s">
        <v>564</v>
      </c>
      <c r="B273">
        <v>139</v>
      </c>
      <c r="C273">
        <v>19</v>
      </c>
      <c r="D273">
        <v>16.71518987</v>
      </c>
      <c r="E273" t="s">
        <v>157</v>
      </c>
      <c r="F273">
        <v>0</v>
      </c>
      <c r="G273">
        <v>570</v>
      </c>
      <c r="I273">
        <v>0.24560000000000001</v>
      </c>
      <c r="L273">
        <v>2.0259999999999998</v>
      </c>
      <c r="O273" t="s">
        <v>171</v>
      </c>
      <c r="P273" s="12">
        <v>28430</v>
      </c>
    </row>
    <row r="274" spans="1:17" x14ac:dyDescent="0.3">
      <c r="A274" t="s">
        <v>378</v>
      </c>
      <c r="B274">
        <v>7</v>
      </c>
      <c r="C274">
        <v>7</v>
      </c>
      <c r="D274">
        <v>3.5080024000000001</v>
      </c>
      <c r="E274" t="s">
        <v>368</v>
      </c>
      <c r="F274">
        <v>0</v>
      </c>
      <c r="G274">
        <v>351.43</v>
      </c>
      <c r="H274">
        <v>2.61</v>
      </c>
      <c r="I274">
        <v>0.67264000000000002</v>
      </c>
      <c r="J274">
        <v>7.0400000000000003E-3</v>
      </c>
      <c r="K274">
        <v>98.7</v>
      </c>
      <c r="L274">
        <v>2.6728999999999998</v>
      </c>
      <c r="M274">
        <v>1.046</v>
      </c>
      <c r="N274">
        <v>5</v>
      </c>
      <c r="O274" t="s">
        <v>171</v>
      </c>
      <c r="P274" s="12">
        <v>28185</v>
      </c>
    </row>
    <row r="275" spans="1:17" x14ac:dyDescent="0.3">
      <c r="A275" t="s">
        <v>378</v>
      </c>
      <c r="B275">
        <v>7</v>
      </c>
      <c r="C275">
        <v>7</v>
      </c>
      <c r="D275">
        <v>3.5080024000000001</v>
      </c>
      <c r="E275" t="s">
        <v>369</v>
      </c>
      <c r="F275">
        <v>14068.35</v>
      </c>
      <c r="G275">
        <v>255.47</v>
      </c>
      <c r="H275">
        <v>1.5820000000000001</v>
      </c>
      <c r="I275">
        <v>0.4975</v>
      </c>
      <c r="J275">
        <v>5.4000000000000003E-3</v>
      </c>
      <c r="K275">
        <v>75.400000000000006</v>
      </c>
      <c r="L275">
        <v>3.1078999999999999</v>
      </c>
      <c r="M275">
        <v>1.046</v>
      </c>
      <c r="N275">
        <v>5</v>
      </c>
      <c r="O275" t="s">
        <v>171</v>
      </c>
      <c r="P275" s="12">
        <v>28185</v>
      </c>
    </row>
    <row r="276" spans="1:17" x14ac:dyDescent="0.3">
      <c r="A276" t="s">
        <v>378</v>
      </c>
      <c r="B276">
        <v>7</v>
      </c>
      <c r="C276">
        <v>7</v>
      </c>
      <c r="D276">
        <v>3.5080024000000001</v>
      </c>
      <c r="E276" t="s">
        <v>370</v>
      </c>
      <c r="F276">
        <v>20436.009999999998</v>
      </c>
      <c r="G276">
        <v>270.12</v>
      </c>
      <c r="H276">
        <v>2.6709999999999998</v>
      </c>
      <c r="I276">
        <v>0.55769999999999997</v>
      </c>
      <c r="J276">
        <v>8.5000000000000006E-3</v>
      </c>
      <c r="K276">
        <v>94.5</v>
      </c>
      <c r="L276">
        <v>2.9350000000000001</v>
      </c>
      <c r="M276">
        <v>1.046</v>
      </c>
      <c r="N276">
        <v>5</v>
      </c>
      <c r="O276" t="s">
        <v>171</v>
      </c>
      <c r="P276" s="12">
        <v>28185</v>
      </c>
    </row>
    <row r="277" spans="1:17" x14ac:dyDescent="0.3">
      <c r="A277" t="s">
        <v>378</v>
      </c>
      <c r="B277">
        <v>7</v>
      </c>
      <c r="C277">
        <v>7</v>
      </c>
      <c r="D277">
        <v>3.5080024000000001</v>
      </c>
      <c r="E277" t="s">
        <v>371</v>
      </c>
      <c r="F277">
        <v>30550.6</v>
      </c>
      <c r="G277">
        <v>237.9</v>
      </c>
      <c r="H277">
        <v>3</v>
      </c>
      <c r="I277">
        <v>0.50749999999999995</v>
      </c>
      <c r="J277">
        <v>9.7300000000000008E-3</v>
      </c>
      <c r="K277">
        <v>90</v>
      </c>
      <c r="L277">
        <v>3.077</v>
      </c>
      <c r="M277">
        <v>1.046</v>
      </c>
      <c r="N277">
        <v>5</v>
      </c>
      <c r="O277" t="s">
        <v>171</v>
      </c>
      <c r="P277" s="12">
        <v>28185</v>
      </c>
    </row>
    <row r="278" spans="1:17" x14ac:dyDescent="0.3">
      <c r="A278" t="s">
        <v>378</v>
      </c>
      <c r="B278">
        <v>7</v>
      </c>
      <c r="C278">
        <v>7</v>
      </c>
      <c r="D278">
        <v>3.5080024000000001</v>
      </c>
      <c r="E278" t="s">
        <v>379</v>
      </c>
      <c r="F278">
        <v>34518</v>
      </c>
      <c r="G278">
        <v>201.68</v>
      </c>
      <c r="I278">
        <v>0.46279999999999999</v>
      </c>
      <c r="J278">
        <v>7.3000000000000001E-3</v>
      </c>
      <c r="K278">
        <v>114</v>
      </c>
      <c r="L278">
        <v>3.222</v>
      </c>
      <c r="M278">
        <v>1.046</v>
      </c>
      <c r="N278">
        <v>5</v>
      </c>
      <c r="O278" t="s">
        <v>171</v>
      </c>
      <c r="P278" s="12">
        <v>28185</v>
      </c>
    </row>
    <row r="279" spans="1:17" x14ac:dyDescent="0.3">
      <c r="A279" t="s">
        <v>60</v>
      </c>
      <c r="B279" s="1">
        <v>6.9409999999999998</v>
      </c>
      <c r="C279">
        <v>9.0120000000000005</v>
      </c>
      <c r="D279">
        <f>(B279*C279)/(B279+C279)</f>
        <v>3.9210362941139598</v>
      </c>
      <c r="E279" t="s">
        <v>25</v>
      </c>
      <c r="F279">
        <v>0</v>
      </c>
      <c r="G279">
        <v>326.2</v>
      </c>
      <c r="H279">
        <v>9.5</v>
      </c>
      <c r="K279" s="4"/>
      <c r="L279">
        <v>2.59</v>
      </c>
      <c r="M279">
        <f>(2794-(G279/2)+(H279/4))*0.000123984</f>
        <v>0.32648396759999998</v>
      </c>
      <c r="O279" t="s">
        <v>61</v>
      </c>
      <c r="P279" t="s">
        <v>62</v>
      </c>
      <c r="Q279" t="s">
        <v>63</v>
      </c>
    </row>
    <row r="280" spans="1:17" x14ac:dyDescent="0.3">
      <c r="A280" t="s">
        <v>60</v>
      </c>
      <c r="B280" s="1">
        <v>6.9409999999999998</v>
      </c>
      <c r="C280">
        <v>9.0120000000000005</v>
      </c>
      <c r="D280">
        <f>(B280*C280)/(B280+C280)</f>
        <v>3.9210362941139598</v>
      </c>
      <c r="E280" t="s">
        <v>64</v>
      </c>
      <c r="F280">
        <v>19203</v>
      </c>
      <c r="G280">
        <v>188</v>
      </c>
      <c r="L280">
        <v>3.04</v>
      </c>
      <c r="M280">
        <f>(2794-(G279/2)+(H279/4))*0.000123984</f>
        <v>0.32648396759999998</v>
      </c>
      <c r="O280" t="s">
        <v>65</v>
      </c>
      <c r="P280" t="s">
        <v>66</v>
      </c>
      <c r="Q280" t="s">
        <v>63</v>
      </c>
    </row>
    <row r="281" spans="1:17" x14ac:dyDescent="0.3">
      <c r="A281" t="s">
        <v>498</v>
      </c>
      <c r="B281">
        <v>7</v>
      </c>
      <c r="C281">
        <v>79</v>
      </c>
      <c r="D281">
        <v>6.4302325580000002</v>
      </c>
      <c r="E281" t="s">
        <v>157</v>
      </c>
      <c r="F281">
        <v>0</v>
      </c>
      <c r="G281">
        <v>563.16</v>
      </c>
      <c r="H281">
        <v>3.53</v>
      </c>
      <c r="I281">
        <v>0.55539899999999998</v>
      </c>
      <c r="J281">
        <v>5.6442000000000003E-3</v>
      </c>
      <c r="K281">
        <v>2.1589999999999998</v>
      </c>
      <c r="L281">
        <v>2.1704270000000001</v>
      </c>
      <c r="M281">
        <v>4.33</v>
      </c>
      <c r="N281">
        <v>10</v>
      </c>
      <c r="O281" t="s">
        <v>171</v>
      </c>
      <c r="P281" s="12">
        <v>28430</v>
      </c>
    </row>
    <row r="282" spans="1:17" x14ac:dyDescent="0.3">
      <c r="A282" t="s">
        <v>67</v>
      </c>
      <c r="B282" s="1">
        <v>6.9409999999999998</v>
      </c>
      <c r="C282">
        <v>40.078000000000003</v>
      </c>
      <c r="D282">
        <f t="shared" ref="D282:D287" si="0">(B282*C282)/(B282+C282)</f>
        <v>5.9163614283587478</v>
      </c>
      <c r="E282" t="s">
        <v>25</v>
      </c>
      <c r="F282">
        <v>0</v>
      </c>
      <c r="G282">
        <v>202</v>
      </c>
      <c r="K282" s="4"/>
      <c r="L282">
        <v>3.36</v>
      </c>
      <c r="M282">
        <v>0.84126400000000001</v>
      </c>
      <c r="O282" t="s">
        <v>68</v>
      </c>
      <c r="P282" t="s">
        <v>69</v>
      </c>
    </row>
    <row r="283" spans="1:17" x14ac:dyDescent="0.3">
      <c r="A283" t="s">
        <v>67</v>
      </c>
      <c r="B283" s="1">
        <v>6.9409999999999998</v>
      </c>
      <c r="C283">
        <v>40.078000000000003</v>
      </c>
      <c r="D283">
        <f t="shared" si="0"/>
        <v>5.9163614283587478</v>
      </c>
      <c r="E283" t="s">
        <v>70</v>
      </c>
      <c r="F283">
        <v>5345</v>
      </c>
      <c r="G283">
        <v>293.52999999999997</v>
      </c>
      <c r="H283">
        <v>1.0900000000000001</v>
      </c>
      <c r="I283">
        <v>0.33500000000000002</v>
      </c>
      <c r="J283">
        <v>2.82E-3</v>
      </c>
      <c r="L283">
        <v>2.9060000000000001</v>
      </c>
      <c r="M283">
        <v>0.84126400000000001</v>
      </c>
      <c r="O283" t="s">
        <v>71</v>
      </c>
      <c r="P283" t="s">
        <v>72</v>
      </c>
    </row>
    <row r="284" spans="1:17" x14ac:dyDescent="0.3">
      <c r="A284" t="s">
        <v>67</v>
      </c>
      <c r="B284" s="1">
        <v>6.9409999999999998</v>
      </c>
      <c r="C284">
        <v>40.078000000000003</v>
      </c>
      <c r="D284">
        <f t="shared" si="0"/>
        <v>5.9163614283587478</v>
      </c>
      <c r="E284" t="s">
        <v>73</v>
      </c>
      <c r="F284">
        <v>9572.0920000000006</v>
      </c>
      <c r="G284">
        <v>202.36779999999999</v>
      </c>
      <c r="H284">
        <v>0.35160000000000002</v>
      </c>
      <c r="I284">
        <v>0.23251520000000001</v>
      </c>
      <c r="J284">
        <v>1.2477E-3</v>
      </c>
      <c r="K284" s="4"/>
      <c r="L284">
        <v>3.4851399999999999</v>
      </c>
      <c r="M284">
        <v>0.84126400000000001</v>
      </c>
      <c r="O284" t="s">
        <v>68</v>
      </c>
      <c r="P284" t="s">
        <v>69</v>
      </c>
    </row>
    <row r="285" spans="1:17" x14ac:dyDescent="0.3">
      <c r="A285" t="s">
        <v>67</v>
      </c>
      <c r="B285" s="1">
        <v>6.9409999999999998</v>
      </c>
      <c r="C285">
        <v>40.078000000000003</v>
      </c>
      <c r="D285">
        <f t="shared" si="0"/>
        <v>5.9163614283587478</v>
      </c>
      <c r="E285" t="s">
        <v>74</v>
      </c>
      <c r="F285">
        <v>15240.07</v>
      </c>
      <c r="G285">
        <v>287.83999999999997</v>
      </c>
      <c r="K285" s="4"/>
      <c r="L285">
        <v>3.4249999999999998</v>
      </c>
      <c r="M285">
        <v>0.84126400000000001</v>
      </c>
      <c r="O285" t="s">
        <v>71</v>
      </c>
      <c r="P285" t="s">
        <v>72</v>
      </c>
    </row>
    <row r="286" spans="1:17" x14ac:dyDescent="0.3">
      <c r="A286" t="s">
        <v>67</v>
      </c>
      <c r="B286" s="1">
        <v>6.9409999999999998</v>
      </c>
      <c r="C286">
        <v>40.078000000000003</v>
      </c>
      <c r="D286">
        <f t="shared" si="0"/>
        <v>5.9163614283587478</v>
      </c>
      <c r="E286" t="s">
        <v>75</v>
      </c>
      <c r="F286">
        <v>19285</v>
      </c>
      <c r="G286">
        <v>144.5</v>
      </c>
      <c r="L286">
        <v>3.5451000000000001</v>
      </c>
      <c r="M286">
        <v>0.84126400000000001</v>
      </c>
      <c r="O286" t="s">
        <v>76</v>
      </c>
      <c r="P286" t="s">
        <v>77</v>
      </c>
    </row>
    <row r="287" spans="1:17" x14ac:dyDescent="0.3">
      <c r="A287" t="s">
        <v>67</v>
      </c>
      <c r="B287" s="1">
        <v>6.9409999999999998</v>
      </c>
      <c r="C287">
        <v>40.078000000000003</v>
      </c>
      <c r="D287">
        <f t="shared" si="0"/>
        <v>5.9163614283587478</v>
      </c>
      <c r="E287" t="s">
        <v>78</v>
      </c>
      <c r="F287">
        <v>22257.8</v>
      </c>
      <c r="G287">
        <v>178.5</v>
      </c>
      <c r="M287">
        <v>0.84126400000000001</v>
      </c>
      <c r="O287" t="s">
        <v>79</v>
      </c>
      <c r="P287" t="s">
        <v>80</v>
      </c>
    </row>
    <row r="288" spans="1:17" x14ac:dyDescent="0.3">
      <c r="A288" t="s">
        <v>495</v>
      </c>
      <c r="B288">
        <v>7</v>
      </c>
      <c r="C288">
        <v>35</v>
      </c>
      <c r="D288">
        <v>5.8333333329999997</v>
      </c>
      <c r="E288" t="s">
        <v>157</v>
      </c>
      <c r="F288">
        <v>0</v>
      </c>
      <c r="G288">
        <v>643.30999999999995</v>
      </c>
      <c r="H288">
        <v>4.5010000000000003</v>
      </c>
      <c r="I288">
        <v>0.70652223999999997</v>
      </c>
      <c r="J288">
        <v>8.0096100000000003E-3</v>
      </c>
      <c r="K288">
        <v>3.4087000000000001</v>
      </c>
      <c r="L288">
        <v>2.0206729999999999</v>
      </c>
      <c r="M288">
        <v>4.84</v>
      </c>
      <c r="O288" t="s">
        <v>171</v>
      </c>
      <c r="P288" s="12">
        <v>28430</v>
      </c>
    </row>
    <row r="289" spans="1:17" x14ac:dyDescent="0.3">
      <c r="A289" t="s">
        <v>81</v>
      </c>
      <c r="B289">
        <v>6.9409999999999998</v>
      </c>
      <c r="C289">
        <v>132.905</v>
      </c>
      <c r="D289">
        <f>(B289*C289)/(B289+C289)</f>
        <v>6.5964961815139507</v>
      </c>
      <c r="E289" t="s">
        <v>82</v>
      </c>
      <c r="F289">
        <v>0</v>
      </c>
      <c r="L289">
        <v>3.6680999999999999</v>
      </c>
      <c r="M289" s="6">
        <v>0.71705154599999998</v>
      </c>
      <c r="O289" t="s">
        <v>83</v>
      </c>
      <c r="P289" t="s">
        <v>84</v>
      </c>
    </row>
    <row r="290" spans="1:17" x14ac:dyDescent="0.3">
      <c r="A290" t="s">
        <v>81</v>
      </c>
      <c r="B290">
        <v>6.9409999999999998</v>
      </c>
      <c r="C290">
        <v>132.905</v>
      </c>
      <c r="D290">
        <f>(B290*C290)/(B290+C290)</f>
        <v>6.5964961815139507</v>
      </c>
      <c r="E290" t="s">
        <v>85</v>
      </c>
      <c r="F290">
        <v>9416.9599999999991</v>
      </c>
      <c r="G290">
        <v>173.012</v>
      </c>
      <c r="H290">
        <v>0.37930000000000003</v>
      </c>
      <c r="I290" s="3">
        <v>0.18862999999999999</v>
      </c>
      <c r="J290" s="3">
        <v>-4.7399999999999997E-4</v>
      </c>
      <c r="K290" s="4">
        <v>-0.44500000000000001</v>
      </c>
      <c r="L290">
        <v>3.6619999999999999</v>
      </c>
      <c r="M290" s="6">
        <v>0.71705154599999998</v>
      </c>
      <c r="O290" s="5" t="s">
        <v>86</v>
      </c>
      <c r="P290" t="s">
        <v>87</v>
      </c>
    </row>
    <row r="291" spans="1:17" x14ac:dyDescent="0.3">
      <c r="A291" t="s">
        <v>81</v>
      </c>
      <c r="B291">
        <v>6.9409999999999998</v>
      </c>
      <c r="C291">
        <v>132.905</v>
      </c>
      <c r="D291">
        <f>(B291*C291)/(B291+C291)</f>
        <v>6.5964961815139507</v>
      </c>
      <c r="E291" t="s">
        <v>88</v>
      </c>
      <c r="F291">
        <v>10757.21</v>
      </c>
      <c r="G291">
        <v>101.771</v>
      </c>
      <c r="H291">
        <v>0.1003</v>
      </c>
      <c r="I291">
        <v>0.12923000000000001</v>
      </c>
      <c r="J291" s="3">
        <v>1.026E-3</v>
      </c>
      <c r="K291" s="4">
        <f>(0.000000966)*10^7</f>
        <v>9.66</v>
      </c>
      <c r="L291">
        <v>4.4240000000000004</v>
      </c>
      <c r="M291" s="6">
        <v>0.71705154599999998</v>
      </c>
      <c r="O291" s="5" t="s">
        <v>86</v>
      </c>
      <c r="P291" t="s">
        <v>87</v>
      </c>
    </row>
    <row r="292" spans="1:17" ht="409.6" x14ac:dyDescent="0.3">
      <c r="A292" t="s">
        <v>81</v>
      </c>
      <c r="B292">
        <v>6.9409999999999998</v>
      </c>
      <c r="C292">
        <v>132.905</v>
      </c>
      <c r="D292">
        <f>(B292*C292)/(B292+C292)</f>
        <v>6.5964961815139507</v>
      </c>
      <c r="E292" t="s">
        <v>89</v>
      </c>
      <c r="F292">
        <v>16012.217000000001</v>
      </c>
      <c r="L292">
        <v>4.1217800000000002</v>
      </c>
      <c r="M292" s="6">
        <v>0.71705154599999998</v>
      </c>
      <c r="O292" s="17" t="s">
        <v>648</v>
      </c>
      <c r="P292" t="s">
        <v>90</v>
      </c>
    </row>
    <row r="293" spans="1:17" x14ac:dyDescent="0.3">
      <c r="A293" t="s">
        <v>81</v>
      </c>
      <c r="B293">
        <v>6.9409999999999998</v>
      </c>
      <c r="C293">
        <v>132.905</v>
      </c>
      <c r="D293">
        <f>(B293*C293)/(B293+C293)</f>
        <v>6.5964961815139507</v>
      </c>
      <c r="E293" t="s">
        <v>91</v>
      </c>
      <c r="F293">
        <v>18293.37</v>
      </c>
      <c r="K293" s="3"/>
      <c r="L293">
        <v>4.0549999999999997</v>
      </c>
      <c r="M293" s="6">
        <v>0.71705154599999998</v>
      </c>
      <c r="O293" t="s">
        <v>647</v>
      </c>
      <c r="P293" t="s">
        <v>90</v>
      </c>
    </row>
    <row r="294" spans="1:17" x14ac:dyDescent="0.3">
      <c r="A294" t="s">
        <v>494</v>
      </c>
      <c r="B294">
        <v>7</v>
      </c>
      <c r="C294">
        <v>19</v>
      </c>
      <c r="D294">
        <v>5.115384615</v>
      </c>
      <c r="E294" t="s">
        <v>157</v>
      </c>
      <c r="F294">
        <v>0</v>
      </c>
      <c r="G294">
        <v>910.34</v>
      </c>
      <c r="H294">
        <v>7.9290000000000003</v>
      </c>
      <c r="I294">
        <v>1.3452576000000001</v>
      </c>
      <c r="J294">
        <v>2.0286800000000001E-2</v>
      </c>
      <c r="K294">
        <v>1.1754</v>
      </c>
      <c r="L294">
        <v>1.5638639999999999</v>
      </c>
      <c r="M294">
        <v>5.91</v>
      </c>
      <c r="O294" t="s">
        <v>171</v>
      </c>
      <c r="P294" s="12">
        <v>28430</v>
      </c>
    </row>
    <row r="295" spans="1:17" x14ac:dyDescent="0.3">
      <c r="A295" t="s">
        <v>497</v>
      </c>
      <c r="B295">
        <v>7</v>
      </c>
      <c r="C295">
        <v>1</v>
      </c>
      <c r="D295">
        <v>0.875</v>
      </c>
      <c r="E295" t="s">
        <v>157</v>
      </c>
      <c r="F295">
        <v>0</v>
      </c>
      <c r="G295">
        <v>1405.65</v>
      </c>
      <c r="H295">
        <v>23.2</v>
      </c>
      <c r="I295">
        <v>7.5130999999999997</v>
      </c>
      <c r="J295">
        <v>0.2132</v>
      </c>
      <c r="K295">
        <v>0.86170000000000002</v>
      </c>
      <c r="L295">
        <v>1.5956999999999999</v>
      </c>
      <c r="M295">
        <v>2.4287100000000001</v>
      </c>
      <c r="O295" t="s">
        <v>171</v>
      </c>
      <c r="P295" s="12">
        <v>28430</v>
      </c>
    </row>
    <row r="296" spans="1:17" x14ac:dyDescent="0.3">
      <c r="A296" t="s">
        <v>496</v>
      </c>
      <c r="B296">
        <v>7</v>
      </c>
      <c r="C296">
        <v>127</v>
      </c>
      <c r="D296">
        <v>6.6343283580000003</v>
      </c>
      <c r="E296" t="s">
        <v>157</v>
      </c>
      <c r="F296">
        <v>0</v>
      </c>
      <c r="G296">
        <v>498.16</v>
      </c>
      <c r="H296">
        <v>3.39</v>
      </c>
      <c r="I296">
        <v>0.44318200000000002</v>
      </c>
      <c r="J296">
        <v>4.0899999999999999E-3</v>
      </c>
      <c r="K296">
        <v>1.448</v>
      </c>
      <c r="L296">
        <v>2.3919239999999999</v>
      </c>
      <c r="M296">
        <v>3.54</v>
      </c>
      <c r="O296" t="s">
        <v>171</v>
      </c>
      <c r="P296" s="12">
        <v>28430</v>
      </c>
    </row>
    <row r="297" spans="1:17" x14ac:dyDescent="0.3">
      <c r="A297" t="s">
        <v>92</v>
      </c>
      <c r="B297">
        <v>6.9409999999999998</v>
      </c>
      <c r="C297">
        <v>39.097999999999999</v>
      </c>
      <c r="D297">
        <f t="shared" ref="D297:D305" si="1">(B297*C297)/(B297+C297)</f>
        <v>5.894550663567844</v>
      </c>
      <c r="E297" t="s">
        <v>18</v>
      </c>
      <c r="F297">
        <v>0</v>
      </c>
      <c r="G297">
        <v>207</v>
      </c>
      <c r="H297" s="6">
        <f>-(6613.7-6540.4271-G297/2)</f>
        <v>30.227100000000064</v>
      </c>
      <c r="I297">
        <v>0.26500000000000001</v>
      </c>
      <c r="L297">
        <v>3.27</v>
      </c>
      <c r="M297">
        <v>0.81091000000000002</v>
      </c>
      <c r="N297">
        <v>4.6900000000000004</v>
      </c>
      <c r="O297" t="s">
        <v>93</v>
      </c>
      <c r="P297" t="s">
        <v>94</v>
      </c>
      <c r="Q297" t="s">
        <v>95</v>
      </c>
    </row>
    <row r="298" spans="1:17" x14ac:dyDescent="0.3">
      <c r="A298" t="s">
        <v>92</v>
      </c>
      <c r="B298">
        <v>6.9409999999999998</v>
      </c>
      <c r="C298">
        <v>39.097999999999999</v>
      </c>
      <c r="D298">
        <f t="shared" si="1"/>
        <v>5.894550663567844</v>
      </c>
      <c r="E298" t="s">
        <v>88</v>
      </c>
      <c r="F298">
        <v>12097.11</v>
      </c>
      <c r="G298">
        <v>137.0821</v>
      </c>
      <c r="H298">
        <f>4*(0.5*G298-68.319)</f>
        <v>0.88819999999998345</v>
      </c>
      <c r="L298">
        <v>3.9470000000000001</v>
      </c>
      <c r="M298">
        <v>0.81091000000000002</v>
      </c>
      <c r="N298">
        <v>4.6900000000000004</v>
      </c>
      <c r="O298" s="5" t="s">
        <v>96</v>
      </c>
      <c r="P298" t="s">
        <v>97</v>
      </c>
    </row>
    <row r="299" spans="1:17" x14ac:dyDescent="0.3">
      <c r="A299" t="s">
        <v>98</v>
      </c>
      <c r="B299" s="1">
        <v>6.9409999999999998</v>
      </c>
      <c r="C299">
        <v>24.305</v>
      </c>
      <c r="D299">
        <f t="shared" si="1"/>
        <v>5.399123247775715</v>
      </c>
      <c r="E299" t="s">
        <v>99</v>
      </c>
      <c r="F299">
        <v>0</v>
      </c>
      <c r="G299">
        <v>187.3</v>
      </c>
      <c r="H299">
        <v>6.16</v>
      </c>
      <c r="I299" s="4">
        <v>0.32</v>
      </c>
      <c r="K299" s="4"/>
      <c r="L299" s="4">
        <v>3.1</v>
      </c>
      <c r="M299">
        <f>(1424-(G299/2)+(H299/2))*0.000123984</f>
        <v>0.16532398511999999</v>
      </c>
      <c r="N299">
        <v>4.7702900000000001</v>
      </c>
      <c r="O299" s="5" t="s">
        <v>100</v>
      </c>
      <c r="P299" t="s">
        <v>101</v>
      </c>
      <c r="Q299" t="s">
        <v>102</v>
      </c>
    </row>
    <row r="300" spans="1:17" x14ac:dyDescent="0.3">
      <c r="A300" t="s">
        <v>98</v>
      </c>
      <c r="B300" s="1">
        <v>6.9409999999999998</v>
      </c>
      <c r="C300">
        <v>24.305</v>
      </c>
      <c r="D300">
        <f t="shared" si="1"/>
        <v>5.399123247775715</v>
      </c>
      <c r="E300" t="s">
        <v>70</v>
      </c>
      <c r="F300">
        <v>6147</v>
      </c>
      <c r="G300">
        <v>349.9</v>
      </c>
      <c r="H300">
        <v>2.66</v>
      </c>
      <c r="M300">
        <f>(1424-(G299/2)+(H299/2))*0.000123984</f>
        <v>0.16532398511999999</v>
      </c>
      <c r="N300">
        <v>4.7702900000000001</v>
      </c>
      <c r="O300" s="5" t="s">
        <v>100</v>
      </c>
      <c r="P300" t="s">
        <v>101</v>
      </c>
      <c r="Q300" t="s">
        <v>103</v>
      </c>
    </row>
    <row r="301" spans="1:17" x14ac:dyDescent="0.3">
      <c r="A301" t="s">
        <v>98</v>
      </c>
      <c r="B301" s="1">
        <v>6.9409999999999998</v>
      </c>
      <c r="C301">
        <v>24.305</v>
      </c>
      <c r="D301">
        <f t="shared" si="1"/>
        <v>5.399123247775715</v>
      </c>
      <c r="E301" t="s">
        <v>104</v>
      </c>
      <c r="F301">
        <v>10387</v>
      </c>
      <c r="M301">
        <f>(1424-(G299/2)+(H299/2))*0.000123984</f>
        <v>0.16532398511999999</v>
      </c>
      <c r="N301">
        <v>4.7702900000000001</v>
      </c>
      <c r="O301" s="5" t="s">
        <v>100</v>
      </c>
      <c r="P301" t="s">
        <v>101</v>
      </c>
      <c r="Q301" t="s">
        <v>103</v>
      </c>
    </row>
    <row r="302" spans="1:17" x14ac:dyDescent="0.3">
      <c r="A302" t="s">
        <v>98</v>
      </c>
      <c r="B302" s="1">
        <v>6.9409999999999998</v>
      </c>
      <c r="C302">
        <v>24.305</v>
      </c>
      <c r="D302">
        <f t="shared" si="1"/>
        <v>5.399123247775715</v>
      </c>
      <c r="E302" t="s">
        <v>105</v>
      </c>
      <c r="F302">
        <v>18154</v>
      </c>
      <c r="G302">
        <v>186.3</v>
      </c>
      <c r="H302">
        <v>1.5</v>
      </c>
      <c r="I302">
        <v>0.30199999999999999</v>
      </c>
      <c r="M302">
        <f>(1424-(G299/2)+(H299/2))*0.000123984</f>
        <v>0.16532398511999999</v>
      </c>
      <c r="N302">
        <v>4.7702900000000001</v>
      </c>
      <c r="O302" s="5" t="s">
        <v>100</v>
      </c>
      <c r="P302" t="s">
        <v>101</v>
      </c>
      <c r="Q302" t="s">
        <v>106</v>
      </c>
    </row>
    <row r="303" spans="1:17" x14ac:dyDescent="0.3">
      <c r="A303" t="s">
        <v>107</v>
      </c>
      <c r="B303">
        <v>6.9409999999999998</v>
      </c>
      <c r="C303">
        <v>22.99</v>
      </c>
      <c r="D303">
        <f t="shared" si="1"/>
        <v>5.3313818449099601</v>
      </c>
      <c r="E303" t="s">
        <v>18</v>
      </c>
      <c r="F303">
        <v>0</v>
      </c>
      <c r="G303">
        <v>256.99</v>
      </c>
      <c r="H303">
        <v>1.657</v>
      </c>
      <c r="I303">
        <v>0.37680000000000002</v>
      </c>
      <c r="J303">
        <v>3.81E-3</v>
      </c>
      <c r="L303">
        <v>2.8849999999999998</v>
      </c>
      <c r="M303">
        <v>0.89763999999999999</v>
      </c>
      <c r="N303">
        <v>4.9400000000000004</v>
      </c>
      <c r="O303" t="s">
        <v>108</v>
      </c>
      <c r="P303" t="s">
        <v>109</v>
      </c>
      <c r="Q303" t="s">
        <v>110</v>
      </c>
    </row>
    <row r="304" spans="1:17" x14ac:dyDescent="0.3">
      <c r="A304" t="s">
        <v>107</v>
      </c>
      <c r="B304">
        <v>6.9409999999999998</v>
      </c>
      <c r="C304">
        <v>22.99</v>
      </c>
      <c r="D304">
        <f t="shared" si="1"/>
        <v>5.3313818449099601</v>
      </c>
      <c r="E304" t="s">
        <v>89</v>
      </c>
      <c r="F304" s="3">
        <v>20062</v>
      </c>
      <c r="G304">
        <v>209.63</v>
      </c>
      <c r="H304">
        <v>9.9789999999999992</v>
      </c>
      <c r="I304">
        <v>0.32240000000000002</v>
      </c>
      <c r="L304">
        <v>3.1190000000000002</v>
      </c>
      <c r="M304">
        <v>0.89763999999999999</v>
      </c>
      <c r="N304">
        <v>4.9400000000000004</v>
      </c>
      <c r="O304" t="s">
        <v>108</v>
      </c>
      <c r="P304" t="s">
        <v>111</v>
      </c>
      <c r="Q304" t="s">
        <v>110</v>
      </c>
    </row>
    <row r="305" spans="1:17" ht="409.6" x14ac:dyDescent="0.3">
      <c r="A305" t="s">
        <v>107</v>
      </c>
      <c r="B305">
        <v>6.9409999999999998</v>
      </c>
      <c r="C305">
        <v>22.99</v>
      </c>
      <c r="D305">
        <f t="shared" si="1"/>
        <v>5.3313818449099601</v>
      </c>
      <c r="E305" t="s">
        <v>88</v>
      </c>
      <c r="F305">
        <v>1496</v>
      </c>
      <c r="G305">
        <v>191</v>
      </c>
      <c r="H305">
        <v>1.1000000000000001</v>
      </c>
      <c r="M305">
        <v>0.89763999999999999</v>
      </c>
      <c r="N305">
        <v>4.9400000000000004</v>
      </c>
      <c r="O305" s="17" t="s">
        <v>112</v>
      </c>
      <c r="P305" t="s">
        <v>113</v>
      </c>
    </row>
    <row r="306" spans="1:17" x14ac:dyDescent="0.3">
      <c r="A306" t="s">
        <v>499</v>
      </c>
      <c r="B306">
        <v>174.96700000000001</v>
      </c>
      <c r="C306">
        <v>15.999000000000001</v>
      </c>
      <c r="D306">
        <v>14.6586148</v>
      </c>
      <c r="E306" t="s">
        <v>157</v>
      </c>
      <c r="F306">
        <v>0</v>
      </c>
      <c r="G306">
        <v>842.5</v>
      </c>
      <c r="H306">
        <v>3.1</v>
      </c>
      <c r="I306">
        <v>0.35805999999999999</v>
      </c>
      <c r="J306">
        <v>1.6000000000000001E-3</v>
      </c>
      <c r="K306">
        <v>0.255</v>
      </c>
      <c r="L306">
        <v>1.7904</v>
      </c>
      <c r="M306">
        <v>7.19</v>
      </c>
      <c r="O306" t="s">
        <v>171</v>
      </c>
      <c r="P306" s="12">
        <v>28430</v>
      </c>
    </row>
    <row r="307" spans="1:17" x14ac:dyDescent="0.3">
      <c r="A307" t="s">
        <v>380</v>
      </c>
      <c r="B307">
        <v>24</v>
      </c>
      <c r="C307">
        <v>24</v>
      </c>
      <c r="D307">
        <v>11.9925222</v>
      </c>
      <c r="E307" t="s">
        <v>368</v>
      </c>
      <c r="F307">
        <v>0</v>
      </c>
      <c r="G307">
        <v>51.121000000000002</v>
      </c>
      <c r="H307">
        <v>1.645</v>
      </c>
      <c r="I307">
        <v>9.2869999999999994E-2</v>
      </c>
      <c r="J307">
        <v>3.7761000000000001E-3</v>
      </c>
      <c r="K307">
        <v>12.17</v>
      </c>
      <c r="L307">
        <v>3.8904999999999998</v>
      </c>
      <c r="M307">
        <v>5.0099999999999999E-2</v>
      </c>
      <c r="O307" t="s">
        <v>171</v>
      </c>
      <c r="P307" s="12">
        <v>28185</v>
      </c>
    </row>
    <row r="308" spans="1:17" x14ac:dyDescent="0.3">
      <c r="A308" t="s">
        <v>380</v>
      </c>
      <c r="B308">
        <v>24</v>
      </c>
      <c r="C308">
        <v>24</v>
      </c>
      <c r="D308">
        <v>11.9925222</v>
      </c>
      <c r="E308" t="s">
        <v>369</v>
      </c>
      <c r="F308">
        <v>26068.76</v>
      </c>
      <c r="G308">
        <v>190.61500000000001</v>
      </c>
      <c r="H308">
        <v>1.1456</v>
      </c>
      <c r="I308">
        <v>0.14799899999999999</v>
      </c>
      <c r="J308">
        <v>1.3159999999999999E-3</v>
      </c>
      <c r="K308">
        <v>3.34</v>
      </c>
      <c r="L308">
        <v>3.0818599999999998</v>
      </c>
      <c r="M308">
        <v>5.0099999999999999E-2</v>
      </c>
      <c r="O308" t="s">
        <v>171</v>
      </c>
      <c r="P308" s="12">
        <v>28185</v>
      </c>
    </row>
    <row r="309" spans="1:17" x14ac:dyDescent="0.3">
      <c r="A309" t="s">
        <v>114</v>
      </c>
      <c r="B309">
        <v>24.305</v>
      </c>
      <c r="C309">
        <v>40.078000000000003</v>
      </c>
      <c r="D309">
        <f>(B309*C309)/(B309+C309)</f>
        <v>15.129704891042666</v>
      </c>
      <c r="E309" t="s">
        <v>18</v>
      </c>
      <c r="F309">
        <v>0</v>
      </c>
      <c r="G309" s="4">
        <v>60.256999999999998</v>
      </c>
      <c r="H309">
        <v>1.6525000000000001</v>
      </c>
      <c r="I309">
        <v>6.8900000000000003E-2</v>
      </c>
      <c r="J309">
        <f>1.934*10^-3</f>
        <v>1.934E-3</v>
      </c>
      <c r="L309">
        <v>4.0389999999999997</v>
      </c>
      <c r="M309">
        <v>8.1946000000000005E-2</v>
      </c>
      <c r="O309" t="s">
        <v>115</v>
      </c>
      <c r="P309" t="s">
        <v>116</v>
      </c>
      <c r="Q309" t="s">
        <v>117</v>
      </c>
    </row>
    <row r="310" spans="1:17" x14ac:dyDescent="0.3">
      <c r="A310" t="s">
        <v>114</v>
      </c>
      <c r="B310">
        <v>24.305</v>
      </c>
      <c r="C310">
        <v>40.078000000000003</v>
      </c>
      <c r="D310">
        <f>(B310*C310)/(B310+C310)</f>
        <v>15.129704891042666</v>
      </c>
      <c r="E310" t="s">
        <v>118</v>
      </c>
      <c r="F310">
        <v>17560.400000000001</v>
      </c>
      <c r="G310">
        <v>162.90600000000001</v>
      </c>
      <c r="I310">
        <v>0.10199999999999999</v>
      </c>
      <c r="L310">
        <v>3.319</v>
      </c>
      <c r="M310">
        <v>8.1946000000000005E-2</v>
      </c>
      <c r="O310" t="s">
        <v>119</v>
      </c>
      <c r="P310" t="s">
        <v>116</v>
      </c>
      <c r="Q310" t="s">
        <v>120</v>
      </c>
    </row>
    <row r="311" spans="1:17" x14ac:dyDescent="0.3">
      <c r="A311" t="s">
        <v>114</v>
      </c>
      <c r="B311">
        <v>24.305</v>
      </c>
      <c r="C311">
        <v>40.078000000000003</v>
      </c>
      <c r="D311">
        <f>(B311*C311)/(B311+C311)</f>
        <v>15.129704891042666</v>
      </c>
      <c r="E311" t="s">
        <v>121</v>
      </c>
      <c r="F311">
        <v>21290.74</v>
      </c>
      <c r="G311">
        <v>135.33000000000001</v>
      </c>
      <c r="I311">
        <v>9.4E-2</v>
      </c>
      <c r="L311">
        <v>3.4569999999999999</v>
      </c>
      <c r="M311">
        <v>8.1946000000000005E-2</v>
      </c>
      <c r="O311" t="s">
        <v>119</v>
      </c>
      <c r="P311" t="s">
        <v>116</v>
      </c>
      <c r="Q311" t="s">
        <v>120</v>
      </c>
    </row>
    <row r="312" spans="1:17" x14ac:dyDescent="0.3">
      <c r="A312" t="s">
        <v>114</v>
      </c>
      <c r="B312">
        <v>24.305</v>
      </c>
      <c r="C312">
        <v>40.078000000000003</v>
      </c>
      <c r="D312">
        <f>(B312*C312)/(B312+C312)</f>
        <v>15.129704891042666</v>
      </c>
      <c r="E312" t="s">
        <v>122</v>
      </c>
      <c r="F312">
        <v>22216.03</v>
      </c>
      <c r="G312">
        <v>117.325</v>
      </c>
      <c r="I312">
        <v>8.8200000000000001E-2</v>
      </c>
      <c r="L312">
        <v>3.569</v>
      </c>
      <c r="M312">
        <v>8.1946000000000005E-2</v>
      </c>
      <c r="O312" t="s">
        <v>119</v>
      </c>
      <c r="P312" t="s">
        <v>116</v>
      </c>
      <c r="Q312" t="s">
        <v>120</v>
      </c>
    </row>
    <row r="313" spans="1:17" ht="15.6" x14ac:dyDescent="0.3">
      <c r="A313" t="s">
        <v>626</v>
      </c>
      <c r="B313">
        <v>24</v>
      </c>
      <c r="C313">
        <v>1</v>
      </c>
      <c r="D313">
        <f>B313*C313/(B313+C313)</f>
        <v>0.96</v>
      </c>
      <c r="E313" t="s">
        <v>25</v>
      </c>
      <c r="F313">
        <v>0</v>
      </c>
      <c r="G313" s="15">
        <v>1495.2</v>
      </c>
      <c r="H313" s="15">
        <v>31.888999999999999</v>
      </c>
      <c r="I313" s="15">
        <v>5.8257000000000003</v>
      </c>
      <c r="J313" s="15">
        <v>0.18590000000000001</v>
      </c>
      <c r="L313" s="15">
        <v>1.7297</v>
      </c>
      <c r="O313" s="16" t="s">
        <v>627</v>
      </c>
      <c r="P313">
        <v>1971</v>
      </c>
    </row>
    <row r="314" spans="1:17" ht="15.6" x14ac:dyDescent="0.3">
      <c r="A314" t="s">
        <v>626</v>
      </c>
      <c r="B314">
        <v>24</v>
      </c>
      <c r="C314">
        <v>1</v>
      </c>
      <c r="D314">
        <f>B314*C314/(B314+C314)</f>
        <v>0.96</v>
      </c>
      <c r="E314" t="s">
        <v>628</v>
      </c>
      <c r="F314" s="15">
        <v>19226.8</v>
      </c>
      <c r="G314" s="15">
        <v>1598.17</v>
      </c>
      <c r="H314" s="15">
        <v>31.085000000000001</v>
      </c>
      <c r="I314" s="15">
        <v>6.1913</v>
      </c>
      <c r="J314" s="15">
        <v>0.19309999999999999</v>
      </c>
      <c r="L314" s="15">
        <v>1.6778</v>
      </c>
      <c r="O314" s="16" t="s">
        <v>627</v>
      </c>
      <c r="P314">
        <v>1971</v>
      </c>
    </row>
    <row r="315" spans="1:17" x14ac:dyDescent="0.3">
      <c r="A315" t="s">
        <v>599</v>
      </c>
      <c r="B315">
        <v>95.95</v>
      </c>
      <c r="C315">
        <v>12</v>
      </c>
      <c r="D315">
        <f>B315*C315/(B315+C315)</f>
        <v>10.666049096804077</v>
      </c>
      <c r="E315" t="s">
        <v>600</v>
      </c>
      <c r="F315">
        <v>0</v>
      </c>
      <c r="G315">
        <v>1008</v>
      </c>
      <c r="L315">
        <v>1.6759999999999999</v>
      </c>
      <c r="O315" t="s">
        <v>601</v>
      </c>
      <c r="P315" t="s">
        <v>602</v>
      </c>
      <c r="Q315" t="s">
        <v>595</v>
      </c>
    </row>
    <row r="316" spans="1:17" x14ac:dyDescent="0.3">
      <c r="A316" t="s">
        <v>381</v>
      </c>
      <c r="B316">
        <v>14</v>
      </c>
      <c r="C316">
        <v>14</v>
      </c>
      <c r="D316">
        <v>7.0015371999999996</v>
      </c>
      <c r="E316" t="s">
        <v>382</v>
      </c>
      <c r="F316">
        <v>0</v>
      </c>
      <c r="G316">
        <v>2358.5700000000002</v>
      </c>
      <c r="H316">
        <v>14.324</v>
      </c>
      <c r="I316">
        <v>1.9982409999999999</v>
      </c>
      <c r="J316">
        <v>1.7318E-2</v>
      </c>
      <c r="K316">
        <v>57.6</v>
      </c>
      <c r="L316">
        <v>1.097685</v>
      </c>
      <c r="M316">
        <v>9.7593999999999994</v>
      </c>
      <c r="O316" t="s">
        <v>171</v>
      </c>
      <c r="P316" s="12">
        <v>28157</v>
      </c>
    </row>
    <row r="317" spans="1:17" x14ac:dyDescent="0.3">
      <c r="A317" t="s">
        <v>381</v>
      </c>
      <c r="B317">
        <v>14</v>
      </c>
      <c r="C317">
        <v>14</v>
      </c>
      <c r="D317">
        <v>7.0015371999999996</v>
      </c>
      <c r="E317" t="s">
        <v>383</v>
      </c>
      <c r="F317">
        <v>50203.63</v>
      </c>
      <c r="G317">
        <v>1460.64</v>
      </c>
      <c r="H317">
        <v>13.872</v>
      </c>
      <c r="I317">
        <v>1.4545999999999999</v>
      </c>
      <c r="J317">
        <v>1.7999999999999999E-2</v>
      </c>
      <c r="K317">
        <v>61.5</v>
      </c>
      <c r="L317">
        <v>1.2866</v>
      </c>
      <c r="M317">
        <v>9.7593999999999994</v>
      </c>
      <c r="O317" t="s">
        <v>171</v>
      </c>
      <c r="P317" s="12">
        <v>28157</v>
      </c>
    </row>
    <row r="318" spans="1:17" x14ac:dyDescent="0.3">
      <c r="A318" t="s">
        <v>381</v>
      </c>
      <c r="B318">
        <v>14</v>
      </c>
      <c r="C318">
        <v>14</v>
      </c>
      <c r="D318">
        <v>7.0015371999999996</v>
      </c>
      <c r="E318" t="s">
        <v>384</v>
      </c>
      <c r="F318">
        <v>59619.31</v>
      </c>
      <c r="G318">
        <v>1733.39</v>
      </c>
      <c r="H318">
        <v>14.122</v>
      </c>
      <c r="I318">
        <v>1.6374</v>
      </c>
      <c r="J318">
        <v>1.7909999999999999E-2</v>
      </c>
      <c r="K318">
        <v>59</v>
      </c>
      <c r="L318">
        <v>1.2125999999999999</v>
      </c>
      <c r="M318">
        <v>9.7593999999999994</v>
      </c>
      <c r="O318" t="s">
        <v>171</v>
      </c>
      <c r="P318" s="12">
        <v>28157</v>
      </c>
    </row>
    <row r="319" spans="1:17" x14ac:dyDescent="0.3">
      <c r="A319" t="s">
        <v>381</v>
      </c>
      <c r="B319">
        <v>14</v>
      </c>
      <c r="C319">
        <v>14</v>
      </c>
      <c r="D319">
        <v>7.0015371999999996</v>
      </c>
      <c r="E319" t="s">
        <v>385</v>
      </c>
      <c r="F319">
        <v>59808</v>
      </c>
      <c r="G319">
        <v>1501.4</v>
      </c>
      <c r="H319">
        <v>11.6</v>
      </c>
      <c r="M319">
        <v>9.7593999999999994</v>
      </c>
      <c r="O319" t="s">
        <v>171</v>
      </c>
      <c r="P319" s="12">
        <v>28157</v>
      </c>
    </row>
    <row r="320" spans="1:17" x14ac:dyDescent="0.3">
      <c r="A320" t="s">
        <v>381</v>
      </c>
      <c r="B320">
        <v>14</v>
      </c>
      <c r="C320">
        <v>14</v>
      </c>
      <c r="D320">
        <v>7.0015371999999996</v>
      </c>
      <c r="E320" t="s">
        <v>386</v>
      </c>
      <c r="F320">
        <v>66272.47</v>
      </c>
      <c r="G320">
        <v>1516.88</v>
      </c>
      <c r="H320">
        <v>12.180999999999999</v>
      </c>
      <c r="I320">
        <v>1.4733000000000001</v>
      </c>
      <c r="J320">
        <v>1.6660000000000001E-2</v>
      </c>
      <c r="K320">
        <v>55.6</v>
      </c>
      <c r="L320">
        <v>1.2784</v>
      </c>
      <c r="M320">
        <v>9.7593999999999994</v>
      </c>
      <c r="O320" t="s">
        <v>171</v>
      </c>
      <c r="P320" s="12">
        <v>28157</v>
      </c>
    </row>
    <row r="321" spans="1:16" x14ac:dyDescent="0.3">
      <c r="A321" t="s">
        <v>381</v>
      </c>
      <c r="B321">
        <v>14</v>
      </c>
      <c r="C321">
        <v>14</v>
      </c>
      <c r="D321">
        <v>7.0015371999999996</v>
      </c>
      <c r="E321" t="s">
        <v>387</v>
      </c>
      <c r="F321">
        <v>68152.66</v>
      </c>
      <c r="G321">
        <v>1530.2539999999999</v>
      </c>
      <c r="I321">
        <v>12.0747</v>
      </c>
      <c r="J321">
        <v>1.4799</v>
      </c>
      <c r="K321">
        <v>0.16569999999999999</v>
      </c>
      <c r="L321">
        <v>5.55</v>
      </c>
      <c r="M321">
        <v>9.7593999999999994</v>
      </c>
      <c r="O321" t="s">
        <v>171</v>
      </c>
      <c r="P321" s="12">
        <v>28157</v>
      </c>
    </row>
    <row r="322" spans="1:16" x14ac:dyDescent="0.3">
      <c r="A322" t="s">
        <v>381</v>
      </c>
      <c r="B322">
        <v>14</v>
      </c>
      <c r="C322">
        <v>14</v>
      </c>
      <c r="D322">
        <v>7.0015371999999996</v>
      </c>
      <c r="E322" t="s">
        <v>388</v>
      </c>
      <c r="F322">
        <v>69283.06</v>
      </c>
      <c r="G322">
        <v>1694.2</v>
      </c>
      <c r="I322">
        <v>13.9491</v>
      </c>
      <c r="J322">
        <v>1.6169</v>
      </c>
      <c r="K322">
        <v>0.17929999999999999</v>
      </c>
      <c r="L322">
        <v>5.89</v>
      </c>
      <c r="M322">
        <v>9.7593999999999994</v>
      </c>
      <c r="O322" t="s">
        <v>171</v>
      </c>
      <c r="P322" s="12">
        <v>28157</v>
      </c>
    </row>
    <row r="323" spans="1:16" x14ac:dyDescent="0.3">
      <c r="A323" t="s">
        <v>381</v>
      </c>
      <c r="B323">
        <v>14</v>
      </c>
      <c r="C323">
        <v>14</v>
      </c>
      <c r="D323">
        <v>7.0015371999999996</v>
      </c>
      <c r="E323" t="s">
        <v>389</v>
      </c>
      <c r="F323">
        <v>72097.399999999994</v>
      </c>
      <c r="G323">
        <v>1559.26</v>
      </c>
      <c r="I323">
        <v>11.63</v>
      </c>
      <c r="J323">
        <v>1.498</v>
      </c>
      <c r="K323">
        <v>0.16600000000000001</v>
      </c>
      <c r="M323">
        <v>9.7593999999999994</v>
      </c>
      <c r="O323" t="s">
        <v>171</v>
      </c>
      <c r="P323" s="12">
        <v>28157</v>
      </c>
    </row>
    <row r="324" spans="1:16" x14ac:dyDescent="0.3">
      <c r="A324" t="s">
        <v>381</v>
      </c>
      <c r="B324">
        <v>14</v>
      </c>
      <c r="C324">
        <v>14</v>
      </c>
      <c r="D324">
        <v>7.0015371999999996</v>
      </c>
      <c r="E324" t="s">
        <v>390</v>
      </c>
      <c r="F324">
        <v>78800</v>
      </c>
      <c r="G324">
        <v>650</v>
      </c>
      <c r="M324">
        <v>9.7593999999999994</v>
      </c>
      <c r="O324" t="s">
        <v>171</v>
      </c>
      <c r="P324" s="12">
        <v>28157</v>
      </c>
    </row>
    <row r="325" spans="1:16" x14ac:dyDescent="0.3">
      <c r="A325" t="s">
        <v>381</v>
      </c>
      <c r="B325">
        <v>14</v>
      </c>
      <c r="C325">
        <v>14</v>
      </c>
      <c r="D325">
        <v>7.0015371999999996</v>
      </c>
      <c r="E325" t="s">
        <v>391</v>
      </c>
      <c r="F325">
        <v>87900</v>
      </c>
      <c r="G325">
        <v>742.49</v>
      </c>
      <c r="I325">
        <v>11.85</v>
      </c>
      <c r="J325">
        <v>0.92800000000000005</v>
      </c>
      <c r="K325">
        <v>0.161</v>
      </c>
      <c r="L325">
        <v>5</v>
      </c>
      <c r="M325">
        <v>9.7593999999999994</v>
      </c>
      <c r="O325" t="s">
        <v>171</v>
      </c>
      <c r="P325" s="12">
        <v>28157</v>
      </c>
    </row>
    <row r="326" spans="1:16" x14ac:dyDescent="0.3">
      <c r="A326" t="s">
        <v>381</v>
      </c>
      <c r="B326">
        <v>14</v>
      </c>
      <c r="C326">
        <v>14</v>
      </c>
      <c r="D326">
        <v>7.0015371999999996</v>
      </c>
      <c r="E326" t="s">
        <v>392</v>
      </c>
      <c r="F326">
        <v>89136.88</v>
      </c>
      <c r="G326">
        <v>2047.1780000000001</v>
      </c>
      <c r="I326">
        <v>28.445</v>
      </c>
      <c r="J326">
        <v>1.82473</v>
      </c>
      <c r="K326">
        <v>0.18679999999999999</v>
      </c>
      <c r="M326">
        <v>9.7593999999999994</v>
      </c>
      <c r="O326" t="s">
        <v>171</v>
      </c>
      <c r="P326" s="12">
        <v>28157</v>
      </c>
    </row>
    <row r="327" spans="1:16" x14ac:dyDescent="0.3">
      <c r="A327" t="s">
        <v>381</v>
      </c>
      <c r="B327">
        <v>14</v>
      </c>
      <c r="C327">
        <v>14</v>
      </c>
      <c r="D327">
        <v>7.0015371999999996</v>
      </c>
      <c r="E327" t="s">
        <v>393</v>
      </c>
      <c r="F327">
        <v>95858</v>
      </c>
      <c r="G327">
        <v>2185</v>
      </c>
      <c r="J327">
        <v>1.9273</v>
      </c>
      <c r="L327">
        <v>6</v>
      </c>
      <c r="M327">
        <v>9.7593999999999994</v>
      </c>
      <c r="O327" t="s">
        <v>171</v>
      </c>
      <c r="P327" s="12">
        <v>28157</v>
      </c>
    </row>
    <row r="328" spans="1:16" x14ac:dyDescent="0.3">
      <c r="A328" t="s">
        <v>381</v>
      </c>
      <c r="B328">
        <v>14</v>
      </c>
      <c r="C328">
        <v>14</v>
      </c>
      <c r="D328">
        <v>7.0015371999999996</v>
      </c>
      <c r="E328" t="s">
        <v>394</v>
      </c>
      <c r="F328">
        <v>98351</v>
      </c>
      <c r="G328">
        <v>791</v>
      </c>
      <c r="H328">
        <v>33.5</v>
      </c>
      <c r="I328">
        <v>1.0496000000000001</v>
      </c>
      <c r="K328">
        <v>109</v>
      </c>
      <c r="L328">
        <v>1.5145999999999999</v>
      </c>
      <c r="M328">
        <v>9.7593999999999994</v>
      </c>
      <c r="O328" t="s">
        <v>171</v>
      </c>
      <c r="P328" s="12">
        <v>28157</v>
      </c>
    </row>
    <row r="329" spans="1:16" x14ac:dyDescent="0.3">
      <c r="A329" t="s">
        <v>381</v>
      </c>
      <c r="B329">
        <v>14</v>
      </c>
      <c r="C329">
        <v>14</v>
      </c>
      <c r="D329">
        <v>7.0015371999999996</v>
      </c>
      <c r="E329" t="s">
        <v>395</v>
      </c>
      <c r="F329">
        <v>100016</v>
      </c>
      <c r="I329">
        <v>1.9133</v>
      </c>
      <c r="K329">
        <v>62</v>
      </c>
      <c r="L329">
        <v>1.1217999999999999</v>
      </c>
      <c r="M329">
        <v>9.7593999999999994</v>
      </c>
      <c r="O329" t="s">
        <v>171</v>
      </c>
      <c r="P329" s="12">
        <v>28157</v>
      </c>
    </row>
    <row r="330" spans="1:16" x14ac:dyDescent="0.3">
      <c r="A330" t="s">
        <v>381</v>
      </c>
      <c r="B330">
        <v>14</v>
      </c>
      <c r="C330">
        <v>14</v>
      </c>
      <c r="D330">
        <v>7.0015371999999996</v>
      </c>
      <c r="E330" t="s">
        <v>396</v>
      </c>
      <c r="F330">
        <v>101675</v>
      </c>
      <c r="G330">
        <v>634.79999999999995</v>
      </c>
      <c r="I330">
        <v>1.4482999999999999</v>
      </c>
      <c r="K330">
        <v>290</v>
      </c>
      <c r="L330">
        <v>1.2841</v>
      </c>
      <c r="M330">
        <v>9.7593999999999994</v>
      </c>
      <c r="O330" t="s">
        <v>171</v>
      </c>
      <c r="P330" s="12">
        <v>28157</v>
      </c>
    </row>
    <row r="331" spans="1:16" x14ac:dyDescent="0.3">
      <c r="A331" t="s">
        <v>381</v>
      </c>
      <c r="B331">
        <v>14</v>
      </c>
      <c r="C331">
        <v>14</v>
      </c>
      <c r="D331">
        <v>7.0015371999999996</v>
      </c>
      <c r="E331" t="s">
        <v>397</v>
      </c>
      <c r="F331">
        <v>104746.6</v>
      </c>
      <c r="I331">
        <v>1.9610000000000001</v>
      </c>
      <c r="K331">
        <v>200</v>
      </c>
      <c r="L331">
        <v>1.1080000000000001</v>
      </c>
      <c r="M331">
        <v>9.7593999999999994</v>
      </c>
      <c r="O331" t="s">
        <v>171</v>
      </c>
      <c r="P331" s="12">
        <v>28157</v>
      </c>
    </row>
    <row r="332" spans="1:16" x14ac:dyDescent="0.3">
      <c r="A332" t="s">
        <v>381</v>
      </c>
      <c r="B332">
        <v>14</v>
      </c>
      <c r="C332">
        <v>14</v>
      </c>
      <c r="D332">
        <v>7.0015371999999996</v>
      </c>
      <c r="E332" t="s">
        <v>398</v>
      </c>
      <c r="F332">
        <v>104498</v>
      </c>
      <c r="G332">
        <v>760.08</v>
      </c>
      <c r="H332">
        <v>4.4180000000000001</v>
      </c>
      <c r="I332">
        <v>1.1549</v>
      </c>
      <c r="J332">
        <v>7.3870000000000003E-3</v>
      </c>
      <c r="L332">
        <v>1.4439</v>
      </c>
      <c r="M332">
        <v>9.7593999999999994</v>
      </c>
      <c r="O332" t="s">
        <v>171</v>
      </c>
      <c r="P332" s="12">
        <v>28157</v>
      </c>
    </row>
    <row r="333" spans="1:16" x14ac:dyDescent="0.3">
      <c r="A333" t="s">
        <v>381</v>
      </c>
      <c r="B333">
        <v>14</v>
      </c>
      <c r="C333">
        <v>14</v>
      </c>
      <c r="D333">
        <v>7.0015371999999996</v>
      </c>
      <c r="E333" t="s">
        <v>399</v>
      </c>
      <c r="F333">
        <v>104476</v>
      </c>
      <c r="G333">
        <v>2192.1999999999998</v>
      </c>
      <c r="H333">
        <v>14.7</v>
      </c>
      <c r="I333">
        <v>1.9319999999999999</v>
      </c>
      <c r="J333">
        <v>3.95E-2</v>
      </c>
      <c r="L333">
        <v>1.1163000000000001</v>
      </c>
      <c r="M333">
        <v>9.7593999999999994</v>
      </c>
      <c r="O333" t="s">
        <v>171</v>
      </c>
      <c r="P333" s="12">
        <v>28157</v>
      </c>
    </row>
    <row r="334" spans="1:16" x14ac:dyDescent="0.3">
      <c r="A334" t="s">
        <v>381</v>
      </c>
      <c r="B334">
        <v>14</v>
      </c>
      <c r="C334">
        <v>14</v>
      </c>
      <c r="D334">
        <v>7.0015371999999996</v>
      </c>
      <c r="E334" t="s">
        <v>400</v>
      </c>
      <c r="F334">
        <v>104519</v>
      </c>
      <c r="G334">
        <v>2201.7800000000002</v>
      </c>
      <c r="H334">
        <v>25.199000000000002</v>
      </c>
      <c r="I334">
        <v>1.9612000000000001</v>
      </c>
      <c r="J334">
        <v>4.36E-2</v>
      </c>
      <c r="L334">
        <v>1.1080000000000001</v>
      </c>
      <c r="M334">
        <v>9.7593999999999994</v>
      </c>
      <c r="O334" t="s">
        <v>171</v>
      </c>
      <c r="P334" s="12">
        <v>28157</v>
      </c>
    </row>
    <row r="335" spans="1:16" x14ac:dyDescent="0.3">
      <c r="A335" t="s">
        <v>381</v>
      </c>
      <c r="B335">
        <v>14</v>
      </c>
      <c r="C335">
        <v>14</v>
      </c>
      <c r="D335">
        <v>7.0015371999999996</v>
      </c>
      <c r="E335" t="s">
        <v>401</v>
      </c>
      <c r="F335">
        <v>105720</v>
      </c>
      <c r="G335">
        <v>924.21</v>
      </c>
      <c r="H335">
        <v>12.29</v>
      </c>
      <c r="I335">
        <v>1.0872999999999999</v>
      </c>
      <c r="J335">
        <v>1.9099999999999999E-2</v>
      </c>
      <c r="K335">
        <v>70</v>
      </c>
      <c r="L335">
        <v>1.4881</v>
      </c>
      <c r="M335">
        <v>9.7593999999999994</v>
      </c>
      <c r="O335" t="s">
        <v>171</v>
      </c>
      <c r="P335" s="12">
        <v>28157</v>
      </c>
    </row>
    <row r="336" spans="1:16" x14ac:dyDescent="0.3">
      <c r="A336" t="s">
        <v>381</v>
      </c>
      <c r="B336">
        <v>14</v>
      </c>
      <c r="C336">
        <v>14</v>
      </c>
      <c r="D336">
        <v>7.0015371999999996</v>
      </c>
      <c r="E336" t="s">
        <v>402</v>
      </c>
      <c r="F336">
        <v>105869</v>
      </c>
      <c r="G336">
        <v>1987.4</v>
      </c>
      <c r="H336">
        <v>16.3</v>
      </c>
      <c r="I336">
        <v>1.7339</v>
      </c>
      <c r="J336">
        <v>8.8000000000000005E-3</v>
      </c>
      <c r="K336">
        <v>53</v>
      </c>
      <c r="L336">
        <v>1.1783999999999999</v>
      </c>
      <c r="M336">
        <v>9.7593999999999994</v>
      </c>
      <c r="O336" t="s">
        <v>171</v>
      </c>
      <c r="P336" s="12">
        <v>28157</v>
      </c>
    </row>
    <row r="337" spans="1:16" x14ac:dyDescent="0.3">
      <c r="A337" t="s">
        <v>381</v>
      </c>
      <c r="B337">
        <v>14</v>
      </c>
      <c r="C337">
        <v>14</v>
      </c>
      <c r="D337">
        <v>7.0015371999999996</v>
      </c>
      <c r="E337" t="s">
        <v>403</v>
      </c>
      <c r="F337">
        <v>12116</v>
      </c>
      <c r="G337">
        <v>1869</v>
      </c>
      <c r="H337">
        <v>10</v>
      </c>
      <c r="M337">
        <v>9.7593999999999994</v>
      </c>
      <c r="O337" t="s">
        <v>171</v>
      </c>
      <c r="P337" s="12">
        <v>28157</v>
      </c>
    </row>
    <row r="338" spans="1:16" x14ac:dyDescent="0.3">
      <c r="A338" t="s">
        <v>381</v>
      </c>
      <c r="B338">
        <v>14</v>
      </c>
      <c r="C338">
        <v>14</v>
      </c>
      <c r="D338">
        <v>7.0015371999999996</v>
      </c>
      <c r="E338" t="s">
        <v>404</v>
      </c>
      <c r="F338">
        <v>132136</v>
      </c>
      <c r="G338">
        <v>1900</v>
      </c>
      <c r="H338">
        <v>18</v>
      </c>
      <c r="M338">
        <v>9.7593999999999994</v>
      </c>
      <c r="O338" t="s">
        <v>171</v>
      </c>
      <c r="P338" s="12">
        <v>28157</v>
      </c>
    </row>
    <row r="339" spans="1:16" x14ac:dyDescent="0.3">
      <c r="A339" t="s">
        <v>381</v>
      </c>
      <c r="B339">
        <v>14</v>
      </c>
      <c r="C339">
        <v>14</v>
      </c>
      <c r="D339">
        <v>7.0015371999999996</v>
      </c>
      <c r="E339" t="s">
        <v>405</v>
      </c>
      <c r="F339">
        <v>132878</v>
      </c>
      <c r="G339">
        <v>1903</v>
      </c>
      <c r="H339">
        <v>15</v>
      </c>
      <c r="M339">
        <v>9.7593999999999994</v>
      </c>
      <c r="O339" t="s">
        <v>171</v>
      </c>
      <c r="P339" s="12">
        <v>28157</v>
      </c>
    </row>
    <row r="340" spans="1:16" x14ac:dyDescent="0.3">
      <c r="A340" t="s">
        <v>381</v>
      </c>
      <c r="B340">
        <v>14</v>
      </c>
      <c r="C340">
        <v>14</v>
      </c>
      <c r="D340">
        <v>7.0015371999999996</v>
      </c>
      <c r="E340" t="s">
        <v>406</v>
      </c>
      <c r="F340">
        <v>133355</v>
      </c>
      <c r="G340">
        <v>1885</v>
      </c>
      <c r="H340">
        <v>12</v>
      </c>
      <c r="M340">
        <v>9.7593999999999994</v>
      </c>
      <c r="O340" t="s">
        <v>171</v>
      </c>
      <c r="P340" s="12">
        <v>28157</v>
      </c>
    </row>
    <row r="341" spans="1:16" x14ac:dyDescent="0.3">
      <c r="A341" t="s">
        <v>407</v>
      </c>
      <c r="B341">
        <v>23</v>
      </c>
      <c r="C341">
        <v>23</v>
      </c>
      <c r="D341">
        <v>11.494885200000001</v>
      </c>
      <c r="E341" t="s">
        <v>408</v>
      </c>
      <c r="F341">
        <v>0</v>
      </c>
      <c r="G341">
        <v>159.12450000000001</v>
      </c>
      <c r="H341">
        <v>0.72546999999999995</v>
      </c>
      <c r="I341">
        <v>0.15470700000000001</v>
      </c>
      <c r="J341">
        <v>8.7359999999999998E-4</v>
      </c>
      <c r="K341">
        <v>5.8109999999999999</v>
      </c>
      <c r="L341">
        <v>3.0788700000000002</v>
      </c>
      <c r="M341">
        <v>0.72</v>
      </c>
      <c r="N341">
        <v>4.9000000000000004</v>
      </c>
      <c r="O341" t="s">
        <v>171</v>
      </c>
      <c r="P341" s="12">
        <v>28277</v>
      </c>
    </row>
    <row r="342" spans="1:16" x14ac:dyDescent="0.3">
      <c r="A342" t="s">
        <v>407</v>
      </c>
      <c r="B342">
        <v>23</v>
      </c>
      <c r="C342">
        <v>23</v>
      </c>
      <c r="D342">
        <v>11.494885200000001</v>
      </c>
      <c r="E342" t="s">
        <v>409</v>
      </c>
      <c r="F342">
        <v>14680.58</v>
      </c>
      <c r="G342">
        <v>117.32299999999999</v>
      </c>
      <c r="H342">
        <v>0.35759999999999997</v>
      </c>
      <c r="I342">
        <v>0.11078399999999999</v>
      </c>
      <c r="J342">
        <v>5.488E-4</v>
      </c>
      <c r="K342">
        <v>3.8820000000000001</v>
      </c>
      <c r="L342">
        <v>3.6383999999999999</v>
      </c>
      <c r="M342">
        <v>0.72</v>
      </c>
      <c r="N342">
        <v>4.9000000000000004</v>
      </c>
      <c r="O342" t="s">
        <v>171</v>
      </c>
      <c r="P342" s="12">
        <v>28277</v>
      </c>
    </row>
    <row r="343" spans="1:16" x14ac:dyDescent="0.3">
      <c r="A343" t="s">
        <v>407</v>
      </c>
      <c r="B343">
        <v>23</v>
      </c>
      <c r="C343">
        <v>23</v>
      </c>
      <c r="D343">
        <v>11.494885200000001</v>
      </c>
      <c r="E343" t="s">
        <v>370</v>
      </c>
      <c r="F343">
        <v>20320.02</v>
      </c>
      <c r="G343">
        <v>124.09</v>
      </c>
      <c r="H343">
        <v>0.69989999999999997</v>
      </c>
      <c r="I343">
        <v>0.125277</v>
      </c>
      <c r="J343">
        <v>7.2369999999999997E-4</v>
      </c>
      <c r="K343">
        <v>3.2480000000000002</v>
      </c>
      <c r="L343">
        <v>3.4228000000000001</v>
      </c>
      <c r="M343">
        <v>0.72</v>
      </c>
      <c r="N343">
        <v>4.9000000000000004</v>
      </c>
      <c r="O343" t="s">
        <v>171</v>
      </c>
      <c r="P343" s="12">
        <v>28277</v>
      </c>
    </row>
    <row r="344" spans="1:16" x14ac:dyDescent="0.3">
      <c r="A344" t="s">
        <v>407</v>
      </c>
      <c r="B344">
        <v>23</v>
      </c>
      <c r="C344">
        <v>23</v>
      </c>
      <c r="D344">
        <v>11.494885200000001</v>
      </c>
      <c r="E344" t="s">
        <v>371</v>
      </c>
      <c r="F344">
        <v>29382</v>
      </c>
      <c r="G344">
        <v>119.33</v>
      </c>
      <c r="H344">
        <v>0.53</v>
      </c>
      <c r="M344">
        <v>0.72</v>
      </c>
      <c r="N344">
        <v>4.9000000000000004</v>
      </c>
      <c r="O344" t="s">
        <v>171</v>
      </c>
      <c r="P344" s="12">
        <v>28277</v>
      </c>
    </row>
    <row r="345" spans="1:16" x14ac:dyDescent="0.3">
      <c r="A345" t="s">
        <v>407</v>
      </c>
      <c r="B345">
        <v>23</v>
      </c>
      <c r="C345">
        <v>23</v>
      </c>
      <c r="D345">
        <v>11.494885200000001</v>
      </c>
      <c r="E345" t="s">
        <v>379</v>
      </c>
      <c r="F345">
        <v>33486.800000000003</v>
      </c>
      <c r="G345">
        <v>111.3</v>
      </c>
      <c r="H345">
        <v>0.48</v>
      </c>
      <c r="M345">
        <v>0.72</v>
      </c>
      <c r="N345">
        <v>4.9000000000000004</v>
      </c>
      <c r="O345" t="s">
        <v>171</v>
      </c>
      <c r="P345" s="12">
        <v>28277</v>
      </c>
    </row>
    <row r="346" spans="1:16" x14ac:dyDescent="0.3">
      <c r="A346" t="s">
        <v>407</v>
      </c>
      <c r="B346">
        <v>23</v>
      </c>
      <c r="C346">
        <v>23</v>
      </c>
      <c r="D346">
        <v>11.494885200000001</v>
      </c>
      <c r="E346" t="s">
        <v>410</v>
      </c>
      <c r="F346">
        <v>35557</v>
      </c>
      <c r="G346">
        <v>106.2</v>
      </c>
      <c r="H346">
        <v>0.65</v>
      </c>
      <c r="M346">
        <v>0.72</v>
      </c>
      <c r="N346">
        <v>4.9000000000000004</v>
      </c>
      <c r="O346" t="s">
        <v>171</v>
      </c>
      <c r="P346" s="12">
        <v>28277</v>
      </c>
    </row>
    <row r="347" spans="1:16" x14ac:dyDescent="0.3">
      <c r="A347" t="s">
        <v>523</v>
      </c>
      <c r="B347">
        <v>23</v>
      </c>
      <c r="C347">
        <v>79</v>
      </c>
      <c r="D347">
        <v>17.813725489999999</v>
      </c>
      <c r="E347" t="s">
        <v>157</v>
      </c>
      <c r="F347">
        <v>0</v>
      </c>
      <c r="G347">
        <v>302.10000000000002</v>
      </c>
      <c r="H347">
        <v>1.5</v>
      </c>
      <c r="I347">
        <v>0.15125331</v>
      </c>
      <c r="J347">
        <v>9.4094999999999997E-4</v>
      </c>
      <c r="K347">
        <v>1.5535000000000001</v>
      </c>
      <c r="L347">
        <v>2.5020380000000002</v>
      </c>
      <c r="M347">
        <v>3.74</v>
      </c>
      <c r="N347">
        <v>8.31</v>
      </c>
      <c r="O347" t="s">
        <v>171</v>
      </c>
      <c r="P347" s="12">
        <v>28430</v>
      </c>
    </row>
    <row r="348" spans="1:16" x14ac:dyDescent="0.3">
      <c r="A348" t="s">
        <v>528</v>
      </c>
      <c r="B348">
        <v>23</v>
      </c>
      <c r="C348">
        <v>35</v>
      </c>
      <c r="D348">
        <v>13.87931034</v>
      </c>
      <c r="E348" t="s">
        <v>157</v>
      </c>
      <c r="F348">
        <v>0</v>
      </c>
      <c r="G348">
        <v>366</v>
      </c>
      <c r="H348">
        <v>2.0499999999999998</v>
      </c>
      <c r="I348">
        <v>0.21806308999999999</v>
      </c>
      <c r="J348">
        <v>6.2481999999999998E-3</v>
      </c>
      <c r="K348">
        <v>3.1202000000000001</v>
      </c>
      <c r="L348">
        <v>2.360795</v>
      </c>
      <c r="M348">
        <v>4.2300000000000004</v>
      </c>
      <c r="N348">
        <v>8.93</v>
      </c>
      <c r="O348" t="s">
        <v>171</v>
      </c>
      <c r="P348" s="12">
        <v>28430</v>
      </c>
    </row>
    <row r="349" spans="1:16" x14ac:dyDescent="0.3">
      <c r="A349" t="s">
        <v>507</v>
      </c>
      <c r="B349">
        <v>23</v>
      </c>
      <c r="C349">
        <v>133</v>
      </c>
      <c r="D349">
        <v>19.608974360000001</v>
      </c>
      <c r="E349" t="s">
        <v>157</v>
      </c>
      <c r="F349">
        <v>0</v>
      </c>
      <c r="G349">
        <v>98.89</v>
      </c>
      <c r="H349">
        <v>0.32600000000000001</v>
      </c>
      <c r="I349">
        <v>5.8000000000000003E-2</v>
      </c>
      <c r="J349">
        <v>2.3000000000000001E-4</v>
      </c>
      <c r="L349">
        <v>3.851</v>
      </c>
      <c r="M349">
        <v>0.42</v>
      </c>
      <c r="O349" t="s">
        <v>171</v>
      </c>
      <c r="P349" s="12">
        <v>28430</v>
      </c>
    </row>
    <row r="350" spans="1:16" x14ac:dyDescent="0.3">
      <c r="A350" t="s">
        <v>542</v>
      </c>
      <c r="B350">
        <v>23</v>
      </c>
      <c r="C350">
        <v>19</v>
      </c>
      <c r="D350">
        <v>10.4047619</v>
      </c>
      <c r="E350" t="s">
        <v>157</v>
      </c>
      <c r="F350">
        <v>0</v>
      </c>
      <c r="G350">
        <v>536</v>
      </c>
      <c r="H350">
        <v>3.4</v>
      </c>
      <c r="I350">
        <v>0.43690127000000001</v>
      </c>
      <c r="J350">
        <v>4.5586899999999998E-3</v>
      </c>
      <c r="K350">
        <v>1.161</v>
      </c>
      <c r="L350">
        <v>1.9259470000000001</v>
      </c>
      <c r="M350">
        <v>5.33</v>
      </c>
      <c r="O350" t="s">
        <v>171</v>
      </c>
      <c r="P350" s="12">
        <v>28430</v>
      </c>
    </row>
    <row r="351" spans="1:16" x14ac:dyDescent="0.3">
      <c r="A351" t="s">
        <v>567</v>
      </c>
      <c r="B351">
        <v>23</v>
      </c>
      <c r="C351">
        <v>1</v>
      </c>
      <c r="D351">
        <v>0.95833333300000001</v>
      </c>
      <c r="E351" t="s">
        <v>157</v>
      </c>
      <c r="F351">
        <v>0</v>
      </c>
      <c r="G351">
        <v>1176</v>
      </c>
      <c r="H351">
        <v>21.2</v>
      </c>
      <c r="I351">
        <v>4.8899999999999997</v>
      </c>
      <c r="J351">
        <v>0.13100000000000001</v>
      </c>
      <c r="L351">
        <v>1.889</v>
      </c>
      <c r="O351" t="s">
        <v>171</v>
      </c>
      <c r="P351" s="12">
        <v>28430</v>
      </c>
    </row>
    <row r="352" spans="1:16" x14ac:dyDescent="0.3">
      <c r="A352" t="s">
        <v>514</v>
      </c>
      <c r="B352">
        <v>23</v>
      </c>
      <c r="C352">
        <v>127</v>
      </c>
      <c r="D352">
        <v>19.473333329999999</v>
      </c>
      <c r="E352" t="s">
        <v>157</v>
      </c>
      <c r="F352">
        <v>0</v>
      </c>
      <c r="G352">
        <v>258</v>
      </c>
      <c r="H352">
        <v>1.08</v>
      </c>
      <c r="I352">
        <v>0.11780561000000001</v>
      </c>
      <c r="J352">
        <v>6.4776999999999999E-4</v>
      </c>
      <c r="K352">
        <v>0.97340000000000004</v>
      </c>
      <c r="L352">
        <v>2.711452</v>
      </c>
      <c r="M352">
        <v>3</v>
      </c>
      <c r="N352">
        <v>7.64</v>
      </c>
      <c r="O352" t="s">
        <v>171</v>
      </c>
      <c r="P352" s="12">
        <v>28430</v>
      </c>
    </row>
    <row r="353" spans="1:17" x14ac:dyDescent="0.3">
      <c r="A353" t="s">
        <v>123</v>
      </c>
      <c r="B353">
        <v>22.99</v>
      </c>
      <c r="C353">
        <v>39.097999999999999</v>
      </c>
      <c r="D353">
        <f t="shared" ref="D353:D358" si="2">(B353*C353)/(B353+C353)</f>
        <v>14.477242301249838</v>
      </c>
      <c r="E353" t="s">
        <v>18</v>
      </c>
      <c r="F353">
        <v>0</v>
      </c>
      <c r="G353">
        <v>124</v>
      </c>
      <c r="H353">
        <v>0.5</v>
      </c>
      <c r="I353">
        <v>9.5000000000000001E-2</v>
      </c>
      <c r="J353">
        <v>4.8000000000000001E-4</v>
      </c>
      <c r="L353">
        <v>3.4980000000000002</v>
      </c>
      <c r="M353">
        <v>0.63312000000000002</v>
      </c>
      <c r="N353">
        <v>4.4160000000000004</v>
      </c>
      <c r="O353" t="s">
        <v>124</v>
      </c>
      <c r="P353" t="s">
        <v>125</v>
      </c>
    </row>
    <row r="354" spans="1:17" x14ac:dyDescent="0.3">
      <c r="A354" t="s">
        <v>123</v>
      </c>
      <c r="B354">
        <v>22.99</v>
      </c>
      <c r="C354">
        <v>39.097999999999999</v>
      </c>
      <c r="D354">
        <f t="shared" si="2"/>
        <v>14.477242301249838</v>
      </c>
      <c r="E354" t="s">
        <v>88</v>
      </c>
      <c r="F354">
        <v>12137.272000000001</v>
      </c>
      <c r="G354">
        <v>81.250506000000001</v>
      </c>
      <c r="H354">
        <v>0.27470814999999998</v>
      </c>
      <c r="I354">
        <v>6.6137100000000004E-2</v>
      </c>
      <c r="J354" s="3">
        <v>3.6016200000000003E-4</v>
      </c>
      <c r="L354">
        <v>4.17</v>
      </c>
      <c r="M354">
        <v>0.63312000000000002</v>
      </c>
      <c r="N354">
        <v>4.4160000000000004</v>
      </c>
      <c r="O354" t="s">
        <v>126</v>
      </c>
      <c r="P354" t="s">
        <v>127</v>
      </c>
    </row>
    <row r="355" spans="1:17" x14ac:dyDescent="0.3">
      <c r="A355" t="s">
        <v>128</v>
      </c>
      <c r="B355">
        <v>22.99</v>
      </c>
      <c r="C355">
        <v>85.468000000000004</v>
      </c>
      <c r="D355">
        <f t="shared" si="2"/>
        <v>18.116776263622786</v>
      </c>
      <c r="E355" t="s">
        <v>18</v>
      </c>
      <c r="F355">
        <v>0</v>
      </c>
      <c r="G355">
        <v>106.96</v>
      </c>
      <c r="H355">
        <v>0.36359999999999998</v>
      </c>
      <c r="I355">
        <v>7.3599999999999999E-2</v>
      </c>
      <c r="L355">
        <v>3.08</v>
      </c>
      <c r="M355">
        <v>0.61707000000000001</v>
      </c>
      <c r="O355" t="s">
        <v>129</v>
      </c>
      <c r="P355" t="s">
        <v>130</v>
      </c>
      <c r="Q355" t="s">
        <v>131</v>
      </c>
    </row>
    <row r="356" spans="1:17" x14ac:dyDescent="0.3">
      <c r="A356" t="s">
        <v>128</v>
      </c>
      <c r="B356">
        <v>22.99</v>
      </c>
      <c r="C356">
        <v>85.468000000000004</v>
      </c>
      <c r="D356">
        <f t="shared" si="2"/>
        <v>18.116776263622786</v>
      </c>
      <c r="E356" t="s">
        <v>132</v>
      </c>
      <c r="F356">
        <v>4847</v>
      </c>
      <c r="G356">
        <v>18.86</v>
      </c>
      <c r="H356">
        <v>0.754</v>
      </c>
      <c r="I356">
        <v>2.8219999999999999E-2</v>
      </c>
      <c r="L356">
        <v>5.7468649240999996</v>
      </c>
      <c r="M356">
        <v>0.61707000000000001</v>
      </c>
      <c r="O356" t="s">
        <v>133</v>
      </c>
      <c r="P356" t="s">
        <v>134</v>
      </c>
    </row>
    <row r="357" spans="1:17" x14ac:dyDescent="0.3">
      <c r="A357" t="s">
        <v>128</v>
      </c>
      <c r="B357">
        <v>22.99</v>
      </c>
      <c r="C357">
        <v>85.468000000000004</v>
      </c>
      <c r="D357">
        <f t="shared" si="2"/>
        <v>18.116776263622786</v>
      </c>
      <c r="E357" t="s">
        <v>89</v>
      </c>
      <c r="F357">
        <v>16527</v>
      </c>
      <c r="G357">
        <v>61.17</v>
      </c>
      <c r="I357">
        <v>5.57E-2</v>
      </c>
      <c r="L357">
        <v>4.1752084945999997</v>
      </c>
      <c r="M357">
        <v>0.61707000000000001</v>
      </c>
      <c r="O357" t="s">
        <v>135</v>
      </c>
      <c r="P357" t="s">
        <v>136</v>
      </c>
    </row>
    <row r="358" spans="1:17" x14ac:dyDescent="0.3">
      <c r="A358" t="s">
        <v>128</v>
      </c>
      <c r="B358">
        <v>22.99</v>
      </c>
      <c r="C358">
        <v>85.468000000000004</v>
      </c>
      <c r="D358">
        <f t="shared" si="2"/>
        <v>18.116776263622786</v>
      </c>
      <c r="E358" t="s">
        <v>91</v>
      </c>
      <c r="F358" s="7">
        <v>19692</v>
      </c>
      <c r="G358">
        <v>73.260000000000005</v>
      </c>
      <c r="H358">
        <v>0.47439999999999999</v>
      </c>
      <c r="I358">
        <v>5.2440000000000001E-2</v>
      </c>
      <c r="L358">
        <v>4.2122509020000001</v>
      </c>
      <c r="M358">
        <v>0.61707000000000001</v>
      </c>
      <c r="O358" t="s">
        <v>137</v>
      </c>
      <c r="P358" t="s">
        <v>138</v>
      </c>
    </row>
    <row r="359" spans="1:17" x14ac:dyDescent="0.3">
      <c r="A359" t="s">
        <v>607</v>
      </c>
      <c r="B359">
        <v>92.906000000000006</v>
      </c>
      <c r="C359">
        <v>12</v>
      </c>
      <c r="D359">
        <f>B359*C359/(B359+C359)</f>
        <v>10.627342573351381</v>
      </c>
      <c r="E359" t="s">
        <v>608</v>
      </c>
      <c r="F359">
        <v>0</v>
      </c>
      <c r="G359">
        <v>980</v>
      </c>
      <c r="L359">
        <v>1.7</v>
      </c>
      <c r="O359" t="s">
        <v>609</v>
      </c>
      <c r="P359" t="s">
        <v>610</v>
      </c>
      <c r="Q359" t="s">
        <v>606</v>
      </c>
    </row>
    <row r="360" spans="1:17" x14ac:dyDescent="0.3">
      <c r="A360" t="s">
        <v>500</v>
      </c>
      <c r="B360">
        <v>93</v>
      </c>
      <c r="C360">
        <v>16</v>
      </c>
      <c r="D360">
        <v>13.651376150000001</v>
      </c>
      <c r="E360" t="s">
        <v>157</v>
      </c>
      <c r="F360">
        <v>0</v>
      </c>
      <c r="G360">
        <v>989</v>
      </c>
      <c r="H360">
        <v>3.83</v>
      </c>
      <c r="I360">
        <v>0.43209999999999998</v>
      </c>
      <c r="J360">
        <v>2.0999999999999999E-3</v>
      </c>
      <c r="K360">
        <v>2.2000000000000002</v>
      </c>
      <c r="L360">
        <v>1.6909000000000001</v>
      </c>
      <c r="M360">
        <v>7.8</v>
      </c>
      <c r="O360" t="s">
        <v>171</v>
      </c>
      <c r="P360" s="12">
        <v>28430</v>
      </c>
    </row>
    <row r="361" spans="1:17" x14ac:dyDescent="0.3">
      <c r="A361" t="s">
        <v>161</v>
      </c>
      <c r="B361">
        <v>20</v>
      </c>
      <c r="C361">
        <v>20</v>
      </c>
      <c r="D361">
        <v>9.9962199999999992</v>
      </c>
      <c r="E361" t="s">
        <v>162</v>
      </c>
      <c r="F361">
        <v>0</v>
      </c>
      <c r="G361">
        <v>28.5</v>
      </c>
      <c r="I361">
        <v>0.17</v>
      </c>
      <c r="J361">
        <v>0.06</v>
      </c>
      <c r="L361">
        <v>3.15</v>
      </c>
      <c r="M361">
        <v>2.0200000000000001E-3</v>
      </c>
      <c r="N361">
        <v>4.9000000000000004</v>
      </c>
      <c r="O361" t="s">
        <v>492</v>
      </c>
      <c r="P361" s="12" t="s">
        <v>493</v>
      </c>
    </row>
    <row r="362" spans="1:17" x14ac:dyDescent="0.3">
      <c r="A362" t="s">
        <v>161</v>
      </c>
      <c r="B362">
        <v>20</v>
      </c>
      <c r="C362">
        <v>20</v>
      </c>
      <c r="D362">
        <v>9.9962199999999992</v>
      </c>
      <c r="E362" t="s">
        <v>411</v>
      </c>
      <c r="F362">
        <v>133800</v>
      </c>
      <c r="G362">
        <v>176</v>
      </c>
      <c r="M362">
        <v>2.0200000000000001E-3</v>
      </c>
      <c r="N362">
        <v>4.9000000000000004</v>
      </c>
      <c r="O362" t="s">
        <v>171</v>
      </c>
      <c r="P362" s="12">
        <v>28185</v>
      </c>
    </row>
    <row r="363" spans="1:17" x14ac:dyDescent="0.3">
      <c r="A363" t="s">
        <v>161</v>
      </c>
      <c r="B363">
        <v>20</v>
      </c>
      <c r="C363">
        <v>20</v>
      </c>
      <c r="D363">
        <v>9.9962199999999992</v>
      </c>
      <c r="E363" t="s">
        <v>376</v>
      </c>
      <c r="F363">
        <v>135761</v>
      </c>
      <c r="G363">
        <v>58</v>
      </c>
      <c r="M363">
        <v>2.0200000000000001E-3</v>
      </c>
      <c r="N363">
        <v>4.9000000000000004</v>
      </c>
      <c r="O363" t="s">
        <v>171</v>
      </c>
      <c r="P363" s="12">
        <v>28185</v>
      </c>
    </row>
    <row r="364" spans="1:17" x14ac:dyDescent="0.3">
      <c r="A364" t="s">
        <v>161</v>
      </c>
      <c r="B364">
        <v>20</v>
      </c>
      <c r="C364">
        <v>20</v>
      </c>
      <c r="D364">
        <v>9.9962199999999992</v>
      </c>
      <c r="E364" t="s">
        <v>412</v>
      </c>
      <c r="F364">
        <v>156480</v>
      </c>
      <c r="G364">
        <v>290</v>
      </c>
      <c r="H364">
        <v>10</v>
      </c>
      <c r="M364">
        <v>2.0200000000000001E-3</v>
      </c>
      <c r="N364">
        <v>4.9000000000000004</v>
      </c>
      <c r="O364" t="s">
        <v>171</v>
      </c>
      <c r="P364" s="12">
        <v>28185</v>
      </c>
    </row>
    <row r="365" spans="1:17" x14ac:dyDescent="0.3">
      <c r="A365" t="s">
        <v>161</v>
      </c>
      <c r="B365">
        <v>20</v>
      </c>
      <c r="C365">
        <v>20</v>
      </c>
      <c r="D365">
        <v>9.9962199999999992</v>
      </c>
      <c r="E365" t="s">
        <v>413</v>
      </c>
      <c r="F365">
        <v>158635</v>
      </c>
      <c r="G365">
        <v>60</v>
      </c>
      <c r="H365">
        <v>10</v>
      </c>
      <c r="M365">
        <v>2.0200000000000001E-3</v>
      </c>
      <c r="N365">
        <v>4.9000000000000004</v>
      </c>
      <c r="O365" t="s">
        <v>171</v>
      </c>
      <c r="P365" s="12">
        <v>28185</v>
      </c>
    </row>
    <row r="366" spans="1:17" x14ac:dyDescent="0.3">
      <c r="A366" t="s">
        <v>161</v>
      </c>
      <c r="B366">
        <v>20</v>
      </c>
      <c r="C366">
        <v>20</v>
      </c>
      <c r="D366">
        <v>9.9962199999999992</v>
      </c>
      <c r="E366" t="s">
        <v>414</v>
      </c>
      <c r="F366">
        <v>159135</v>
      </c>
      <c r="G366">
        <v>80</v>
      </c>
      <c r="H366">
        <v>10</v>
      </c>
      <c r="M366">
        <v>2.0200000000000001E-3</v>
      </c>
      <c r="N366">
        <v>4.9000000000000004</v>
      </c>
      <c r="O366" t="s">
        <v>171</v>
      </c>
      <c r="P366" s="12">
        <v>28185</v>
      </c>
    </row>
    <row r="367" spans="1:17" x14ac:dyDescent="0.3">
      <c r="A367" t="s">
        <v>161</v>
      </c>
      <c r="B367">
        <v>20</v>
      </c>
      <c r="C367">
        <v>20</v>
      </c>
      <c r="D367">
        <v>9.9962199999999992</v>
      </c>
      <c r="E367" t="s">
        <v>415</v>
      </c>
      <c r="F367">
        <v>159347</v>
      </c>
      <c r="G367">
        <v>60</v>
      </c>
      <c r="H367">
        <v>7.5</v>
      </c>
      <c r="M367">
        <v>2.0200000000000001E-3</v>
      </c>
      <c r="N367">
        <v>4.9000000000000004</v>
      </c>
      <c r="O367" t="s">
        <v>171</v>
      </c>
      <c r="P367" s="12">
        <v>28185</v>
      </c>
    </row>
    <row r="368" spans="1:17" x14ac:dyDescent="0.3">
      <c r="A368" t="s">
        <v>161</v>
      </c>
      <c r="B368">
        <v>20</v>
      </c>
      <c r="C368">
        <v>20</v>
      </c>
      <c r="D368">
        <v>9.9962199999999992</v>
      </c>
      <c r="E368" t="s">
        <v>416</v>
      </c>
      <c r="F368">
        <v>160233</v>
      </c>
      <c r="G368">
        <v>213</v>
      </c>
      <c r="H368">
        <v>9.3000000000000007</v>
      </c>
      <c r="M368">
        <v>2.0200000000000001E-3</v>
      </c>
      <c r="N368">
        <v>4.9000000000000004</v>
      </c>
      <c r="O368" t="s">
        <v>171</v>
      </c>
      <c r="P368" s="12">
        <v>28185</v>
      </c>
    </row>
    <row r="369" spans="1:16" x14ac:dyDescent="0.3">
      <c r="A369" t="s">
        <v>161</v>
      </c>
      <c r="B369">
        <v>20</v>
      </c>
      <c r="C369">
        <v>20</v>
      </c>
      <c r="D369">
        <v>9.9962199999999992</v>
      </c>
      <c r="E369" t="s">
        <v>417</v>
      </c>
      <c r="F369">
        <v>160322</v>
      </c>
      <c r="G369">
        <v>201</v>
      </c>
      <c r="H369">
        <v>7</v>
      </c>
      <c r="M369">
        <v>2.0200000000000001E-3</v>
      </c>
      <c r="N369">
        <v>4.9000000000000004</v>
      </c>
      <c r="O369" t="s">
        <v>171</v>
      </c>
      <c r="P369" s="12">
        <v>28185</v>
      </c>
    </row>
    <row r="370" spans="1:16" x14ac:dyDescent="0.3">
      <c r="A370" t="s">
        <v>161</v>
      </c>
      <c r="B370">
        <v>20</v>
      </c>
      <c r="C370">
        <v>20</v>
      </c>
      <c r="D370">
        <v>9.9962199999999992</v>
      </c>
      <c r="E370" t="s">
        <v>198</v>
      </c>
      <c r="F370">
        <v>161950</v>
      </c>
      <c r="G370">
        <v>79</v>
      </c>
      <c r="M370">
        <v>2.0200000000000001E-3</v>
      </c>
      <c r="N370">
        <v>4.9000000000000004</v>
      </c>
      <c r="O370" t="s">
        <v>171</v>
      </c>
      <c r="P370" s="12">
        <v>28185</v>
      </c>
    </row>
    <row r="371" spans="1:16" x14ac:dyDescent="0.3">
      <c r="A371" t="s">
        <v>161</v>
      </c>
      <c r="B371">
        <v>20</v>
      </c>
      <c r="C371">
        <v>20</v>
      </c>
      <c r="D371">
        <v>9.9962199999999992</v>
      </c>
      <c r="E371" t="s">
        <v>418</v>
      </c>
      <c r="F371">
        <v>164220</v>
      </c>
      <c r="G371">
        <v>190</v>
      </c>
      <c r="M371">
        <v>2.0200000000000001E-3</v>
      </c>
      <c r="N371">
        <v>4.9000000000000004</v>
      </c>
      <c r="O371" t="s">
        <v>171</v>
      </c>
      <c r="P371" s="12">
        <v>28185</v>
      </c>
    </row>
    <row r="372" spans="1:16" x14ac:dyDescent="0.3">
      <c r="A372" t="s">
        <v>161</v>
      </c>
      <c r="B372">
        <v>20</v>
      </c>
      <c r="C372">
        <v>20</v>
      </c>
      <c r="D372">
        <v>9.9962199999999992</v>
      </c>
      <c r="E372" t="s">
        <v>419</v>
      </c>
      <c r="F372">
        <v>165750</v>
      </c>
      <c r="G372">
        <v>50</v>
      </c>
      <c r="H372">
        <v>10</v>
      </c>
      <c r="M372">
        <v>2.0200000000000001E-3</v>
      </c>
      <c r="N372">
        <v>4.9000000000000004</v>
      </c>
      <c r="O372" t="s">
        <v>171</v>
      </c>
      <c r="P372" s="12">
        <v>28185</v>
      </c>
    </row>
    <row r="373" spans="1:16" x14ac:dyDescent="0.3">
      <c r="A373" t="s">
        <v>161</v>
      </c>
      <c r="B373">
        <v>20</v>
      </c>
      <c r="C373">
        <v>20</v>
      </c>
      <c r="D373">
        <v>9.9962199999999992</v>
      </c>
      <c r="E373" t="s">
        <v>420</v>
      </c>
      <c r="F373">
        <v>166362</v>
      </c>
      <c r="G373">
        <v>70</v>
      </c>
      <c r="H373">
        <v>7.5</v>
      </c>
      <c r="M373">
        <v>2.0200000000000001E-3</v>
      </c>
      <c r="N373">
        <v>4.9000000000000004</v>
      </c>
      <c r="O373" t="s">
        <v>171</v>
      </c>
      <c r="P373" s="12">
        <v>28185</v>
      </c>
    </row>
    <row r="374" spans="1:16" x14ac:dyDescent="0.3">
      <c r="A374" t="s">
        <v>161</v>
      </c>
      <c r="B374">
        <v>20</v>
      </c>
      <c r="C374">
        <v>20</v>
      </c>
      <c r="D374">
        <v>9.9962199999999992</v>
      </c>
      <c r="E374" t="s">
        <v>421</v>
      </c>
      <c r="F374">
        <v>166580</v>
      </c>
      <c r="G374">
        <v>30</v>
      </c>
      <c r="H374">
        <v>10</v>
      </c>
      <c r="M374">
        <v>2.0200000000000001E-3</v>
      </c>
      <c r="N374">
        <v>4.9000000000000004</v>
      </c>
      <c r="O374" t="s">
        <v>171</v>
      </c>
      <c r="P374" s="12">
        <v>28185</v>
      </c>
    </row>
    <row r="375" spans="1:16" x14ac:dyDescent="0.3">
      <c r="A375" t="s">
        <v>159</v>
      </c>
      <c r="B375">
        <v>20</v>
      </c>
      <c r="C375">
        <v>84</v>
      </c>
      <c r="D375">
        <v>16.15384615</v>
      </c>
      <c r="E375" t="s">
        <v>18</v>
      </c>
      <c r="F375">
        <v>0</v>
      </c>
      <c r="G375">
        <v>18.7</v>
      </c>
      <c r="L375">
        <v>3.58</v>
      </c>
      <c r="M375">
        <v>6.4000000000000003E-3</v>
      </c>
      <c r="O375" t="s">
        <v>581</v>
      </c>
      <c r="P375" s="11">
        <v>28184</v>
      </c>
    </row>
    <row r="376" spans="1:16" x14ac:dyDescent="0.3">
      <c r="A376" t="s">
        <v>158</v>
      </c>
      <c r="B376">
        <v>20</v>
      </c>
      <c r="C376">
        <v>132</v>
      </c>
      <c r="D376">
        <v>17.368421049999998</v>
      </c>
      <c r="E376" t="s">
        <v>18</v>
      </c>
      <c r="F376">
        <v>0</v>
      </c>
      <c r="G376">
        <v>17.5</v>
      </c>
      <c r="L376">
        <v>3.74</v>
      </c>
      <c r="M376">
        <v>6.4999999999999997E-3</v>
      </c>
      <c r="O376" t="s">
        <v>581</v>
      </c>
      <c r="P376" s="11">
        <v>28186</v>
      </c>
    </row>
    <row r="377" spans="1:16" x14ac:dyDescent="0.3">
      <c r="A377" t="s">
        <v>629</v>
      </c>
      <c r="B377">
        <v>58</v>
      </c>
      <c r="C377">
        <v>12</v>
      </c>
      <c r="D377">
        <f>B377*C377/(B377+C377)</f>
        <v>9.9428571428571431</v>
      </c>
      <c r="E377" t="s">
        <v>18</v>
      </c>
      <c r="F377">
        <v>0</v>
      </c>
      <c r="G377">
        <v>875.15499999999997</v>
      </c>
      <c r="H377">
        <v>5.3819999999999997</v>
      </c>
      <c r="I377">
        <v>0.64037999999999995</v>
      </c>
      <c r="J377">
        <v>5.47E-3</v>
      </c>
      <c r="L377">
        <v>1.6272899999999999</v>
      </c>
      <c r="O377" t="s">
        <v>630</v>
      </c>
      <c r="P377">
        <v>2002</v>
      </c>
    </row>
    <row r="378" spans="1:16" x14ac:dyDescent="0.3">
      <c r="A378" t="s">
        <v>579</v>
      </c>
      <c r="B378">
        <v>58.692999999999998</v>
      </c>
      <c r="C378">
        <v>2</v>
      </c>
      <c r="D378">
        <v>1.9340945409999999</v>
      </c>
      <c r="E378" t="s">
        <v>157</v>
      </c>
      <c r="F378">
        <v>0</v>
      </c>
      <c r="G378">
        <v>1390.09</v>
      </c>
      <c r="H378">
        <v>19</v>
      </c>
      <c r="I378">
        <v>3.992</v>
      </c>
      <c r="J378">
        <v>9.1999999999999998E-2</v>
      </c>
      <c r="K378">
        <v>1.3</v>
      </c>
      <c r="L378">
        <v>1.464</v>
      </c>
      <c r="O378" t="s">
        <v>171</v>
      </c>
      <c r="P378" s="12">
        <v>28430</v>
      </c>
    </row>
    <row r="379" spans="1:16" x14ac:dyDescent="0.3">
      <c r="A379" t="s">
        <v>577</v>
      </c>
      <c r="B379">
        <v>58.692999999999998</v>
      </c>
      <c r="C379">
        <v>1</v>
      </c>
      <c r="D379">
        <v>0.98324761699999996</v>
      </c>
      <c r="E379" t="s">
        <v>157</v>
      </c>
      <c r="F379">
        <v>0</v>
      </c>
      <c r="G379">
        <v>1926.6</v>
      </c>
      <c r="H379">
        <v>38</v>
      </c>
      <c r="I379">
        <v>7.7</v>
      </c>
      <c r="J379">
        <v>0.23100000000000001</v>
      </c>
      <c r="K379">
        <v>4.8099999999999996</v>
      </c>
      <c r="L379">
        <v>1.4756</v>
      </c>
      <c r="O379" t="s">
        <v>171</v>
      </c>
      <c r="P379" s="12">
        <v>28430</v>
      </c>
    </row>
    <row r="380" spans="1:16" x14ac:dyDescent="0.3">
      <c r="A380" t="s">
        <v>631</v>
      </c>
      <c r="B380">
        <v>58</v>
      </c>
      <c r="C380">
        <v>16</v>
      </c>
      <c r="D380">
        <f>B380*C380/(B380+C380)</f>
        <v>12.54054054054054</v>
      </c>
      <c r="E380" t="s">
        <v>585</v>
      </c>
      <c r="F380">
        <v>0</v>
      </c>
      <c r="G380">
        <v>839.1</v>
      </c>
      <c r="H380">
        <v>5.4</v>
      </c>
      <c r="I380">
        <v>0.50799099999999997</v>
      </c>
      <c r="J380">
        <v>4.3350000000000003E-3</v>
      </c>
      <c r="L380">
        <v>1.6271199999999999</v>
      </c>
      <c r="O380" t="s">
        <v>632</v>
      </c>
      <c r="P380">
        <v>1992</v>
      </c>
    </row>
    <row r="381" spans="1:16" x14ac:dyDescent="0.3">
      <c r="A381" t="s">
        <v>633</v>
      </c>
      <c r="B381">
        <v>58</v>
      </c>
      <c r="C381">
        <v>32</v>
      </c>
      <c r="D381">
        <f>B381*C381/(B381+C381)</f>
        <v>20.622222222222224</v>
      </c>
      <c r="E381" t="s">
        <v>585</v>
      </c>
      <c r="F381">
        <v>0</v>
      </c>
      <c r="G381">
        <v>512.67999999999995</v>
      </c>
      <c r="H381">
        <v>3.61</v>
      </c>
      <c r="I381">
        <v>0.21245159999999999</v>
      </c>
      <c r="J381">
        <v>1.1831000000000001E-3</v>
      </c>
      <c r="L381">
        <v>1.962496</v>
      </c>
      <c r="O381" t="s">
        <v>634</v>
      </c>
      <c r="P381">
        <v>2009</v>
      </c>
    </row>
    <row r="382" spans="1:16" x14ac:dyDescent="0.3">
      <c r="A382" t="s">
        <v>422</v>
      </c>
      <c r="B382">
        <v>16</v>
      </c>
      <c r="C382">
        <v>16</v>
      </c>
      <c r="D382">
        <v>7.9974575100000003</v>
      </c>
      <c r="E382" t="s">
        <v>423</v>
      </c>
      <c r="F382">
        <v>0</v>
      </c>
      <c r="G382">
        <v>1580.193</v>
      </c>
      <c r="H382">
        <v>11.981</v>
      </c>
      <c r="I382">
        <v>1.4376766000000001</v>
      </c>
      <c r="J382">
        <v>1.593E-2</v>
      </c>
      <c r="K382">
        <v>48.39</v>
      </c>
      <c r="L382">
        <v>1.2075199999999999</v>
      </c>
      <c r="M382">
        <v>5.1155999999999997</v>
      </c>
      <c r="O382" t="s">
        <v>171</v>
      </c>
      <c r="P382" s="12">
        <v>28185</v>
      </c>
    </row>
    <row r="383" spans="1:16" x14ac:dyDescent="0.3">
      <c r="A383" t="s">
        <v>422</v>
      </c>
      <c r="B383">
        <v>16</v>
      </c>
      <c r="C383">
        <v>16</v>
      </c>
      <c r="D383">
        <v>7.9974575100000003</v>
      </c>
      <c r="E383" t="s">
        <v>424</v>
      </c>
      <c r="F383">
        <v>7918.1</v>
      </c>
      <c r="G383">
        <v>1483.5</v>
      </c>
      <c r="H383">
        <v>12.9</v>
      </c>
      <c r="I383">
        <v>1.4263999999999999</v>
      </c>
      <c r="J383">
        <v>1.7100000000000001E-2</v>
      </c>
      <c r="K383">
        <v>48.6</v>
      </c>
      <c r="L383">
        <v>1.21563</v>
      </c>
      <c r="M383">
        <v>5.1155999999999997</v>
      </c>
      <c r="O383" t="s">
        <v>171</v>
      </c>
      <c r="P383" s="12">
        <v>28185</v>
      </c>
    </row>
    <row r="384" spans="1:16" x14ac:dyDescent="0.3">
      <c r="A384" t="s">
        <v>422</v>
      </c>
      <c r="B384">
        <v>16</v>
      </c>
      <c r="C384">
        <v>16</v>
      </c>
      <c r="D384">
        <v>7.9974575100000003</v>
      </c>
      <c r="E384" t="s">
        <v>425</v>
      </c>
      <c r="F384">
        <v>13195.1</v>
      </c>
      <c r="G384">
        <v>1432.77</v>
      </c>
      <c r="H384">
        <v>14</v>
      </c>
      <c r="I384">
        <v>1.4003699999999999</v>
      </c>
      <c r="J384">
        <v>1.8200000000000001E-2</v>
      </c>
      <c r="K384">
        <v>53.51</v>
      </c>
      <c r="L384">
        <v>1.22688</v>
      </c>
      <c r="M384">
        <v>5.1155999999999997</v>
      </c>
      <c r="O384" t="s">
        <v>171</v>
      </c>
      <c r="P384" s="12">
        <v>28185</v>
      </c>
    </row>
    <row r="385" spans="1:16" x14ac:dyDescent="0.3">
      <c r="A385" t="s">
        <v>422</v>
      </c>
      <c r="B385">
        <v>16</v>
      </c>
      <c r="C385">
        <v>16</v>
      </c>
      <c r="D385">
        <v>7.9974575100000003</v>
      </c>
      <c r="E385" t="s">
        <v>426</v>
      </c>
      <c r="F385">
        <v>33057.300000000003</v>
      </c>
      <c r="G385">
        <v>794.29</v>
      </c>
      <c r="H385">
        <v>12.736000000000001</v>
      </c>
      <c r="I385">
        <v>0.91549999999999998</v>
      </c>
      <c r="J385">
        <v>1.391E-2</v>
      </c>
      <c r="K385">
        <v>74</v>
      </c>
      <c r="L385">
        <v>1.5174000000000001</v>
      </c>
      <c r="M385">
        <v>5.1155999999999997</v>
      </c>
      <c r="O385" t="s">
        <v>171</v>
      </c>
      <c r="P385" s="12">
        <v>28185</v>
      </c>
    </row>
    <row r="386" spans="1:16" x14ac:dyDescent="0.3">
      <c r="A386" t="s">
        <v>422</v>
      </c>
      <c r="B386">
        <v>16</v>
      </c>
      <c r="C386">
        <v>16</v>
      </c>
      <c r="D386">
        <v>7.9974575100000003</v>
      </c>
      <c r="E386" t="s">
        <v>427</v>
      </c>
      <c r="F386">
        <v>34690</v>
      </c>
      <c r="G386">
        <v>850</v>
      </c>
      <c r="H386">
        <v>20</v>
      </c>
      <c r="I386">
        <v>0.96</v>
      </c>
      <c r="J386">
        <v>2.6200000000000001E-2</v>
      </c>
      <c r="L386">
        <v>1.48</v>
      </c>
      <c r="M386">
        <v>5.1155999999999997</v>
      </c>
      <c r="O386" t="s">
        <v>171</v>
      </c>
      <c r="P386" s="12">
        <v>28185</v>
      </c>
    </row>
    <row r="387" spans="1:16" x14ac:dyDescent="0.3">
      <c r="A387" t="s">
        <v>422</v>
      </c>
      <c r="B387">
        <v>16</v>
      </c>
      <c r="C387">
        <v>16</v>
      </c>
      <c r="D387">
        <v>7.9974575100000003</v>
      </c>
      <c r="E387" t="s">
        <v>428</v>
      </c>
      <c r="F387">
        <v>35397.800000000003</v>
      </c>
      <c r="G387">
        <v>799.07</v>
      </c>
      <c r="H387">
        <v>12.16</v>
      </c>
      <c r="I387">
        <v>0.91059999999999997</v>
      </c>
      <c r="J387">
        <v>1.4160000000000001E-2</v>
      </c>
      <c r="K387">
        <v>47</v>
      </c>
      <c r="L387">
        <v>1.5215000000000001</v>
      </c>
      <c r="M387">
        <v>5.1155999999999997</v>
      </c>
      <c r="O387" t="s">
        <v>171</v>
      </c>
      <c r="P387" s="12">
        <v>28185</v>
      </c>
    </row>
    <row r="388" spans="1:16" x14ac:dyDescent="0.3">
      <c r="A388" t="s">
        <v>429</v>
      </c>
      <c r="B388">
        <v>31</v>
      </c>
      <c r="C388">
        <v>31</v>
      </c>
      <c r="D388">
        <v>15.4868817</v>
      </c>
      <c r="E388" t="s">
        <v>430</v>
      </c>
      <c r="F388">
        <v>0</v>
      </c>
      <c r="G388">
        <v>780.77</v>
      </c>
      <c r="H388">
        <v>2.835</v>
      </c>
      <c r="I388">
        <v>0.30362</v>
      </c>
      <c r="J388">
        <v>1.49E-3</v>
      </c>
      <c r="K388">
        <v>1.88</v>
      </c>
      <c r="L388">
        <v>1.8934</v>
      </c>
      <c r="M388">
        <v>5.0330000000000004</v>
      </c>
      <c r="N388">
        <v>10.53</v>
      </c>
      <c r="O388" t="s">
        <v>171</v>
      </c>
      <c r="P388" s="12">
        <v>28185</v>
      </c>
    </row>
    <row r="389" spans="1:16" x14ac:dyDescent="0.3">
      <c r="A389" t="s">
        <v>429</v>
      </c>
      <c r="B389">
        <v>31</v>
      </c>
      <c r="C389">
        <v>31</v>
      </c>
      <c r="D389">
        <v>15.4868817</v>
      </c>
      <c r="E389" t="s">
        <v>431</v>
      </c>
      <c r="F389">
        <v>18794.5</v>
      </c>
      <c r="G389">
        <v>565.16999999999996</v>
      </c>
      <c r="H389">
        <v>2.75</v>
      </c>
      <c r="K389">
        <v>7</v>
      </c>
      <c r="L389">
        <v>2.0853000000000002</v>
      </c>
      <c r="M389">
        <v>5.0330000000000004</v>
      </c>
      <c r="N389">
        <v>10.53</v>
      </c>
      <c r="O389" t="s">
        <v>171</v>
      </c>
      <c r="P389" s="12">
        <v>28185</v>
      </c>
    </row>
    <row r="390" spans="1:16" x14ac:dyDescent="0.3">
      <c r="A390" t="s">
        <v>429</v>
      </c>
      <c r="B390">
        <v>31</v>
      </c>
      <c r="C390">
        <v>31</v>
      </c>
      <c r="D390">
        <v>15.4868817</v>
      </c>
      <c r="E390" t="s">
        <v>432</v>
      </c>
      <c r="F390">
        <v>28503.4</v>
      </c>
      <c r="G390">
        <v>604.48</v>
      </c>
      <c r="H390">
        <v>2.2000000000000002</v>
      </c>
      <c r="I390">
        <v>0.25840000000000002</v>
      </c>
      <c r="J390">
        <v>1.4E-3</v>
      </c>
      <c r="K390">
        <v>1.7</v>
      </c>
      <c r="L390">
        <v>2.052</v>
      </c>
      <c r="M390">
        <v>5.0330000000000004</v>
      </c>
      <c r="N390">
        <v>10.53</v>
      </c>
      <c r="O390" t="s">
        <v>171</v>
      </c>
      <c r="P390" s="12">
        <v>28185</v>
      </c>
    </row>
    <row r="391" spans="1:16" x14ac:dyDescent="0.3">
      <c r="A391" t="s">
        <v>429</v>
      </c>
      <c r="B391">
        <v>31</v>
      </c>
      <c r="C391">
        <v>31</v>
      </c>
      <c r="D391">
        <v>15.4868817</v>
      </c>
      <c r="E391" t="s">
        <v>433</v>
      </c>
      <c r="F391">
        <v>34515.25</v>
      </c>
      <c r="G391">
        <v>618.95000000000005</v>
      </c>
      <c r="H391">
        <v>3</v>
      </c>
      <c r="I391">
        <v>0.27523999999999998</v>
      </c>
      <c r="J391">
        <v>1.6800000000000001E-3</v>
      </c>
      <c r="K391">
        <v>2.2000000000000002</v>
      </c>
      <c r="L391">
        <v>1.9886999999999999</v>
      </c>
      <c r="M391">
        <v>5.0330000000000004</v>
      </c>
      <c r="N391">
        <v>10.53</v>
      </c>
      <c r="O391" t="s">
        <v>171</v>
      </c>
      <c r="P391" s="12">
        <v>28185</v>
      </c>
    </row>
    <row r="392" spans="1:16" x14ac:dyDescent="0.3">
      <c r="A392" t="s">
        <v>429</v>
      </c>
      <c r="B392">
        <v>31</v>
      </c>
      <c r="C392">
        <v>31</v>
      </c>
      <c r="D392">
        <v>15.4868817</v>
      </c>
      <c r="E392" t="s">
        <v>434</v>
      </c>
      <c r="F392">
        <v>46941.26</v>
      </c>
      <c r="G392">
        <v>473.93</v>
      </c>
      <c r="H392">
        <v>2.34</v>
      </c>
      <c r="I392">
        <v>0.24210999999999999</v>
      </c>
      <c r="J392">
        <v>1.75E-3</v>
      </c>
      <c r="K392">
        <v>2.57</v>
      </c>
      <c r="L392">
        <v>2.1204000000000001</v>
      </c>
      <c r="M392">
        <v>5.0330000000000004</v>
      </c>
      <c r="N392">
        <v>10.53</v>
      </c>
      <c r="O392" t="s">
        <v>171</v>
      </c>
      <c r="P392" s="12">
        <v>28185</v>
      </c>
    </row>
    <row r="393" spans="1:16" x14ac:dyDescent="0.3">
      <c r="A393" t="s">
        <v>429</v>
      </c>
      <c r="B393">
        <v>31</v>
      </c>
      <c r="C393">
        <v>31</v>
      </c>
      <c r="D393">
        <v>15.4868817</v>
      </c>
      <c r="E393" t="s">
        <v>435</v>
      </c>
      <c r="F393">
        <v>50845.9</v>
      </c>
      <c r="G393">
        <v>358.96</v>
      </c>
      <c r="I393">
        <v>0.2268</v>
      </c>
      <c r="K393">
        <v>3.2</v>
      </c>
      <c r="L393">
        <v>2.1909999999999998</v>
      </c>
      <c r="M393">
        <v>5.0330000000000004</v>
      </c>
      <c r="N393">
        <v>10.53</v>
      </c>
      <c r="O393" t="s">
        <v>171</v>
      </c>
      <c r="P393" s="12">
        <v>28185</v>
      </c>
    </row>
    <row r="394" spans="1:16" x14ac:dyDescent="0.3">
      <c r="A394" t="s">
        <v>429</v>
      </c>
      <c r="B394">
        <v>31</v>
      </c>
      <c r="C394">
        <v>31</v>
      </c>
      <c r="D394">
        <v>15.4868817</v>
      </c>
      <c r="E394" t="s">
        <v>436</v>
      </c>
      <c r="F394">
        <v>59446.21</v>
      </c>
      <c r="G394">
        <v>700.66</v>
      </c>
      <c r="H394">
        <v>2.92</v>
      </c>
      <c r="I394">
        <v>0.28072000000000003</v>
      </c>
      <c r="K394">
        <v>1.84</v>
      </c>
      <c r="L394">
        <v>1.9692000000000001</v>
      </c>
      <c r="M394">
        <v>5.0330000000000004</v>
      </c>
      <c r="N394">
        <v>10.53</v>
      </c>
      <c r="O394" t="s">
        <v>171</v>
      </c>
      <c r="P394" s="12">
        <v>28185</v>
      </c>
    </row>
    <row r="395" spans="1:16" x14ac:dyDescent="0.3">
      <c r="A395" t="s">
        <v>429</v>
      </c>
      <c r="B395">
        <v>31</v>
      </c>
      <c r="C395">
        <v>31</v>
      </c>
      <c r="D395">
        <v>15.4868817</v>
      </c>
      <c r="E395" t="s">
        <v>437</v>
      </c>
      <c r="F395">
        <v>66313.37</v>
      </c>
      <c r="G395">
        <v>694.12</v>
      </c>
      <c r="H395">
        <v>4.1820000000000004</v>
      </c>
      <c r="I395">
        <v>0.29730000000000001</v>
      </c>
      <c r="J395">
        <v>1.9499999999999999E-3</v>
      </c>
      <c r="K395">
        <v>2.25</v>
      </c>
      <c r="L395">
        <v>1.9135</v>
      </c>
      <c r="M395">
        <v>5.0330000000000004</v>
      </c>
      <c r="N395">
        <v>10.53</v>
      </c>
      <c r="O395" t="s">
        <v>171</v>
      </c>
      <c r="P395" s="12">
        <v>28185</v>
      </c>
    </row>
    <row r="396" spans="1:16" x14ac:dyDescent="0.3">
      <c r="A396" t="s">
        <v>429</v>
      </c>
      <c r="B396">
        <v>31</v>
      </c>
      <c r="C396">
        <v>31</v>
      </c>
      <c r="D396">
        <v>15.4868817</v>
      </c>
      <c r="E396" t="s">
        <v>438</v>
      </c>
      <c r="F396">
        <v>68849.3</v>
      </c>
      <c r="I396">
        <v>0.25409999999999999</v>
      </c>
      <c r="K396">
        <v>2.5</v>
      </c>
      <c r="L396">
        <v>2.0699999999999998</v>
      </c>
      <c r="M396">
        <v>5.0330000000000004</v>
      </c>
      <c r="N396">
        <v>10.53</v>
      </c>
      <c r="O396" t="s">
        <v>171</v>
      </c>
      <c r="P396" s="12">
        <v>28185</v>
      </c>
    </row>
    <row r="397" spans="1:16" x14ac:dyDescent="0.3">
      <c r="A397" t="s">
        <v>429</v>
      </c>
      <c r="B397">
        <v>31</v>
      </c>
      <c r="C397">
        <v>31</v>
      </c>
      <c r="D397">
        <v>15.4868817</v>
      </c>
      <c r="E397" t="s">
        <v>439</v>
      </c>
      <c r="F397">
        <v>68960</v>
      </c>
      <c r="M397">
        <v>5.0330000000000004</v>
      </c>
      <c r="N397">
        <v>10.53</v>
      </c>
      <c r="O397" t="s">
        <v>171</v>
      </c>
      <c r="P397" s="12">
        <v>28185</v>
      </c>
    </row>
    <row r="398" spans="1:16" x14ac:dyDescent="0.3">
      <c r="A398" t="s">
        <v>429</v>
      </c>
      <c r="B398">
        <v>31</v>
      </c>
      <c r="C398">
        <v>31</v>
      </c>
      <c r="D398">
        <v>15.4868817</v>
      </c>
      <c r="E398" t="s">
        <v>440</v>
      </c>
      <c r="F398">
        <v>72288</v>
      </c>
      <c r="G398">
        <v>701.7</v>
      </c>
      <c r="H398">
        <v>5</v>
      </c>
      <c r="I398">
        <v>0.27039999999999997</v>
      </c>
      <c r="L398">
        <v>2.0059999999999998</v>
      </c>
      <c r="M398">
        <v>5.0330000000000004</v>
      </c>
      <c r="N398">
        <v>10.53</v>
      </c>
      <c r="O398" t="s">
        <v>171</v>
      </c>
      <c r="P398" s="12">
        <v>28185</v>
      </c>
    </row>
    <row r="399" spans="1:16" x14ac:dyDescent="0.3">
      <c r="A399" t="s">
        <v>429</v>
      </c>
      <c r="B399">
        <v>31</v>
      </c>
      <c r="C399">
        <v>31</v>
      </c>
      <c r="D399">
        <v>15.4868817</v>
      </c>
      <c r="E399" t="s">
        <v>441</v>
      </c>
      <c r="F399">
        <v>73168</v>
      </c>
      <c r="G399">
        <v>684</v>
      </c>
      <c r="H399">
        <v>2.97</v>
      </c>
      <c r="I399">
        <v>0.2802</v>
      </c>
      <c r="J399">
        <v>1.6000000000000001E-3</v>
      </c>
      <c r="L399">
        <v>1.9710000000000001</v>
      </c>
      <c r="M399">
        <v>5.0330000000000004</v>
      </c>
      <c r="N399">
        <v>10.53</v>
      </c>
      <c r="O399" t="s">
        <v>171</v>
      </c>
      <c r="P399" s="12">
        <v>28185</v>
      </c>
    </row>
    <row r="400" spans="1:16" x14ac:dyDescent="0.3">
      <c r="A400" t="s">
        <v>429</v>
      </c>
      <c r="B400">
        <v>31</v>
      </c>
      <c r="C400">
        <v>31</v>
      </c>
      <c r="D400">
        <v>15.4868817</v>
      </c>
      <c r="E400" t="s">
        <v>442</v>
      </c>
      <c r="F400">
        <v>73385</v>
      </c>
      <c r="G400">
        <v>685</v>
      </c>
      <c r="H400">
        <v>2.7</v>
      </c>
      <c r="M400">
        <v>5.0330000000000004</v>
      </c>
      <c r="N400">
        <v>10.53</v>
      </c>
      <c r="O400" t="s">
        <v>171</v>
      </c>
      <c r="P400" s="12">
        <v>28185</v>
      </c>
    </row>
    <row r="401" spans="1:16" x14ac:dyDescent="0.3">
      <c r="A401" t="s">
        <v>429</v>
      </c>
      <c r="B401">
        <v>31</v>
      </c>
      <c r="C401">
        <v>31</v>
      </c>
      <c r="D401">
        <v>15.4868817</v>
      </c>
      <c r="E401" t="s">
        <v>443</v>
      </c>
      <c r="F401">
        <v>73593</v>
      </c>
      <c r="G401">
        <v>672.2</v>
      </c>
      <c r="M401">
        <v>5.0330000000000004</v>
      </c>
      <c r="N401">
        <v>10.53</v>
      </c>
      <c r="O401" t="s">
        <v>171</v>
      </c>
      <c r="P401" s="12">
        <v>28185</v>
      </c>
    </row>
    <row r="402" spans="1:16" x14ac:dyDescent="0.3">
      <c r="A402" t="s">
        <v>429</v>
      </c>
      <c r="B402">
        <v>31</v>
      </c>
      <c r="C402">
        <v>31</v>
      </c>
      <c r="D402">
        <v>15.4868817</v>
      </c>
      <c r="E402" t="s">
        <v>444</v>
      </c>
      <c r="F402">
        <v>77286.7</v>
      </c>
      <c r="G402">
        <v>641.76</v>
      </c>
      <c r="H402">
        <v>29.7</v>
      </c>
      <c r="I402">
        <v>0.2984</v>
      </c>
      <c r="J402">
        <v>5.0400000000000002E-3</v>
      </c>
      <c r="K402">
        <v>3.1</v>
      </c>
      <c r="L402">
        <v>1.9098999999999999</v>
      </c>
      <c r="M402">
        <v>5.0330000000000004</v>
      </c>
      <c r="N402">
        <v>10.53</v>
      </c>
      <c r="O402" t="s">
        <v>171</v>
      </c>
      <c r="P402" s="12">
        <v>28185</v>
      </c>
    </row>
    <row r="403" spans="1:16" x14ac:dyDescent="0.3">
      <c r="A403" t="s">
        <v>429</v>
      </c>
      <c r="B403">
        <v>31</v>
      </c>
      <c r="C403">
        <v>31</v>
      </c>
      <c r="D403">
        <v>15.4868817</v>
      </c>
      <c r="E403" t="s">
        <v>445</v>
      </c>
      <c r="F403">
        <v>77475</v>
      </c>
      <c r="G403">
        <v>529</v>
      </c>
      <c r="H403">
        <v>2</v>
      </c>
      <c r="M403">
        <v>5.0330000000000004</v>
      </c>
      <c r="N403">
        <v>10.53</v>
      </c>
      <c r="O403" t="s">
        <v>171</v>
      </c>
      <c r="P403" s="12">
        <v>28185</v>
      </c>
    </row>
    <row r="404" spans="1:16" x14ac:dyDescent="0.3">
      <c r="A404" t="s">
        <v>429</v>
      </c>
      <c r="B404">
        <v>31</v>
      </c>
      <c r="C404">
        <v>31</v>
      </c>
      <c r="D404">
        <v>15.4868817</v>
      </c>
      <c r="E404" t="s">
        <v>446</v>
      </c>
      <c r="F404">
        <v>77968</v>
      </c>
      <c r="G404">
        <v>732</v>
      </c>
      <c r="M404">
        <v>5.0330000000000004</v>
      </c>
      <c r="N404">
        <v>10.53</v>
      </c>
      <c r="O404" t="s">
        <v>171</v>
      </c>
      <c r="P404" s="12">
        <v>28185</v>
      </c>
    </row>
    <row r="405" spans="1:16" x14ac:dyDescent="0.3">
      <c r="A405" t="s">
        <v>429</v>
      </c>
      <c r="B405">
        <v>31</v>
      </c>
      <c r="C405">
        <v>31</v>
      </c>
      <c r="D405">
        <v>15.4868817</v>
      </c>
      <c r="E405" t="s">
        <v>449</v>
      </c>
      <c r="F405">
        <v>78271</v>
      </c>
      <c r="G405">
        <v>705</v>
      </c>
      <c r="H405">
        <v>5</v>
      </c>
      <c r="M405">
        <v>5.0330000000000004</v>
      </c>
      <c r="N405">
        <v>10.53</v>
      </c>
      <c r="O405" t="s">
        <v>171</v>
      </c>
      <c r="P405" s="12">
        <v>28185</v>
      </c>
    </row>
    <row r="406" spans="1:16" x14ac:dyDescent="0.3">
      <c r="A406" t="s">
        <v>429</v>
      </c>
      <c r="B406">
        <v>31</v>
      </c>
      <c r="C406">
        <v>31</v>
      </c>
      <c r="D406">
        <v>15.4868817</v>
      </c>
      <c r="E406" t="s">
        <v>450</v>
      </c>
      <c r="F406">
        <v>79827</v>
      </c>
      <c r="M406">
        <v>5.0330000000000004</v>
      </c>
      <c r="N406">
        <v>10.53</v>
      </c>
      <c r="O406" t="s">
        <v>171</v>
      </c>
      <c r="P406" s="12">
        <v>28185</v>
      </c>
    </row>
    <row r="407" spans="1:16" x14ac:dyDescent="0.3">
      <c r="A407" t="s">
        <v>429</v>
      </c>
      <c r="B407">
        <v>31</v>
      </c>
      <c r="C407">
        <v>31</v>
      </c>
      <c r="D407">
        <v>15.4868817</v>
      </c>
      <c r="E407" t="s">
        <v>451</v>
      </c>
      <c r="F407">
        <v>79860</v>
      </c>
      <c r="G407">
        <v>617.6</v>
      </c>
      <c r="M407">
        <v>5.0330000000000004</v>
      </c>
      <c r="N407">
        <v>10.53</v>
      </c>
      <c r="O407" t="s">
        <v>171</v>
      </c>
      <c r="P407" s="12">
        <v>28185</v>
      </c>
    </row>
    <row r="408" spans="1:16" x14ac:dyDescent="0.3">
      <c r="A408" t="s">
        <v>429</v>
      </c>
      <c r="B408">
        <v>31</v>
      </c>
      <c r="C408">
        <v>31</v>
      </c>
      <c r="D408">
        <v>15.4868817</v>
      </c>
      <c r="E408" t="s">
        <v>452</v>
      </c>
      <c r="F408">
        <v>80115</v>
      </c>
      <c r="G408">
        <v>740</v>
      </c>
      <c r="M408">
        <v>5.0330000000000004</v>
      </c>
      <c r="N408">
        <v>10.53</v>
      </c>
      <c r="O408" t="s">
        <v>171</v>
      </c>
      <c r="P408" s="12">
        <v>28185</v>
      </c>
    </row>
    <row r="409" spans="1:16" x14ac:dyDescent="0.3">
      <c r="A409" t="s">
        <v>429</v>
      </c>
      <c r="B409">
        <v>31</v>
      </c>
      <c r="C409">
        <v>31</v>
      </c>
      <c r="D409">
        <v>15.4868817</v>
      </c>
      <c r="E409" t="s">
        <v>453</v>
      </c>
      <c r="F409">
        <v>80840</v>
      </c>
      <c r="M409">
        <v>5.0330000000000004</v>
      </c>
      <c r="N409">
        <v>10.53</v>
      </c>
      <c r="O409" t="s">
        <v>171</v>
      </c>
      <c r="P409" s="12">
        <v>28185</v>
      </c>
    </row>
    <row r="410" spans="1:16" x14ac:dyDescent="0.3">
      <c r="A410" t="s">
        <v>429</v>
      </c>
      <c r="B410">
        <v>31</v>
      </c>
      <c r="C410">
        <v>31</v>
      </c>
      <c r="D410">
        <v>15.4868817</v>
      </c>
      <c r="E410" t="s">
        <v>454</v>
      </c>
      <c r="F410">
        <v>80992</v>
      </c>
      <c r="G410">
        <v>713.1</v>
      </c>
      <c r="M410">
        <v>5.0330000000000004</v>
      </c>
      <c r="N410">
        <v>10.53</v>
      </c>
      <c r="O410" t="s">
        <v>171</v>
      </c>
      <c r="P410" s="12">
        <v>28185</v>
      </c>
    </row>
    <row r="411" spans="1:16" x14ac:dyDescent="0.3">
      <c r="A411" t="s">
        <v>429</v>
      </c>
      <c r="B411">
        <v>31</v>
      </c>
      <c r="C411">
        <v>31</v>
      </c>
      <c r="D411">
        <v>15.4868817</v>
      </c>
      <c r="E411" t="s">
        <v>455</v>
      </c>
      <c r="F411">
        <v>81327</v>
      </c>
      <c r="G411">
        <v>723</v>
      </c>
      <c r="M411">
        <v>5.0330000000000004</v>
      </c>
      <c r="N411">
        <v>10.53</v>
      </c>
      <c r="O411" t="s">
        <v>171</v>
      </c>
      <c r="P411" s="12">
        <v>28185</v>
      </c>
    </row>
    <row r="412" spans="1:16" x14ac:dyDescent="0.3">
      <c r="A412" t="s">
        <v>429</v>
      </c>
      <c r="B412">
        <v>31</v>
      </c>
      <c r="C412">
        <v>31</v>
      </c>
      <c r="D412">
        <v>15.4868817</v>
      </c>
      <c r="E412" t="s">
        <v>456</v>
      </c>
      <c r="F412">
        <v>83362</v>
      </c>
      <c r="G412">
        <v>551</v>
      </c>
      <c r="M412">
        <v>5.0330000000000004</v>
      </c>
      <c r="N412">
        <v>10.53</v>
      </c>
      <c r="O412" t="s">
        <v>171</v>
      </c>
      <c r="P412" s="12">
        <v>28185</v>
      </c>
    </row>
    <row r="413" spans="1:16" x14ac:dyDescent="0.3">
      <c r="A413" t="s">
        <v>429</v>
      </c>
      <c r="B413">
        <v>31</v>
      </c>
      <c r="C413">
        <v>31</v>
      </c>
      <c r="D413">
        <v>15.4868817</v>
      </c>
      <c r="E413" t="s">
        <v>457</v>
      </c>
      <c r="F413">
        <v>114085</v>
      </c>
      <c r="G413">
        <v>789</v>
      </c>
      <c r="M413">
        <v>5.0330000000000004</v>
      </c>
      <c r="N413">
        <v>10.53</v>
      </c>
      <c r="O413" t="s">
        <v>171</v>
      </c>
      <c r="P413" s="12">
        <v>28185</v>
      </c>
    </row>
    <row r="414" spans="1:16" x14ac:dyDescent="0.3">
      <c r="A414" t="s">
        <v>447</v>
      </c>
      <c r="B414">
        <v>31</v>
      </c>
      <c r="C414">
        <v>31</v>
      </c>
      <c r="D414">
        <v>15.4868817</v>
      </c>
      <c r="E414" t="s">
        <v>448</v>
      </c>
      <c r="F414">
        <v>78256</v>
      </c>
      <c r="M414">
        <v>5.0330000000000004</v>
      </c>
      <c r="N414">
        <v>10.53</v>
      </c>
      <c r="O414" t="s">
        <v>171</v>
      </c>
      <c r="P414" s="12">
        <v>28185</v>
      </c>
    </row>
    <row r="415" spans="1:16" x14ac:dyDescent="0.3">
      <c r="A415" t="s">
        <v>458</v>
      </c>
      <c r="B415">
        <v>208</v>
      </c>
      <c r="C415">
        <v>208</v>
      </c>
      <c r="D415">
        <v>103.98832899999999</v>
      </c>
      <c r="E415" t="s">
        <v>170</v>
      </c>
      <c r="F415">
        <v>0</v>
      </c>
      <c r="G415">
        <v>110.5</v>
      </c>
      <c r="H415">
        <v>0.35</v>
      </c>
      <c r="M415">
        <v>0.82</v>
      </c>
      <c r="O415" t="s">
        <v>171</v>
      </c>
      <c r="P415" s="12">
        <v>28246</v>
      </c>
    </row>
    <row r="416" spans="1:16" x14ac:dyDescent="0.3">
      <c r="A416" t="s">
        <v>458</v>
      </c>
      <c r="B416">
        <v>208</v>
      </c>
      <c r="C416">
        <v>208</v>
      </c>
      <c r="D416">
        <v>103.98832899999999</v>
      </c>
      <c r="E416" t="s">
        <v>176</v>
      </c>
      <c r="F416">
        <v>14465.6</v>
      </c>
      <c r="G416">
        <v>162.4</v>
      </c>
      <c r="H416">
        <v>0.4</v>
      </c>
      <c r="M416">
        <v>0.82</v>
      </c>
      <c r="O416" t="s">
        <v>171</v>
      </c>
      <c r="P416" s="12">
        <v>28246</v>
      </c>
    </row>
    <row r="417" spans="1:17" x14ac:dyDescent="0.3">
      <c r="A417" t="s">
        <v>458</v>
      </c>
      <c r="B417">
        <v>208</v>
      </c>
      <c r="C417">
        <v>208</v>
      </c>
      <c r="D417">
        <v>103.98832899999999</v>
      </c>
      <c r="E417" t="s">
        <v>177</v>
      </c>
      <c r="F417">
        <v>19490.3</v>
      </c>
      <c r="G417">
        <v>161.63999999999999</v>
      </c>
      <c r="H417">
        <v>1.036</v>
      </c>
      <c r="M417">
        <v>0.82</v>
      </c>
      <c r="O417" t="s">
        <v>171</v>
      </c>
      <c r="P417" s="12">
        <v>28246</v>
      </c>
    </row>
    <row r="418" spans="1:17" x14ac:dyDescent="0.3">
      <c r="A418" t="s">
        <v>635</v>
      </c>
      <c r="B418">
        <v>208</v>
      </c>
      <c r="C418">
        <v>126.9</v>
      </c>
      <c r="D418">
        <f>B418*C418/(B418+C418)</f>
        <v>78.815168707076751</v>
      </c>
      <c r="E418" t="s">
        <v>636</v>
      </c>
      <c r="F418">
        <v>0</v>
      </c>
      <c r="G418">
        <v>160.9</v>
      </c>
      <c r="H418">
        <v>0.32319999999999999</v>
      </c>
      <c r="L418">
        <v>2.7976040900000001</v>
      </c>
      <c r="O418" t="s">
        <v>637</v>
      </c>
      <c r="P418">
        <v>2015</v>
      </c>
    </row>
    <row r="419" spans="1:17" x14ac:dyDescent="0.3">
      <c r="A419" t="s">
        <v>516</v>
      </c>
      <c r="B419">
        <v>207.2</v>
      </c>
      <c r="C419">
        <v>78.959999999999994</v>
      </c>
      <c r="D419">
        <v>57.172602740000002</v>
      </c>
      <c r="E419" t="s">
        <v>157</v>
      </c>
      <c r="F419">
        <v>0</v>
      </c>
      <c r="G419">
        <v>277.60000000000002</v>
      </c>
      <c r="H419">
        <v>0.51</v>
      </c>
      <c r="I419">
        <v>5.0599529999999997E-2</v>
      </c>
      <c r="J419">
        <v>1.2993E-4</v>
      </c>
      <c r="K419">
        <v>0.7</v>
      </c>
      <c r="L419">
        <v>2.4022329999999998</v>
      </c>
      <c r="M419">
        <v>3.08</v>
      </c>
      <c r="O419" t="s">
        <v>171</v>
      </c>
      <c r="P419" s="12">
        <v>28430</v>
      </c>
    </row>
    <row r="420" spans="1:17" x14ac:dyDescent="0.3">
      <c r="A420" t="s">
        <v>513</v>
      </c>
      <c r="B420">
        <v>207.2</v>
      </c>
      <c r="C420">
        <v>127.6</v>
      </c>
      <c r="D420">
        <v>78.968697730000002</v>
      </c>
      <c r="E420" t="s">
        <v>157</v>
      </c>
      <c r="F420">
        <v>0</v>
      </c>
      <c r="G420">
        <v>211.96</v>
      </c>
      <c r="H420">
        <v>0.43</v>
      </c>
      <c r="I420">
        <v>3.1307740000000001E-2</v>
      </c>
      <c r="J420" s="3">
        <v>6.7399999999999998E-5</v>
      </c>
      <c r="K420">
        <v>2.7</v>
      </c>
      <c r="L420">
        <v>2.5949749999999998</v>
      </c>
      <c r="M420">
        <v>2.5499999999999998</v>
      </c>
      <c r="O420" t="s">
        <v>171</v>
      </c>
      <c r="P420" s="12">
        <v>28430</v>
      </c>
    </row>
    <row r="421" spans="1:17" x14ac:dyDescent="0.3">
      <c r="A421" t="s">
        <v>596</v>
      </c>
      <c r="B421">
        <v>106.42</v>
      </c>
      <c r="C421">
        <v>12</v>
      </c>
      <c r="D421">
        <f>B421*C421/(B421+C421)</f>
        <v>10.783989191015031</v>
      </c>
      <c r="E421" t="s">
        <v>18</v>
      </c>
      <c r="F421">
        <v>0</v>
      </c>
      <c r="G421">
        <v>847.6</v>
      </c>
      <c r="L421">
        <v>1.712</v>
      </c>
      <c r="O421" t="s">
        <v>597</v>
      </c>
      <c r="P421" t="s">
        <v>598</v>
      </c>
      <c r="Q421" t="s">
        <v>595</v>
      </c>
    </row>
    <row r="422" spans="1:17" x14ac:dyDescent="0.3">
      <c r="A422" t="s">
        <v>576</v>
      </c>
      <c r="B422">
        <v>106.42</v>
      </c>
      <c r="C422">
        <v>2</v>
      </c>
      <c r="D422">
        <v>1.9631064380000001</v>
      </c>
      <c r="E422" t="s">
        <v>157</v>
      </c>
      <c r="F422">
        <v>0</v>
      </c>
      <c r="G422">
        <v>1446.02</v>
      </c>
      <c r="H422">
        <v>19.59</v>
      </c>
      <c r="I422">
        <v>3.6488999999999998</v>
      </c>
      <c r="J422">
        <v>8.1199999999999994E-2</v>
      </c>
      <c r="K422">
        <v>93</v>
      </c>
      <c r="L422">
        <v>1.5285899999999999</v>
      </c>
      <c r="O422" t="s">
        <v>171</v>
      </c>
      <c r="P422" s="12">
        <v>28430</v>
      </c>
    </row>
    <row r="423" spans="1:17" x14ac:dyDescent="0.3">
      <c r="A423" t="s">
        <v>459</v>
      </c>
      <c r="B423">
        <v>210</v>
      </c>
      <c r="C423">
        <v>210</v>
      </c>
      <c r="D423">
        <v>104.99144200000001</v>
      </c>
      <c r="E423" t="s">
        <v>170</v>
      </c>
      <c r="F423">
        <v>0</v>
      </c>
      <c r="G423">
        <v>155.715</v>
      </c>
      <c r="H423">
        <v>0.33529999999999999</v>
      </c>
      <c r="M423">
        <v>1.9</v>
      </c>
      <c r="O423" t="s">
        <v>171</v>
      </c>
      <c r="P423" s="12">
        <v>28307</v>
      </c>
    </row>
    <row r="424" spans="1:17" x14ac:dyDescent="0.3">
      <c r="A424" t="s">
        <v>459</v>
      </c>
      <c r="B424">
        <v>210</v>
      </c>
      <c r="C424">
        <v>210</v>
      </c>
      <c r="D424">
        <v>104.99144200000001</v>
      </c>
      <c r="E424" t="s">
        <v>176</v>
      </c>
      <c r="F424">
        <v>25149.3</v>
      </c>
      <c r="G424">
        <v>108.532</v>
      </c>
      <c r="H424">
        <v>0.44169999999999998</v>
      </c>
      <c r="M424">
        <v>1.9</v>
      </c>
      <c r="O424" t="s">
        <v>171</v>
      </c>
      <c r="P424" s="12">
        <v>28307</v>
      </c>
    </row>
    <row r="425" spans="1:17" x14ac:dyDescent="0.3">
      <c r="A425" t="s">
        <v>460</v>
      </c>
      <c r="B425">
        <v>210</v>
      </c>
      <c r="C425">
        <v>210</v>
      </c>
      <c r="D425">
        <v>42.455899500000001</v>
      </c>
      <c r="E425" t="s">
        <v>461</v>
      </c>
      <c r="F425">
        <v>0</v>
      </c>
      <c r="G425">
        <v>57.31</v>
      </c>
      <c r="H425">
        <v>0.105</v>
      </c>
      <c r="M425">
        <v>0.49</v>
      </c>
      <c r="O425" t="s">
        <v>171</v>
      </c>
      <c r="P425" s="12">
        <v>28307</v>
      </c>
    </row>
    <row r="426" spans="1:17" x14ac:dyDescent="0.3">
      <c r="A426" t="s">
        <v>460</v>
      </c>
      <c r="B426">
        <v>210</v>
      </c>
      <c r="C426">
        <v>210</v>
      </c>
      <c r="D426">
        <v>42.455899500000001</v>
      </c>
      <c r="E426" t="s">
        <v>462</v>
      </c>
      <c r="F426">
        <v>14662.6</v>
      </c>
      <c r="G426">
        <v>48.05</v>
      </c>
      <c r="H426">
        <v>0.191</v>
      </c>
      <c r="M426">
        <v>0.49</v>
      </c>
      <c r="O426" t="s">
        <v>171</v>
      </c>
      <c r="P426" s="12">
        <v>28307</v>
      </c>
    </row>
    <row r="427" spans="1:17" x14ac:dyDescent="0.3">
      <c r="A427" t="s">
        <v>460</v>
      </c>
      <c r="B427">
        <v>210</v>
      </c>
      <c r="C427">
        <v>210</v>
      </c>
      <c r="D427">
        <v>42.455899500000001</v>
      </c>
      <c r="E427" t="s">
        <v>463</v>
      </c>
      <c r="F427">
        <v>20835.099999999999</v>
      </c>
      <c r="G427">
        <v>36.46</v>
      </c>
      <c r="H427">
        <v>0.124</v>
      </c>
      <c r="M427">
        <v>0.49</v>
      </c>
      <c r="O427" t="s">
        <v>171</v>
      </c>
      <c r="P427" s="12">
        <v>28307</v>
      </c>
    </row>
    <row r="428" spans="1:17" x14ac:dyDescent="0.3">
      <c r="A428" t="s">
        <v>460</v>
      </c>
      <c r="B428">
        <v>210</v>
      </c>
      <c r="C428">
        <v>210</v>
      </c>
      <c r="D428">
        <v>42.455899500000001</v>
      </c>
      <c r="E428" t="s">
        <v>222</v>
      </c>
      <c r="F428">
        <v>22777.5</v>
      </c>
      <c r="G428">
        <v>40.42</v>
      </c>
      <c r="H428">
        <v>7.4499999999999997E-2</v>
      </c>
      <c r="M428">
        <v>0.49</v>
      </c>
      <c r="O428" t="s">
        <v>171</v>
      </c>
      <c r="P428" s="12">
        <v>28307</v>
      </c>
    </row>
    <row r="429" spans="1:17" x14ac:dyDescent="0.3">
      <c r="A429" t="s">
        <v>550</v>
      </c>
      <c r="B429">
        <v>85</v>
      </c>
      <c r="C429">
        <v>79</v>
      </c>
      <c r="D429">
        <v>40.945121950000001</v>
      </c>
      <c r="E429" t="s">
        <v>157</v>
      </c>
      <c r="F429">
        <v>0</v>
      </c>
      <c r="G429">
        <v>169.5</v>
      </c>
      <c r="H429">
        <v>0.46</v>
      </c>
      <c r="I429">
        <v>4.7500000000000001E-2</v>
      </c>
      <c r="J429">
        <v>1.8599999999999999E-4</v>
      </c>
      <c r="L429">
        <v>2.9449999999999998</v>
      </c>
      <c r="O429" t="s">
        <v>171</v>
      </c>
      <c r="P429" s="12">
        <v>28430</v>
      </c>
    </row>
    <row r="430" spans="1:17" x14ac:dyDescent="0.3">
      <c r="A430" t="s">
        <v>530</v>
      </c>
      <c r="B430">
        <v>85</v>
      </c>
      <c r="C430">
        <v>35</v>
      </c>
      <c r="D430">
        <v>24.791666670000001</v>
      </c>
      <c r="E430" t="s">
        <v>157</v>
      </c>
      <c r="F430">
        <v>0</v>
      </c>
      <c r="G430">
        <v>228</v>
      </c>
      <c r="H430">
        <v>0.92</v>
      </c>
      <c r="I430">
        <v>8.7604100000000004E-2</v>
      </c>
      <c r="J430">
        <v>4.5365E-4</v>
      </c>
      <c r="K430">
        <v>0.49469999999999997</v>
      </c>
      <c r="L430">
        <v>2.7867359999999999</v>
      </c>
      <c r="M430">
        <v>4.34</v>
      </c>
      <c r="N430">
        <v>8.26</v>
      </c>
      <c r="O430" t="s">
        <v>171</v>
      </c>
      <c r="P430" s="12">
        <v>28430</v>
      </c>
    </row>
    <row r="431" spans="1:17" x14ac:dyDescent="0.3">
      <c r="A431" t="s">
        <v>549</v>
      </c>
      <c r="B431">
        <v>85</v>
      </c>
      <c r="C431">
        <v>133</v>
      </c>
      <c r="D431">
        <v>51.857798170000002</v>
      </c>
      <c r="E431" t="s">
        <v>157</v>
      </c>
      <c r="F431">
        <v>0</v>
      </c>
      <c r="G431">
        <v>49.92</v>
      </c>
      <c r="H431">
        <v>8.6999999999999994E-2</v>
      </c>
      <c r="I431">
        <v>1.7000000000000001E-2</v>
      </c>
      <c r="J431" s="3">
        <v>9.3999999999999994E-5</v>
      </c>
      <c r="L431">
        <v>4.3680000000000003</v>
      </c>
      <c r="O431" t="s">
        <v>171</v>
      </c>
      <c r="P431" s="12">
        <v>28430</v>
      </c>
    </row>
    <row r="432" spans="1:17" x14ac:dyDescent="0.3">
      <c r="A432" t="s">
        <v>539</v>
      </c>
      <c r="B432">
        <v>85</v>
      </c>
      <c r="C432">
        <v>19</v>
      </c>
      <c r="D432">
        <v>15.52884615</v>
      </c>
      <c r="E432" t="s">
        <v>157</v>
      </c>
      <c r="F432">
        <v>0</v>
      </c>
      <c r="G432">
        <v>376</v>
      </c>
      <c r="H432">
        <v>1.9</v>
      </c>
      <c r="I432">
        <v>0.21066401000000001</v>
      </c>
      <c r="J432">
        <v>1.52279E-3</v>
      </c>
      <c r="K432">
        <v>2.6839</v>
      </c>
      <c r="L432">
        <v>2.2703329999999999</v>
      </c>
      <c r="M432">
        <v>5</v>
      </c>
      <c r="O432" t="s">
        <v>171</v>
      </c>
      <c r="P432" s="12">
        <v>28430</v>
      </c>
    </row>
    <row r="433" spans="1:17" x14ac:dyDescent="0.3">
      <c r="A433" t="s">
        <v>517</v>
      </c>
      <c r="B433">
        <v>85</v>
      </c>
      <c r="C433">
        <v>127</v>
      </c>
      <c r="D433">
        <v>50.919811320000001</v>
      </c>
      <c r="E433" t="s">
        <v>157</v>
      </c>
      <c r="F433">
        <v>0</v>
      </c>
      <c r="G433">
        <v>138.51</v>
      </c>
      <c r="H433">
        <v>0.33500000000000002</v>
      </c>
      <c r="I433">
        <v>3.2832930000000003E-2</v>
      </c>
      <c r="J433">
        <v>1.0946E-4</v>
      </c>
      <c r="K433" s="3">
        <v>7.3799999999999997E-9</v>
      </c>
      <c r="L433">
        <v>3.176879</v>
      </c>
      <c r="M433">
        <v>3.3</v>
      </c>
      <c r="N433">
        <v>7.12</v>
      </c>
      <c r="O433" t="s">
        <v>171</v>
      </c>
      <c r="P433" s="12">
        <v>28430</v>
      </c>
    </row>
    <row r="434" spans="1:17" x14ac:dyDescent="0.3">
      <c r="A434" t="s">
        <v>592</v>
      </c>
      <c r="B434">
        <v>101</v>
      </c>
      <c r="C434">
        <v>12</v>
      </c>
      <c r="D434">
        <f>B434*C434/(B434+C434)</f>
        <v>10.725663716814159</v>
      </c>
      <c r="E434" t="s">
        <v>593</v>
      </c>
      <c r="F434">
        <v>0</v>
      </c>
      <c r="G434">
        <v>1100</v>
      </c>
      <c r="H434">
        <v>5.3</v>
      </c>
      <c r="L434">
        <v>1.6</v>
      </c>
      <c r="O434" t="s">
        <v>594</v>
      </c>
      <c r="P434">
        <v>2001</v>
      </c>
      <c r="Q434" t="s">
        <v>595</v>
      </c>
    </row>
    <row r="435" spans="1:17" x14ac:dyDescent="0.3">
      <c r="A435" t="s">
        <v>464</v>
      </c>
      <c r="B435">
        <v>32</v>
      </c>
      <c r="C435">
        <v>32</v>
      </c>
      <c r="D435">
        <v>42.455899500000001</v>
      </c>
      <c r="E435" t="s">
        <v>465</v>
      </c>
      <c r="F435">
        <v>0</v>
      </c>
      <c r="G435">
        <v>725.65</v>
      </c>
      <c r="H435">
        <v>2.8439999999999999</v>
      </c>
      <c r="I435">
        <v>0.29547000000000001</v>
      </c>
      <c r="J435">
        <v>1.57E-3</v>
      </c>
      <c r="K435">
        <v>1.9</v>
      </c>
      <c r="L435">
        <v>1.8892</v>
      </c>
      <c r="M435">
        <v>4.3693</v>
      </c>
      <c r="N435">
        <v>9.36</v>
      </c>
      <c r="O435" t="s">
        <v>171</v>
      </c>
      <c r="P435" s="12">
        <v>28307</v>
      </c>
    </row>
    <row r="436" spans="1:17" x14ac:dyDescent="0.3">
      <c r="A436" t="s">
        <v>464</v>
      </c>
      <c r="B436">
        <v>32</v>
      </c>
      <c r="C436">
        <v>32</v>
      </c>
      <c r="D436">
        <v>42.455899500000001</v>
      </c>
      <c r="E436" t="s">
        <v>466</v>
      </c>
      <c r="F436">
        <v>55581.7</v>
      </c>
      <c r="G436">
        <v>829.15</v>
      </c>
      <c r="H436">
        <v>3.34</v>
      </c>
      <c r="I436">
        <v>0.32190000000000002</v>
      </c>
      <c r="J436">
        <v>1.2999999999999999E-3</v>
      </c>
      <c r="K436">
        <v>2.17</v>
      </c>
      <c r="L436">
        <v>1.81</v>
      </c>
      <c r="M436">
        <v>4.3693</v>
      </c>
      <c r="N436">
        <v>9.36</v>
      </c>
      <c r="O436" t="s">
        <v>171</v>
      </c>
      <c r="P436" s="12">
        <v>28307</v>
      </c>
    </row>
    <row r="437" spans="1:17" x14ac:dyDescent="0.3">
      <c r="A437" t="s">
        <v>464</v>
      </c>
      <c r="B437">
        <v>32</v>
      </c>
      <c r="C437">
        <v>32</v>
      </c>
      <c r="D437">
        <v>42.455899500000001</v>
      </c>
      <c r="E437" t="s">
        <v>223</v>
      </c>
      <c r="F437">
        <v>65829</v>
      </c>
      <c r="G437">
        <v>818</v>
      </c>
      <c r="M437">
        <v>4.3693</v>
      </c>
      <c r="N437">
        <v>9.36</v>
      </c>
      <c r="O437" t="s">
        <v>171</v>
      </c>
      <c r="P437" s="12">
        <v>28307</v>
      </c>
    </row>
    <row r="438" spans="1:17" x14ac:dyDescent="0.3">
      <c r="A438" t="s">
        <v>464</v>
      </c>
      <c r="B438">
        <v>32</v>
      </c>
      <c r="C438">
        <v>32</v>
      </c>
      <c r="D438">
        <v>42.455899500000001</v>
      </c>
      <c r="E438" t="s">
        <v>178</v>
      </c>
      <c r="F438">
        <v>66333</v>
      </c>
      <c r="G438">
        <v>827</v>
      </c>
      <c r="M438">
        <v>4.3693</v>
      </c>
      <c r="N438">
        <v>9.36</v>
      </c>
      <c r="O438" t="s">
        <v>171</v>
      </c>
      <c r="P438" s="12">
        <v>28307</v>
      </c>
    </row>
    <row r="439" spans="1:17" x14ac:dyDescent="0.3">
      <c r="A439" t="s">
        <v>467</v>
      </c>
      <c r="B439">
        <v>121</v>
      </c>
      <c r="C439">
        <v>123</v>
      </c>
      <c r="D439">
        <v>60.947907399999998</v>
      </c>
      <c r="E439" t="s">
        <v>170</v>
      </c>
      <c r="F439">
        <v>0</v>
      </c>
      <c r="G439">
        <v>269.98</v>
      </c>
      <c r="H439">
        <v>0.58799999999999997</v>
      </c>
      <c r="M439">
        <v>3.09</v>
      </c>
      <c r="O439" t="s">
        <v>171</v>
      </c>
      <c r="P439" s="12">
        <v>28307</v>
      </c>
    </row>
    <row r="440" spans="1:17" x14ac:dyDescent="0.3">
      <c r="A440" t="s">
        <v>467</v>
      </c>
      <c r="B440">
        <v>121</v>
      </c>
      <c r="C440">
        <v>123</v>
      </c>
      <c r="D440">
        <v>60.947907399999998</v>
      </c>
      <c r="E440" t="s">
        <v>176</v>
      </c>
      <c r="F440">
        <v>14991</v>
      </c>
      <c r="G440">
        <v>217.2</v>
      </c>
      <c r="H440">
        <v>0.44</v>
      </c>
      <c r="M440">
        <v>3.09</v>
      </c>
      <c r="O440" t="s">
        <v>171</v>
      </c>
      <c r="P440" s="12">
        <v>28307</v>
      </c>
    </row>
    <row r="441" spans="1:17" x14ac:dyDescent="0.3">
      <c r="A441" t="s">
        <v>467</v>
      </c>
      <c r="B441">
        <v>121</v>
      </c>
      <c r="C441">
        <v>123</v>
      </c>
      <c r="D441">
        <v>60.947907399999998</v>
      </c>
      <c r="E441" t="s">
        <v>177</v>
      </c>
      <c r="F441">
        <v>19068.900000000001</v>
      </c>
      <c r="G441">
        <v>218.08</v>
      </c>
      <c r="H441">
        <v>0.53700000000000003</v>
      </c>
      <c r="M441">
        <v>3.09</v>
      </c>
      <c r="O441" t="s">
        <v>171</v>
      </c>
      <c r="P441" s="12">
        <v>28307</v>
      </c>
    </row>
    <row r="442" spans="1:17" x14ac:dyDescent="0.3">
      <c r="A442" t="s">
        <v>467</v>
      </c>
      <c r="B442">
        <v>121</v>
      </c>
      <c r="C442">
        <v>123</v>
      </c>
      <c r="D442">
        <v>60.947907399999998</v>
      </c>
      <c r="E442" t="s">
        <v>222</v>
      </c>
      <c r="F442">
        <v>32087</v>
      </c>
      <c r="G442">
        <v>209.6</v>
      </c>
      <c r="M442">
        <v>3.09</v>
      </c>
      <c r="O442" t="s">
        <v>171</v>
      </c>
      <c r="P442" s="12">
        <v>28307</v>
      </c>
    </row>
    <row r="443" spans="1:17" x14ac:dyDescent="0.3">
      <c r="A443" t="s">
        <v>467</v>
      </c>
      <c r="B443">
        <v>121</v>
      </c>
      <c r="C443">
        <v>123</v>
      </c>
      <c r="D443">
        <v>60.947907399999998</v>
      </c>
      <c r="E443" t="s">
        <v>180</v>
      </c>
      <c r="F443">
        <v>44329</v>
      </c>
      <c r="G443">
        <v>479</v>
      </c>
      <c r="M443">
        <v>3.09</v>
      </c>
      <c r="O443" t="s">
        <v>171</v>
      </c>
      <c r="P443" s="12">
        <v>28307</v>
      </c>
    </row>
    <row r="444" spans="1:17" x14ac:dyDescent="0.3">
      <c r="A444" t="s">
        <v>467</v>
      </c>
      <c r="B444">
        <v>121</v>
      </c>
      <c r="C444">
        <v>123</v>
      </c>
      <c r="D444">
        <v>60.947907399999998</v>
      </c>
      <c r="E444" t="s">
        <v>178</v>
      </c>
      <c r="F444">
        <v>44780</v>
      </c>
      <c r="G444">
        <v>226</v>
      </c>
      <c r="H444">
        <v>1.17</v>
      </c>
      <c r="M444">
        <v>3.09</v>
      </c>
      <c r="O444" t="s">
        <v>171</v>
      </c>
      <c r="P444" s="12">
        <v>28307</v>
      </c>
    </row>
    <row r="445" spans="1:17" x14ac:dyDescent="0.3">
      <c r="A445" t="s">
        <v>467</v>
      </c>
      <c r="B445">
        <v>121</v>
      </c>
      <c r="C445">
        <v>123</v>
      </c>
      <c r="D445">
        <v>60.947907399999998</v>
      </c>
      <c r="E445" t="s">
        <v>223</v>
      </c>
      <c r="F445">
        <v>48645</v>
      </c>
      <c r="G445">
        <v>228</v>
      </c>
      <c r="M445">
        <v>3.09</v>
      </c>
      <c r="O445" t="s">
        <v>171</v>
      </c>
      <c r="P445" s="12">
        <v>28307</v>
      </c>
    </row>
    <row r="446" spans="1:17" x14ac:dyDescent="0.3">
      <c r="A446" t="s">
        <v>467</v>
      </c>
      <c r="B446">
        <v>121</v>
      </c>
      <c r="C446">
        <v>123</v>
      </c>
      <c r="D446">
        <v>60.947907399999998</v>
      </c>
      <c r="E446" t="s">
        <v>179</v>
      </c>
      <c r="F446">
        <v>53888</v>
      </c>
      <c r="G446">
        <v>185</v>
      </c>
      <c r="M446">
        <v>3.09</v>
      </c>
      <c r="O446" t="s">
        <v>171</v>
      </c>
      <c r="P446" s="12">
        <v>28307</v>
      </c>
    </row>
    <row r="447" spans="1:17" x14ac:dyDescent="0.3">
      <c r="A447" t="s">
        <v>467</v>
      </c>
      <c r="B447">
        <v>121</v>
      </c>
      <c r="C447">
        <v>123</v>
      </c>
      <c r="D447">
        <v>60.947907399999998</v>
      </c>
      <c r="E447" t="s">
        <v>224</v>
      </c>
      <c r="F447">
        <v>59142</v>
      </c>
      <c r="G447">
        <v>210</v>
      </c>
      <c r="M447">
        <v>3.09</v>
      </c>
      <c r="O447" t="s">
        <v>171</v>
      </c>
      <c r="P447" s="12">
        <v>28307</v>
      </c>
    </row>
    <row r="448" spans="1:17" x14ac:dyDescent="0.3">
      <c r="A448" t="s">
        <v>467</v>
      </c>
      <c r="B448">
        <v>121</v>
      </c>
      <c r="C448">
        <v>123</v>
      </c>
      <c r="D448">
        <v>60.947907399999998</v>
      </c>
      <c r="E448" t="s">
        <v>181</v>
      </c>
      <c r="F448">
        <v>63258</v>
      </c>
      <c r="G448">
        <v>152</v>
      </c>
      <c r="M448">
        <v>3.09</v>
      </c>
      <c r="O448" t="s">
        <v>171</v>
      </c>
      <c r="P448" s="12">
        <v>28307</v>
      </c>
    </row>
    <row r="449" spans="1:16" x14ac:dyDescent="0.3">
      <c r="A449" t="s">
        <v>467</v>
      </c>
      <c r="B449">
        <v>121</v>
      </c>
      <c r="C449">
        <v>123</v>
      </c>
      <c r="D449">
        <v>60.947907399999998</v>
      </c>
      <c r="E449" t="s">
        <v>468</v>
      </c>
      <c r="F449">
        <v>70194</v>
      </c>
      <c r="G449">
        <v>272</v>
      </c>
      <c r="M449">
        <v>3.09</v>
      </c>
      <c r="O449" t="s">
        <v>171</v>
      </c>
      <c r="P449" s="12">
        <v>28307</v>
      </c>
    </row>
    <row r="450" spans="1:16" x14ac:dyDescent="0.3">
      <c r="A450" t="s">
        <v>568</v>
      </c>
      <c r="B450">
        <v>121</v>
      </c>
      <c r="C450">
        <v>16</v>
      </c>
      <c r="D450">
        <v>14.131386859999999</v>
      </c>
      <c r="E450" t="s">
        <v>157</v>
      </c>
      <c r="F450">
        <v>0</v>
      </c>
      <c r="G450">
        <v>816</v>
      </c>
      <c r="H450">
        <v>4.2</v>
      </c>
      <c r="I450">
        <v>0.35799999999999998</v>
      </c>
      <c r="J450">
        <v>2.2000000000000001E-3</v>
      </c>
      <c r="K450">
        <v>2.7</v>
      </c>
      <c r="L450">
        <v>1.8258000000000001</v>
      </c>
      <c r="O450" t="s">
        <v>171</v>
      </c>
      <c r="P450" s="12">
        <v>28430</v>
      </c>
    </row>
    <row r="451" spans="1:16" x14ac:dyDescent="0.3">
      <c r="A451" t="s">
        <v>560</v>
      </c>
      <c r="B451">
        <v>121</v>
      </c>
      <c r="C451">
        <v>31</v>
      </c>
      <c r="D451">
        <v>24.67763158</v>
      </c>
      <c r="E451" t="s">
        <v>157</v>
      </c>
      <c r="F451">
        <v>0</v>
      </c>
      <c r="G451">
        <v>500.1</v>
      </c>
      <c r="H451">
        <v>1.63</v>
      </c>
      <c r="I451">
        <v>0.14099999999999999</v>
      </c>
      <c r="J451">
        <v>5.0000000000000001E-4</v>
      </c>
      <c r="L451">
        <v>2.21</v>
      </c>
      <c r="O451" t="s">
        <v>171</v>
      </c>
      <c r="P451" s="12">
        <v>28430</v>
      </c>
    </row>
    <row r="452" spans="1:16" x14ac:dyDescent="0.3">
      <c r="A452" t="s">
        <v>469</v>
      </c>
      <c r="B452">
        <v>80</v>
      </c>
      <c r="C452">
        <v>80</v>
      </c>
      <c r="D452">
        <v>39.958262699999999</v>
      </c>
      <c r="E452" t="s">
        <v>470</v>
      </c>
      <c r="F452">
        <v>0</v>
      </c>
      <c r="G452">
        <v>385.303</v>
      </c>
      <c r="H452">
        <v>0.96362999999999999</v>
      </c>
      <c r="I452">
        <v>8.992E-2</v>
      </c>
      <c r="J452">
        <v>2.8800000000000001E-4</v>
      </c>
      <c r="K452">
        <v>0.24</v>
      </c>
      <c r="L452">
        <v>2.1659999999999999</v>
      </c>
      <c r="N452">
        <v>8.8800000000000008</v>
      </c>
      <c r="O452" t="s">
        <v>171</v>
      </c>
      <c r="P452" s="12">
        <v>28307</v>
      </c>
    </row>
    <row r="453" spans="1:16" x14ac:dyDescent="0.3">
      <c r="A453" t="s">
        <v>469</v>
      </c>
      <c r="B453">
        <v>80</v>
      </c>
      <c r="C453">
        <v>80</v>
      </c>
      <c r="D453">
        <v>39.958262699999999</v>
      </c>
      <c r="E453" t="s">
        <v>471</v>
      </c>
      <c r="F453">
        <v>510</v>
      </c>
      <c r="G453">
        <v>387.15600000000001</v>
      </c>
      <c r="H453">
        <v>0.96399999999999997</v>
      </c>
      <c r="I453">
        <v>9.0190000000000006E-2</v>
      </c>
      <c r="J453">
        <v>2.99E-4</v>
      </c>
      <c r="K453">
        <v>0.2</v>
      </c>
      <c r="L453">
        <v>2</v>
      </c>
      <c r="N453">
        <v>8.8800000000000008</v>
      </c>
      <c r="O453" t="s">
        <v>171</v>
      </c>
      <c r="P453" s="12">
        <v>28307</v>
      </c>
    </row>
    <row r="454" spans="1:16" x14ac:dyDescent="0.3">
      <c r="A454" t="s">
        <v>469</v>
      </c>
      <c r="B454">
        <v>80</v>
      </c>
      <c r="C454">
        <v>80</v>
      </c>
      <c r="D454">
        <v>39.958262699999999</v>
      </c>
      <c r="E454" t="s">
        <v>472</v>
      </c>
      <c r="F454">
        <v>25980.36</v>
      </c>
      <c r="G454">
        <v>246.29</v>
      </c>
      <c r="H454">
        <v>1.016</v>
      </c>
      <c r="I454">
        <v>7.0480000000000001E-2</v>
      </c>
      <c r="J454">
        <v>3.4499999999999998E-4</v>
      </c>
      <c r="K454">
        <v>0.4</v>
      </c>
      <c r="L454">
        <v>2.4466000000000001</v>
      </c>
      <c r="N454">
        <v>8.8800000000000008</v>
      </c>
      <c r="O454" t="s">
        <v>171</v>
      </c>
      <c r="P454" s="12">
        <v>28307</v>
      </c>
    </row>
    <row r="455" spans="1:16" x14ac:dyDescent="0.3">
      <c r="A455" t="s">
        <v>469</v>
      </c>
      <c r="B455">
        <v>80</v>
      </c>
      <c r="C455">
        <v>80</v>
      </c>
      <c r="D455">
        <v>39.958262699999999</v>
      </c>
      <c r="E455" t="s">
        <v>473</v>
      </c>
      <c r="F455">
        <v>26058.6</v>
      </c>
      <c r="G455">
        <v>246.42</v>
      </c>
      <c r="H455">
        <v>1.2250000000000001</v>
      </c>
      <c r="I455">
        <v>7.0860000000000006E-2</v>
      </c>
      <c r="J455">
        <v>5.53E-4</v>
      </c>
      <c r="K455">
        <v>0.2</v>
      </c>
      <c r="L455">
        <v>2.44</v>
      </c>
      <c r="N455">
        <v>8.8800000000000008</v>
      </c>
      <c r="O455" t="s">
        <v>171</v>
      </c>
      <c r="P455" s="12">
        <v>28307</v>
      </c>
    </row>
    <row r="456" spans="1:16" x14ac:dyDescent="0.3">
      <c r="A456" t="s">
        <v>469</v>
      </c>
      <c r="B456">
        <v>80</v>
      </c>
      <c r="C456">
        <v>80</v>
      </c>
      <c r="D456">
        <v>39.958262699999999</v>
      </c>
      <c r="E456" t="s">
        <v>474</v>
      </c>
      <c r="F456">
        <v>53220.5</v>
      </c>
      <c r="G456">
        <v>428</v>
      </c>
      <c r="H456">
        <v>1.22</v>
      </c>
      <c r="I456">
        <v>9.6640000000000004E-2</v>
      </c>
      <c r="J456">
        <v>3.3300000000000002E-4</v>
      </c>
      <c r="L456">
        <v>2.0893999999999999</v>
      </c>
      <c r="N456">
        <v>8.8800000000000008</v>
      </c>
      <c r="O456" t="s">
        <v>171</v>
      </c>
      <c r="P456" s="12">
        <v>28307</v>
      </c>
    </row>
    <row r="457" spans="1:16" x14ac:dyDescent="0.3">
      <c r="A457" t="s">
        <v>469</v>
      </c>
      <c r="B457">
        <v>80</v>
      </c>
      <c r="C457">
        <v>80</v>
      </c>
      <c r="D457">
        <v>39.958262699999999</v>
      </c>
      <c r="E457" t="s">
        <v>475</v>
      </c>
      <c r="F457">
        <v>53324</v>
      </c>
      <c r="G457">
        <v>414</v>
      </c>
      <c r="N457">
        <v>8.8800000000000008</v>
      </c>
      <c r="O457" t="s">
        <v>171</v>
      </c>
      <c r="P457" s="12">
        <v>28307</v>
      </c>
    </row>
    <row r="458" spans="1:16" x14ac:dyDescent="0.3">
      <c r="A458" t="s">
        <v>469</v>
      </c>
      <c r="B458">
        <v>80</v>
      </c>
      <c r="C458">
        <v>80</v>
      </c>
      <c r="D458">
        <v>39.958262699999999</v>
      </c>
      <c r="E458" t="s">
        <v>476</v>
      </c>
      <c r="F458">
        <v>53075</v>
      </c>
      <c r="G458">
        <v>426.2</v>
      </c>
      <c r="I458">
        <v>9.6500000000000002E-2</v>
      </c>
      <c r="L458">
        <v>2.0910000000000002</v>
      </c>
      <c r="N458">
        <v>8.8800000000000008</v>
      </c>
      <c r="O458" t="s">
        <v>171</v>
      </c>
      <c r="P458" s="12">
        <v>28307</v>
      </c>
    </row>
    <row r="459" spans="1:16" x14ac:dyDescent="0.3">
      <c r="A459" t="s">
        <v>469</v>
      </c>
      <c r="B459">
        <v>80</v>
      </c>
      <c r="C459">
        <v>80</v>
      </c>
      <c r="D459">
        <v>39.958262699999999</v>
      </c>
      <c r="E459" t="s">
        <v>477</v>
      </c>
      <c r="F459">
        <v>54752.5</v>
      </c>
      <c r="G459">
        <v>403.9</v>
      </c>
      <c r="H459">
        <v>1.3</v>
      </c>
      <c r="I459">
        <v>9.2399999999999996E-2</v>
      </c>
      <c r="J459">
        <v>3.3E-4</v>
      </c>
      <c r="L459">
        <v>2.137</v>
      </c>
      <c r="N459">
        <v>8.8800000000000008</v>
      </c>
      <c r="O459" t="s">
        <v>171</v>
      </c>
      <c r="P459" s="12">
        <v>28307</v>
      </c>
    </row>
    <row r="460" spans="1:16" x14ac:dyDescent="0.3">
      <c r="A460" t="s">
        <v>469</v>
      </c>
      <c r="B460">
        <v>80</v>
      </c>
      <c r="C460">
        <v>80</v>
      </c>
      <c r="D460">
        <v>39.958262699999999</v>
      </c>
      <c r="E460" t="s">
        <v>478</v>
      </c>
      <c r="F460">
        <v>55421</v>
      </c>
      <c r="G460">
        <v>430.2</v>
      </c>
      <c r="N460">
        <v>8.8800000000000008</v>
      </c>
      <c r="O460" t="s">
        <v>171</v>
      </c>
      <c r="P460" s="12">
        <v>28307</v>
      </c>
    </row>
    <row r="461" spans="1:16" x14ac:dyDescent="0.3">
      <c r="A461" t="s">
        <v>578</v>
      </c>
      <c r="B461">
        <v>78.959999999999994</v>
      </c>
      <c r="C461">
        <v>1.0069999999999999</v>
      </c>
      <c r="D461">
        <v>0.99431915699999995</v>
      </c>
      <c r="E461" t="s">
        <v>157</v>
      </c>
      <c r="F461">
        <v>0</v>
      </c>
      <c r="G461">
        <v>2400</v>
      </c>
      <c r="I461">
        <v>7.8</v>
      </c>
      <c r="L461">
        <v>1.47</v>
      </c>
      <c r="O461" t="s">
        <v>171</v>
      </c>
      <c r="P461" s="12">
        <v>28430</v>
      </c>
    </row>
    <row r="462" spans="1:16" x14ac:dyDescent="0.3">
      <c r="A462" t="s">
        <v>575</v>
      </c>
      <c r="B462">
        <v>32</v>
      </c>
      <c r="C462">
        <v>19</v>
      </c>
      <c r="D462">
        <v>11.921568629999999</v>
      </c>
      <c r="E462" t="s">
        <v>157</v>
      </c>
      <c r="F462">
        <v>0</v>
      </c>
      <c r="G462">
        <v>837.6</v>
      </c>
      <c r="H462">
        <v>4.47</v>
      </c>
      <c r="I462">
        <v>0.55520000000000003</v>
      </c>
      <c r="J462">
        <v>4.4999999999999999E-4</v>
      </c>
      <c r="L462">
        <v>1.5960000000000001</v>
      </c>
      <c r="O462" t="s">
        <v>171</v>
      </c>
      <c r="P462" s="12">
        <v>28430</v>
      </c>
    </row>
    <row r="463" spans="1:16" x14ac:dyDescent="0.3">
      <c r="A463" t="s">
        <v>479</v>
      </c>
      <c r="B463">
        <v>28</v>
      </c>
      <c r="C463">
        <v>28</v>
      </c>
      <c r="D463">
        <v>13.9884643</v>
      </c>
      <c r="E463" t="s">
        <v>480</v>
      </c>
      <c r="F463">
        <v>0</v>
      </c>
      <c r="G463">
        <v>510.98</v>
      </c>
      <c r="H463">
        <v>2.02</v>
      </c>
      <c r="I463">
        <v>0.23899999999999999</v>
      </c>
      <c r="J463">
        <v>1.3500000000000001E-3</v>
      </c>
      <c r="K463">
        <v>2.1</v>
      </c>
      <c r="L463">
        <v>2.246</v>
      </c>
      <c r="M463">
        <v>3.21</v>
      </c>
      <c r="O463" t="s">
        <v>171</v>
      </c>
      <c r="P463" s="12">
        <v>28338</v>
      </c>
    </row>
    <row r="464" spans="1:16" x14ac:dyDescent="0.3">
      <c r="A464" t="s">
        <v>479</v>
      </c>
      <c r="B464">
        <v>28</v>
      </c>
      <c r="C464">
        <v>28</v>
      </c>
      <c r="D464">
        <v>13.9884643</v>
      </c>
      <c r="E464" t="s">
        <v>481</v>
      </c>
      <c r="F464">
        <v>24429.15</v>
      </c>
      <c r="G464">
        <v>275.3</v>
      </c>
      <c r="H464">
        <v>1.99</v>
      </c>
      <c r="I464">
        <v>0.17119999999999999</v>
      </c>
      <c r="J464">
        <v>1.3500000000000001E-3</v>
      </c>
      <c r="K464">
        <v>3</v>
      </c>
      <c r="L464">
        <v>2.653</v>
      </c>
      <c r="M464">
        <v>3.21</v>
      </c>
      <c r="O464" t="s">
        <v>171</v>
      </c>
      <c r="P464" s="12">
        <v>28338</v>
      </c>
    </row>
    <row r="465" spans="1:17" x14ac:dyDescent="0.3">
      <c r="A465" t="s">
        <v>479</v>
      </c>
      <c r="B465">
        <v>28</v>
      </c>
      <c r="C465">
        <v>28</v>
      </c>
      <c r="D465">
        <v>13.9884643</v>
      </c>
      <c r="E465" t="s">
        <v>482</v>
      </c>
      <c r="F465">
        <v>30794</v>
      </c>
      <c r="G465">
        <v>462.6</v>
      </c>
      <c r="H465">
        <v>5.95</v>
      </c>
      <c r="I465">
        <v>0.21859999999999999</v>
      </c>
      <c r="J465">
        <v>3.16E-3</v>
      </c>
      <c r="L465">
        <v>2.3479999999999999</v>
      </c>
      <c r="M465">
        <v>3.21</v>
      </c>
      <c r="O465" t="s">
        <v>171</v>
      </c>
      <c r="P465" s="12">
        <v>28338</v>
      </c>
    </row>
    <row r="466" spans="1:17" x14ac:dyDescent="0.3">
      <c r="A466" t="s">
        <v>479</v>
      </c>
      <c r="B466">
        <v>28</v>
      </c>
      <c r="C466">
        <v>28</v>
      </c>
      <c r="D466">
        <v>13.9884643</v>
      </c>
      <c r="E466" t="s">
        <v>483</v>
      </c>
      <c r="F466">
        <v>46789.1</v>
      </c>
      <c r="G466">
        <v>458.6</v>
      </c>
      <c r="H466">
        <v>4.8</v>
      </c>
      <c r="I466">
        <v>0.21929999999999999</v>
      </c>
      <c r="J466">
        <v>2.5000000000000001E-3</v>
      </c>
      <c r="K466">
        <v>2.2999999999999998</v>
      </c>
      <c r="L466">
        <v>2.3439999999999999</v>
      </c>
      <c r="M466">
        <v>3.21</v>
      </c>
      <c r="O466" t="s">
        <v>171</v>
      </c>
      <c r="P466" s="12">
        <v>28338</v>
      </c>
    </row>
    <row r="467" spans="1:17" x14ac:dyDescent="0.3">
      <c r="A467" t="s">
        <v>479</v>
      </c>
      <c r="B467">
        <v>28</v>
      </c>
      <c r="C467">
        <v>28</v>
      </c>
      <c r="D467">
        <v>13.9884643</v>
      </c>
      <c r="E467" t="s">
        <v>484</v>
      </c>
      <c r="F467">
        <v>53395.58</v>
      </c>
      <c r="G467">
        <v>404.2</v>
      </c>
      <c r="H467">
        <v>3</v>
      </c>
      <c r="I467">
        <v>0.2225</v>
      </c>
      <c r="J467">
        <v>3.0000000000000001E-3</v>
      </c>
      <c r="K467">
        <v>5</v>
      </c>
      <c r="L467">
        <v>2.327</v>
      </c>
      <c r="M467">
        <v>3.21</v>
      </c>
      <c r="O467" t="s">
        <v>171</v>
      </c>
      <c r="P467" s="12">
        <v>28338</v>
      </c>
    </row>
    <row r="468" spans="1:17" x14ac:dyDescent="0.3">
      <c r="A468" t="s">
        <v>559</v>
      </c>
      <c r="B468">
        <v>28</v>
      </c>
      <c r="C468">
        <v>79</v>
      </c>
      <c r="D468">
        <v>20.672897200000001</v>
      </c>
      <c r="E468" t="s">
        <v>157</v>
      </c>
      <c r="F468">
        <v>0</v>
      </c>
      <c r="G468">
        <v>424</v>
      </c>
      <c r="H468">
        <v>1</v>
      </c>
      <c r="I468">
        <v>0.16</v>
      </c>
      <c r="L468">
        <v>2.2599999999999998</v>
      </c>
      <c r="O468" t="s">
        <v>171</v>
      </c>
      <c r="P468" s="12">
        <v>28430</v>
      </c>
    </row>
    <row r="469" spans="1:17" x14ac:dyDescent="0.3">
      <c r="A469" t="s">
        <v>558</v>
      </c>
      <c r="B469">
        <v>28</v>
      </c>
      <c r="C469">
        <v>127</v>
      </c>
      <c r="D469">
        <v>22.941935480000001</v>
      </c>
      <c r="E469" t="s">
        <v>157</v>
      </c>
      <c r="F469">
        <v>0</v>
      </c>
      <c r="G469">
        <v>364</v>
      </c>
      <c r="H469">
        <v>1.2</v>
      </c>
      <c r="I469">
        <v>0.12</v>
      </c>
      <c r="L469">
        <v>2.4</v>
      </c>
      <c r="O469" t="s">
        <v>171</v>
      </c>
      <c r="P469" s="12">
        <v>28430</v>
      </c>
    </row>
    <row r="470" spans="1:17" x14ac:dyDescent="0.3">
      <c r="A470" t="s">
        <v>544</v>
      </c>
      <c r="B470">
        <v>28</v>
      </c>
      <c r="C470">
        <v>80</v>
      </c>
      <c r="D470">
        <v>20.74074074</v>
      </c>
      <c r="E470" t="s">
        <v>157</v>
      </c>
      <c r="F470">
        <v>0</v>
      </c>
      <c r="G470">
        <v>580</v>
      </c>
      <c r="H470">
        <v>1.78</v>
      </c>
      <c r="I470">
        <v>0.19201170000000001</v>
      </c>
      <c r="J470">
        <v>7.7669999999999996E-4</v>
      </c>
      <c r="K470">
        <v>0.84199999999999997</v>
      </c>
      <c r="L470">
        <v>2.0583239999999998</v>
      </c>
      <c r="M470">
        <v>5.64</v>
      </c>
      <c r="O470" t="s">
        <v>171</v>
      </c>
      <c r="P470" s="12">
        <v>28430</v>
      </c>
    </row>
    <row r="471" spans="1:17" x14ac:dyDescent="0.3">
      <c r="A471" t="s">
        <v>638</v>
      </c>
      <c r="B471">
        <v>120</v>
      </c>
      <c r="C471">
        <v>126.9</v>
      </c>
      <c r="D471">
        <f>B471*C471/(B471+C471)</f>
        <v>61.676792223572292</v>
      </c>
      <c r="E471" t="s">
        <v>636</v>
      </c>
      <c r="F471">
        <v>0</v>
      </c>
      <c r="G471">
        <v>197.8</v>
      </c>
      <c r="H471">
        <v>0.41980000000000001</v>
      </c>
      <c r="L471">
        <v>2.7323453</v>
      </c>
      <c r="O471" t="s">
        <v>637</v>
      </c>
      <c r="P471">
        <v>2015</v>
      </c>
    </row>
    <row r="472" spans="1:17" x14ac:dyDescent="0.3">
      <c r="A472" t="s">
        <v>543</v>
      </c>
      <c r="B472">
        <v>120</v>
      </c>
      <c r="C472">
        <v>16</v>
      </c>
      <c r="D472">
        <v>14.117647059999999</v>
      </c>
      <c r="E472" t="s">
        <v>157</v>
      </c>
      <c r="F472">
        <v>0</v>
      </c>
      <c r="G472">
        <v>814.6</v>
      </c>
      <c r="H472">
        <v>3.73</v>
      </c>
      <c r="I472">
        <v>0.35571910000000001</v>
      </c>
      <c r="J472">
        <v>2.1429000000000001E-3</v>
      </c>
      <c r="K472">
        <v>2.66</v>
      </c>
      <c r="L472">
        <v>1.8325050000000001</v>
      </c>
      <c r="M472">
        <v>5.49</v>
      </c>
      <c r="O472" t="s">
        <v>171</v>
      </c>
      <c r="P472" s="12">
        <v>28430</v>
      </c>
    </row>
    <row r="473" spans="1:17" x14ac:dyDescent="0.3">
      <c r="A473" t="s">
        <v>537</v>
      </c>
      <c r="B473">
        <v>120</v>
      </c>
      <c r="C473">
        <v>32</v>
      </c>
      <c r="D473">
        <v>25.263157889999999</v>
      </c>
      <c r="E473" t="s">
        <v>157</v>
      </c>
      <c r="F473">
        <v>0</v>
      </c>
      <c r="G473">
        <v>487.26</v>
      </c>
      <c r="H473">
        <v>1.3580000000000001</v>
      </c>
      <c r="I473">
        <v>0.13686139</v>
      </c>
      <c r="J473">
        <v>5.0562999999999997E-4</v>
      </c>
      <c r="K473">
        <v>4.24</v>
      </c>
      <c r="L473">
        <v>2.2090260000000002</v>
      </c>
      <c r="M473">
        <v>4.7699999999999996</v>
      </c>
      <c r="O473" t="s">
        <v>171</v>
      </c>
      <c r="P473" s="12">
        <v>28430</v>
      </c>
    </row>
    <row r="474" spans="1:17" x14ac:dyDescent="0.3">
      <c r="A474" t="s">
        <v>527</v>
      </c>
      <c r="B474">
        <v>120</v>
      </c>
      <c r="C474">
        <v>80</v>
      </c>
      <c r="D474">
        <v>48</v>
      </c>
      <c r="E474" t="s">
        <v>157</v>
      </c>
      <c r="F474">
        <v>0</v>
      </c>
      <c r="G474">
        <v>331.2</v>
      </c>
      <c r="H474">
        <v>0.73599999999999999</v>
      </c>
      <c r="I474">
        <v>6.4997769999999996E-2</v>
      </c>
      <c r="J474">
        <v>1.7048000000000001E-4</v>
      </c>
      <c r="K474">
        <v>1.1000000000000001</v>
      </c>
      <c r="L474">
        <v>2.3256009999999998</v>
      </c>
      <c r="M474">
        <v>4.2</v>
      </c>
      <c r="O474" t="s">
        <v>171</v>
      </c>
      <c r="P474" s="12">
        <v>28430</v>
      </c>
    </row>
    <row r="475" spans="1:17" x14ac:dyDescent="0.3">
      <c r="A475" t="s">
        <v>557</v>
      </c>
      <c r="B475">
        <v>120</v>
      </c>
      <c r="C475">
        <v>130</v>
      </c>
      <c r="D475">
        <v>62.4</v>
      </c>
      <c r="E475" t="s">
        <v>157</v>
      </c>
      <c r="F475">
        <v>0</v>
      </c>
      <c r="G475">
        <v>259</v>
      </c>
      <c r="H475">
        <v>0.5</v>
      </c>
      <c r="I475">
        <v>4.2500000000000003E-2</v>
      </c>
      <c r="J475">
        <v>1E-4</v>
      </c>
      <c r="L475">
        <v>2.5230000000000001</v>
      </c>
      <c r="O475" t="s">
        <v>171</v>
      </c>
      <c r="P475" s="12">
        <v>28430</v>
      </c>
    </row>
    <row r="476" spans="1:17" x14ac:dyDescent="0.3">
      <c r="A476" t="s">
        <v>554</v>
      </c>
      <c r="B476">
        <v>88</v>
      </c>
      <c r="C476">
        <v>35</v>
      </c>
      <c r="D476">
        <v>25.040650410000001</v>
      </c>
      <c r="E476" t="s">
        <v>157</v>
      </c>
      <c r="F476">
        <v>0</v>
      </c>
      <c r="G476">
        <v>302.39999999999998</v>
      </c>
      <c r="H476">
        <v>0.95</v>
      </c>
      <c r="I476">
        <v>0.1016</v>
      </c>
      <c r="J476">
        <v>4.4999999999999999E-4</v>
      </c>
      <c r="L476">
        <v>2.5760000000000001</v>
      </c>
      <c r="O476" t="s">
        <v>171</v>
      </c>
      <c r="P476" s="12">
        <v>28430</v>
      </c>
    </row>
    <row r="477" spans="1:17" ht="409.6" x14ac:dyDescent="0.3">
      <c r="A477" t="s">
        <v>139</v>
      </c>
      <c r="B477">
        <v>87.62</v>
      </c>
      <c r="C477">
        <v>126.904</v>
      </c>
      <c r="D477">
        <f>(B477*C477)/(B477+C477)</f>
        <v>51.832561764651039</v>
      </c>
      <c r="E477" t="s">
        <v>25</v>
      </c>
      <c r="F477">
        <v>0</v>
      </c>
      <c r="G477">
        <v>173.76900000000001</v>
      </c>
      <c r="H477">
        <v>0.35</v>
      </c>
      <c r="I477">
        <v>3.7400000000000003E-2</v>
      </c>
      <c r="K477" s="4">
        <v>6.5600000000000006E-2</v>
      </c>
      <c r="L477">
        <v>2.9740000000000002</v>
      </c>
      <c r="M477">
        <v>2.9</v>
      </c>
      <c r="N477" s="8">
        <v>5.62</v>
      </c>
      <c r="O477" s="17" t="s">
        <v>140</v>
      </c>
      <c r="P477" t="s">
        <v>141</v>
      </c>
      <c r="Q477" s="9" t="s">
        <v>142</v>
      </c>
    </row>
    <row r="478" spans="1:17" x14ac:dyDescent="0.3">
      <c r="A478" t="s">
        <v>139</v>
      </c>
      <c r="B478">
        <v>87.62</v>
      </c>
      <c r="C478">
        <v>126.904</v>
      </c>
      <c r="D478">
        <f>(B478*C478)/(B478+C478)</f>
        <v>51.832561764651039</v>
      </c>
      <c r="E478" t="s">
        <v>29</v>
      </c>
      <c r="F478" s="10">
        <v>14591.388999999999</v>
      </c>
      <c r="G478">
        <v>178.52699999999999</v>
      </c>
      <c r="H478">
        <v>0.37730000000000002</v>
      </c>
      <c r="I478">
        <v>3.7199999999999997E-2</v>
      </c>
      <c r="K478">
        <v>6.4710000000000004E-2</v>
      </c>
      <c r="L478">
        <v>2.9523999999999999</v>
      </c>
      <c r="M478">
        <v>2.9</v>
      </c>
      <c r="N478" s="8">
        <v>5.62</v>
      </c>
      <c r="O478" t="s">
        <v>140</v>
      </c>
      <c r="P478" t="s">
        <v>141</v>
      </c>
      <c r="Q478" s="9" t="s">
        <v>142</v>
      </c>
    </row>
    <row r="479" spans="1:17" x14ac:dyDescent="0.3">
      <c r="A479" t="s">
        <v>139</v>
      </c>
      <c r="B479">
        <v>87.62</v>
      </c>
      <c r="C479">
        <v>126.904</v>
      </c>
      <c r="D479">
        <f>(B479*C479)/(B479+C479)</f>
        <v>51.832561764651039</v>
      </c>
      <c r="E479" t="s">
        <v>143</v>
      </c>
      <c r="F479" s="10">
        <v>14807.326999999999</v>
      </c>
      <c r="G479">
        <v>183.47900000000001</v>
      </c>
      <c r="H479">
        <v>0.47099999999999997</v>
      </c>
      <c r="I479">
        <v>3.7499999999999999E-2</v>
      </c>
      <c r="K479">
        <v>6.6640000000000005E-2</v>
      </c>
      <c r="L479">
        <v>2.9422000000000001</v>
      </c>
      <c r="M479">
        <v>2.9</v>
      </c>
      <c r="N479" s="8">
        <v>5.62</v>
      </c>
      <c r="O479" t="s">
        <v>140</v>
      </c>
      <c r="P479" t="s">
        <v>141</v>
      </c>
      <c r="Q479" s="9" t="s">
        <v>142</v>
      </c>
    </row>
    <row r="480" spans="1:17" x14ac:dyDescent="0.3">
      <c r="A480" t="s">
        <v>536</v>
      </c>
      <c r="B480">
        <v>3</v>
      </c>
      <c r="C480">
        <v>3</v>
      </c>
      <c r="D480">
        <v>1.5</v>
      </c>
      <c r="E480" t="s">
        <v>309</v>
      </c>
      <c r="F480">
        <v>0</v>
      </c>
      <c r="G480">
        <v>2546.4699999999998</v>
      </c>
      <c r="H480">
        <v>41.23</v>
      </c>
      <c r="I480">
        <v>20.335000000000001</v>
      </c>
      <c r="J480">
        <v>0.5887</v>
      </c>
      <c r="L480">
        <v>0.74141999999999997</v>
      </c>
      <c r="M480">
        <v>4.5909700000000004</v>
      </c>
      <c r="N480">
        <v>15.486700000000001</v>
      </c>
      <c r="O480" t="s">
        <v>171</v>
      </c>
      <c r="P480" s="12">
        <v>28430</v>
      </c>
    </row>
    <row r="481" spans="1:17" x14ac:dyDescent="0.3">
      <c r="A481" t="s">
        <v>573</v>
      </c>
      <c r="B481">
        <v>181</v>
      </c>
      <c r="C481">
        <v>16</v>
      </c>
      <c r="D481">
        <v>14.700507610000001</v>
      </c>
      <c r="E481" t="s">
        <v>157</v>
      </c>
      <c r="F481">
        <v>0</v>
      </c>
      <c r="G481">
        <v>1028.7</v>
      </c>
      <c r="H481">
        <v>3.5</v>
      </c>
      <c r="I481">
        <v>0.40279999999999999</v>
      </c>
      <c r="J481">
        <v>1.8E-3</v>
      </c>
      <c r="L481">
        <v>1.6870000000000001</v>
      </c>
      <c r="O481" t="s">
        <v>171</v>
      </c>
      <c r="P481" s="12">
        <v>28430</v>
      </c>
    </row>
    <row r="482" spans="1:17" x14ac:dyDescent="0.3">
      <c r="A482" t="s">
        <v>485</v>
      </c>
      <c r="B482">
        <v>130</v>
      </c>
      <c r="C482">
        <v>130</v>
      </c>
      <c r="D482">
        <v>13.9884643</v>
      </c>
      <c r="E482" t="s">
        <v>486</v>
      </c>
      <c r="F482">
        <v>0</v>
      </c>
      <c r="G482">
        <v>247.07</v>
      </c>
      <c r="H482">
        <v>0.51480000000000004</v>
      </c>
      <c r="I482">
        <v>3.9681000000000001E-2</v>
      </c>
      <c r="J482">
        <v>1.06E-4</v>
      </c>
      <c r="K482">
        <v>4.3999999999999997E-2</v>
      </c>
      <c r="L482">
        <v>2.5573999999999999</v>
      </c>
      <c r="M482">
        <v>2.677</v>
      </c>
      <c r="N482">
        <v>8.2899999999999991</v>
      </c>
      <c r="O482" t="s">
        <v>171</v>
      </c>
      <c r="P482" s="12">
        <v>28430</v>
      </c>
    </row>
    <row r="483" spans="1:17" x14ac:dyDescent="0.3">
      <c r="A483" t="s">
        <v>485</v>
      </c>
      <c r="B483">
        <v>130</v>
      </c>
      <c r="C483">
        <v>130</v>
      </c>
      <c r="D483">
        <v>13.9884643</v>
      </c>
      <c r="E483" t="s">
        <v>487</v>
      </c>
      <c r="F483">
        <v>1974.97</v>
      </c>
      <c r="G483">
        <v>250.03299999999999</v>
      </c>
      <c r="H483">
        <v>0.51549999999999996</v>
      </c>
      <c r="I483">
        <v>3.9820000000000001E-2</v>
      </c>
      <c r="J483">
        <v>1.002E-4</v>
      </c>
      <c r="L483">
        <v>2.5529999999999999</v>
      </c>
      <c r="M483">
        <v>2.677</v>
      </c>
      <c r="N483">
        <v>8.2899999999999991</v>
      </c>
      <c r="O483" t="s">
        <v>171</v>
      </c>
      <c r="P483" s="12">
        <v>28430</v>
      </c>
    </row>
    <row r="484" spans="1:17" x14ac:dyDescent="0.3">
      <c r="A484" t="s">
        <v>485</v>
      </c>
      <c r="B484">
        <v>130</v>
      </c>
      <c r="C484">
        <v>130</v>
      </c>
      <c r="D484">
        <v>13.9884643</v>
      </c>
      <c r="E484" t="s">
        <v>488</v>
      </c>
      <c r="F484">
        <v>19450.8</v>
      </c>
      <c r="G484">
        <v>143.58799999999999</v>
      </c>
      <c r="H484">
        <v>0.45429999999999998</v>
      </c>
      <c r="I484">
        <v>3.1237999999999998E-2</v>
      </c>
      <c r="J484">
        <v>1.2999999999999999E-4</v>
      </c>
      <c r="L484">
        <v>2.8824000000000001</v>
      </c>
      <c r="M484">
        <v>2.677</v>
      </c>
      <c r="N484">
        <v>8.2899999999999991</v>
      </c>
      <c r="O484" t="s">
        <v>171</v>
      </c>
      <c r="P484" s="12">
        <v>28430</v>
      </c>
    </row>
    <row r="485" spans="1:17" x14ac:dyDescent="0.3">
      <c r="A485" t="s">
        <v>485</v>
      </c>
      <c r="B485">
        <v>130</v>
      </c>
      <c r="C485">
        <v>130</v>
      </c>
      <c r="D485">
        <v>13.9884643</v>
      </c>
      <c r="E485" t="s">
        <v>489</v>
      </c>
      <c r="F485">
        <v>22207.4</v>
      </c>
      <c r="G485">
        <v>162.32</v>
      </c>
      <c r="H485">
        <v>0.45300000000000001</v>
      </c>
      <c r="I485">
        <v>3.2535000000000001E-2</v>
      </c>
      <c r="J485">
        <v>1.25E-4</v>
      </c>
      <c r="L485">
        <v>2.8243999999999998</v>
      </c>
      <c r="M485">
        <v>2.677</v>
      </c>
      <c r="N485">
        <v>8.2899999999999991</v>
      </c>
      <c r="O485" t="s">
        <v>171</v>
      </c>
      <c r="P485" s="12">
        <v>28430</v>
      </c>
    </row>
    <row r="486" spans="1:17" x14ac:dyDescent="0.3">
      <c r="A486" t="s">
        <v>569</v>
      </c>
      <c r="B486">
        <v>130</v>
      </c>
      <c r="C486">
        <v>16</v>
      </c>
      <c r="D486">
        <v>14.24657534</v>
      </c>
      <c r="E486" t="s">
        <v>157</v>
      </c>
      <c r="F486">
        <v>0</v>
      </c>
      <c r="G486">
        <v>797.11</v>
      </c>
      <c r="H486">
        <v>4</v>
      </c>
      <c r="I486">
        <v>0.35539999999999999</v>
      </c>
      <c r="J486">
        <v>2.3700000000000001E-3</v>
      </c>
      <c r="K486">
        <v>2.7</v>
      </c>
      <c r="L486">
        <v>1.825</v>
      </c>
      <c r="N486">
        <v>8.7200000000000006</v>
      </c>
      <c r="O486" t="s">
        <v>171</v>
      </c>
      <c r="P486" s="12">
        <v>28430</v>
      </c>
    </row>
    <row r="487" spans="1:17" x14ac:dyDescent="0.3">
      <c r="A487" t="s">
        <v>515</v>
      </c>
      <c r="B487">
        <v>128</v>
      </c>
      <c r="C487">
        <v>78</v>
      </c>
      <c r="D487">
        <v>48.466019420000002</v>
      </c>
      <c r="E487" t="s">
        <v>157</v>
      </c>
      <c r="F487">
        <v>0</v>
      </c>
      <c r="G487">
        <v>316.24</v>
      </c>
      <c r="H487">
        <v>0.73799999999999999</v>
      </c>
      <c r="I487">
        <v>6.1899999999999997E-2</v>
      </c>
      <c r="J487">
        <v>1.8000000000000001E-4</v>
      </c>
      <c r="K487">
        <v>9.5000000000000001E-2</v>
      </c>
      <c r="L487">
        <v>2.3719999999999999</v>
      </c>
      <c r="M487">
        <v>3</v>
      </c>
      <c r="O487" t="s">
        <v>171</v>
      </c>
      <c r="P487" s="12">
        <v>28430</v>
      </c>
    </row>
    <row r="488" spans="1:17" x14ac:dyDescent="0.3">
      <c r="A488" t="s">
        <v>546</v>
      </c>
      <c r="B488">
        <v>3</v>
      </c>
      <c r="C488">
        <v>19</v>
      </c>
      <c r="D488">
        <v>2.5909090909999999</v>
      </c>
      <c r="E488" t="s">
        <v>547</v>
      </c>
      <c r="F488">
        <v>0</v>
      </c>
      <c r="G488">
        <v>2508.54</v>
      </c>
      <c r="H488">
        <v>32.54</v>
      </c>
      <c r="I488">
        <v>7.6920000000000002</v>
      </c>
      <c r="J488">
        <v>0.17599999999999999</v>
      </c>
      <c r="K488">
        <v>2.6</v>
      </c>
      <c r="L488">
        <v>0.91759999999999997</v>
      </c>
      <c r="M488">
        <v>5.968</v>
      </c>
      <c r="O488" t="s">
        <v>171</v>
      </c>
      <c r="P488" s="12">
        <v>28430</v>
      </c>
    </row>
    <row r="489" spans="1:17" x14ac:dyDescent="0.3">
      <c r="A489" t="s">
        <v>144</v>
      </c>
      <c r="B489">
        <v>47.866999999999997</v>
      </c>
      <c r="C489">
        <v>18.998000000000001</v>
      </c>
      <c r="D489">
        <f>B489*C489/(B489+C489)</f>
        <v>13.600198399760712</v>
      </c>
      <c r="E489" t="s">
        <v>145</v>
      </c>
      <c r="F489">
        <v>0</v>
      </c>
      <c r="G489">
        <v>650.60095999999999</v>
      </c>
      <c r="I489">
        <v>0.36596299999999998</v>
      </c>
      <c r="J489">
        <v>2.4921000000000001E-3</v>
      </c>
      <c r="K489">
        <f>(3*4.1342- 4.1532)/2</f>
        <v>4.1246999999999998</v>
      </c>
      <c r="L489">
        <v>1.8310999999999999</v>
      </c>
      <c r="M489">
        <v>5.8979999999999997</v>
      </c>
      <c r="O489" s="5" t="s">
        <v>146</v>
      </c>
      <c r="P489" t="s">
        <v>147</v>
      </c>
      <c r="Q489" t="s">
        <v>148</v>
      </c>
    </row>
    <row r="490" spans="1:17" x14ac:dyDescent="0.3">
      <c r="A490" t="s">
        <v>144</v>
      </c>
      <c r="B490">
        <v>47.866999999999997</v>
      </c>
      <c r="C490">
        <v>18.998000000000001</v>
      </c>
      <c r="D490">
        <f>B490*C490/(B490+C490)</f>
        <v>13.600198399760712</v>
      </c>
      <c r="E490" t="s">
        <v>149</v>
      </c>
      <c r="F490">
        <v>0</v>
      </c>
      <c r="G490">
        <v>650.68119999999999</v>
      </c>
      <c r="I490">
        <v>0.36830010000000002</v>
      </c>
      <c r="J490">
        <v>2.5376000000000001E-3</v>
      </c>
      <c r="K490">
        <f>(3*4.4773- 4.4738)/2</f>
        <v>4.4790499999999991</v>
      </c>
      <c r="L490">
        <v>1.8310999999999999</v>
      </c>
      <c r="M490">
        <v>5.8979999999999997</v>
      </c>
      <c r="O490" s="5" t="s">
        <v>146</v>
      </c>
      <c r="P490" t="s">
        <v>147</v>
      </c>
      <c r="Q490" t="s">
        <v>148</v>
      </c>
    </row>
    <row r="491" spans="1:17" x14ac:dyDescent="0.3">
      <c r="A491" t="s">
        <v>144</v>
      </c>
      <c r="B491">
        <v>47.866999999999997</v>
      </c>
      <c r="C491">
        <v>18.998000000000001</v>
      </c>
      <c r="D491">
        <f>B491*C491/(B491+C491)</f>
        <v>13.600198399760712</v>
      </c>
      <c r="E491" t="s">
        <v>150</v>
      </c>
      <c r="F491">
        <v>0</v>
      </c>
      <c r="G491">
        <v>650.73099999999999</v>
      </c>
      <c r="H491" s="4"/>
      <c r="I491">
        <v>0.37069200000000002</v>
      </c>
      <c r="J491">
        <v>2.5753999999999998E-3</v>
      </c>
      <c r="K491">
        <f>(3*4.8468- 4.8285)/2</f>
        <v>4.85595</v>
      </c>
      <c r="L491">
        <v>1.8310999999999999</v>
      </c>
      <c r="M491">
        <v>5.8979999999999997</v>
      </c>
      <c r="O491" s="5" t="s">
        <v>146</v>
      </c>
      <c r="P491" t="s">
        <v>147</v>
      </c>
      <c r="Q491" t="s">
        <v>148</v>
      </c>
    </row>
    <row r="492" spans="1:17" x14ac:dyDescent="0.3">
      <c r="A492" t="s">
        <v>144</v>
      </c>
      <c r="B492">
        <v>47.866999999999997</v>
      </c>
      <c r="C492">
        <v>18.998000000000001</v>
      </c>
      <c r="D492">
        <f>B492*C492/(B492+C492)</f>
        <v>13.600198399760712</v>
      </c>
      <c r="E492" t="s">
        <v>151</v>
      </c>
      <c r="F492">
        <v>0</v>
      </c>
      <c r="G492">
        <v>650.78150000000005</v>
      </c>
      <c r="H492" s="4"/>
      <c r="I492">
        <v>0.37317090000000003</v>
      </c>
      <c r="J492">
        <v>2.6112000000000002E-3</v>
      </c>
      <c r="K492">
        <f>(3*5.2639- 5.2434)/2</f>
        <v>5.2741499999999988</v>
      </c>
      <c r="L492">
        <v>1.8310999999999999</v>
      </c>
      <c r="M492">
        <v>5.8979999999999997</v>
      </c>
      <c r="O492" s="5" t="s">
        <v>146</v>
      </c>
      <c r="P492" t="s">
        <v>147</v>
      </c>
      <c r="Q492" t="s">
        <v>148</v>
      </c>
    </row>
    <row r="493" spans="1:17" x14ac:dyDescent="0.3">
      <c r="A493" t="s">
        <v>519</v>
      </c>
      <c r="B493">
        <v>205</v>
      </c>
      <c r="C493">
        <v>81</v>
      </c>
      <c r="D493">
        <v>58.059440559999999</v>
      </c>
      <c r="E493" t="s">
        <v>157</v>
      </c>
      <c r="F493">
        <v>0</v>
      </c>
      <c r="G493">
        <v>192.1</v>
      </c>
      <c r="H493">
        <v>0.39</v>
      </c>
      <c r="I493">
        <v>4.2389499999999997E-2</v>
      </c>
      <c r="J493">
        <v>1.2755000000000001E-4</v>
      </c>
      <c r="K493">
        <v>8.3000000000000007</v>
      </c>
      <c r="L493">
        <v>2.6181909999999999</v>
      </c>
      <c r="M493">
        <v>3.42</v>
      </c>
      <c r="N493">
        <v>9.14</v>
      </c>
      <c r="O493" t="s">
        <v>171</v>
      </c>
      <c r="P493" s="12">
        <v>28430</v>
      </c>
    </row>
    <row r="494" spans="1:17" x14ac:dyDescent="0.3">
      <c r="A494" t="s">
        <v>511</v>
      </c>
      <c r="B494">
        <v>205</v>
      </c>
      <c r="C494">
        <v>2</v>
      </c>
      <c r="D494">
        <v>1.980676329</v>
      </c>
      <c r="E494" t="s">
        <v>157</v>
      </c>
      <c r="F494">
        <v>0</v>
      </c>
      <c r="G494">
        <v>987.7</v>
      </c>
      <c r="H494">
        <v>12.04</v>
      </c>
      <c r="I494">
        <v>2.419</v>
      </c>
      <c r="J494">
        <v>5.7000000000000002E-2</v>
      </c>
      <c r="K494">
        <v>0.6</v>
      </c>
      <c r="L494">
        <v>1.8692</v>
      </c>
      <c r="M494">
        <v>2</v>
      </c>
      <c r="O494" t="s">
        <v>171</v>
      </c>
      <c r="P494" s="12">
        <v>28430</v>
      </c>
    </row>
    <row r="495" spans="1:17" x14ac:dyDescent="0.3">
      <c r="A495" t="s">
        <v>510</v>
      </c>
      <c r="B495">
        <v>205</v>
      </c>
      <c r="C495">
        <v>1</v>
      </c>
      <c r="D495">
        <v>0.99514563099999997</v>
      </c>
      <c r="E495" t="s">
        <v>157</v>
      </c>
      <c r="F495">
        <v>0</v>
      </c>
      <c r="G495">
        <v>1390.7</v>
      </c>
      <c r="H495">
        <v>22.7</v>
      </c>
      <c r="I495">
        <v>4.806</v>
      </c>
      <c r="J495">
        <v>0.154</v>
      </c>
      <c r="K495">
        <v>2.54</v>
      </c>
      <c r="L495">
        <v>1.8702000000000001</v>
      </c>
      <c r="M495">
        <v>1.97</v>
      </c>
      <c r="O495" t="s">
        <v>171</v>
      </c>
      <c r="P495" s="12">
        <v>28430</v>
      </c>
    </row>
    <row r="496" spans="1:17" x14ac:dyDescent="0.3">
      <c r="A496" t="s">
        <v>552</v>
      </c>
      <c r="B496">
        <v>205</v>
      </c>
      <c r="C496">
        <v>127</v>
      </c>
      <c r="D496">
        <v>78.418674699999997</v>
      </c>
      <c r="E496" t="s">
        <v>157</v>
      </c>
      <c r="F496">
        <v>0</v>
      </c>
      <c r="G496">
        <v>143</v>
      </c>
      <c r="I496">
        <v>2.7199999999999998E-2</v>
      </c>
      <c r="J496" s="3">
        <v>6.9999999999999994E-5</v>
      </c>
      <c r="L496">
        <v>2.8140000000000001</v>
      </c>
      <c r="O496" t="s">
        <v>171</v>
      </c>
      <c r="P496" s="12">
        <v>28430</v>
      </c>
    </row>
    <row r="497" spans="1:17" x14ac:dyDescent="0.3">
      <c r="A497" t="s">
        <v>639</v>
      </c>
      <c r="B497">
        <v>238.03</v>
      </c>
      <c r="C497">
        <v>19</v>
      </c>
      <c r="D497">
        <f>B497*C497/(B497+C497)</f>
        <v>17.595494689335876</v>
      </c>
      <c r="E497" t="s">
        <v>157</v>
      </c>
      <c r="F497">
        <v>0</v>
      </c>
      <c r="L497">
        <v>2.02</v>
      </c>
      <c r="O497" t="s">
        <v>640</v>
      </c>
      <c r="P497">
        <v>2019</v>
      </c>
    </row>
    <row r="498" spans="1:17" x14ac:dyDescent="0.3">
      <c r="A498" t="s">
        <v>641</v>
      </c>
      <c r="B498">
        <v>238.03</v>
      </c>
      <c r="C498">
        <v>16</v>
      </c>
      <c r="D498">
        <f>B498*C498/(B498+C498)</f>
        <v>14.992245010431839</v>
      </c>
      <c r="E498" t="s">
        <v>157</v>
      </c>
      <c r="F498">
        <v>0</v>
      </c>
      <c r="G498">
        <v>846.5</v>
      </c>
      <c r="H498">
        <v>2.2999999999999998</v>
      </c>
      <c r="L498">
        <v>1.8383</v>
      </c>
      <c r="O498" t="s">
        <v>642</v>
      </c>
      <c r="P498">
        <v>2013</v>
      </c>
    </row>
    <row r="499" spans="1:17" x14ac:dyDescent="0.3">
      <c r="A499" t="s">
        <v>152</v>
      </c>
      <c r="B499">
        <v>50.942</v>
      </c>
      <c r="C499">
        <v>18.998000000000001</v>
      </c>
      <c r="D499">
        <f>(B499*C499)/(B499+C499)</f>
        <v>13.837519531026595</v>
      </c>
      <c r="E499" t="s">
        <v>153</v>
      </c>
      <c r="F499">
        <v>0</v>
      </c>
      <c r="G499">
        <v>670.4</v>
      </c>
      <c r="H499">
        <v>2.7</v>
      </c>
      <c r="I499">
        <v>0.38629999999999998</v>
      </c>
      <c r="J499">
        <v>2.8E-3</v>
      </c>
      <c r="L499">
        <v>1.7758</v>
      </c>
      <c r="O499" s="5" t="s">
        <v>154</v>
      </c>
      <c r="P499">
        <v>2002</v>
      </c>
      <c r="Q499" t="s">
        <v>155</v>
      </c>
    </row>
    <row r="500" spans="1:17" x14ac:dyDescent="0.3">
      <c r="A500" t="s">
        <v>643</v>
      </c>
      <c r="B500">
        <v>184</v>
      </c>
      <c r="C500">
        <v>12</v>
      </c>
      <c r="D500">
        <f>B500*C500/(B500+C500)</f>
        <v>11.26530612244898</v>
      </c>
      <c r="E500" t="s">
        <v>644</v>
      </c>
      <c r="F500">
        <v>0</v>
      </c>
      <c r="G500">
        <v>983.2</v>
      </c>
      <c r="H500">
        <v>10.8</v>
      </c>
      <c r="L500">
        <v>1.7</v>
      </c>
      <c r="O500" t="s">
        <v>645</v>
      </c>
      <c r="P500">
        <v>1994</v>
      </c>
    </row>
    <row r="501" spans="1:17" x14ac:dyDescent="0.3">
      <c r="A501" t="s">
        <v>490</v>
      </c>
      <c r="B501">
        <v>129</v>
      </c>
      <c r="C501">
        <v>132</v>
      </c>
      <c r="D501">
        <v>65.193611799999999</v>
      </c>
      <c r="E501" t="s">
        <v>491</v>
      </c>
      <c r="F501">
        <v>0</v>
      </c>
      <c r="G501">
        <v>21.12</v>
      </c>
      <c r="H501">
        <v>0.65</v>
      </c>
      <c r="M501">
        <v>2.3E-2</v>
      </c>
      <c r="N501">
        <v>11.127000000000001</v>
      </c>
      <c r="O501" t="s">
        <v>171</v>
      </c>
      <c r="P501" s="12">
        <v>28430</v>
      </c>
    </row>
    <row r="502" spans="1:17" x14ac:dyDescent="0.3">
      <c r="A502" t="s">
        <v>490</v>
      </c>
      <c r="B502">
        <v>129</v>
      </c>
      <c r="C502">
        <v>132</v>
      </c>
      <c r="D502">
        <v>65.193611799999999</v>
      </c>
      <c r="E502" t="s">
        <v>180</v>
      </c>
      <c r="F502">
        <v>82001</v>
      </c>
      <c r="G502">
        <v>30</v>
      </c>
      <c r="M502">
        <v>2.3E-2</v>
      </c>
      <c r="N502">
        <v>11.127000000000001</v>
      </c>
      <c r="O502" t="s">
        <v>171</v>
      </c>
      <c r="P502" s="12">
        <v>28430</v>
      </c>
    </row>
    <row r="503" spans="1:17" x14ac:dyDescent="0.3">
      <c r="A503" t="s">
        <v>490</v>
      </c>
      <c r="B503">
        <v>129</v>
      </c>
      <c r="C503">
        <v>132</v>
      </c>
      <c r="D503">
        <v>65.193611799999999</v>
      </c>
      <c r="E503" t="s">
        <v>226</v>
      </c>
      <c r="F503">
        <v>85139.6</v>
      </c>
      <c r="G503">
        <v>26</v>
      </c>
      <c r="H503">
        <v>1</v>
      </c>
      <c r="M503">
        <v>2.3E-2</v>
      </c>
      <c r="N503">
        <v>11.127000000000001</v>
      </c>
      <c r="O503" t="s">
        <v>171</v>
      </c>
      <c r="P503" s="12">
        <v>28430</v>
      </c>
    </row>
    <row r="504" spans="1:17" x14ac:dyDescent="0.3">
      <c r="A504" t="s">
        <v>156</v>
      </c>
      <c r="B504">
        <v>132</v>
      </c>
      <c r="C504">
        <v>84</v>
      </c>
      <c r="D504">
        <v>51.333333330000002</v>
      </c>
      <c r="E504" t="s">
        <v>18</v>
      </c>
      <c r="F504">
        <v>0</v>
      </c>
      <c r="G504">
        <v>20.3</v>
      </c>
      <c r="L504">
        <v>4.18</v>
      </c>
      <c r="M504">
        <v>1.38E-2</v>
      </c>
      <c r="O504" t="s">
        <v>583</v>
      </c>
      <c r="P504" s="11">
        <v>28183</v>
      </c>
    </row>
    <row r="505" spans="1:17" x14ac:dyDescent="0.3">
      <c r="A505" t="s">
        <v>561</v>
      </c>
      <c r="B505">
        <v>173.054</v>
      </c>
      <c r="C505">
        <v>1</v>
      </c>
      <c r="D505">
        <v>0.99425465700000004</v>
      </c>
      <c r="E505" t="s">
        <v>157</v>
      </c>
      <c r="F505">
        <v>0</v>
      </c>
      <c r="G505">
        <v>1249.54</v>
      </c>
      <c r="H505">
        <v>21.06</v>
      </c>
      <c r="I505">
        <v>3.9930500000000002</v>
      </c>
      <c r="J505">
        <v>9.5649999999999999E-2</v>
      </c>
      <c r="K505">
        <v>16.18</v>
      </c>
      <c r="L505">
        <v>2.0526</v>
      </c>
      <c r="O505" t="s">
        <v>171</v>
      </c>
      <c r="P505" s="12">
        <v>28430</v>
      </c>
    </row>
    <row r="506" spans="1:17" x14ac:dyDescent="0.3">
      <c r="A506" t="s">
        <v>611</v>
      </c>
      <c r="B506">
        <v>88.9</v>
      </c>
      <c r="C506">
        <v>12</v>
      </c>
      <c r="D506">
        <f>B506*C506/(B506+C506)</f>
        <v>10.572844400396434</v>
      </c>
      <c r="E506" t="s">
        <v>612</v>
      </c>
      <c r="F506">
        <v>0</v>
      </c>
      <c r="G506">
        <v>686</v>
      </c>
      <c r="L506">
        <v>2.0499999999999998</v>
      </c>
      <c r="M506">
        <v>4.29</v>
      </c>
      <c r="O506" t="s">
        <v>613</v>
      </c>
      <c r="P506" t="s">
        <v>614</v>
      </c>
      <c r="Q506" t="s">
        <v>615</v>
      </c>
    </row>
    <row r="507" spans="1:17" x14ac:dyDescent="0.3">
      <c r="A507" t="s">
        <v>508</v>
      </c>
      <c r="B507">
        <v>65.38</v>
      </c>
      <c r="C507">
        <v>2</v>
      </c>
      <c r="D507">
        <v>1.940635203</v>
      </c>
      <c r="E507" t="s">
        <v>157</v>
      </c>
      <c r="F507">
        <v>0</v>
      </c>
      <c r="G507">
        <v>1072</v>
      </c>
      <c r="H507">
        <v>28</v>
      </c>
      <c r="I507">
        <v>3.3496999999999999</v>
      </c>
      <c r="K507">
        <v>1.24</v>
      </c>
      <c r="L507">
        <v>1.6053999999999999</v>
      </c>
      <c r="M507">
        <v>0.879</v>
      </c>
      <c r="O507" t="s">
        <v>171</v>
      </c>
      <c r="P507" s="12">
        <v>28430</v>
      </c>
    </row>
    <row r="508" spans="1:17" x14ac:dyDescent="0.3">
      <c r="A508" t="s">
        <v>603</v>
      </c>
      <c r="B508">
        <v>91.224000000000004</v>
      </c>
      <c r="C508">
        <v>12</v>
      </c>
      <c r="D508">
        <f>B508*C508/(B508+C508)</f>
        <v>10.604975587072774</v>
      </c>
      <c r="E508" t="s">
        <v>18</v>
      </c>
      <c r="F508">
        <v>0</v>
      </c>
      <c r="G508">
        <v>905</v>
      </c>
      <c r="L508">
        <v>1.74</v>
      </c>
      <c r="M508">
        <v>5.0999999999999996</v>
      </c>
      <c r="O508" t="s">
        <v>604</v>
      </c>
      <c r="P508" t="s">
        <v>605</v>
      </c>
      <c r="Q508" t="s">
        <v>606</v>
      </c>
    </row>
  </sheetData>
  <sortState xmlns:xlrd2="http://schemas.microsoft.com/office/spreadsheetml/2017/richdata2" ref="A2:Q508">
    <sortCondition ref="A1:A50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Ibrahim</dc:creator>
  <cp:lastModifiedBy>Mahmoud Ibrahim</cp:lastModifiedBy>
  <dcterms:created xsi:type="dcterms:W3CDTF">2015-06-05T18:17:20Z</dcterms:created>
  <dcterms:modified xsi:type="dcterms:W3CDTF">2023-08-22T17:40:18Z</dcterms:modified>
</cp:coreProperties>
</file>