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Excel course\"/>
    </mc:Choice>
  </mc:AlternateContent>
  <xr:revisionPtr revIDLastSave="0" documentId="13_ncr:1_{1D78C0D1-9AE5-482A-A2B4-8E15BF63DE9D}" xr6:coauthVersionLast="47" xr6:coauthVersionMax="47" xr10:uidLastSave="{00000000-0000-0000-0000-000000000000}"/>
  <bookViews>
    <workbookView showSheetTabs="0" xWindow="-108" yWindow="-108" windowWidth="23256" windowHeight="12456" firstSheet="1" activeTab="4" xr2:uid="{00000000-000D-0000-FFFF-FFFF00000000}"/>
  </bookViews>
  <sheets>
    <sheet name="orders" sheetId="17" r:id="rId1"/>
    <sheet name="TotalSalesChart" sheetId="18" r:id="rId2"/>
    <sheet name="CountryBarChart" sheetId="19" r:id="rId3"/>
    <sheet name="Top5Customers" sheetId="20" r:id="rId4"/>
    <sheet name="Dashboard" sheetId="21" r:id="rId5"/>
    <sheet name="customers" sheetId="13" r:id="rId6"/>
    <sheet name="products" sheetId="2" r:id="rId7"/>
  </sheets>
  <definedNames>
    <definedName name="_xlnm._FilterDatabase" localSheetId="0"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L5" i="17"/>
  <c r="L6" i="17"/>
  <c r="L7" i="17"/>
  <c r="L8" i="17"/>
  <c r="M8" i="17" s="1"/>
  <c r="L9" i="17"/>
  <c r="L10" i="17"/>
  <c r="L11" i="17"/>
  <c r="L12" i="17"/>
  <c r="L13" i="17"/>
  <c r="L14" i="17"/>
  <c r="L15" i="17"/>
  <c r="L16" i="17"/>
  <c r="L17" i="17"/>
  <c r="L18" i="17"/>
  <c r="L19" i="17"/>
  <c r="L20" i="17"/>
  <c r="L21" i="17"/>
  <c r="L22" i="17"/>
  <c r="L23" i="17"/>
  <c r="L24" i="17"/>
  <c r="L25" i="17"/>
  <c r="L26" i="17"/>
  <c r="L27" i="17"/>
  <c r="L28" i="17"/>
  <c r="L29" i="17"/>
  <c r="L30" i="17"/>
  <c r="L31" i="17"/>
  <c r="L32" i="17"/>
  <c r="L33" i="17"/>
  <c r="M33" i="17" s="1"/>
  <c r="L34" i="17"/>
  <c r="L35" i="17"/>
  <c r="L36" i="17"/>
  <c r="L37" i="17"/>
  <c r="L38" i="17"/>
  <c r="L39" i="17"/>
  <c r="L40" i="17"/>
  <c r="L41" i="17"/>
  <c r="L42" i="17"/>
  <c r="L43" i="17"/>
  <c r="L44" i="17"/>
  <c r="L45" i="17"/>
  <c r="L46" i="17"/>
  <c r="L47" i="17"/>
  <c r="L48" i="17"/>
  <c r="L49" i="17"/>
  <c r="M49" i="17" s="1"/>
  <c r="L50" i="17"/>
  <c r="L51" i="17"/>
  <c r="L52" i="17"/>
  <c r="L53" i="17"/>
  <c r="M53" i="17" s="1"/>
  <c r="L54" i="17"/>
  <c r="M54" i="17" s="1"/>
  <c r="L55" i="17"/>
  <c r="M55" i="17" s="1"/>
  <c r="L56" i="17"/>
  <c r="L57" i="17"/>
  <c r="L58" i="17"/>
  <c r="L59" i="17"/>
  <c r="L60" i="17"/>
  <c r="L61" i="17"/>
  <c r="L62" i="17"/>
  <c r="L63" i="17"/>
  <c r="L64" i="17"/>
  <c r="L65" i="17"/>
  <c r="L66" i="17"/>
  <c r="L67" i="17"/>
  <c r="L68" i="17"/>
  <c r="M68" i="17" s="1"/>
  <c r="L69" i="17"/>
  <c r="L70" i="17"/>
  <c r="M70" i="17" s="1"/>
  <c r="L71" i="17"/>
  <c r="L72" i="17"/>
  <c r="M72" i="17" s="1"/>
  <c r="L73" i="17"/>
  <c r="L74" i="17"/>
  <c r="L75" i="17"/>
  <c r="L76" i="17"/>
  <c r="L77" i="17"/>
  <c r="L78" i="17"/>
  <c r="M78" i="17" s="1"/>
  <c r="L79" i="17"/>
  <c r="L80" i="17"/>
  <c r="L81" i="17"/>
  <c r="L82" i="17"/>
  <c r="L83" i="17"/>
  <c r="L84" i="17"/>
  <c r="L85" i="17"/>
  <c r="L86" i="17"/>
  <c r="L87" i="17"/>
  <c r="L88" i="17"/>
  <c r="M88" i="17" s="1"/>
  <c r="L89" i="17"/>
  <c r="L90" i="17"/>
  <c r="L91" i="17"/>
  <c r="L92" i="17"/>
  <c r="L93" i="17"/>
  <c r="L94" i="17"/>
  <c r="L95" i="17"/>
  <c r="M95" i="17" s="1"/>
  <c r="L96" i="17"/>
  <c r="L97" i="17"/>
  <c r="M97" i="17" s="1"/>
  <c r="L98" i="17"/>
  <c r="L99" i="17"/>
  <c r="L100" i="17"/>
  <c r="L101" i="17"/>
  <c r="L102" i="17"/>
  <c r="L103" i="17"/>
  <c r="L104" i="17"/>
  <c r="L105" i="17"/>
  <c r="M105" i="17" s="1"/>
  <c r="L106" i="17"/>
  <c r="L107" i="17"/>
  <c r="L108" i="17"/>
  <c r="L109" i="17"/>
  <c r="L110" i="17"/>
  <c r="L111" i="17"/>
  <c r="L112" i="17"/>
  <c r="L113" i="17"/>
  <c r="L114" i="17"/>
  <c r="M114" i="17" s="1"/>
  <c r="L115" i="17"/>
  <c r="L116" i="17"/>
  <c r="L117" i="17"/>
  <c r="L118" i="17"/>
  <c r="M118" i="17" s="1"/>
  <c r="L119" i="17"/>
  <c r="L120" i="17"/>
  <c r="L121" i="17"/>
  <c r="L122" i="17"/>
  <c r="L123" i="17"/>
  <c r="L124" i="17"/>
  <c r="L125" i="17"/>
  <c r="M125" i="17" s="1"/>
  <c r="L126" i="17"/>
  <c r="M126" i="17" s="1"/>
  <c r="L127" i="17"/>
  <c r="L128" i="17"/>
  <c r="L129" i="17"/>
  <c r="L130" i="17"/>
  <c r="L131" i="17"/>
  <c r="L132" i="17"/>
  <c r="L133" i="17"/>
  <c r="L134" i="17"/>
  <c r="L135" i="17"/>
  <c r="L136" i="17"/>
  <c r="L137" i="17"/>
  <c r="L138" i="17"/>
  <c r="L139" i="17"/>
  <c r="L140" i="17"/>
  <c r="L141" i="17"/>
  <c r="M141" i="17" s="1"/>
  <c r="L142" i="17"/>
  <c r="M142" i="17" s="1"/>
  <c r="L143" i="17"/>
  <c r="L144" i="17"/>
  <c r="M144" i="17" s="1"/>
  <c r="L145" i="17"/>
  <c r="M145" i="17" s="1"/>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M176" i="17" s="1"/>
  <c r="L177" i="17"/>
  <c r="L178" i="17"/>
  <c r="L179" i="17"/>
  <c r="L180" i="17"/>
  <c r="L181" i="17"/>
  <c r="L182" i="17"/>
  <c r="L183" i="17"/>
  <c r="L184" i="17"/>
  <c r="M184" i="17" s="1"/>
  <c r="L185" i="17"/>
  <c r="M185" i="17" s="1"/>
  <c r="L186" i="17"/>
  <c r="L187" i="17"/>
  <c r="L188" i="17"/>
  <c r="L189" i="17"/>
  <c r="L190" i="17"/>
  <c r="L191" i="17"/>
  <c r="L192" i="17"/>
  <c r="L193" i="17"/>
  <c r="L194" i="17"/>
  <c r="M194" i="17" s="1"/>
  <c r="L195" i="17"/>
  <c r="L196" i="17"/>
  <c r="M196" i="17" s="1"/>
  <c r="L197" i="17"/>
  <c r="L198" i="17"/>
  <c r="L199" i="17"/>
  <c r="L200" i="17"/>
  <c r="L201" i="17"/>
  <c r="L202" i="17"/>
  <c r="L203" i="17"/>
  <c r="L204" i="17"/>
  <c r="L205" i="17"/>
  <c r="L206" i="17"/>
  <c r="L207" i="17"/>
  <c r="L208" i="17"/>
  <c r="L209" i="17"/>
  <c r="L210" i="17"/>
  <c r="L211" i="17"/>
  <c r="L212" i="17"/>
  <c r="L213" i="17"/>
  <c r="L214" i="17"/>
  <c r="L215" i="17"/>
  <c r="L216" i="17"/>
  <c r="M216" i="17" s="1"/>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M245" i="17" s="1"/>
  <c r="L246" i="17"/>
  <c r="M246" i="17" s="1"/>
  <c r="L247" i="17"/>
  <c r="M247" i="17" s="1"/>
  <c r="L248" i="17"/>
  <c r="L249" i="17"/>
  <c r="L250" i="17"/>
  <c r="L251" i="17"/>
  <c r="L252" i="17"/>
  <c r="L253" i="17"/>
  <c r="L254" i="17"/>
  <c r="L255" i="17"/>
  <c r="L256" i="17"/>
  <c r="L257" i="17"/>
  <c r="L258" i="17"/>
  <c r="L259" i="17"/>
  <c r="L260" i="17"/>
  <c r="L261" i="17"/>
  <c r="M261" i="17" s="1"/>
  <c r="L262" i="17"/>
  <c r="L263" i="17"/>
  <c r="L264" i="17"/>
  <c r="L265" i="17"/>
  <c r="L266" i="17"/>
  <c r="L267" i="17"/>
  <c r="L268" i="17"/>
  <c r="L269" i="17"/>
  <c r="L270" i="17"/>
  <c r="M270" i="17" s="1"/>
  <c r="L271" i="17"/>
  <c r="L272" i="17"/>
  <c r="L273" i="17"/>
  <c r="M273" i="17" s="1"/>
  <c r="L274" i="17"/>
  <c r="L275" i="17"/>
  <c r="L276" i="17"/>
  <c r="L277" i="17"/>
  <c r="L278" i="17"/>
  <c r="L279" i="17"/>
  <c r="L280" i="17"/>
  <c r="L281" i="17"/>
  <c r="L282" i="17"/>
  <c r="L283" i="17"/>
  <c r="L284" i="17"/>
  <c r="L285" i="17"/>
  <c r="L286" i="17"/>
  <c r="L287" i="17"/>
  <c r="L288" i="17"/>
  <c r="L289" i="17"/>
  <c r="M289" i="17" s="1"/>
  <c r="L290" i="17"/>
  <c r="L291" i="17"/>
  <c r="L292" i="17"/>
  <c r="L293" i="17"/>
  <c r="L294" i="17"/>
  <c r="L295" i="17"/>
  <c r="M295" i="17" s="1"/>
  <c r="L296" i="17"/>
  <c r="L297" i="17"/>
  <c r="L298" i="17"/>
  <c r="L299" i="17"/>
  <c r="L300" i="17"/>
  <c r="L301" i="17"/>
  <c r="L302" i="17"/>
  <c r="L303" i="17"/>
  <c r="L304" i="17"/>
  <c r="L305" i="17"/>
  <c r="L306" i="17"/>
  <c r="L307" i="17"/>
  <c r="L308" i="17"/>
  <c r="M308" i="17" s="1"/>
  <c r="L309" i="17"/>
  <c r="L310" i="17"/>
  <c r="L311" i="17"/>
  <c r="L312" i="17"/>
  <c r="L313" i="17"/>
  <c r="L314" i="17"/>
  <c r="L315" i="17"/>
  <c r="L316" i="17"/>
  <c r="L317" i="17"/>
  <c r="L318" i="17"/>
  <c r="L319" i="17"/>
  <c r="L320" i="17"/>
  <c r="L321" i="17"/>
  <c r="L322" i="17"/>
  <c r="L323" i="17"/>
  <c r="M323" i="17" s="1"/>
  <c r="L324" i="17"/>
  <c r="L325" i="17"/>
  <c r="L326" i="17"/>
  <c r="M326" i="17" s="1"/>
  <c r="L327" i="17"/>
  <c r="M327" i="17" s="1"/>
  <c r="L328" i="17"/>
  <c r="L329" i="17"/>
  <c r="L330" i="17"/>
  <c r="L331" i="17"/>
  <c r="L332" i="17"/>
  <c r="L333" i="17"/>
  <c r="L334" i="17"/>
  <c r="M334" i="17" s="1"/>
  <c r="L335" i="17"/>
  <c r="L336" i="17"/>
  <c r="M336" i="17" s="1"/>
  <c r="L337" i="17"/>
  <c r="L338" i="17"/>
  <c r="L339" i="17"/>
  <c r="L340" i="17"/>
  <c r="L341" i="17"/>
  <c r="L342" i="17"/>
  <c r="L343" i="17"/>
  <c r="L344" i="17"/>
  <c r="M344" i="17" s="1"/>
  <c r="L345" i="17"/>
  <c r="L346" i="17"/>
  <c r="L347" i="17"/>
  <c r="L348" i="17"/>
  <c r="L349" i="17"/>
  <c r="L350" i="17"/>
  <c r="L351" i="17"/>
  <c r="L352" i="17"/>
  <c r="M352" i="17" s="1"/>
  <c r="L353" i="17"/>
  <c r="L354" i="17"/>
  <c r="L355" i="17"/>
  <c r="L356" i="17"/>
  <c r="L357" i="17"/>
  <c r="L358" i="17"/>
  <c r="L359" i="17"/>
  <c r="L360" i="17"/>
  <c r="L361" i="17"/>
  <c r="L362" i="17"/>
  <c r="L363" i="17"/>
  <c r="L364" i="17"/>
  <c r="L365" i="17"/>
  <c r="L366" i="17"/>
  <c r="M366" i="17" s="1"/>
  <c r="L367" i="17"/>
  <c r="L368" i="17"/>
  <c r="L369" i="17"/>
  <c r="M369" i="17" s="1"/>
  <c r="L370" i="17"/>
  <c r="M370" i="17" s="1"/>
  <c r="L371" i="17"/>
  <c r="L372" i="17"/>
  <c r="L373" i="17"/>
  <c r="L374" i="17"/>
  <c r="L375" i="17"/>
  <c r="L376" i="17"/>
  <c r="M376" i="17" s="1"/>
  <c r="L377" i="17"/>
  <c r="L378" i="17"/>
  <c r="L379" i="17"/>
  <c r="L380" i="17"/>
  <c r="L381" i="17"/>
  <c r="L382" i="17"/>
  <c r="L383" i="17"/>
  <c r="L384" i="17"/>
  <c r="M384" i="17" s="1"/>
  <c r="L385" i="17"/>
  <c r="L386" i="17"/>
  <c r="M386" i="17" s="1"/>
  <c r="L387" i="17"/>
  <c r="L388" i="17"/>
  <c r="L389" i="17"/>
  <c r="L390" i="17"/>
  <c r="M390" i="17" s="1"/>
  <c r="L391" i="17"/>
  <c r="L392" i="17"/>
  <c r="L393" i="17"/>
  <c r="L394" i="17"/>
  <c r="L395" i="17"/>
  <c r="L396" i="17"/>
  <c r="L397" i="17"/>
  <c r="L398" i="17"/>
  <c r="M398" i="17" s="1"/>
  <c r="L399" i="17"/>
  <c r="L400" i="17"/>
  <c r="L401" i="17"/>
  <c r="L402" i="17"/>
  <c r="L403" i="17"/>
  <c r="L404" i="17"/>
  <c r="M404" i="17" s="1"/>
  <c r="L405" i="17"/>
  <c r="L406" i="17"/>
  <c r="L407" i="17"/>
  <c r="L408" i="17"/>
  <c r="L409" i="17"/>
  <c r="L410" i="17"/>
  <c r="L411" i="17"/>
  <c r="L412" i="17"/>
  <c r="L413" i="17"/>
  <c r="L414" i="17"/>
  <c r="L415" i="17"/>
  <c r="L416" i="17"/>
  <c r="L417" i="17"/>
  <c r="L418" i="17"/>
  <c r="M418" i="17" s="1"/>
  <c r="L419" i="17"/>
  <c r="L420" i="17"/>
  <c r="L421" i="17"/>
  <c r="L422" i="17"/>
  <c r="L423" i="17"/>
  <c r="M423" i="17" s="1"/>
  <c r="L424" i="17"/>
  <c r="L425" i="17"/>
  <c r="L426" i="17"/>
  <c r="L427" i="17"/>
  <c r="L428" i="17"/>
  <c r="L429" i="17"/>
  <c r="L430" i="17"/>
  <c r="M430" i="17" s="1"/>
  <c r="L431" i="17"/>
  <c r="L432" i="17"/>
  <c r="L433" i="17"/>
  <c r="L434" i="17"/>
  <c r="L435" i="17"/>
  <c r="L436" i="17"/>
  <c r="L437" i="17"/>
  <c r="M437" i="17" s="1"/>
  <c r="L438" i="17"/>
  <c r="L439" i="17"/>
  <c r="L440" i="17"/>
  <c r="L441" i="17"/>
  <c r="L442" i="17"/>
  <c r="L443" i="17"/>
  <c r="L444" i="17"/>
  <c r="L445" i="17"/>
  <c r="M445" i="17" s="1"/>
  <c r="L446" i="17"/>
  <c r="L447" i="17"/>
  <c r="L448" i="17"/>
  <c r="L449" i="17"/>
  <c r="L450" i="17"/>
  <c r="L451" i="17"/>
  <c r="L452" i="17"/>
  <c r="L453" i="17"/>
  <c r="L454" i="17"/>
  <c r="L455" i="17"/>
  <c r="L456" i="17"/>
  <c r="M456" i="17" s="1"/>
  <c r="L457" i="17"/>
  <c r="L458" i="17"/>
  <c r="L459" i="17"/>
  <c r="L460" i="17"/>
  <c r="L461" i="17"/>
  <c r="L462" i="17"/>
  <c r="M462" i="17" s="1"/>
  <c r="L463" i="17"/>
  <c r="L464" i="17"/>
  <c r="L465" i="17"/>
  <c r="L466" i="17"/>
  <c r="L467" i="17"/>
  <c r="L468" i="17"/>
  <c r="L469" i="17"/>
  <c r="L470" i="17"/>
  <c r="L471" i="17"/>
  <c r="L472" i="17"/>
  <c r="L473" i="17"/>
  <c r="L474" i="17"/>
  <c r="L475" i="17"/>
  <c r="L476" i="17"/>
  <c r="L477" i="17"/>
  <c r="M477" i="17" s="1"/>
  <c r="L478" i="17"/>
  <c r="L479" i="17"/>
  <c r="L480" i="17"/>
  <c r="L481" i="17"/>
  <c r="L482" i="17"/>
  <c r="M482" i="17" s="1"/>
  <c r="L483" i="17"/>
  <c r="L484" i="17"/>
  <c r="M484" i="17" s="1"/>
  <c r="L485" i="17"/>
  <c r="L486" i="17"/>
  <c r="L487" i="17"/>
  <c r="L488" i="17"/>
  <c r="L489" i="17"/>
  <c r="L490" i="17"/>
  <c r="L491" i="17"/>
  <c r="L492" i="17"/>
  <c r="L493" i="17"/>
  <c r="L494" i="17"/>
  <c r="L495" i="17"/>
  <c r="L496" i="17"/>
  <c r="L497" i="17"/>
  <c r="L498" i="17"/>
  <c r="L499" i="17"/>
  <c r="M499" i="17" s="1"/>
  <c r="L500" i="17"/>
  <c r="L501" i="17"/>
  <c r="L502" i="17"/>
  <c r="L503" i="17"/>
  <c r="L504" i="17"/>
  <c r="L505" i="17"/>
  <c r="L506" i="17"/>
  <c r="L507" i="17"/>
  <c r="L508" i="17"/>
  <c r="L509" i="17"/>
  <c r="M509" i="17" s="1"/>
  <c r="L510" i="17"/>
  <c r="M510" i="17" s="1"/>
  <c r="L511" i="17"/>
  <c r="M511" i="17" s="1"/>
  <c r="L512" i="17"/>
  <c r="M512" i="17" s="1"/>
  <c r="L513" i="17"/>
  <c r="L514" i="17"/>
  <c r="L515" i="17"/>
  <c r="L516" i="17"/>
  <c r="L517" i="17"/>
  <c r="L518" i="17"/>
  <c r="L519" i="17"/>
  <c r="L520" i="17"/>
  <c r="M520" i="17" s="1"/>
  <c r="L521" i="17"/>
  <c r="L522" i="17"/>
  <c r="L523" i="17"/>
  <c r="L524" i="17"/>
  <c r="L525" i="17"/>
  <c r="L526" i="17"/>
  <c r="L527" i="17"/>
  <c r="M527" i="17" s="1"/>
  <c r="L528" i="17"/>
  <c r="L529" i="17"/>
  <c r="M529" i="17" s="1"/>
  <c r="L530" i="17"/>
  <c r="L531" i="17"/>
  <c r="L532" i="17"/>
  <c r="L533" i="17"/>
  <c r="L534" i="17"/>
  <c r="L535" i="17"/>
  <c r="M535" i="17" s="1"/>
  <c r="L536" i="17"/>
  <c r="L537" i="17"/>
  <c r="L538" i="17"/>
  <c r="L539" i="17"/>
  <c r="L540" i="17"/>
  <c r="L541" i="17"/>
  <c r="L542" i="17"/>
  <c r="L543" i="17"/>
  <c r="L544" i="17"/>
  <c r="L545" i="17"/>
  <c r="L546" i="17"/>
  <c r="L547" i="17"/>
  <c r="L548" i="17"/>
  <c r="L549" i="17"/>
  <c r="L550" i="17"/>
  <c r="L551" i="17"/>
  <c r="L552" i="17"/>
  <c r="M552" i="17" s="1"/>
  <c r="L553" i="17"/>
  <c r="M553" i="17" s="1"/>
  <c r="L554" i="17"/>
  <c r="L555" i="17"/>
  <c r="L556" i="17"/>
  <c r="L557" i="17"/>
  <c r="L558" i="17"/>
  <c r="L559" i="17"/>
  <c r="M559" i="17" s="1"/>
  <c r="L560" i="17"/>
  <c r="M560" i="17" s="1"/>
  <c r="L561" i="17"/>
  <c r="M561" i="17" s="1"/>
  <c r="L562" i="17"/>
  <c r="L563" i="17"/>
  <c r="L564" i="17"/>
  <c r="L565" i="17"/>
  <c r="L566" i="17"/>
  <c r="L567" i="17"/>
  <c r="M567" i="17" s="1"/>
  <c r="L568" i="17"/>
  <c r="L569" i="17"/>
  <c r="L570" i="17"/>
  <c r="L571" i="17"/>
  <c r="L572" i="17"/>
  <c r="L573" i="17"/>
  <c r="L574" i="17"/>
  <c r="M574" i="17" s="1"/>
  <c r="L575" i="17"/>
  <c r="L576" i="17"/>
  <c r="M576" i="17" s="1"/>
  <c r="L577" i="17"/>
  <c r="M577" i="17" s="1"/>
  <c r="L578" i="17"/>
  <c r="L579" i="17"/>
  <c r="L580" i="17"/>
  <c r="L581" i="17"/>
  <c r="L582" i="17"/>
  <c r="M582" i="17" s="1"/>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M611" i="17" s="1"/>
  <c r="L612" i="17"/>
  <c r="L613" i="17"/>
  <c r="L614" i="17"/>
  <c r="L615" i="17"/>
  <c r="L616" i="17"/>
  <c r="L617" i="17"/>
  <c r="L618" i="17"/>
  <c r="L619" i="17"/>
  <c r="L620" i="17"/>
  <c r="M620" i="17" s="1"/>
  <c r="L621" i="17"/>
  <c r="L622" i="17"/>
  <c r="L623" i="17"/>
  <c r="L624" i="17"/>
  <c r="L625" i="17"/>
  <c r="L626" i="17"/>
  <c r="L627" i="17"/>
  <c r="L628" i="17"/>
  <c r="L629" i="17"/>
  <c r="M629" i="17" s="1"/>
  <c r="L630" i="17"/>
  <c r="M630" i="17" s="1"/>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M656" i="17" s="1"/>
  <c r="L657" i="17"/>
  <c r="L658" i="17"/>
  <c r="L659" i="17"/>
  <c r="L660" i="17"/>
  <c r="L661" i="17"/>
  <c r="L662" i="17"/>
  <c r="L663" i="17"/>
  <c r="L664" i="17"/>
  <c r="M664" i="17" s="1"/>
  <c r="L665" i="17"/>
  <c r="L666" i="17"/>
  <c r="L667" i="17"/>
  <c r="L668" i="17"/>
  <c r="L669" i="17"/>
  <c r="L670" i="17"/>
  <c r="L671" i="17"/>
  <c r="L672" i="17"/>
  <c r="L673" i="17"/>
  <c r="L674" i="17"/>
  <c r="L675" i="17"/>
  <c r="L676" i="17"/>
  <c r="L677" i="17"/>
  <c r="L678" i="17"/>
  <c r="M678" i="17" s="1"/>
  <c r="L679" i="17"/>
  <c r="M679" i="17" s="1"/>
  <c r="L680" i="17"/>
  <c r="L681" i="17"/>
  <c r="M681" i="17" s="1"/>
  <c r="L682" i="17"/>
  <c r="L683" i="17"/>
  <c r="M683" i="17" s="1"/>
  <c r="L684" i="17"/>
  <c r="L685" i="17"/>
  <c r="L686" i="17"/>
  <c r="L687" i="17"/>
  <c r="L688" i="17"/>
  <c r="L689" i="17"/>
  <c r="M689" i="17" s="1"/>
  <c r="L690" i="17"/>
  <c r="L691" i="17"/>
  <c r="L692" i="17"/>
  <c r="L693" i="17"/>
  <c r="L694" i="17"/>
  <c r="L695" i="17"/>
  <c r="M695" i="17" s="1"/>
  <c r="L696" i="17"/>
  <c r="L697" i="17"/>
  <c r="L698" i="17"/>
  <c r="L699" i="17"/>
  <c r="L700" i="17"/>
  <c r="L701" i="17"/>
  <c r="L702" i="17"/>
  <c r="M702" i="17" s="1"/>
  <c r="L703" i="17"/>
  <c r="M703" i="17" s="1"/>
  <c r="L704" i="17"/>
  <c r="L705" i="17"/>
  <c r="L706" i="17"/>
  <c r="L707" i="17"/>
  <c r="L708" i="17"/>
  <c r="L709" i="17"/>
  <c r="M709" i="17" s="1"/>
  <c r="L710" i="17"/>
  <c r="L711" i="17"/>
  <c r="M711" i="17" s="1"/>
  <c r="L712" i="17"/>
  <c r="L713" i="17"/>
  <c r="L714" i="17"/>
  <c r="L715" i="17"/>
  <c r="L716" i="17"/>
  <c r="M716" i="17" s="1"/>
  <c r="L717" i="17"/>
  <c r="L718" i="17"/>
  <c r="M718" i="17" s="1"/>
  <c r="L719" i="17"/>
  <c r="M719" i="17" s="1"/>
  <c r="L720" i="17"/>
  <c r="L721" i="17"/>
  <c r="M721" i="17" s="1"/>
  <c r="L722" i="17"/>
  <c r="M722" i="17" s="1"/>
  <c r="L723" i="17"/>
  <c r="L724" i="17"/>
  <c r="L725" i="17"/>
  <c r="M725" i="17" s="1"/>
  <c r="L726" i="17"/>
  <c r="L727" i="17"/>
  <c r="M727" i="17" s="1"/>
  <c r="L728" i="17"/>
  <c r="L729" i="17"/>
  <c r="L730" i="17"/>
  <c r="L731" i="17"/>
  <c r="L732" i="17"/>
  <c r="L733" i="17"/>
  <c r="L734" i="17"/>
  <c r="L735" i="17"/>
  <c r="M735" i="17" s="1"/>
  <c r="L736" i="17"/>
  <c r="L737" i="17"/>
  <c r="L738" i="17"/>
  <c r="M738" i="17" s="1"/>
  <c r="L739" i="17"/>
  <c r="L740" i="17"/>
  <c r="L741" i="17"/>
  <c r="L742" i="17"/>
  <c r="L743" i="17"/>
  <c r="L744" i="17"/>
  <c r="L745" i="17"/>
  <c r="L746" i="17"/>
  <c r="L747" i="17"/>
  <c r="L748" i="17"/>
  <c r="M748" i="17" s="1"/>
  <c r="L749" i="17"/>
  <c r="M749" i="17" s="1"/>
  <c r="L750" i="17"/>
  <c r="L751" i="17"/>
  <c r="L752" i="17"/>
  <c r="L753" i="17"/>
  <c r="L754" i="17"/>
  <c r="M754" i="17" s="1"/>
  <c r="L755" i="17"/>
  <c r="L756" i="17"/>
  <c r="L757" i="17"/>
  <c r="L758" i="17"/>
  <c r="L759" i="17"/>
  <c r="L760" i="17"/>
  <c r="L761" i="17"/>
  <c r="L762" i="17"/>
  <c r="L763" i="17"/>
  <c r="L764" i="17"/>
  <c r="L765" i="17"/>
  <c r="L766" i="17"/>
  <c r="L767" i="17"/>
  <c r="L768" i="17"/>
  <c r="L769" i="17"/>
  <c r="M769" i="17" s="1"/>
  <c r="L770" i="17"/>
  <c r="L771" i="17"/>
  <c r="L772" i="17"/>
  <c r="L773" i="17"/>
  <c r="L774" i="17"/>
  <c r="L775" i="17"/>
  <c r="L776" i="17"/>
  <c r="L777" i="17"/>
  <c r="M777" i="17" s="1"/>
  <c r="L778" i="17"/>
  <c r="M778" i="17" s="1"/>
  <c r="L779" i="17"/>
  <c r="L780" i="17"/>
  <c r="M780" i="17" s="1"/>
  <c r="L781" i="17"/>
  <c r="L782" i="17"/>
  <c r="M782" i="17" s="1"/>
  <c r="L783" i="17"/>
  <c r="L784" i="17"/>
  <c r="M784" i="17" s="1"/>
  <c r="L785" i="17"/>
  <c r="L786" i="17"/>
  <c r="M786" i="17" s="1"/>
  <c r="L787" i="17"/>
  <c r="L788" i="17"/>
  <c r="L789" i="17"/>
  <c r="L790" i="17"/>
  <c r="L791" i="17"/>
  <c r="L792" i="17"/>
  <c r="M792" i="17" s="1"/>
  <c r="L793" i="17"/>
  <c r="M793" i="17" s="1"/>
  <c r="L794" i="17"/>
  <c r="L795" i="17"/>
  <c r="M795" i="17" s="1"/>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M820" i="17" s="1"/>
  <c r="L821" i="17"/>
  <c r="L822" i="17"/>
  <c r="L823" i="17"/>
  <c r="L824" i="17"/>
  <c r="L825" i="17"/>
  <c r="L826" i="17"/>
  <c r="L827" i="17"/>
  <c r="L828" i="17"/>
  <c r="L829" i="17"/>
  <c r="M829" i="17" s="1"/>
  <c r="L830" i="17"/>
  <c r="M830" i="17" s="1"/>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M853" i="17" s="1"/>
  <c r="L854" i="17"/>
  <c r="L855" i="17"/>
  <c r="L856" i="17"/>
  <c r="L857" i="17"/>
  <c r="L858" i="17"/>
  <c r="L859" i="17"/>
  <c r="M859" i="17" s="1"/>
  <c r="L860" i="17"/>
  <c r="L861" i="17"/>
  <c r="L862" i="17"/>
  <c r="L863" i="17"/>
  <c r="M863" i="17" s="1"/>
  <c r="L864" i="17"/>
  <c r="L865" i="17"/>
  <c r="M865" i="17" s="1"/>
  <c r="L866" i="17"/>
  <c r="L867" i="17"/>
  <c r="L868" i="17"/>
  <c r="L869" i="17"/>
  <c r="L870" i="17"/>
  <c r="L871" i="17"/>
  <c r="L872" i="17"/>
  <c r="M872" i="17" s="1"/>
  <c r="L873" i="17"/>
  <c r="M873" i="17" s="1"/>
  <c r="L874" i="17"/>
  <c r="L875" i="17"/>
  <c r="M875" i="17" s="1"/>
  <c r="L876" i="17"/>
  <c r="M876" i="17" s="1"/>
  <c r="L877" i="17"/>
  <c r="L878" i="17"/>
  <c r="L879" i="17"/>
  <c r="L880" i="17"/>
  <c r="L881" i="17"/>
  <c r="L882" i="17"/>
  <c r="L883" i="17"/>
  <c r="L884" i="17"/>
  <c r="L885" i="17"/>
  <c r="M885" i="17" s="1"/>
  <c r="L886" i="17"/>
  <c r="L887" i="17"/>
  <c r="L888" i="17"/>
  <c r="M888" i="17" s="1"/>
  <c r="L889" i="17"/>
  <c r="L890" i="17"/>
  <c r="L891" i="17"/>
  <c r="L892" i="17"/>
  <c r="L893" i="17"/>
  <c r="M893" i="17" s="1"/>
  <c r="L894" i="17"/>
  <c r="M894" i="17" s="1"/>
  <c r="L895" i="17"/>
  <c r="M895" i="17" s="1"/>
  <c r="L896" i="17"/>
  <c r="L897" i="17"/>
  <c r="L898" i="17"/>
  <c r="L899" i="17"/>
  <c r="L900" i="17"/>
  <c r="L901" i="17"/>
  <c r="L902" i="17"/>
  <c r="L903" i="17"/>
  <c r="L904" i="17"/>
  <c r="L905" i="17"/>
  <c r="L906" i="17"/>
  <c r="M906" i="17" s="1"/>
  <c r="L907" i="17"/>
  <c r="L908" i="17"/>
  <c r="M908" i="17" s="1"/>
  <c r="L909" i="17"/>
  <c r="L910" i="17"/>
  <c r="L911" i="17"/>
  <c r="L912" i="17"/>
  <c r="L913" i="17"/>
  <c r="L914" i="17"/>
  <c r="M914" i="17" s="1"/>
  <c r="L915" i="17"/>
  <c r="L916" i="17"/>
  <c r="L917" i="17"/>
  <c r="M917" i="17" s="1"/>
  <c r="L918" i="17"/>
  <c r="L919" i="17"/>
  <c r="M919" i="17" s="1"/>
  <c r="L920" i="17"/>
  <c r="L921" i="17"/>
  <c r="L922" i="17"/>
  <c r="L923" i="17"/>
  <c r="L924" i="17"/>
  <c r="L925" i="17"/>
  <c r="L926" i="17"/>
  <c r="L927" i="17"/>
  <c r="L928" i="17"/>
  <c r="L929" i="17"/>
  <c r="L930" i="17"/>
  <c r="L931" i="17"/>
  <c r="L932" i="17"/>
  <c r="L933" i="17"/>
  <c r="L934" i="17"/>
  <c r="M934" i="17" s="1"/>
  <c r="L935" i="17"/>
  <c r="M935" i="17" s="1"/>
  <c r="L936" i="17"/>
  <c r="L937" i="17"/>
  <c r="L938" i="17"/>
  <c r="L939" i="17"/>
  <c r="M939" i="17" s="1"/>
  <c r="L940" i="17"/>
  <c r="M940" i="17" s="1"/>
  <c r="L941" i="17"/>
  <c r="L942" i="17"/>
  <c r="L943" i="17"/>
  <c r="L944" i="17"/>
  <c r="M944" i="17" s="1"/>
  <c r="L945" i="17"/>
  <c r="M945" i="17" s="1"/>
  <c r="L946" i="17"/>
  <c r="L947" i="17"/>
  <c r="L948" i="17"/>
  <c r="L949" i="17"/>
  <c r="L950" i="17"/>
  <c r="M950" i="17" s="1"/>
  <c r="L951" i="17"/>
  <c r="M951" i="17" s="1"/>
  <c r="L952" i="17"/>
  <c r="L953" i="17"/>
  <c r="L954" i="17"/>
  <c r="L955" i="17"/>
  <c r="L956" i="17"/>
  <c r="L957" i="17"/>
  <c r="L958" i="17"/>
  <c r="L959" i="17"/>
  <c r="L960" i="17"/>
  <c r="L961" i="17"/>
  <c r="L962" i="17"/>
  <c r="L963" i="17"/>
  <c r="L964" i="17"/>
  <c r="L965" i="17"/>
  <c r="M965" i="17" s="1"/>
  <c r="L966" i="17"/>
  <c r="L967" i="17"/>
  <c r="L968" i="17"/>
  <c r="L969" i="17"/>
  <c r="L970" i="17"/>
  <c r="L971" i="17"/>
  <c r="L972" i="17"/>
  <c r="L973" i="17"/>
  <c r="M973" i="17" s="1"/>
  <c r="L974" i="17"/>
  <c r="L975" i="17"/>
  <c r="M975" i="17" s="1"/>
  <c r="L976" i="17"/>
  <c r="L977" i="17"/>
  <c r="L978" i="17"/>
  <c r="L979" i="17"/>
  <c r="L980" i="17"/>
  <c r="L981" i="17"/>
  <c r="L982" i="17"/>
  <c r="L983" i="17"/>
  <c r="L984" i="17"/>
  <c r="L985" i="17"/>
  <c r="M985" i="17" s="1"/>
  <c r="L986" i="17"/>
  <c r="L987" i="17"/>
  <c r="L988" i="17"/>
  <c r="L989" i="17"/>
  <c r="L990" i="17"/>
  <c r="L991" i="17"/>
  <c r="L992" i="17"/>
  <c r="L993" i="17"/>
  <c r="L994" i="17"/>
  <c r="M994" i="17" s="1"/>
  <c r="L995" i="17"/>
  <c r="M995" i="17" s="1"/>
  <c r="L996" i="17"/>
  <c r="L997" i="17"/>
  <c r="M997" i="17" s="1"/>
  <c r="L998" i="17"/>
  <c r="L999" i="17"/>
  <c r="L1000" i="17"/>
  <c r="M1000" i="17" s="1"/>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O5" i="17" s="1"/>
  <c r="J6" i="17"/>
  <c r="J7" i="17"/>
  <c r="O7" i="17" s="1"/>
  <c r="J8" i="17"/>
  <c r="J9" i="17"/>
  <c r="J10" i="17"/>
  <c r="J11" i="17"/>
  <c r="J12" i="17"/>
  <c r="J13" i="17"/>
  <c r="J14" i="17"/>
  <c r="J15" i="17"/>
  <c r="J16" i="17"/>
  <c r="J17" i="17"/>
  <c r="J18" i="17"/>
  <c r="J19" i="17"/>
  <c r="J20" i="17"/>
  <c r="J21" i="17"/>
  <c r="J22" i="17"/>
  <c r="J23" i="17"/>
  <c r="O23" i="17" s="1"/>
  <c r="J24" i="17"/>
  <c r="J25" i="17"/>
  <c r="J26" i="17"/>
  <c r="O26" i="17" s="1"/>
  <c r="J27" i="17"/>
  <c r="J28" i="17"/>
  <c r="O28" i="17" s="1"/>
  <c r="J29" i="17"/>
  <c r="J30" i="17"/>
  <c r="O30" i="17" s="1"/>
  <c r="J31" i="17"/>
  <c r="O31" i="17" s="1"/>
  <c r="J32" i="17"/>
  <c r="J33" i="17"/>
  <c r="O33" i="17" s="1"/>
  <c r="J34" i="17"/>
  <c r="O34" i="17" s="1"/>
  <c r="J35" i="17"/>
  <c r="O35" i="17" s="1"/>
  <c r="J36" i="17"/>
  <c r="J37" i="17"/>
  <c r="O37" i="17" s="1"/>
  <c r="J38" i="17"/>
  <c r="O38" i="17" s="1"/>
  <c r="J39" i="17"/>
  <c r="J40" i="17"/>
  <c r="J41" i="17"/>
  <c r="J42" i="17"/>
  <c r="J43" i="17"/>
  <c r="J44" i="17"/>
  <c r="J45" i="17"/>
  <c r="J46" i="17"/>
  <c r="J47" i="17"/>
  <c r="J48" i="17"/>
  <c r="J49" i="17"/>
  <c r="J50" i="17"/>
  <c r="J51" i="17"/>
  <c r="J52" i="17"/>
  <c r="J53" i="17"/>
  <c r="O53" i="17" s="1"/>
  <c r="J54" i="17"/>
  <c r="J55" i="17"/>
  <c r="J56" i="17"/>
  <c r="O56" i="17" s="1"/>
  <c r="J57" i="17"/>
  <c r="J58" i="17"/>
  <c r="J59" i="17"/>
  <c r="O59" i="17" s="1"/>
  <c r="J60" i="17"/>
  <c r="J61" i="17"/>
  <c r="J62" i="17"/>
  <c r="J63" i="17"/>
  <c r="J64" i="17"/>
  <c r="J65" i="17"/>
  <c r="O65" i="17" s="1"/>
  <c r="J66" i="17"/>
  <c r="J67" i="17"/>
  <c r="J68" i="17"/>
  <c r="J69" i="17"/>
  <c r="J70" i="17"/>
  <c r="J71" i="17"/>
  <c r="J72" i="17"/>
  <c r="J73" i="17"/>
  <c r="J74" i="17"/>
  <c r="J75" i="17"/>
  <c r="O75" i="17" s="1"/>
  <c r="J76" i="17"/>
  <c r="J77" i="17"/>
  <c r="O77" i="17" s="1"/>
  <c r="J78" i="17"/>
  <c r="O78" i="17" s="1"/>
  <c r="J79" i="17"/>
  <c r="O79" i="17" s="1"/>
  <c r="J80" i="17"/>
  <c r="O80" i="17" s="1"/>
  <c r="J81" i="17"/>
  <c r="J82" i="17"/>
  <c r="J83" i="17"/>
  <c r="J84" i="17"/>
  <c r="J85" i="17"/>
  <c r="O85" i="17" s="1"/>
  <c r="J86" i="17"/>
  <c r="O86" i="17" s="1"/>
  <c r="J87" i="17"/>
  <c r="O87" i="17" s="1"/>
  <c r="J88" i="17"/>
  <c r="O88" i="17" s="1"/>
  <c r="J89" i="17"/>
  <c r="J90" i="17"/>
  <c r="J91" i="17"/>
  <c r="O91" i="17" s="1"/>
  <c r="J92" i="17"/>
  <c r="J93" i="17"/>
  <c r="O93" i="17" s="1"/>
  <c r="J94" i="17"/>
  <c r="O94" i="17" s="1"/>
  <c r="J95" i="17"/>
  <c r="J96" i="17"/>
  <c r="O96" i="17" s="1"/>
  <c r="J97" i="17"/>
  <c r="O97" i="17" s="1"/>
  <c r="J98" i="17"/>
  <c r="J99" i="17"/>
  <c r="J100" i="17"/>
  <c r="O100" i="17" s="1"/>
  <c r="J101" i="17"/>
  <c r="O101" i="17" s="1"/>
  <c r="J102" i="17"/>
  <c r="O102" i="17" s="1"/>
  <c r="J103" i="17"/>
  <c r="J104" i="17"/>
  <c r="J105" i="17"/>
  <c r="O105" i="17" s="1"/>
  <c r="J106" i="17"/>
  <c r="J107" i="17"/>
  <c r="J108" i="17"/>
  <c r="J109" i="17"/>
  <c r="J110" i="17"/>
  <c r="J111" i="17"/>
  <c r="O111" i="17" s="1"/>
  <c r="J112" i="17"/>
  <c r="O112" i="17" s="1"/>
  <c r="J113" i="17"/>
  <c r="J114" i="17"/>
  <c r="J115" i="17"/>
  <c r="J116" i="17"/>
  <c r="J117" i="17"/>
  <c r="J118" i="17"/>
  <c r="J119" i="17"/>
  <c r="J120" i="17"/>
  <c r="J121" i="17"/>
  <c r="J122" i="17"/>
  <c r="J123" i="17"/>
  <c r="O123" i="17" s="1"/>
  <c r="J124" i="17"/>
  <c r="J125" i="17"/>
  <c r="J126" i="17"/>
  <c r="J127" i="17"/>
  <c r="O127" i="17" s="1"/>
  <c r="J128" i="17"/>
  <c r="J129" i="17"/>
  <c r="J130" i="17"/>
  <c r="J131" i="17"/>
  <c r="J132" i="17"/>
  <c r="J133" i="17"/>
  <c r="J134" i="17"/>
  <c r="J135" i="17"/>
  <c r="O135" i="17" s="1"/>
  <c r="J136" i="17"/>
  <c r="J137" i="17"/>
  <c r="J138" i="17"/>
  <c r="J139" i="17"/>
  <c r="O139" i="17" s="1"/>
  <c r="J140" i="17"/>
  <c r="O140" i="17" s="1"/>
  <c r="J141" i="17"/>
  <c r="J142" i="17"/>
  <c r="J143" i="17"/>
  <c r="J144" i="17"/>
  <c r="J145" i="17"/>
  <c r="O145" i="17" s="1"/>
  <c r="J146" i="17"/>
  <c r="J147" i="17"/>
  <c r="J148" i="17"/>
  <c r="J149" i="17"/>
  <c r="J150" i="17"/>
  <c r="J151" i="17"/>
  <c r="J152" i="17"/>
  <c r="O152" i="17" s="1"/>
  <c r="J153" i="17"/>
  <c r="J154" i="17"/>
  <c r="J155" i="17"/>
  <c r="J156" i="17"/>
  <c r="J157" i="17"/>
  <c r="J158" i="17"/>
  <c r="J159" i="17"/>
  <c r="O159" i="17" s="1"/>
  <c r="J160" i="17"/>
  <c r="J161" i="17"/>
  <c r="J162" i="17"/>
  <c r="J163" i="17"/>
  <c r="J164" i="17"/>
  <c r="J165" i="17"/>
  <c r="J166" i="17"/>
  <c r="J167" i="17"/>
  <c r="J168" i="17"/>
  <c r="O168" i="17" s="1"/>
  <c r="J169" i="17"/>
  <c r="O169" i="17" s="1"/>
  <c r="J170" i="17"/>
  <c r="O170" i="17" s="1"/>
  <c r="J171" i="17"/>
  <c r="J172" i="17"/>
  <c r="J173" i="17"/>
  <c r="O173" i="17" s="1"/>
  <c r="J174" i="17"/>
  <c r="J175" i="17"/>
  <c r="J176" i="17"/>
  <c r="O176" i="17" s="1"/>
  <c r="J177" i="17"/>
  <c r="O177" i="17" s="1"/>
  <c r="J178" i="17"/>
  <c r="J179" i="17"/>
  <c r="J180" i="17"/>
  <c r="J181" i="17"/>
  <c r="J182" i="17"/>
  <c r="J183" i="17"/>
  <c r="J184" i="17"/>
  <c r="J185" i="17"/>
  <c r="J186" i="17"/>
  <c r="J187" i="17"/>
  <c r="O187" i="17" s="1"/>
  <c r="J188" i="17"/>
  <c r="J189" i="17"/>
  <c r="O189" i="17" s="1"/>
  <c r="J190" i="17"/>
  <c r="J191" i="17"/>
  <c r="J192" i="17"/>
  <c r="J193" i="17"/>
  <c r="O193" i="17" s="1"/>
  <c r="J194" i="17"/>
  <c r="O194" i="17" s="1"/>
  <c r="J195" i="17"/>
  <c r="J196" i="17"/>
  <c r="J197" i="17"/>
  <c r="J198" i="17"/>
  <c r="O198" i="17" s="1"/>
  <c r="J199" i="17"/>
  <c r="J200" i="17"/>
  <c r="J201" i="17"/>
  <c r="J202" i="17"/>
  <c r="J203" i="17"/>
  <c r="J204" i="17"/>
  <c r="O204" i="17" s="1"/>
  <c r="J205" i="17"/>
  <c r="O205" i="17" s="1"/>
  <c r="J206" i="17"/>
  <c r="J207" i="17"/>
  <c r="J208" i="17"/>
  <c r="O208" i="17" s="1"/>
  <c r="J209" i="17"/>
  <c r="J210" i="17"/>
  <c r="J211" i="17"/>
  <c r="O211" i="17" s="1"/>
  <c r="J212" i="17"/>
  <c r="O212" i="17" s="1"/>
  <c r="J213" i="17"/>
  <c r="J214" i="17"/>
  <c r="J215" i="17"/>
  <c r="O215" i="17" s="1"/>
  <c r="J216" i="17"/>
  <c r="O216" i="17" s="1"/>
  <c r="J217" i="17"/>
  <c r="J218" i="17"/>
  <c r="J219" i="17"/>
  <c r="J220" i="17"/>
  <c r="J221" i="17"/>
  <c r="O221" i="17" s="1"/>
  <c r="J222" i="17"/>
  <c r="J223" i="17"/>
  <c r="J224" i="17"/>
  <c r="O224" i="17" s="1"/>
  <c r="J225" i="17"/>
  <c r="J226" i="17"/>
  <c r="J227" i="17"/>
  <c r="J228" i="17"/>
  <c r="J229" i="17"/>
  <c r="J230" i="17"/>
  <c r="J231" i="17"/>
  <c r="J232" i="17"/>
  <c r="J233" i="17"/>
  <c r="O233" i="17" s="1"/>
  <c r="J234" i="17"/>
  <c r="J235" i="17"/>
  <c r="O235" i="17" s="1"/>
  <c r="J236" i="17"/>
  <c r="J237" i="17"/>
  <c r="J238" i="17"/>
  <c r="O238" i="17" s="1"/>
  <c r="J239" i="17"/>
  <c r="O239" i="17" s="1"/>
  <c r="J240" i="17"/>
  <c r="J241" i="17"/>
  <c r="O241" i="17" s="1"/>
  <c r="J242" i="17"/>
  <c r="O242" i="17" s="1"/>
  <c r="J243" i="17"/>
  <c r="J244" i="17"/>
  <c r="J245" i="17"/>
  <c r="J246" i="17"/>
  <c r="O246" i="17" s="1"/>
  <c r="J247" i="17"/>
  <c r="J248" i="17"/>
  <c r="J249" i="17"/>
  <c r="J250" i="17"/>
  <c r="O250" i="17" s="1"/>
  <c r="J251" i="17"/>
  <c r="J252" i="17"/>
  <c r="J253" i="17"/>
  <c r="J254" i="17"/>
  <c r="J255" i="17"/>
  <c r="J256" i="17"/>
  <c r="J257" i="17"/>
  <c r="J258" i="17"/>
  <c r="J259" i="17"/>
  <c r="J260" i="17"/>
  <c r="J261" i="17"/>
  <c r="J262" i="17"/>
  <c r="J263" i="17"/>
  <c r="O263" i="17" s="1"/>
  <c r="J264" i="17"/>
  <c r="J265" i="17"/>
  <c r="J266" i="17"/>
  <c r="J267" i="17"/>
  <c r="J268" i="17"/>
  <c r="J269" i="17"/>
  <c r="O269" i="17" s="1"/>
  <c r="J270" i="17"/>
  <c r="O270" i="17" s="1"/>
  <c r="J271" i="17"/>
  <c r="O271" i="17" s="1"/>
  <c r="J272" i="17"/>
  <c r="J273" i="17"/>
  <c r="J274" i="17"/>
  <c r="O274" i="17" s="1"/>
  <c r="J275" i="17"/>
  <c r="J276" i="17"/>
  <c r="J277" i="17"/>
  <c r="J278" i="17"/>
  <c r="J279" i="17"/>
  <c r="O279" i="17" s="1"/>
  <c r="J280" i="17"/>
  <c r="O280" i="17" s="1"/>
  <c r="J281" i="17"/>
  <c r="J282" i="17"/>
  <c r="J283" i="17"/>
  <c r="O283" i="17" s="1"/>
  <c r="J284" i="17"/>
  <c r="J285" i="17"/>
  <c r="J286" i="17"/>
  <c r="J287" i="17"/>
  <c r="O287" i="17" s="1"/>
  <c r="J288" i="17"/>
  <c r="O288" i="17" s="1"/>
  <c r="J289" i="17"/>
  <c r="J290" i="17"/>
  <c r="O290" i="17" s="1"/>
  <c r="J291" i="17"/>
  <c r="J292" i="17"/>
  <c r="J293" i="17"/>
  <c r="J294" i="17"/>
  <c r="J295" i="17"/>
  <c r="O295" i="17" s="1"/>
  <c r="J296" i="17"/>
  <c r="O296" i="17" s="1"/>
  <c r="J297" i="17"/>
  <c r="J298" i="17"/>
  <c r="J299" i="17"/>
  <c r="J300" i="17"/>
  <c r="O300" i="17" s="1"/>
  <c r="J301" i="17"/>
  <c r="O301" i="17" s="1"/>
  <c r="J302" i="17"/>
  <c r="J303" i="17"/>
  <c r="J304" i="17"/>
  <c r="O304" i="17" s="1"/>
  <c r="J305" i="17"/>
  <c r="O305" i="17" s="1"/>
  <c r="J306" i="17"/>
  <c r="J307" i="17"/>
  <c r="O307" i="17" s="1"/>
  <c r="J308" i="17"/>
  <c r="O308" i="17" s="1"/>
  <c r="J309" i="17"/>
  <c r="O309" i="17" s="1"/>
  <c r="J310" i="17"/>
  <c r="J311" i="17"/>
  <c r="J312" i="17"/>
  <c r="J313" i="17"/>
  <c r="J314" i="17"/>
  <c r="J315" i="17"/>
  <c r="O315" i="17" s="1"/>
  <c r="J316" i="17"/>
  <c r="J317" i="17"/>
  <c r="J318" i="17"/>
  <c r="J319" i="17"/>
  <c r="O319" i="17" s="1"/>
  <c r="J320" i="17"/>
  <c r="O320" i="17" s="1"/>
  <c r="J321" i="17"/>
  <c r="J322" i="17"/>
  <c r="O322" i="17" s="1"/>
  <c r="J323" i="17"/>
  <c r="J324" i="17"/>
  <c r="J325" i="17"/>
  <c r="J326" i="17"/>
  <c r="J327" i="17"/>
  <c r="J328" i="17"/>
  <c r="O328" i="17" s="1"/>
  <c r="J329" i="17"/>
  <c r="J330" i="17"/>
  <c r="J331" i="17"/>
  <c r="J332" i="17"/>
  <c r="J333" i="17"/>
  <c r="J334" i="17"/>
  <c r="J335" i="17"/>
  <c r="J336" i="17"/>
  <c r="O336" i="17" s="1"/>
  <c r="J337" i="17"/>
  <c r="J338" i="17"/>
  <c r="J339" i="17"/>
  <c r="J340" i="17"/>
  <c r="J341" i="17"/>
  <c r="J342" i="17"/>
  <c r="J343" i="17"/>
  <c r="J344" i="17"/>
  <c r="J345" i="17"/>
  <c r="O345" i="17" s="1"/>
  <c r="J346" i="17"/>
  <c r="J347" i="17"/>
  <c r="J348" i="17"/>
  <c r="J349" i="17"/>
  <c r="J350" i="17"/>
  <c r="J351" i="17"/>
  <c r="O351" i="17" s="1"/>
  <c r="J352" i="17"/>
  <c r="J353" i="17"/>
  <c r="O353" i="17" s="1"/>
  <c r="J354" i="17"/>
  <c r="J355" i="17"/>
  <c r="J356" i="17"/>
  <c r="J357" i="17"/>
  <c r="J358" i="17"/>
  <c r="J359" i="17"/>
  <c r="O359" i="17" s="1"/>
  <c r="J360" i="17"/>
  <c r="J361" i="17"/>
  <c r="J362" i="17"/>
  <c r="J363" i="17"/>
  <c r="J364" i="17"/>
  <c r="J365" i="17"/>
  <c r="O365" i="17" s="1"/>
  <c r="J366" i="17"/>
  <c r="J367" i="17"/>
  <c r="J368" i="17"/>
  <c r="O368" i="17" s="1"/>
  <c r="J369" i="17"/>
  <c r="J370" i="17"/>
  <c r="J371" i="17"/>
  <c r="J372" i="17"/>
  <c r="J373" i="17"/>
  <c r="J374" i="17"/>
  <c r="J375" i="17"/>
  <c r="J376" i="17"/>
  <c r="J377" i="17"/>
  <c r="O377" i="17" s="1"/>
  <c r="J378" i="17"/>
  <c r="J379" i="17"/>
  <c r="J380" i="17"/>
  <c r="O380" i="17" s="1"/>
  <c r="J381" i="17"/>
  <c r="O381" i="17" s="1"/>
  <c r="J382" i="17"/>
  <c r="O382" i="17" s="1"/>
  <c r="J383" i="17"/>
  <c r="J384" i="17"/>
  <c r="J385" i="17"/>
  <c r="J386" i="17"/>
  <c r="J387" i="17"/>
  <c r="J388" i="17"/>
  <c r="J389" i="17"/>
  <c r="O389" i="17" s="1"/>
  <c r="J390" i="17"/>
  <c r="J391" i="17"/>
  <c r="J392" i="17"/>
  <c r="O392" i="17" s="1"/>
  <c r="J393" i="17"/>
  <c r="J394" i="17"/>
  <c r="J395" i="17"/>
  <c r="J396" i="17"/>
  <c r="J397" i="17"/>
  <c r="J398" i="17"/>
  <c r="J399" i="17"/>
  <c r="J400" i="17"/>
  <c r="J401" i="17"/>
  <c r="O401" i="17" s="1"/>
  <c r="J402" i="17"/>
  <c r="J403" i="17"/>
  <c r="O403" i="17" s="1"/>
  <c r="J404" i="17"/>
  <c r="J405" i="17"/>
  <c r="J406" i="17"/>
  <c r="O406" i="17" s="1"/>
  <c r="J407" i="17"/>
  <c r="J408" i="17"/>
  <c r="O408" i="17" s="1"/>
  <c r="J409" i="17"/>
  <c r="J410" i="17"/>
  <c r="J411" i="17"/>
  <c r="J412" i="17"/>
  <c r="J413" i="17"/>
  <c r="J414" i="17"/>
  <c r="O414" i="17" s="1"/>
  <c r="J415" i="17"/>
  <c r="J416" i="17"/>
  <c r="J417" i="17"/>
  <c r="O417" i="17" s="1"/>
  <c r="J418" i="17"/>
  <c r="J419" i="17"/>
  <c r="O419" i="17" s="1"/>
  <c r="J420" i="17"/>
  <c r="O420" i="17" s="1"/>
  <c r="J421" i="17"/>
  <c r="O421" i="17" s="1"/>
  <c r="J422" i="17"/>
  <c r="J423" i="17"/>
  <c r="J424" i="17"/>
  <c r="J425" i="17"/>
  <c r="J426" i="17"/>
  <c r="J427" i="17"/>
  <c r="J428" i="17"/>
  <c r="J429" i="17"/>
  <c r="J430" i="17"/>
  <c r="J431" i="17"/>
  <c r="J432" i="17"/>
  <c r="J433" i="17"/>
  <c r="J434" i="17"/>
  <c r="O434" i="17" s="1"/>
  <c r="J435" i="17"/>
  <c r="J436" i="17"/>
  <c r="J437" i="17"/>
  <c r="J438" i="17"/>
  <c r="O438" i="17" s="1"/>
  <c r="J439" i="17"/>
  <c r="J440" i="17"/>
  <c r="J441" i="17"/>
  <c r="J442" i="17"/>
  <c r="J443" i="17"/>
  <c r="J444" i="17"/>
  <c r="O444" i="17" s="1"/>
  <c r="J445" i="17"/>
  <c r="O445" i="17" s="1"/>
  <c r="J446" i="17"/>
  <c r="J447" i="17"/>
  <c r="J448" i="17"/>
  <c r="O448" i="17" s="1"/>
  <c r="J449" i="17"/>
  <c r="O449" i="17" s="1"/>
  <c r="J450" i="17"/>
  <c r="J451" i="17"/>
  <c r="J452" i="17"/>
  <c r="J453" i="17"/>
  <c r="O453" i="17" s="1"/>
  <c r="J454" i="17"/>
  <c r="J455" i="17"/>
  <c r="J456" i="17"/>
  <c r="J457" i="17"/>
  <c r="O457" i="17" s="1"/>
  <c r="J458" i="17"/>
  <c r="J459" i="17"/>
  <c r="J460" i="17"/>
  <c r="J461" i="17"/>
  <c r="J462" i="17"/>
  <c r="J463" i="17"/>
  <c r="J464" i="17"/>
  <c r="J465" i="17"/>
  <c r="O465" i="17" s="1"/>
  <c r="J466" i="17"/>
  <c r="J467" i="17"/>
  <c r="J468" i="17"/>
  <c r="J469" i="17"/>
  <c r="O469" i="17" s="1"/>
  <c r="J470" i="17"/>
  <c r="O470" i="17" s="1"/>
  <c r="J471" i="17"/>
  <c r="O471" i="17" s="1"/>
  <c r="J472" i="17"/>
  <c r="J473" i="17"/>
  <c r="J474" i="17"/>
  <c r="J475" i="17"/>
  <c r="J476" i="17"/>
  <c r="J477" i="17"/>
  <c r="J478" i="17"/>
  <c r="O478" i="17" s="1"/>
  <c r="J479" i="17"/>
  <c r="J480" i="17"/>
  <c r="J481" i="17"/>
  <c r="J482" i="17"/>
  <c r="J483" i="17"/>
  <c r="J484" i="17"/>
  <c r="J485" i="17"/>
  <c r="J486" i="17"/>
  <c r="J487" i="17"/>
  <c r="J488" i="17"/>
  <c r="O488" i="17" s="1"/>
  <c r="J489" i="17"/>
  <c r="J490" i="17"/>
  <c r="J491" i="17"/>
  <c r="J492" i="17"/>
  <c r="J493" i="17"/>
  <c r="O493" i="17" s="1"/>
  <c r="J494" i="17"/>
  <c r="O494" i="17" s="1"/>
  <c r="J495" i="17"/>
  <c r="J496" i="17"/>
  <c r="J497" i="17"/>
  <c r="O497" i="17" s="1"/>
  <c r="J498" i="17"/>
  <c r="J499" i="17"/>
  <c r="J500" i="17"/>
  <c r="J501" i="17"/>
  <c r="J502" i="17"/>
  <c r="O502" i="17" s="1"/>
  <c r="J503" i="17"/>
  <c r="J504" i="17"/>
  <c r="O504" i="17" s="1"/>
  <c r="J505" i="17"/>
  <c r="J506" i="17"/>
  <c r="J507" i="17"/>
  <c r="J508" i="17"/>
  <c r="J509" i="17"/>
  <c r="J510" i="17"/>
  <c r="J511" i="17"/>
  <c r="J512" i="17"/>
  <c r="O512" i="17" s="1"/>
  <c r="J513" i="17"/>
  <c r="J514" i="17"/>
  <c r="J515" i="17"/>
  <c r="J516" i="17"/>
  <c r="J517" i="17"/>
  <c r="J518" i="17"/>
  <c r="O518" i="17" s="1"/>
  <c r="J519" i="17"/>
  <c r="O519" i="17" s="1"/>
  <c r="J520" i="17"/>
  <c r="J521" i="17"/>
  <c r="O521" i="17" s="1"/>
  <c r="J522" i="17"/>
  <c r="J523" i="17"/>
  <c r="O523" i="17" s="1"/>
  <c r="J524" i="17"/>
  <c r="J525" i="17"/>
  <c r="J526" i="17"/>
  <c r="O526" i="17" s="1"/>
  <c r="J527" i="17"/>
  <c r="O527" i="17" s="1"/>
  <c r="J528" i="17"/>
  <c r="J529" i="17"/>
  <c r="O529" i="17" s="1"/>
  <c r="J530" i="17"/>
  <c r="J531" i="17"/>
  <c r="J532" i="17"/>
  <c r="J533" i="17"/>
  <c r="J534" i="17"/>
  <c r="O534" i="17" s="1"/>
  <c r="J535" i="17"/>
  <c r="J536" i="17"/>
  <c r="O536" i="17" s="1"/>
  <c r="J537" i="17"/>
  <c r="J538" i="17"/>
  <c r="J539" i="17"/>
  <c r="J540" i="17"/>
  <c r="O540" i="17" s="1"/>
  <c r="J541" i="17"/>
  <c r="J542" i="17"/>
  <c r="J543" i="17"/>
  <c r="O543" i="17" s="1"/>
  <c r="J544" i="17"/>
  <c r="J545" i="17"/>
  <c r="O545" i="17" s="1"/>
  <c r="J546" i="17"/>
  <c r="J547" i="17"/>
  <c r="J548" i="17"/>
  <c r="J549" i="17"/>
  <c r="J550" i="17"/>
  <c r="J551" i="17"/>
  <c r="J552" i="17"/>
  <c r="J553" i="17"/>
  <c r="J554" i="17"/>
  <c r="O554" i="17" s="1"/>
  <c r="J555" i="17"/>
  <c r="O555" i="17" s="1"/>
  <c r="J556" i="17"/>
  <c r="O556" i="17" s="1"/>
  <c r="J557" i="17"/>
  <c r="J558" i="17"/>
  <c r="J559" i="17"/>
  <c r="J560" i="17"/>
  <c r="O560" i="17" s="1"/>
  <c r="J561" i="17"/>
  <c r="J562" i="17"/>
  <c r="O562" i="17" s="1"/>
  <c r="J563" i="17"/>
  <c r="O563" i="17" s="1"/>
  <c r="J564" i="17"/>
  <c r="J565" i="17"/>
  <c r="O565" i="17" s="1"/>
  <c r="J566" i="17"/>
  <c r="J567" i="17"/>
  <c r="O567" i="17" s="1"/>
  <c r="J568" i="17"/>
  <c r="J569" i="17"/>
  <c r="J570" i="17"/>
  <c r="O570" i="17" s="1"/>
  <c r="J571" i="17"/>
  <c r="O571" i="17" s="1"/>
  <c r="J572" i="17"/>
  <c r="J573" i="17"/>
  <c r="O573" i="17" s="1"/>
  <c r="J574" i="17"/>
  <c r="J575" i="17"/>
  <c r="J576" i="17"/>
  <c r="O576" i="17" s="1"/>
  <c r="J577" i="17"/>
  <c r="J578" i="17"/>
  <c r="J579" i="17"/>
  <c r="J580" i="17"/>
  <c r="J581" i="17"/>
  <c r="J582" i="17"/>
  <c r="J583" i="17"/>
  <c r="O583" i="17" s="1"/>
  <c r="J584" i="17"/>
  <c r="J585" i="17"/>
  <c r="O585" i="17" s="1"/>
  <c r="J586" i="17"/>
  <c r="J587" i="17"/>
  <c r="O587" i="17" s="1"/>
  <c r="J588" i="17"/>
  <c r="O588" i="17" s="1"/>
  <c r="J589" i="17"/>
  <c r="O589" i="17" s="1"/>
  <c r="J590" i="17"/>
  <c r="J591" i="17"/>
  <c r="J592" i="17"/>
  <c r="J593" i="17"/>
  <c r="O593" i="17" s="1"/>
  <c r="J594" i="17"/>
  <c r="O594" i="17" s="1"/>
  <c r="J595" i="17"/>
  <c r="J596" i="17"/>
  <c r="J597" i="17"/>
  <c r="J598" i="17"/>
  <c r="O598" i="17" s="1"/>
  <c r="J599" i="17"/>
  <c r="O599" i="17" s="1"/>
  <c r="J600" i="17"/>
  <c r="J601" i="17"/>
  <c r="J602" i="17"/>
  <c r="J603" i="17"/>
  <c r="J604" i="17"/>
  <c r="J605" i="17"/>
  <c r="J606" i="17"/>
  <c r="J607" i="17"/>
  <c r="J608" i="17"/>
  <c r="J609" i="17"/>
  <c r="J610" i="17"/>
  <c r="J611" i="17"/>
  <c r="J612" i="17"/>
  <c r="J613" i="17"/>
  <c r="J614" i="17"/>
  <c r="J615" i="17"/>
  <c r="J616" i="17"/>
  <c r="J617" i="17"/>
  <c r="J618" i="17"/>
  <c r="J619" i="17"/>
  <c r="O619" i="17" s="1"/>
  <c r="J620" i="17"/>
  <c r="J621" i="17"/>
  <c r="O621" i="17" s="1"/>
  <c r="J622" i="17"/>
  <c r="J623" i="17"/>
  <c r="J624" i="17"/>
  <c r="J625" i="17"/>
  <c r="J626" i="17"/>
  <c r="O626" i="17" s="1"/>
  <c r="J627" i="17"/>
  <c r="O627" i="17" s="1"/>
  <c r="J628" i="17"/>
  <c r="O628" i="17" s="1"/>
  <c r="J629" i="17"/>
  <c r="J630" i="17"/>
  <c r="J631" i="17"/>
  <c r="J632" i="17"/>
  <c r="J633" i="17"/>
  <c r="J634" i="17"/>
  <c r="J635" i="17"/>
  <c r="O635" i="17" s="1"/>
  <c r="J636" i="17"/>
  <c r="J637" i="17"/>
  <c r="J638" i="17"/>
  <c r="J639" i="17"/>
  <c r="J640" i="17"/>
  <c r="O640" i="17" s="1"/>
  <c r="J641" i="17"/>
  <c r="O641" i="17" s="1"/>
  <c r="J642" i="17"/>
  <c r="O642" i="17" s="1"/>
  <c r="J643" i="17"/>
  <c r="J644" i="17"/>
  <c r="J645" i="17"/>
  <c r="J646" i="17"/>
  <c r="J647" i="17"/>
  <c r="J648" i="17"/>
  <c r="J649" i="17"/>
  <c r="J650" i="17"/>
  <c r="J651" i="17"/>
  <c r="O651" i="17" s="1"/>
  <c r="J652" i="17"/>
  <c r="O652" i="17" s="1"/>
  <c r="J653" i="17"/>
  <c r="O653" i="17" s="1"/>
  <c r="J654" i="17"/>
  <c r="O654" i="17" s="1"/>
  <c r="J655" i="17"/>
  <c r="J656" i="17"/>
  <c r="J657" i="17"/>
  <c r="J658" i="17"/>
  <c r="J659" i="17"/>
  <c r="J660" i="17"/>
  <c r="O660" i="17" s="1"/>
  <c r="J661" i="17"/>
  <c r="J662" i="17"/>
  <c r="O662" i="17" s="1"/>
  <c r="J663" i="17"/>
  <c r="J664" i="17"/>
  <c r="O664" i="17" s="1"/>
  <c r="J665" i="17"/>
  <c r="J666" i="17"/>
  <c r="O666" i="17" s="1"/>
  <c r="J667" i="17"/>
  <c r="O667" i="17" s="1"/>
  <c r="J668" i="17"/>
  <c r="O668" i="17" s="1"/>
  <c r="J669" i="17"/>
  <c r="O669" i="17" s="1"/>
  <c r="J670" i="17"/>
  <c r="J671" i="17"/>
  <c r="O671" i="17" s="1"/>
  <c r="J672" i="17"/>
  <c r="J673" i="17"/>
  <c r="J674" i="17"/>
  <c r="O674" i="17" s="1"/>
  <c r="J675" i="17"/>
  <c r="J676" i="17"/>
  <c r="J677" i="17"/>
  <c r="J678" i="17"/>
  <c r="J679" i="17"/>
  <c r="J680" i="17"/>
  <c r="O680" i="17" s="1"/>
  <c r="J681" i="17"/>
  <c r="O681" i="17" s="1"/>
  <c r="J682" i="17"/>
  <c r="J683" i="17"/>
  <c r="J684" i="17"/>
  <c r="J685" i="17"/>
  <c r="J686" i="17"/>
  <c r="J687" i="17"/>
  <c r="O687" i="17" s="1"/>
  <c r="J688" i="17"/>
  <c r="O688" i="17" s="1"/>
  <c r="J689" i="17"/>
  <c r="O689" i="17" s="1"/>
  <c r="J690" i="17"/>
  <c r="J691" i="17"/>
  <c r="J692" i="17"/>
  <c r="J693" i="17"/>
  <c r="J694" i="17"/>
  <c r="J695" i="17"/>
  <c r="J696" i="17"/>
  <c r="O696" i="17" s="1"/>
  <c r="J697" i="17"/>
  <c r="J698" i="17"/>
  <c r="J699" i="17"/>
  <c r="O699" i="17" s="1"/>
  <c r="J700" i="17"/>
  <c r="J701" i="17"/>
  <c r="J702" i="17"/>
  <c r="J703" i="17"/>
  <c r="O703" i="17" s="1"/>
  <c r="J704" i="17"/>
  <c r="O704" i="17" s="1"/>
  <c r="J705" i="17"/>
  <c r="J706" i="17"/>
  <c r="J707" i="17"/>
  <c r="J708" i="17"/>
  <c r="J709" i="17"/>
  <c r="J710" i="17"/>
  <c r="J711" i="17"/>
  <c r="J712" i="17"/>
  <c r="J713" i="17"/>
  <c r="J714" i="17"/>
  <c r="J715" i="17"/>
  <c r="J716" i="17"/>
  <c r="J717" i="17"/>
  <c r="J718" i="17"/>
  <c r="O718" i="17" s="1"/>
  <c r="J719" i="17"/>
  <c r="O719" i="17" s="1"/>
  <c r="J720" i="17"/>
  <c r="O720" i="17" s="1"/>
  <c r="J721" i="17"/>
  <c r="O721" i="17" s="1"/>
  <c r="J722" i="17"/>
  <c r="J723" i="17"/>
  <c r="J724" i="17"/>
  <c r="J725" i="17"/>
  <c r="J726" i="17"/>
  <c r="O726" i="17" s="1"/>
  <c r="J727" i="17"/>
  <c r="O727" i="17" s="1"/>
  <c r="J728" i="17"/>
  <c r="J729" i="17"/>
  <c r="J730" i="17"/>
  <c r="O730" i="17" s="1"/>
  <c r="J731" i="17"/>
  <c r="O731" i="17" s="1"/>
  <c r="J732" i="17"/>
  <c r="O732" i="17" s="1"/>
  <c r="J733" i="17"/>
  <c r="J734" i="17"/>
  <c r="J735" i="17"/>
  <c r="J736" i="17"/>
  <c r="J737" i="17"/>
  <c r="J738" i="17"/>
  <c r="O738" i="17" s="1"/>
  <c r="J739" i="17"/>
  <c r="J740" i="17"/>
  <c r="J741" i="17"/>
  <c r="J742" i="17"/>
  <c r="J743" i="17"/>
  <c r="O743" i="17" s="1"/>
  <c r="J744" i="17"/>
  <c r="O744" i="17" s="1"/>
  <c r="J745" i="17"/>
  <c r="J746" i="17"/>
  <c r="J747" i="17"/>
  <c r="J748" i="17"/>
  <c r="J749" i="17"/>
  <c r="O749" i="17" s="1"/>
  <c r="J750" i="17"/>
  <c r="J751" i="17"/>
  <c r="J752" i="17"/>
  <c r="J753" i="17"/>
  <c r="J754" i="17"/>
  <c r="J755" i="17"/>
  <c r="J756" i="17"/>
  <c r="J757" i="17"/>
  <c r="O757" i="17" s="1"/>
  <c r="J758" i="17"/>
  <c r="O758" i="17" s="1"/>
  <c r="J759" i="17"/>
  <c r="J760" i="17"/>
  <c r="J761" i="17"/>
  <c r="J762" i="17"/>
  <c r="O762" i="17" s="1"/>
  <c r="J763" i="17"/>
  <c r="J764" i="17"/>
  <c r="J765" i="17"/>
  <c r="J766" i="17"/>
  <c r="J767" i="17"/>
  <c r="J768" i="17"/>
  <c r="J769" i="17"/>
  <c r="O769" i="17" s="1"/>
  <c r="J770" i="17"/>
  <c r="J771" i="17"/>
  <c r="J772" i="17"/>
  <c r="J773" i="17"/>
  <c r="J774" i="17"/>
  <c r="O774" i="17" s="1"/>
  <c r="J775" i="17"/>
  <c r="J776" i="17"/>
  <c r="J777" i="17"/>
  <c r="O777" i="17" s="1"/>
  <c r="J778" i="17"/>
  <c r="J779" i="17"/>
  <c r="J780" i="17"/>
  <c r="J781" i="17"/>
  <c r="J782" i="17"/>
  <c r="J783" i="17"/>
  <c r="J784" i="17"/>
  <c r="J785" i="17"/>
  <c r="O785" i="17" s="1"/>
  <c r="J786" i="17"/>
  <c r="J787" i="17"/>
  <c r="J788" i="17"/>
  <c r="J789" i="17"/>
  <c r="J790" i="17"/>
  <c r="J791" i="17"/>
  <c r="J792" i="17"/>
  <c r="J793" i="17"/>
  <c r="O793" i="17" s="1"/>
  <c r="J794" i="17"/>
  <c r="J795" i="17"/>
  <c r="J796" i="17"/>
  <c r="J797" i="17"/>
  <c r="J798" i="17"/>
  <c r="J799" i="17"/>
  <c r="J800" i="17"/>
  <c r="J801" i="17"/>
  <c r="J802" i="17"/>
  <c r="O802" i="17" s="1"/>
  <c r="J803" i="17"/>
  <c r="J804" i="17"/>
  <c r="J805" i="17"/>
  <c r="O805" i="17" s="1"/>
  <c r="J806" i="17"/>
  <c r="J807" i="17"/>
  <c r="J808" i="17"/>
  <c r="O808" i="17" s="1"/>
  <c r="J809" i="17"/>
  <c r="O809" i="17" s="1"/>
  <c r="J810" i="17"/>
  <c r="J811" i="17"/>
  <c r="J812" i="17"/>
  <c r="J813" i="17"/>
  <c r="O813" i="17" s="1"/>
  <c r="J814" i="17"/>
  <c r="O814" i="17" s="1"/>
  <c r="J815" i="17"/>
  <c r="J816" i="17"/>
  <c r="O816" i="17" s="1"/>
  <c r="J817" i="17"/>
  <c r="O817" i="17" s="1"/>
  <c r="J818" i="17"/>
  <c r="O818" i="17" s="1"/>
  <c r="J819" i="17"/>
  <c r="J820" i="17"/>
  <c r="J821" i="17"/>
  <c r="J822" i="17"/>
  <c r="J823" i="17"/>
  <c r="J824" i="17"/>
  <c r="O824" i="17" s="1"/>
  <c r="J825" i="17"/>
  <c r="O825" i="17" s="1"/>
  <c r="J826" i="17"/>
  <c r="J827" i="17"/>
  <c r="J828" i="17"/>
  <c r="O828" i="17" s="1"/>
  <c r="J829" i="17"/>
  <c r="O829" i="17" s="1"/>
  <c r="J830" i="17"/>
  <c r="J831" i="17"/>
  <c r="J832" i="17"/>
  <c r="J833" i="17"/>
  <c r="J834" i="17"/>
  <c r="O834" i="17" s="1"/>
  <c r="J835" i="17"/>
  <c r="J836" i="17"/>
  <c r="J837" i="17"/>
  <c r="J838" i="17"/>
  <c r="J839" i="17"/>
  <c r="O839" i="17" s="1"/>
  <c r="J840" i="17"/>
  <c r="O840" i="17" s="1"/>
  <c r="J841" i="17"/>
  <c r="J842" i="17"/>
  <c r="J843" i="17"/>
  <c r="J844" i="17"/>
  <c r="O844" i="17" s="1"/>
  <c r="J845" i="17"/>
  <c r="J846" i="17"/>
  <c r="J847" i="17"/>
  <c r="J848" i="17"/>
  <c r="J849" i="17"/>
  <c r="J850" i="17"/>
  <c r="J851" i="17"/>
  <c r="O851" i="17" s="1"/>
  <c r="J852" i="17"/>
  <c r="O852" i="17" s="1"/>
  <c r="J853" i="17"/>
  <c r="J854" i="17"/>
  <c r="O854" i="17" s="1"/>
  <c r="J855" i="17"/>
  <c r="J856" i="17"/>
  <c r="J857" i="17"/>
  <c r="J858" i="17"/>
  <c r="J859" i="17"/>
  <c r="O859" i="17" s="1"/>
  <c r="J860" i="17"/>
  <c r="J861" i="17"/>
  <c r="O861" i="17" s="1"/>
  <c r="J862" i="17"/>
  <c r="J863" i="17"/>
  <c r="O863" i="17" s="1"/>
  <c r="J864" i="17"/>
  <c r="J865" i="17"/>
  <c r="O865" i="17" s="1"/>
  <c r="J866" i="17"/>
  <c r="J867" i="17"/>
  <c r="J868" i="17"/>
  <c r="J869" i="17"/>
  <c r="J870" i="17"/>
  <c r="J871" i="17"/>
  <c r="J872" i="17"/>
  <c r="O872" i="17" s="1"/>
  <c r="J873" i="17"/>
  <c r="J874" i="17"/>
  <c r="J875" i="17"/>
  <c r="O875" i="17" s="1"/>
  <c r="J876" i="17"/>
  <c r="O876" i="17" s="1"/>
  <c r="J877" i="17"/>
  <c r="J878" i="17"/>
  <c r="J879" i="17"/>
  <c r="J880" i="17"/>
  <c r="J881" i="17"/>
  <c r="J882" i="17"/>
  <c r="J883" i="17"/>
  <c r="J884" i="17"/>
  <c r="O884" i="17" s="1"/>
  <c r="J885" i="17"/>
  <c r="O885" i="17" s="1"/>
  <c r="J886" i="17"/>
  <c r="J887" i="17"/>
  <c r="J888" i="17"/>
  <c r="J889" i="17"/>
  <c r="J890" i="17"/>
  <c r="J891" i="17"/>
  <c r="J892" i="17"/>
  <c r="J893" i="17"/>
  <c r="O893" i="17" s="1"/>
  <c r="J894" i="17"/>
  <c r="O894" i="17" s="1"/>
  <c r="J895" i="17"/>
  <c r="O895" i="17" s="1"/>
  <c r="J896" i="17"/>
  <c r="J897" i="17"/>
  <c r="O897" i="17" s="1"/>
  <c r="J898" i="17"/>
  <c r="O898" i="17" s="1"/>
  <c r="J899" i="17"/>
  <c r="J900" i="17"/>
  <c r="J901" i="17"/>
  <c r="J902" i="17"/>
  <c r="J903" i="17"/>
  <c r="J904" i="17"/>
  <c r="O904" i="17" s="1"/>
  <c r="J905" i="17"/>
  <c r="J906" i="17"/>
  <c r="J907" i="17"/>
  <c r="J908" i="17"/>
  <c r="O908" i="17" s="1"/>
  <c r="J909" i="17"/>
  <c r="J910" i="17"/>
  <c r="J911" i="17"/>
  <c r="O911" i="17" s="1"/>
  <c r="J912" i="17"/>
  <c r="J913" i="17"/>
  <c r="O913" i="17" s="1"/>
  <c r="J914" i="17"/>
  <c r="O914" i="17" s="1"/>
  <c r="J915" i="17"/>
  <c r="J916" i="17"/>
  <c r="J917" i="17"/>
  <c r="J918" i="17"/>
  <c r="O918" i="17" s="1"/>
  <c r="J919" i="17"/>
  <c r="J920" i="17"/>
  <c r="O920" i="17" s="1"/>
  <c r="J921" i="17"/>
  <c r="O921" i="17" s="1"/>
  <c r="J922" i="17"/>
  <c r="J923" i="17"/>
  <c r="J924" i="17"/>
  <c r="J925" i="17"/>
  <c r="J926" i="17"/>
  <c r="J927" i="17"/>
  <c r="O927" i="17" s="1"/>
  <c r="J928" i="17"/>
  <c r="J929" i="17"/>
  <c r="J930" i="17"/>
  <c r="J931" i="17"/>
  <c r="J932" i="17"/>
  <c r="J933" i="17"/>
  <c r="J934" i="17"/>
  <c r="J935" i="17"/>
  <c r="J936" i="17"/>
  <c r="J937" i="17"/>
  <c r="J938" i="17"/>
  <c r="J939" i="17"/>
  <c r="J940" i="17"/>
  <c r="J941" i="17"/>
  <c r="O941" i="17" s="1"/>
  <c r="J942" i="17"/>
  <c r="J943" i="17"/>
  <c r="J944" i="17"/>
  <c r="J945" i="17"/>
  <c r="O945" i="17" s="1"/>
  <c r="J946" i="17"/>
  <c r="O946" i="17" s="1"/>
  <c r="J947" i="17"/>
  <c r="J948" i="17"/>
  <c r="O948" i="17" s="1"/>
  <c r="J949" i="17"/>
  <c r="J950" i="17"/>
  <c r="J951" i="17"/>
  <c r="O951" i="17" s="1"/>
  <c r="J952" i="17"/>
  <c r="O952" i="17" s="1"/>
  <c r="J953" i="17"/>
  <c r="J954" i="17"/>
  <c r="J955" i="17"/>
  <c r="J956" i="17"/>
  <c r="J957" i="17"/>
  <c r="J958" i="17"/>
  <c r="J959" i="17"/>
  <c r="J960" i="17"/>
  <c r="O960" i="17" s="1"/>
  <c r="J961" i="17"/>
  <c r="J962" i="17"/>
  <c r="J963" i="17"/>
  <c r="J964" i="17"/>
  <c r="J965" i="17"/>
  <c r="J966" i="17"/>
  <c r="J967" i="17"/>
  <c r="J968" i="17"/>
  <c r="J969" i="17"/>
  <c r="J970" i="17"/>
  <c r="J971" i="17"/>
  <c r="J972" i="17"/>
  <c r="J973" i="17"/>
  <c r="J974" i="17"/>
  <c r="O974" i="17" s="1"/>
  <c r="J975" i="17"/>
  <c r="J976" i="17"/>
  <c r="O976" i="17" s="1"/>
  <c r="J977" i="17"/>
  <c r="J978" i="17"/>
  <c r="J979" i="17"/>
  <c r="J980" i="17"/>
  <c r="J981" i="17"/>
  <c r="O981" i="17" s="1"/>
  <c r="J982" i="17"/>
  <c r="J983" i="17"/>
  <c r="J984" i="17"/>
  <c r="J985" i="17"/>
  <c r="J986" i="17"/>
  <c r="J987" i="17"/>
  <c r="J988" i="17"/>
  <c r="J989" i="17"/>
  <c r="J990" i="17"/>
  <c r="J991" i="17"/>
  <c r="J992" i="17"/>
  <c r="J993" i="17"/>
  <c r="J994" i="17"/>
  <c r="O994" i="17" s="1"/>
  <c r="J995" i="17"/>
  <c r="J996" i="17"/>
  <c r="O996" i="17" s="1"/>
  <c r="J997" i="17"/>
  <c r="O997" i="17" s="1"/>
  <c r="J998" i="17"/>
  <c r="J999" i="17"/>
  <c r="J1000" i="17"/>
  <c r="J1001" i="17"/>
  <c r="J2" i="17"/>
  <c r="I3" i="17"/>
  <c r="I4" i="17"/>
  <c r="I5" i="17"/>
  <c r="I6" i="17"/>
  <c r="I7" i="17"/>
  <c r="I8" i="17"/>
  <c r="I9" i="17"/>
  <c r="I10" i="17"/>
  <c r="N10" i="17" s="1"/>
  <c r="I11" i="17"/>
  <c r="I12" i="17"/>
  <c r="I13" i="17"/>
  <c r="I14" i="17"/>
  <c r="I15" i="17"/>
  <c r="N15" i="17" s="1"/>
  <c r="I16" i="17"/>
  <c r="I17" i="17"/>
  <c r="I18" i="17"/>
  <c r="I19" i="17"/>
  <c r="I20" i="17"/>
  <c r="I21" i="17"/>
  <c r="I22" i="17"/>
  <c r="I23" i="17"/>
  <c r="I24" i="17"/>
  <c r="I25" i="17"/>
  <c r="I26" i="17"/>
  <c r="I27" i="17"/>
  <c r="I28" i="17"/>
  <c r="I29" i="17"/>
  <c r="I30" i="17"/>
  <c r="N30" i="17" s="1"/>
  <c r="I31" i="17"/>
  <c r="I32" i="17"/>
  <c r="I33" i="17"/>
  <c r="I34" i="17"/>
  <c r="I35" i="17"/>
  <c r="I36" i="17"/>
  <c r="I37" i="17"/>
  <c r="I38" i="17"/>
  <c r="I39" i="17"/>
  <c r="N39" i="17" s="1"/>
  <c r="I40" i="17"/>
  <c r="N40" i="17" s="1"/>
  <c r="I41" i="17"/>
  <c r="I42" i="17"/>
  <c r="I43" i="17"/>
  <c r="I44" i="17"/>
  <c r="I45" i="17"/>
  <c r="I46" i="17"/>
  <c r="I47" i="17"/>
  <c r="I48" i="17"/>
  <c r="I49" i="17"/>
  <c r="I50" i="17"/>
  <c r="N50" i="17" s="1"/>
  <c r="I51" i="17"/>
  <c r="I52" i="17"/>
  <c r="I53" i="17"/>
  <c r="I54" i="17"/>
  <c r="I55" i="17"/>
  <c r="I56" i="17"/>
  <c r="I57" i="17"/>
  <c r="I58" i="17"/>
  <c r="I59" i="17"/>
  <c r="I60" i="17"/>
  <c r="I61" i="17"/>
  <c r="N61" i="17" s="1"/>
  <c r="I62" i="17"/>
  <c r="I63" i="17"/>
  <c r="I64" i="17"/>
  <c r="N64" i="17" s="1"/>
  <c r="I65" i="17"/>
  <c r="I66" i="17"/>
  <c r="I67" i="17"/>
  <c r="I68" i="17"/>
  <c r="I69" i="17"/>
  <c r="I70" i="17"/>
  <c r="I71" i="17"/>
  <c r="I72" i="17"/>
  <c r="I73" i="17"/>
  <c r="I74" i="17"/>
  <c r="I75" i="17"/>
  <c r="I76" i="17"/>
  <c r="I77" i="17"/>
  <c r="I78" i="17"/>
  <c r="I79" i="17"/>
  <c r="I80" i="17"/>
  <c r="I81" i="17"/>
  <c r="N81" i="17" s="1"/>
  <c r="I82" i="17"/>
  <c r="I83" i="17"/>
  <c r="I84" i="17"/>
  <c r="I85" i="17"/>
  <c r="I86" i="17"/>
  <c r="N86" i="17" s="1"/>
  <c r="I87" i="17"/>
  <c r="I88" i="17"/>
  <c r="I89" i="17"/>
  <c r="I90" i="17"/>
  <c r="I91" i="17"/>
  <c r="I92" i="17"/>
  <c r="N92" i="17" s="1"/>
  <c r="I93" i="17"/>
  <c r="I94" i="17"/>
  <c r="I95" i="17"/>
  <c r="I96" i="17"/>
  <c r="I97" i="17"/>
  <c r="I98" i="17"/>
  <c r="I99" i="17"/>
  <c r="I100" i="17"/>
  <c r="I101" i="17"/>
  <c r="I102" i="17"/>
  <c r="I103" i="17"/>
  <c r="I104" i="17"/>
  <c r="I105" i="17"/>
  <c r="I106" i="17"/>
  <c r="I107" i="17"/>
  <c r="I108" i="17"/>
  <c r="I109" i="17"/>
  <c r="I110" i="17"/>
  <c r="N110" i="17" s="1"/>
  <c r="I111" i="17"/>
  <c r="I112" i="17"/>
  <c r="N112" i="17" s="1"/>
  <c r="I113" i="17"/>
  <c r="N113" i="17" s="1"/>
  <c r="I114" i="17"/>
  <c r="I115" i="17"/>
  <c r="I116" i="17"/>
  <c r="I117" i="17"/>
  <c r="I118" i="17"/>
  <c r="I119" i="17"/>
  <c r="I120" i="17"/>
  <c r="I121" i="17"/>
  <c r="I122" i="17"/>
  <c r="I123" i="17"/>
  <c r="I124" i="17"/>
  <c r="I125" i="17"/>
  <c r="N125" i="17" s="1"/>
  <c r="I126" i="17"/>
  <c r="I127" i="17"/>
  <c r="I128" i="17"/>
  <c r="I129" i="17"/>
  <c r="I130" i="17"/>
  <c r="I131" i="17"/>
  <c r="I132" i="17"/>
  <c r="I133" i="17"/>
  <c r="I134" i="17"/>
  <c r="I135" i="17"/>
  <c r="I136" i="17"/>
  <c r="I137" i="17"/>
  <c r="I138" i="17"/>
  <c r="I139" i="17"/>
  <c r="I140" i="17"/>
  <c r="I141" i="17"/>
  <c r="N141" i="17" s="1"/>
  <c r="I142" i="17"/>
  <c r="I143" i="17"/>
  <c r="I144" i="17"/>
  <c r="I145" i="17"/>
  <c r="I146" i="17"/>
  <c r="I147" i="17"/>
  <c r="I148" i="17"/>
  <c r="I149" i="17"/>
  <c r="I150" i="17"/>
  <c r="I151" i="17"/>
  <c r="I152" i="17"/>
  <c r="I153" i="17"/>
  <c r="I154" i="17"/>
  <c r="I155" i="17"/>
  <c r="N155" i="17" s="1"/>
  <c r="I156" i="17"/>
  <c r="I157" i="17"/>
  <c r="I158" i="17"/>
  <c r="I159" i="17"/>
  <c r="I160" i="17"/>
  <c r="I161" i="17"/>
  <c r="I162" i="17"/>
  <c r="I163" i="17"/>
  <c r="I164" i="17"/>
  <c r="I165" i="17"/>
  <c r="N165" i="17" s="1"/>
  <c r="I166" i="17"/>
  <c r="I167" i="17"/>
  <c r="N167" i="17" s="1"/>
  <c r="I168" i="17"/>
  <c r="I169" i="17"/>
  <c r="I170" i="17"/>
  <c r="I171" i="17"/>
  <c r="I172" i="17"/>
  <c r="I173" i="17"/>
  <c r="I174" i="17"/>
  <c r="I175" i="17"/>
  <c r="N175" i="17" s="1"/>
  <c r="I176" i="17"/>
  <c r="I177" i="17"/>
  <c r="I178" i="17"/>
  <c r="N178" i="17" s="1"/>
  <c r="I179" i="17"/>
  <c r="I180" i="17"/>
  <c r="I181" i="17"/>
  <c r="I182" i="17"/>
  <c r="I183" i="17"/>
  <c r="I184" i="17"/>
  <c r="I185" i="17"/>
  <c r="I186" i="17"/>
  <c r="I187" i="17"/>
  <c r="I188" i="17"/>
  <c r="N188" i="17" s="1"/>
  <c r="I189" i="17"/>
  <c r="I190" i="17"/>
  <c r="N190" i="17" s="1"/>
  <c r="I191" i="17"/>
  <c r="I192" i="17"/>
  <c r="N192" i="17" s="1"/>
  <c r="I193" i="17"/>
  <c r="I194" i="17"/>
  <c r="I195" i="17"/>
  <c r="I196" i="17"/>
  <c r="I197" i="17"/>
  <c r="N197" i="17" s="1"/>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N220" i="17" s="1"/>
  <c r="I221" i="17"/>
  <c r="I222" i="17"/>
  <c r="I223" i="17"/>
  <c r="I224" i="17"/>
  <c r="I225" i="17"/>
  <c r="N225" i="17" s="1"/>
  <c r="I226" i="17"/>
  <c r="I227" i="17"/>
  <c r="I228" i="17"/>
  <c r="I229" i="17"/>
  <c r="I230" i="17"/>
  <c r="I231" i="17"/>
  <c r="I232" i="17"/>
  <c r="I233" i="17"/>
  <c r="I234" i="17"/>
  <c r="I235" i="17"/>
  <c r="N235" i="17" s="1"/>
  <c r="I236" i="17"/>
  <c r="I237" i="17"/>
  <c r="I238" i="17"/>
  <c r="I239" i="17"/>
  <c r="I240" i="17"/>
  <c r="N240" i="17" s="1"/>
  <c r="I241" i="17"/>
  <c r="I242" i="17"/>
  <c r="I243" i="17"/>
  <c r="I244" i="17"/>
  <c r="I245" i="17"/>
  <c r="I246" i="17"/>
  <c r="I247" i="17"/>
  <c r="I248" i="17"/>
  <c r="I249" i="17"/>
  <c r="I250" i="17"/>
  <c r="I251" i="17"/>
  <c r="N251" i="17" s="1"/>
  <c r="I252" i="17"/>
  <c r="I253" i="17"/>
  <c r="I254" i="17"/>
  <c r="N254" i="17" s="1"/>
  <c r="I255" i="17"/>
  <c r="I256" i="17"/>
  <c r="I257" i="17"/>
  <c r="I258" i="17"/>
  <c r="I259" i="17"/>
  <c r="I260" i="17"/>
  <c r="N260" i="17" s="1"/>
  <c r="I261" i="17"/>
  <c r="I262" i="17"/>
  <c r="N262" i="17" s="1"/>
  <c r="I263" i="17"/>
  <c r="I264" i="17"/>
  <c r="I265" i="17"/>
  <c r="I266" i="17"/>
  <c r="I267" i="17"/>
  <c r="I268" i="17"/>
  <c r="I269" i="17"/>
  <c r="I270" i="17"/>
  <c r="I271" i="17"/>
  <c r="N271" i="17" s="1"/>
  <c r="I272" i="17"/>
  <c r="N272" i="17" s="1"/>
  <c r="I273" i="17"/>
  <c r="I274" i="17"/>
  <c r="N274" i="17" s="1"/>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N301" i="17" s="1"/>
  <c r="I302" i="17"/>
  <c r="N302" i="17" s="1"/>
  <c r="I303" i="17"/>
  <c r="I304" i="17"/>
  <c r="I305" i="17"/>
  <c r="I306" i="17"/>
  <c r="I307" i="17"/>
  <c r="I308" i="17"/>
  <c r="I309" i="17"/>
  <c r="I310" i="17"/>
  <c r="I311" i="17"/>
  <c r="I312" i="17"/>
  <c r="N312" i="17" s="1"/>
  <c r="I313" i="17"/>
  <c r="I314" i="17"/>
  <c r="I315" i="17"/>
  <c r="I316" i="17"/>
  <c r="N316" i="17" s="1"/>
  <c r="I317" i="17"/>
  <c r="I318" i="17"/>
  <c r="N318" i="17" s="1"/>
  <c r="I319" i="17"/>
  <c r="N319" i="17" s="1"/>
  <c r="I320" i="17"/>
  <c r="I321" i="17"/>
  <c r="I322" i="17"/>
  <c r="I323" i="17"/>
  <c r="I324" i="17"/>
  <c r="I325" i="17"/>
  <c r="N325" i="17" s="1"/>
  <c r="I326" i="17"/>
  <c r="I327" i="17"/>
  <c r="I328" i="17"/>
  <c r="I329" i="17"/>
  <c r="I330" i="17"/>
  <c r="I331" i="17"/>
  <c r="I332" i="17"/>
  <c r="I333" i="17"/>
  <c r="I334" i="17"/>
  <c r="I335" i="17"/>
  <c r="I336" i="17"/>
  <c r="I337" i="17"/>
  <c r="N337" i="17" s="1"/>
  <c r="I338" i="17"/>
  <c r="I339" i="17"/>
  <c r="I340" i="17"/>
  <c r="I341" i="17"/>
  <c r="I342" i="17"/>
  <c r="N342" i="17" s="1"/>
  <c r="I343" i="17"/>
  <c r="I344" i="17"/>
  <c r="I345" i="17"/>
  <c r="I346" i="17"/>
  <c r="I347" i="17"/>
  <c r="I348" i="17"/>
  <c r="N348" i="17" s="1"/>
  <c r="I349" i="17"/>
  <c r="I350" i="17"/>
  <c r="N350" i="17" s="1"/>
  <c r="I351" i="17"/>
  <c r="I352" i="17"/>
  <c r="I353" i="17"/>
  <c r="I354" i="17"/>
  <c r="I355" i="17"/>
  <c r="I356" i="17"/>
  <c r="I357" i="17"/>
  <c r="I358" i="17"/>
  <c r="I359" i="17"/>
  <c r="I360" i="17"/>
  <c r="I361" i="17"/>
  <c r="I362" i="17"/>
  <c r="I363" i="17"/>
  <c r="I364" i="17"/>
  <c r="I365" i="17"/>
  <c r="I366" i="17"/>
  <c r="I367" i="17"/>
  <c r="I368" i="17"/>
  <c r="I369" i="17"/>
  <c r="N369" i="17" s="1"/>
  <c r="I370" i="17"/>
  <c r="I371" i="17"/>
  <c r="I372" i="17"/>
  <c r="I373" i="17"/>
  <c r="I374" i="17"/>
  <c r="I375" i="17"/>
  <c r="N375" i="17" s="1"/>
  <c r="I376" i="17"/>
  <c r="I377" i="17"/>
  <c r="I378" i="17"/>
  <c r="I379" i="17"/>
  <c r="I380" i="17"/>
  <c r="I381" i="17"/>
  <c r="I382" i="17"/>
  <c r="I383" i="17"/>
  <c r="N383" i="17" s="1"/>
  <c r="I384" i="17"/>
  <c r="I385" i="17"/>
  <c r="N385" i="17" s="1"/>
  <c r="I386" i="17"/>
  <c r="I387" i="17"/>
  <c r="I388" i="17"/>
  <c r="I389" i="17"/>
  <c r="I390" i="17"/>
  <c r="I391" i="17"/>
  <c r="I392" i="17"/>
  <c r="I393" i="17"/>
  <c r="I394" i="17"/>
  <c r="I395" i="17"/>
  <c r="I396" i="17"/>
  <c r="N396" i="17" s="1"/>
  <c r="I397" i="17"/>
  <c r="I398" i="17"/>
  <c r="I399" i="17"/>
  <c r="N399" i="17" s="1"/>
  <c r="I400" i="17"/>
  <c r="I401" i="17"/>
  <c r="I402" i="17"/>
  <c r="N402" i="17" s="1"/>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N431" i="17" s="1"/>
  <c r="I432" i="17"/>
  <c r="I433" i="17"/>
  <c r="I434" i="17"/>
  <c r="N434" i="17" s="1"/>
  <c r="I435" i="17"/>
  <c r="I436" i="17"/>
  <c r="I437" i="17"/>
  <c r="I438" i="17"/>
  <c r="I439" i="17"/>
  <c r="I440" i="17"/>
  <c r="I441" i="17"/>
  <c r="I442" i="17"/>
  <c r="I443" i="17"/>
  <c r="N443" i="17" s="1"/>
  <c r="I444" i="17"/>
  <c r="N444" i="17" s="1"/>
  <c r="I445" i="17"/>
  <c r="N445" i="17" s="1"/>
  <c r="I446" i="17"/>
  <c r="I447" i="17"/>
  <c r="N447" i="17" s="1"/>
  <c r="I448" i="17"/>
  <c r="I449" i="17"/>
  <c r="I450" i="17"/>
  <c r="N450" i="17" s="1"/>
  <c r="I451" i="17"/>
  <c r="I452" i="17"/>
  <c r="I453" i="17"/>
  <c r="I454" i="17"/>
  <c r="I455" i="17"/>
  <c r="I456" i="17"/>
  <c r="I457" i="17"/>
  <c r="I458" i="17"/>
  <c r="I459" i="17"/>
  <c r="N459" i="17" s="1"/>
  <c r="I460" i="17"/>
  <c r="I461" i="17"/>
  <c r="I462" i="17"/>
  <c r="I463" i="17"/>
  <c r="N463" i="17" s="1"/>
  <c r="I464" i="17"/>
  <c r="I465" i="17"/>
  <c r="N465" i="17" s="1"/>
  <c r="I466" i="17"/>
  <c r="I467" i="17"/>
  <c r="I468" i="17"/>
  <c r="I469" i="17"/>
  <c r="I470" i="17"/>
  <c r="I471" i="17"/>
  <c r="I472" i="17"/>
  <c r="I473" i="17"/>
  <c r="I474" i="17"/>
  <c r="I475" i="17"/>
  <c r="I476" i="17"/>
  <c r="I477" i="17"/>
  <c r="N477" i="17" s="1"/>
  <c r="I478" i="17"/>
  <c r="N478" i="17" s="1"/>
  <c r="I479" i="17"/>
  <c r="I480" i="17"/>
  <c r="I481" i="17"/>
  <c r="I482" i="17"/>
  <c r="I483" i="17"/>
  <c r="I484" i="17"/>
  <c r="I485" i="17"/>
  <c r="I486" i="17"/>
  <c r="I487" i="17"/>
  <c r="I488" i="17"/>
  <c r="I489" i="17"/>
  <c r="I490" i="17"/>
  <c r="I491" i="17"/>
  <c r="I492" i="17"/>
  <c r="I493" i="17"/>
  <c r="I494" i="17"/>
  <c r="I495" i="17"/>
  <c r="I496" i="17"/>
  <c r="N496" i="17" s="1"/>
  <c r="I497" i="17"/>
  <c r="I498" i="17"/>
  <c r="I499" i="17"/>
  <c r="I500" i="17"/>
  <c r="I501" i="17"/>
  <c r="I502" i="17"/>
  <c r="I503" i="17"/>
  <c r="I504" i="17"/>
  <c r="I505" i="17"/>
  <c r="I506" i="17"/>
  <c r="N506" i="17" s="1"/>
  <c r="I507" i="17"/>
  <c r="I508" i="17"/>
  <c r="I509" i="17"/>
  <c r="N509" i="17" s="1"/>
  <c r="I510" i="17"/>
  <c r="I511" i="17"/>
  <c r="I512" i="17"/>
  <c r="I513" i="17"/>
  <c r="N513" i="17" s="1"/>
  <c r="I514" i="17"/>
  <c r="I515" i="17"/>
  <c r="I516" i="17"/>
  <c r="I517" i="17"/>
  <c r="I518" i="17"/>
  <c r="I519" i="17"/>
  <c r="I520" i="17"/>
  <c r="I521" i="17"/>
  <c r="I522" i="17"/>
  <c r="N522" i="17" s="1"/>
  <c r="I523" i="17"/>
  <c r="I524" i="17"/>
  <c r="I525" i="17"/>
  <c r="I526" i="17"/>
  <c r="I527" i="17"/>
  <c r="N527" i="17" s="1"/>
  <c r="I528" i="17"/>
  <c r="I529" i="17"/>
  <c r="I530" i="17"/>
  <c r="N530" i="17" s="1"/>
  <c r="I531" i="17"/>
  <c r="I532" i="17"/>
  <c r="I533" i="17"/>
  <c r="N533" i="17" s="1"/>
  <c r="I534" i="17"/>
  <c r="N534" i="17" s="1"/>
  <c r="I535" i="17"/>
  <c r="I536" i="17"/>
  <c r="I537" i="17"/>
  <c r="I538" i="17"/>
  <c r="I539" i="17"/>
  <c r="I540" i="17"/>
  <c r="I541" i="17"/>
  <c r="I542" i="17"/>
  <c r="I543" i="17"/>
  <c r="I544" i="17"/>
  <c r="I545" i="17"/>
  <c r="I546" i="17"/>
  <c r="N546" i="17" s="1"/>
  <c r="I547" i="17"/>
  <c r="I548" i="17"/>
  <c r="I549" i="17"/>
  <c r="N549" i="17" s="1"/>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N572" i="17" s="1"/>
  <c r="I573" i="17"/>
  <c r="I574" i="17"/>
  <c r="I575" i="17"/>
  <c r="N575" i="17" s="1"/>
  <c r="I576" i="17"/>
  <c r="I577" i="17"/>
  <c r="I578" i="17"/>
  <c r="I579" i="17"/>
  <c r="I580" i="17"/>
  <c r="N580" i="17" s="1"/>
  <c r="I581" i="17"/>
  <c r="I582" i="17"/>
  <c r="I583" i="17"/>
  <c r="I584" i="17"/>
  <c r="I585" i="17"/>
  <c r="I586" i="17"/>
  <c r="I587" i="17"/>
  <c r="I588" i="17"/>
  <c r="I589" i="17"/>
  <c r="I590" i="17"/>
  <c r="N590" i="17" s="1"/>
  <c r="I591" i="17"/>
  <c r="N591" i="17" s="1"/>
  <c r="I592" i="17"/>
  <c r="I593" i="17"/>
  <c r="I594" i="17"/>
  <c r="I595" i="17"/>
  <c r="I596" i="17"/>
  <c r="I597" i="17"/>
  <c r="I598" i="17"/>
  <c r="I599" i="17"/>
  <c r="I600" i="17"/>
  <c r="N600" i="17" s="1"/>
  <c r="I601" i="17"/>
  <c r="I602" i="17"/>
  <c r="I603" i="17"/>
  <c r="I604" i="17"/>
  <c r="N604" i="17" s="1"/>
  <c r="I605" i="17"/>
  <c r="N605" i="17" s="1"/>
  <c r="I606" i="17"/>
  <c r="I607" i="17"/>
  <c r="I608" i="17"/>
  <c r="I609" i="17"/>
  <c r="I610" i="17"/>
  <c r="I611" i="17"/>
  <c r="I612" i="17"/>
  <c r="I613" i="17"/>
  <c r="I614" i="17"/>
  <c r="I615" i="17"/>
  <c r="I616" i="17"/>
  <c r="I617" i="17"/>
  <c r="I618" i="17"/>
  <c r="I619" i="17"/>
  <c r="I620" i="17"/>
  <c r="I621" i="17"/>
  <c r="I622" i="17"/>
  <c r="N622" i="17" s="1"/>
  <c r="I623" i="17"/>
  <c r="N623" i="17" s="1"/>
  <c r="I624" i="17"/>
  <c r="I625" i="17"/>
  <c r="I626" i="17"/>
  <c r="I627" i="17"/>
  <c r="I628" i="17"/>
  <c r="I629" i="17"/>
  <c r="I630" i="17"/>
  <c r="I631" i="17"/>
  <c r="I632" i="17"/>
  <c r="N632" i="17" s="1"/>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N655" i="17" s="1"/>
  <c r="I656" i="17"/>
  <c r="I657" i="17"/>
  <c r="N657" i="17" s="1"/>
  <c r="I658" i="17"/>
  <c r="I659" i="17"/>
  <c r="I660" i="17"/>
  <c r="I661" i="17"/>
  <c r="I662" i="17"/>
  <c r="I663" i="17"/>
  <c r="I664" i="17"/>
  <c r="N664" i="17" s="1"/>
  <c r="I665" i="17"/>
  <c r="I666" i="17"/>
  <c r="I667" i="17"/>
  <c r="I668" i="17"/>
  <c r="I669" i="17"/>
  <c r="I670" i="17"/>
  <c r="N670" i="17" s="1"/>
  <c r="I671" i="17"/>
  <c r="I672" i="17"/>
  <c r="I673" i="17"/>
  <c r="I674" i="17"/>
  <c r="I675" i="17"/>
  <c r="I676" i="17"/>
  <c r="N676" i="17" s="1"/>
  <c r="I677" i="17"/>
  <c r="N677" i="17" s="1"/>
  <c r="I678" i="17"/>
  <c r="I679" i="17"/>
  <c r="I680" i="17"/>
  <c r="I681" i="17"/>
  <c r="I682" i="17"/>
  <c r="I683" i="17"/>
  <c r="I684" i="17"/>
  <c r="I685" i="17"/>
  <c r="I686" i="17"/>
  <c r="N686" i="17" s="1"/>
  <c r="I687" i="17"/>
  <c r="I688" i="17"/>
  <c r="I689" i="17"/>
  <c r="N689" i="17" s="1"/>
  <c r="I690" i="17"/>
  <c r="N690" i="17" s="1"/>
  <c r="I691" i="17"/>
  <c r="I692" i="17"/>
  <c r="I693" i="17"/>
  <c r="I694" i="17"/>
  <c r="I695" i="17"/>
  <c r="I696" i="17"/>
  <c r="I697" i="17"/>
  <c r="I698" i="17"/>
  <c r="I699" i="17"/>
  <c r="I700" i="17"/>
  <c r="I701" i="17"/>
  <c r="I702" i="17"/>
  <c r="I703" i="17"/>
  <c r="I704" i="17"/>
  <c r="I705" i="17"/>
  <c r="I706" i="17"/>
  <c r="I707" i="17"/>
  <c r="I708" i="17"/>
  <c r="I709" i="17"/>
  <c r="I710" i="17"/>
  <c r="N710" i="17" s="1"/>
  <c r="I711" i="17"/>
  <c r="I712" i="17"/>
  <c r="I713" i="17"/>
  <c r="I714" i="17"/>
  <c r="I715" i="17"/>
  <c r="I716" i="17"/>
  <c r="I717" i="17"/>
  <c r="N717" i="17" s="1"/>
  <c r="I718" i="17"/>
  <c r="I719" i="17"/>
  <c r="I720" i="17"/>
  <c r="I721" i="17"/>
  <c r="I722" i="17"/>
  <c r="I723" i="17"/>
  <c r="I724" i="17"/>
  <c r="I725" i="17"/>
  <c r="I726" i="17"/>
  <c r="I727" i="17"/>
  <c r="N727" i="17" s="1"/>
  <c r="I728" i="17"/>
  <c r="I729" i="17"/>
  <c r="I730" i="17"/>
  <c r="I731" i="17"/>
  <c r="I732" i="17"/>
  <c r="I733" i="17"/>
  <c r="N733" i="17" s="1"/>
  <c r="I734" i="17"/>
  <c r="I735" i="17"/>
  <c r="I736" i="17"/>
  <c r="I737" i="17"/>
  <c r="I738" i="17"/>
  <c r="I739" i="17"/>
  <c r="N739" i="17" s="1"/>
  <c r="I740" i="17"/>
  <c r="I741" i="17"/>
  <c r="I742" i="17"/>
  <c r="I743" i="17"/>
  <c r="I744" i="17"/>
  <c r="I745" i="17"/>
  <c r="I746" i="17"/>
  <c r="I747" i="17"/>
  <c r="I748" i="17"/>
  <c r="I749" i="17"/>
  <c r="I750" i="17"/>
  <c r="I751" i="17"/>
  <c r="N751" i="17" s="1"/>
  <c r="I752" i="17"/>
  <c r="I753" i="17"/>
  <c r="I754" i="17"/>
  <c r="I755" i="17"/>
  <c r="N755" i="17" s="1"/>
  <c r="I756" i="17"/>
  <c r="I757" i="17"/>
  <c r="I758" i="17"/>
  <c r="I759" i="17"/>
  <c r="I760" i="17"/>
  <c r="I761" i="17"/>
  <c r="I762" i="17"/>
  <c r="I763" i="17"/>
  <c r="I764" i="17"/>
  <c r="I765" i="17"/>
  <c r="N765" i="17" s="1"/>
  <c r="I766" i="17"/>
  <c r="I767" i="17"/>
  <c r="I768" i="17"/>
  <c r="N768" i="17" s="1"/>
  <c r="I769" i="17"/>
  <c r="I770" i="17"/>
  <c r="N770" i="17" s="1"/>
  <c r="I771" i="17"/>
  <c r="N771" i="17" s="1"/>
  <c r="I772" i="17"/>
  <c r="N772" i="17" s="1"/>
  <c r="I773" i="17"/>
  <c r="I774" i="17"/>
  <c r="I775" i="17"/>
  <c r="N775" i="17" s="1"/>
  <c r="I776" i="17"/>
  <c r="I777" i="17"/>
  <c r="I778" i="17"/>
  <c r="I779" i="17"/>
  <c r="I780" i="17"/>
  <c r="I781" i="17"/>
  <c r="N781" i="17" s="1"/>
  <c r="I782" i="17"/>
  <c r="I783" i="17"/>
  <c r="N783" i="17" s="1"/>
  <c r="I784" i="17"/>
  <c r="N784" i="17" s="1"/>
  <c r="I785" i="17"/>
  <c r="I786" i="17"/>
  <c r="I787" i="17"/>
  <c r="I788" i="17"/>
  <c r="I789" i="17"/>
  <c r="I790" i="17"/>
  <c r="I791" i="17"/>
  <c r="I792" i="17"/>
  <c r="I793" i="17"/>
  <c r="I794" i="17"/>
  <c r="I795" i="17"/>
  <c r="I796" i="17"/>
  <c r="I797" i="17"/>
  <c r="I798" i="17"/>
  <c r="I799" i="17"/>
  <c r="N799" i="17" s="1"/>
  <c r="I800" i="17"/>
  <c r="N800" i="17" s="1"/>
  <c r="I801" i="17"/>
  <c r="I802" i="17"/>
  <c r="N802" i="17" s="1"/>
  <c r="I803" i="17"/>
  <c r="I804" i="17"/>
  <c r="I805" i="17"/>
  <c r="I806" i="17"/>
  <c r="N806" i="17" s="1"/>
  <c r="I807" i="17"/>
  <c r="I808" i="17"/>
  <c r="N808" i="17" s="1"/>
  <c r="I809" i="17"/>
  <c r="I810" i="17"/>
  <c r="I811" i="17"/>
  <c r="I812" i="17"/>
  <c r="I813" i="17"/>
  <c r="I814" i="17"/>
  <c r="N814" i="17" s="1"/>
  <c r="I815" i="17"/>
  <c r="N815" i="17" s="1"/>
  <c r="I816" i="17"/>
  <c r="I817" i="17"/>
  <c r="I818" i="17"/>
  <c r="I819" i="17"/>
  <c r="N819" i="17" s="1"/>
  <c r="I820" i="17"/>
  <c r="N820" i="17" s="1"/>
  <c r="I821" i="17"/>
  <c r="N821" i="17" s="1"/>
  <c r="I822" i="17"/>
  <c r="I823" i="17"/>
  <c r="I824" i="17"/>
  <c r="I825" i="17"/>
  <c r="I826" i="17"/>
  <c r="N826" i="17" s="1"/>
  <c r="I827" i="17"/>
  <c r="I828" i="17"/>
  <c r="N828" i="17" s="1"/>
  <c r="I829" i="17"/>
  <c r="I830" i="17"/>
  <c r="I831" i="17"/>
  <c r="I832" i="17"/>
  <c r="I833" i="17"/>
  <c r="N833" i="17" s="1"/>
  <c r="I834" i="17"/>
  <c r="I835" i="17"/>
  <c r="I836" i="17"/>
  <c r="I837" i="17"/>
  <c r="I838" i="17"/>
  <c r="I839" i="17"/>
  <c r="I840" i="17"/>
  <c r="I841" i="17"/>
  <c r="I842" i="17"/>
  <c r="I843" i="17"/>
  <c r="I844" i="17"/>
  <c r="I845" i="17"/>
  <c r="N845" i="17" s="1"/>
  <c r="I846" i="17"/>
  <c r="I847" i="17"/>
  <c r="I848" i="17"/>
  <c r="N848" i="17" s="1"/>
  <c r="I849" i="17"/>
  <c r="I850" i="17"/>
  <c r="N850" i="17" s="1"/>
  <c r="I851" i="17"/>
  <c r="I852" i="17"/>
  <c r="I853" i="17"/>
  <c r="I854" i="17"/>
  <c r="I855" i="17"/>
  <c r="I856" i="17"/>
  <c r="I857" i="17"/>
  <c r="I858" i="17"/>
  <c r="I859" i="17"/>
  <c r="I860" i="17"/>
  <c r="I861" i="17"/>
  <c r="I862" i="17"/>
  <c r="I863" i="17"/>
  <c r="I864" i="17"/>
  <c r="I865" i="17"/>
  <c r="I866" i="17"/>
  <c r="I867" i="17"/>
  <c r="I868" i="17"/>
  <c r="I869" i="17"/>
  <c r="N869" i="17" s="1"/>
  <c r="I870" i="17"/>
  <c r="I871" i="17"/>
  <c r="I872" i="17"/>
  <c r="I873" i="17"/>
  <c r="I874" i="17"/>
  <c r="I875" i="17"/>
  <c r="I876" i="17"/>
  <c r="I877" i="17"/>
  <c r="I878" i="17"/>
  <c r="I879" i="17"/>
  <c r="I880" i="17"/>
  <c r="I881" i="17"/>
  <c r="I882" i="17"/>
  <c r="I883" i="17"/>
  <c r="N883" i="17" s="1"/>
  <c r="I884" i="17"/>
  <c r="I885" i="17"/>
  <c r="I886" i="17"/>
  <c r="I887" i="17"/>
  <c r="I888" i="17"/>
  <c r="I889" i="17"/>
  <c r="I890" i="17"/>
  <c r="I891" i="17"/>
  <c r="I892" i="17"/>
  <c r="N892" i="17" s="1"/>
  <c r="I893" i="17"/>
  <c r="N893" i="17" s="1"/>
  <c r="I894" i="17"/>
  <c r="I895" i="17"/>
  <c r="I896" i="17"/>
  <c r="I897" i="17"/>
  <c r="N897" i="17" s="1"/>
  <c r="I898" i="17"/>
  <c r="N898" i="17" s="1"/>
  <c r="I899" i="17"/>
  <c r="I900" i="17"/>
  <c r="I901" i="17"/>
  <c r="I902" i="17"/>
  <c r="I903" i="17"/>
  <c r="I904" i="17"/>
  <c r="I905" i="17"/>
  <c r="I906" i="17"/>
  <c r="I907" i="17"/>
  <c r="I908" i="17"/>
  <c r="I909" i="17"/>
  <c r="I910" i="17"/>
  <c r="N910" i="17" s="1"/>
  <c r="I911" i="17"/>
  <c r="I912" i="17"/>
  <c r="N912" i="17" s="1"/>
  <c r="I913" i="17"/>
  <c r="I914" i="17"/>
  <c r="I915" i="17"/>
  <c r="I916" i="17"/>
  <c r="I917" i="17"/>
  <c r="I918" i="17"/>
  <c r="I919" i="17"/>
  <c r="I920" i="17"/>
  <c r="I921" i="17"/>
  <c r="I922" i="17"/>
  <c r="I923" i="17"/>
  <c r="N923" i="17" s="1"/>
  <c r="I924" i="17"/>
  <c r="N924" i="17" s="1"/>
  <c r="I925" i="17"/>
  <c r="N925" i="17" s="1"/>
  <c r="I926" i="17"/>
  <c r="I927" i="17"/>
  <c r="I928" i="17"/>
  <c r="I929" i="17"/>
  <c r="I930" i="17"/>
  <c r="I931" i="17"/>
  <c r="I932" i="17"/>
  <c r="I933" i="17"/>
  <c r="I934" i="17"/>
  <c r="I935" i="17"/>
  <c r="I936" i="17"/>
  <c r="N936" i="17" s="1"/>
  <c r="I937" i="17"/>
  <c r="I938" i="17"/>
  <c r="N938" i="17" s="1"/>
  <c r="I939" i="17"/>
  <c r="I940" i="17"/>
  <c r="I941" i="17"/>
  <c r="I942" i="17"/>
  <c r="N942" i="17" s="1"/>
  <c r="I943" i="17"/>
  <c r="N943" i="17" s="1"/>
  <c r="I944" i="17"/>
  <c r="N944" i="17" s="1"/>
  <c r="I945" i="17"/>
  <c r="I946" i="17"/>
  <c r="I947" i="17"/>
  <c r="I948" i="17"/>
  <c r="I949" i="17"/>
  <c r="I950" i="17"/>
  <c r="I951" i="17"/>
  <c r="I952" i="17"/>
  <c r="I953" i="17"/>
  <c r="N953" i="17" s="1"/>
  <c r="I954" i="17"/>
  <c r="I955" i="17"/>
  <c r="N955" i="17" s="1"/>
  <c r="I956" i="17"/>
  <c r="I957" i="17"/>
  <c r="I958" i="17"/>
  <c r="I959" i="17"/>
  <c r="N959" i="17" s="1"/>
  <c r="I960" i="17"/>
  <c r="I961" i="17"/>
  <c r="I962" i="17"/>
  <c r="I963" i="17"/>
  <c r="I964" i="17"/>
  <c r="I965" i="17"/>
  <c r="I966" i="17"/>
  <c r="I967" i="17"/>
  <c r="I968" i="17"/>
  <c r="I969" i="17"/>
  <c r="I970" i="17"/>
  <c r="I971" i="17"/>
  <c r="I972" i="17"/>
  <c r="N972" i="17" s="1"/>
  <c r="I973" i="17"/>
  <c r="I974" i="17"/>
  <c r="I975" i="17"/>
  <c r="I976" i="17"/>
  <c r="I977" i="17"/>
  <c r="N977" i="17" s="1"/>
  <c r="I978" i="17"/>
  <c r="I979" i="17"/>
  <c r="N979" i="17" s="1"/>
  <c r="I980" i="17"/>
  <c r="I981" i="17"/>
  <c r="I982" i="17"/>
  <c r="I983" i="17"/>
  <c r="N983" i="17" s="1"/>
  <c r="I984" i="17"/>
  <c r="I985" i="17"/>
  <c r="I986" i="17"/>
  <c r="N986" i="17" s="1"/>
  <c r="I987" i="17"/>
  <c r="I988" i="17"/>
  <c r="N988" i="17" s="1"/>
  <c r="I989" i="17"/>
  <c r="N989" i="17" s="1"/>
  <c r="I990" i="17"/>
  <c r="N990" i="17" s="1"/>
  <c r="I991" i="17"/>
  <c r="I992" i="17"/>
  <c r="N992" i="17" s="1"/>
  <c r="I993" i="17"/>
  <c r="N993" i="17" s="1"/>
  <c r="I994" i="17"/>
  <c r="I995" i="17"/>
  <c r="I996" i="17"/>
  <c r="I997" i="17"/>
  <c r="I998" i="17"/>
  <c r="I999" i="17"/>
  <c r="I1000" i="17"/>
  <c r="I1001" i="17"/>
  <c r="I2" i="17"/>
  <c r="O92" i="17"/>
  <c r="O117" i="17"/>
  <c r="O118" i="17"/>
  <c r="O119" i="17"/>
  <c r="O124" i="17"/>
  <c r="O196" i="17"/>
  <c r="O218" i="17"/>
  <c r="O234" i="17"/>
  <c r="O332" i="17"/>
  <c r="O388" i="17"/>
  <c r="O398" i="17"/>
  <c r="O412" i="17"/>
  <c r="O437" i="17"/>
  <c r="O506" i="17"/>
  <c r="O586" i="17"/>
  <c r="O603" i="17"/>
  <c r="O630" i="17"/>
  <c r="O631" i="17"/>
  <c r="O678" i="17"/>
  <c r="O679" i="17"/>
  <c r="O716" i="17"/>
  <c r="O778" i="17"/>
  <c r="O783" i="17"/>
  <c r="O917" i="17"/>
  <c r="O956" i="17"/>
  <c r="O966" i="17"/>
  <c r="O973" i="17"/>
  <c r="O992" i="17"/>
  <c r="M29" i="17"/>
  <c r="M42" i="17"/>
  <c r="M45" i="17"/>
  <c r="M218" i="17"/>
  <c r="M331" i="17"/>
  <c r="M382" i="17"/>
  <c r="M388" i="17"/>
  <c r="M392" i="17"/>
  <c r="M396" i="17"/>
  <c r="M434" i="17"/>
  <c r="M604" i="17"/>
  <c r="M654" i="17"/>
  <c r="M698" i="17"/>
  <c r="M740" i="17"/>
  <c r="M808" i="17"/>
  <c r="M814" i="17"/>
  <c r="M821" i="17"/>
  <c r="M986" i="17"/>
  <c r="N6" i="17"/>
  <c r="O12" i="17"/>
  <c r="O13" i="17"/>
  <c r="O17" i="17"/>
  <c r="N20" i="17"/>
  <c r="O22" i="17"/>
  <c r="N24" i="17"/>
  <c r="N25" i="17"/>
  <c r="N36" i="17"/>
  <c r="N41" i="17"/>
  <c r="N42" i="17"/>
  <c r="M44" i="17"/>
  <c r="N45" i="17"/>
  <c r="O51" i="17"/>
  <c r="N52" i="17"/>
  <c r="N53" i="17"/>
  <c r="N57" i="17"/>
  <c r="N71" i="17"/>
  <c r="O76" i="17"/>
  <c r="N104" i="17"/>
  <c r="O115" i="17"/>
  <c r="N120" i="17"/>
  <c r="N137" i="17"/>
  <c r="M138" i="17"/>
  <c r="N153" i="17"/>
  <c r="N164" i="17"/>
  <c r="O180" i="17"/>
  <c r="N182" i="17"/>
  <c r="O186" i="17"/>
  <c r="N196" i="17"/>
  <c r="N201" i="17"/>
  <c r="O202" i="17"/>
  <c r="N214" i="17"/>
  <c r="N216" i="17"/>
  <c r="N217" i="17"/>
  <c r="N218" i="17"/>
  <c r="N226" i="17"/>
  <c r="O227" i="17"/>
  <c r="M234" i="17"/>
  <c r="O236" i="17"/>
  <c r="N244" i="17"/>
  <c r="N249" i="17"/>
  <c r="M255" i="17"/>
  <c r="N265" i="17"/>
  <c r="N266" i="17"/>
  <c r="O268" i="17"/>
  <c r="O277" i="17"/>
  <c r="N283" i="17"/>
  <c r="O292" i="17"/>
  <c r="N295" i="17"/>
  <c r="N297" i="17"/>
  <c r="O314" i="17"/>
  <c r="N330" i="17"/>
  <c r="O341" i="17"/>
  <c r="O347" i="17"/>
  <c r="O349" i="17"/>
  <c r="N356" i="17"/>
  <c r="O357" i="17"/>
  <c r="N358" i="17"/>
  <c r="N360" i="17"/>
  <c r="N361" i="17"/>
  <c r="N372" i="17"/>
  <c r="N374" i="17"/>
  <c r="N379" i="17"/>
  <c r="N381" i="17"/>
  <c r="O387" i="17"/>
  <c r="N388" i="17"/>
  <c r="N393" i="17"/>
  <c r="N407" i="17"/>
  <c r="N424" i="17"/>
  <c r="N425" i="17"/>
  <c r="N428" i="17"/>
  <c r="N436" i="17"/>
  <c r="N437" i="17"/>
  <c r="M438" i="17"/>
  <c r="N441" i="17"/>
  <c r="M446" i="17"/>
  <c r="N452" i="17"/>
  <c r="N473" i="17"/>
  <c r="O476" i="17"/>
  <c r="N485" i="17"/>
  <c r="N486" i="17"/>
  <c r="N489" i="17"/>
  <c r="N491" i="17"/>
  <c r="M494" i="17"/>
  <c r="N495" i="17"/>
  <c r="O501" i="17"/>
  <c r="O508" i="17"/>
  <c r="N516" i="17"/>
  <c r="N517" i="17"/>
  <c r="N532" i="17"/>
  <c r="N538" i="17"/>
  <c r="O539" i="17"/>
  <c r="N540" i="17"/>
  <c r="M545" i="17"/>
  <c r="O547" i="17"/>
  <c r="N548" i="17"/>
  <c r="N550" i="17"/>
  <c r="M554" i="17"/>
  <c r="N564" i="17"/>
  <c r="N569" i="17"/>
  <c r="N584" i="17"/>
  <c r="N586" i="17"/>
  <c r="N587" i="17"/>
  <c r="N588" i="17"/>
  <c r="N596" i="17"/>
  <c r="N601" i="17"/>
  <c r="N633" i="17"/>
  <c r="O634" i="17"/>
  <c r="N644" i="17"/>
  <c r="N645" i="17"/>
  <c r="M646" i="17"/>
  <c r="N647" i="17"/>
  <c r="O659" i="17"/>
  <c r="N665" i="17"/>
  <c r="M666" i="17"/>
  <c r="O683" i="17"/>
  <c r="O692" i="17"/>
  <c r="N693" i="17"/>
  <c r="N696" i="17"/>
  <c r="N698" i="17"/>
  <c r="N707" i="17"/>
  <c r="N708" i="17"/>
  <c r="N713" i="17"/>
  <c r="O714" i="17"/>
  <c r="N724" i="17"/>
  <c r="N729" i="17"/>
  <c r="M730" i="17"/>
  <c r="N741" i="17"/>
  <c r="N742" i="17"/>
  <c r="N746" i="17"/>
  <c r="O747" i="17"/>
  <c r="N757" i="17"/>
  <c r="N761" i="17"/>
  <c r="M762" i="17"/>
  <c r="M764" i="17"/>
  <c r="O780" i="17"/>
  <c r="O788" i="17"/>
  <c r="N789" i="17"/>
  <c r="M790" i="17"/>
  <c r="N796" i="17"/>
  <c r="N798" i="17"/>
  <c r="O812" i="17"/>
  <c r="M813" i="17"/>
  <c r="N822" i="17"/>
  <c r="N823" i="17"/>
  <c r="M827" i="17"/>
  <c r="N835" i="17"/>
  <c r="N837" i="17"/>
  <c r="M839" i="17"/>
  <c r="O841" i="17"/>
  <c r="N842" i="17"/>
  <c r="N843" i="17"/>
  <c r="M844" i="17"/>
  <c r="N855" i="17"/>
  <c r="N856" i="17"/>
  <c r="N857" i="17"/>
  <c r="O858" i="17"/>
  <c r="N859" i="17"/>
  <c r="N860" i="17"/>
  <c r="N861" i="17"/>
  <c r="N862" i="17"/>
  <c r="N863" i="17"/>
  <c r="N867" i="17"/>
  <c r="O868" i="17"/>
  <c r="N870" i="17"/>
  <c r="N871" i="17"/>
  <c r="N872" i="17"/>
  <c r="N889" i="17"/>
  <c r="M890" i="17"/>
  <c r="N891" i="17"/>
  <c r="O899" i="17"/>
  <c r="O901" i="17"/>
  <c r="M902" i="17"/>
  <c r="N903" i="17"/>
  <c r="N904" i="17"/>
  <c r="N905" i="17"/>
  <c r="N909" i="17"/>
  <c r="N916" i="17"/>
  <c r="M922" i="17"/>
  <c r="M926" i="17"/>
  <c r="M927" i="17"/>
  <c r="N931" i="17"/>
  <c r="N932" i="17"/>
  <c r="O940" i="17"/>
  <c r="N947" i="17"/>
  <c r="N952" i="17"/>
  <c r="M954" i="17"/>
  <c r="N964" i="17"/>
  <c r="N969" i="17"/>
  <c r="N970" i="17"/>
  <c r="N980" i="17"/>
  <c r="M987" i="17"/>
  <c r="N998" i="17"/>
  <c r="N999" i="17"/>
  <c r="N1000" i="17"/>
  <c r="M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M685" i="17" l="1"/>
  <c r="N685" i="17"/>
  <c r="M60" i="17"/>
  <c r="N60" i="17"/>
  <c r="O73" i="17"/>
  <c r="N73" i="17"/>
  <c r="M886" i="17"/>
  <c r="N886" i="17"/>
  <c r="M276" i="17"/>
  <c r="N276" i="17"/>
  <c r="M672" i="17"/>
  <c r="N672" i="17"/>
  <c r="N917" i="17"/>
  <c r="M343" i="17"/>
  <c r="N343" i="17"/>
  <c r="N289" i="17"/>
  <c r="N674" i="17"/>
  <c r="N702" i="17"/>
  <c r="N105" i="17"/>
  <c r="N255" i="17"/>
  <c r="N812" i="17"/>
  <c r="N594" i="17"/>
  <c r="N793" i="17"/>
  <c r="N899" i="17"/>
  <c r="M818" i="17"/>
  <c r="N818" i="17"/>
  <c r="N446" i="17"/>
  <c r="M956" i="17"/>
  <c r="N956" i="17"/>
  <c r="N144" i="17"/>
  <c r="N711" i="17"/>
  <c r="N49" i="17"/>
  <c r="N738" i="17"/>
  <c r="N494" i="17"/>
  <c r="O492" i="17"/>
  <c r="N492" i="17"/>
  <c r="M836" i="17"/>
  <c r="N836" i="17"/>
  <c r="M578" i="17"/>
  <c r="N578" i="17"/>
  <c r="O282" i="17"/>
  <c r="N282" i="17"/>
  <c r="M34" i="17"/>
  <c r="N34" i="17"/>
  <c r="O985" i="17"/>
  <c r="N985" i="17"/>
  <c r="O63" i="17"/>
  <c r="N63" i="17"/>
  <c r="M279" i="17"/>
  <c r="N279" i="17"/>
  <c r="O967" i="17"/>
  <c r="N967" i="17"/>
  <c r="M631" i="17"/>
  <c r="N631" i="17"/>
  <c r="M119" i="17"/>
  <c r="N119" i="17"/>
  <c r="M810" i="17"/>
  <c r="N810" i="17"/>
  <c r="O505" i="17"/>
  <c r="N505" i="17"/>
  <c r="M807" i="17"/>
  <c r="N807" i="17"/>
  <c r="O106" i="17"/>
  <c r="N106" i="17"/>
  <c r="N875" i="17"/>
  <c r="N902" i="17"/>
  <c r="N462" i="17"/>
  <c r="N914" i="17"/>
  <c r="N239" i="17"/>
  <c r="O636" i="17"/>
  <c r="N636" i="17"/>
  <c r="N560" i="17"/>
  <c r="M458" i="17"/>
  <c r="N458" i="17"/>
  <c r="M191" i="17"/>
  <c r="N191" i="17"/>
  <c r="M98" i="17"/>
  <c r="N98" i="17"/>
  <c r="N940" i="17"/>
  <c r="M367" i="17"/>
  <c r="N367" i="17"/>
  <c r="N308" i="17"/>
  <c r="N997" i="17"/>
  <c r="N366" i="17"/>
  <c r="N352" i="17"/>
  <c r="M172" i="17"/>
  <c r="N172" i="17"/>
  <c r="N336" i="17"/>
  <c r="M124" i="17"/>
  <c r="N124" i="17"/>
  <c r="M731" i="17"/>
  <c r="N731" i="17"/>
  <c r="M466" i="17"/>
  <c r="N466" i="17"/>
  <c r="N423" i="17"/>
  <c r="N377" i="17"/>
  <c r="M198" i="17"/>
  <c r="N198" i="17"/>
  <c r="M359" i="17"/>
  <c r="N359" i="17"/>
  <c r="M610" i="17"/>
  <c r="N610" i="17"/>
  <c r="N520" i="17"/>
  <c r="N769" i="17"/>
  <c r="M116" i="17"/>
  <c r="N116" i="17"/>
  <c r="N620" i="17"/>
  <c r="M911" i="17"/>
  <c r="N911" i="17"/>
  <c r="M750" i="17"/>
  <c r="N750" i="17"/>
  <c r="M471" i="17"/>
  <c r="N471" i="17"/>
  <c r="M143" i="17"/>
  <c r="N143" i="17"/>
  <c r="M127" i="17"/>
  <c r="N127" i="17"/>
  <c r="M80" i="17"/>
  <c r="N80" i="17"/>
  <c r="M556" i="17"/>
  <c r="N556" i="17"/>
  <c r="O409" i="17"/>
  <c r="N409" i="17"/>
  <c r="O759" i="17"/>
  <c r="N759" i="17"/>
  <c r="O553" i="17"/>
  <c r="N553" i="17"/>
  <c r="N699" i="17"/>
  <c r="N778" i="17"/>
  <c r="N430" i="17"/>
  <c r="N304" i="17"/>
  <c r="N922" i="17"/>
  <c r="N829" i="17"/>
  <c r="N790" i="17"/>
  <c r="N234" i="17"/>
  <c r="N70" i="17"/>
  <c r="N841" i="17"/>
  <c r="N921" i="17"/>
  <c r="N246" i="17"/>
  <c r="N894" i="17"/>
  <c r="N813" i="17"/>
  <c r="N273" i="17"/>
  <c r="N97" i="17"/>
  <c r="N54" i="17"/>
  <c r="N852" i="17"/>
  <c r="N482" i="17"/>
  <c r="N974" i="17"/>
  <c r="N945" i="17"/>
  <c r="N865" i="17"/>
  <c r="N825" i="17"/>
  <c r="N718" i="17"/>
  <c r="N438" i="17"/>
  <c r="N382" i="17"/>
  <c r="N326" i="17"/>
  <c r="N809" i="17"/>
  <c r="N725" i="17"/>
  <c r="N567" i="17"/>
  <c r="N504" i="17"/>
  <c r="N876" i="17"/>
  <c r="N743" i="17"/>
  <c r="N721" i="17"/>
  <c r="N642" i="17"/>
  <c r="N630" i="17"/>
  <c r="N512" i="17"/>
  <c r="N380" i="17"/>
  <c r="N194" i="17"/>
  <c r="N8" i="17"/>
  <c r="N176" i="17"/>
  <c r="N44" i="17"/>
  <c r="N31" i="17"/>
  <c r="N908" i="17"/>
  <c r="N844" i="17"/>
  <c r="N762" i="17"/>
  <c r="N545" i="17"/>
  <c r="N519" i="17"/>
  <c r="N386" i="17"/>
  <c r="N95" i="17"/>
  <c r="N55" i="17"/>
  <c r="M262" i="17"/>
  <c r="O262" i="17"/>
  <c r="M166" i="17"/>
  <c r="N166" i="17"/>
  <c r="N151" i="17"/>
  <c r="M151" i="17"/>
  <c r="O151" i="17"/>
  <c r="N138" i="17"/>
  <c r="M699" i="17"/>
  <c r="M235" i="17"/>
  <c r="O848" i="17"/>
  <c r="O782" i="17"/>
  <c r="O725" i="17"/>
  <c r="O533" i="17"/>
  <c r="O375" i="17"/>
  <c r="O138" i="17"/>
  <c r="M866" i="17"/>
  <c r="O866" i="17"/>
  <c r="M90" i="17"/>
  <c r="N90" i="17"/>
  <c r="O677" i="17"/>
  <c r="O289" i="17"/>
  <c r="M700" i="17"/>
  <c r="O700" i="17"/>
  <c r="N700" i="17"/>
  <c r="M481" i="17"/>
  <c r="N481" i="17"/>
  <c r="O957" i="17"/>
  <c r="N957" i="17"/>
  <c r="M756" i="17"/>
  <c r="O756" i="17"/>
  <c r="N607" i="17"/>
  <c r="O607" i="17"/>
  <c r="O366" i="17"/>
  <c r="M982" i="17"/>
  <c r="O982" i="17"/>
  <c r="N767" i="17"/>
  <c r="M767" i="17"/>
  <c r="M606" i="17"/>
  <c r="O606" i="17"/>
  <c r="M542" i="17"/>
  <c r="N542" i="17"/>
  <c r="M528" i="17"/>
  <c r="O528" i="17"/>
  <c r="M439" i="17"/>
  <c r="O439" i="17"/>
  <c r="N427" i="17"/>
  <c r="M427" i="17"/>
  <c r="M380" i="17"/>
  <c r="O276" i="17"/>
  <c r="M874" i="17"/>
  <c r="N874" i="17"/>
  <c r="O803" i="17"/>
  <c r="N803" i="17"/>
  <c r="N766" i="17"/>
  <c r="M766" i="17"/>
  <c r="M710" i="17"/>
  <c r="O710" i="17"/>
  <c r="M516" i="17"/>
  <c r="O516" i="17"/>
  <c r="N426" i="17"/>
  <c r="M426" i="17"/>
  <c r="N412" i="17"/>
  <c r="M412" i="17"/>
  <c r="M399" i="17"/>
  <c r="O399" i="17"/>
  <c r="N310" i="17"/>
  <c r="M310" i="17"/>
  <c r="M136" i="17"/>
  <c r="O136" i="17"/>
  <c r="N21" i="17"/>
  <c r="O21" i="17"/>
  <c r="M21" i="17"/>
  <c r="M377" i="17"/>
  <c r="O954" i="17"/>
  <c r="O768" i="17"/>
  <c r="O49" i="17"/>
  <c r="M644" i="17"/>
  <c r="O644" i="17"/>
  <c r="N411" i="17"/>
  <c r="O411" i="17"/>
  <c r="M385" i="17"/>
  <c r="O385" i="17"/>
  <c r="M257" i="17"/>
  <c r="N257" i="17"/>
  <c r="M146" i="17"/>
  <c r="O146" i="17"/>
  <c r="M674" i="17"/>
  <c r="O767" i="17"/>
  <c r="O645" i="17"/>
  <c r="O582" i="17"/>
  <c r="O496" i="17"/>
  <c r="O430" i="17"/>
  <c r="O273" i="17"/>
  <c r="O191" i="17"/>
  <c r="O44" i="17"/>
  <c r="N801" i="17"/>
  <c r="O801" i="17"/>
  <c r="N764" i="17"/>
  <c r="N719" i="17"/>
  <c r="N695" i="17"/>
  <c r="N576" i="17"/>
  <c r="N552" i="17"/>
  <c r="O552" i="17"/>
  <c r="N514" i="17"/>
  <c r="M514" i="17"/>
  <c r="N449" i="17"/>
  <c r="M410" i="17"/>
  <c r="O410" i="17"/>
  <c r="N384" i="17"/>
  <c r="N145" i="17"/>
  <c r="N109" i="17"/>
  <c r="M109" i="17"/>
  <c r="M20" i="17"/>
  <c r="O20" i="17"/>
  <c r="M899" i="17"/>
  <c r="M505" i="17"/>
  <c r="M375" i="17"/>
  <c r="O764" i="17"/>
  <c r="O698" i="17"/>
  <c r="O575" i="17"/>
  <c r="O423" i="17"/>
  <c r="O330" i="17"/>
  <c r="O184" i="17"/>
  <c r="M879" i="17"/>
  <c r="O879" i="17"/>
  <c r="M737" i="17"/>
  <c r="N737" i="17"/>
  <c r="M210" i="17"/>
  <c r="O210" i="17"/>
  <c r="M52" i="17"/>
  <c r="O938" i="17"/>
  <c r="M938" i="17"/>
  <c r="M690" i="17"/>
  <c r="O690" i="17"/>
  <c r="O329" i="17"/>
  <c r="M329" i="17"/>
  <c r="N329" i="17"/>
  <c r="N237" i="17"/>
  <c r="O237" i="17"/>
  <c r="O126" i="17"/>
  <c r="N126" i="17"/>
  <c r="M237" i="17"/>
  <c r="O379" i="17"/>
  <c r="M923" i="17"/>
  <c r="O923" i="17"/>
  <c r="M455" i="17"/>
  <c r="N455" i="17"/>
  <c r="N299" i="17"/>
  <c r="O299" i="17"/>
  <c r="M113" i="17"/>
  <c r="O113" i="17"/>
  <c r="N400" i="17"/>
  <c r="O400" i="17"/>
  <c r="O178" i="17"/>
  <c r="O114" i="17"/>
  <c r="M789" i="17"/>
  <c r="O789" i="17"/>
  <c r="M294" i="17"/>
  <c r="N294" i="17"/>
  <c r="O294" i="17"/>
  <c r="M492" i="17"/>
  <c r="O695" i="17"/>
  <c r="M882" i="17"/>
  <c r="N882" i="17"/>
  <c r="M822" i="17"/>
  <c r="O822" i="17"/>
  <c r="M751" i="17"/>
  <c r="O751" i="17"/>
  <c r="M615" i="17"/>
  <c r="N615" i="17"/>
  <c r="O574" i="17"/>
  <c r="N574" i="17"/>
  <c r="N461" i="17"/>
  <c r="O461" i="17"/>
  <c r="M306" i="17"/>
  <c r="N306" i="17"/>
  <c r="N293" i="17"/>
  <c r="O293" i="17"/>
  <c r="M330" i="17"/>
  <c r="M86" i="17"/>
  <c r="O944" i="17"/>
  <c r="O98" i="17"/>
  <c r="M977" i="17"/>
  <c r="O977" i="17"/>
  <c r="M964" i="17"/>
  <c r="O964" i="17"/>
  <c r="N832" i="17"/>
  <c r="O832" i="17"/>
  <c r="M832" i="17"/>
  <c r="M640" i="17"/>
  <c r="N640" i="17"/>
  <c r="N561" i="17"/>
  <c r="O561" i="17"/>
  <c r="M254" i="17"/>
  <c r="O254" i="17"/>
  <c r="N213" i="17"/>
  <c r="O213" i="17"/>
  <c r="M594" i="17"/>
  <c r="M450" i="17"/>
  <c r="M299" i="17"/>
  <c r="O622" i="17"/>
  <c r="O477" i="17"/>
  <c r="M798" i="17"/>
  <c r="O798" i="17"/>
  <c r="N653" i="17"/>
  <c r="M653" i="17"/>
  <c r="N613" i="17"/>
  <c r="O613" i="17"/>
  <c r="M599" i="17"/>
  <c r="N599" i="17"/>
  <c r="M522" i="17"/>
  <c r="O522" i="17"/>
  <c r="M588" i="17"/>
  <c r="M449" i="17"/>
  <c r="M63" i="17"/>
  <c r="O810" i="17"/>
  <c r="O685" i="17"/>
  <c r="O549" i="17"/>
  <c r="O386" i="17"/>
  <c r="O310" i="17"/>
  <c r="O172" i="17"/>
  <c r="N878" i="17"/>
  <c r="O878" i="17"/>
  <c r="M209" i="17"/>
  <c r="O209" i="17"/>
  <c r="N795" i="17"/>
  <c r="O795" i="17"/>
  <c r="O889" i="17"/>
  <c r="M889" i="17"/>
  <c r="O623" i="17"/>
  <c r="M623" i="17"/>
  <c r="M781" i="17"/>
  <c r="O781" i="17"/>
  <c r="N261" i="17"/>
  <c r="O261" i="17"/>
  <c r="N150" i="17"/>
  <c r="O150" i="17"/>
  <c r="M150" i="17"/>
  <c r="O972" i="17"/>
  <c r="O443" i="17"/>
  <c r="N744" i="17"/>
  <c r="M744" i="17"/>
  <c r="N593" i="17"/>
  <c r="M593" i="17"/>
  <c r="M10" i="17"/>
  <c r="O10" i="17"/>
  <c r="M657" i="17"/>
  <c r="O657" i="17"/>
  <c r="M564" i="17"/>
  <c r="O564" i="17"/>
  <c r="M215" i="17"/>
  <c r="N215" i="17"/>
  <c r="N69" i="17"/>
  <c r="O69" i="17"/>
  <c r="O513" i="17"/>
  <c r="M513" i="17"/>
  <c r="N107" i="17"/>
  <c r="O107" i="17"/>
  <c r="O484" i="17"/>
  <c r="O36" i="17"/>
  <c r="N987" i="17"/>
  <c r="N975" i="17"/>
  <c r="O975" i="17"/>
  <c r="O939" i="17"/>
  <c r="N939" i="17"/>
  <c r="M892" i="17"/>
  <c r="O892" i="17"/>
  <c r="N879" i="17"/>
  <c r="N866" i="17"/>
  <c r="M842" i="17"/>
  <c r="O842" i="17"/>
  <c r="N510" i="17"/>
  <c r="N484" i="17"/>
  <c r="O265" i="17"/>
  <c r="M265" i="17"/>
  <c r="M15" i="17"/>
  <c r="O15" i="17"/>
  <c r="M741" i="17"/>
  <c r="M587" i="17"/>
  <c r="O922" i="17"/>
  <c r="O620" i="17"/>
  <c r="O384" i="17"/>
  <c r="O164" i="17"/>
  <c r="M809" i="17"/>
  <c r="M504" i="17"/>
  <c r="O495" i="17"/>
  <c r="O190" i="17"/>
  <c r="O42" i="17"/>
  <c r="M841" i="17"/>
  <c r="N973" i="17"/>
  <c r="N950" i="17"/>
  <c r="N927" i="17"/>
  <c r="N906" i="17"/>
  <c r="N895" i="17"/>
  <c r="N885" i="17"/>
  <c r="N839" i="17"/>
  <c r="N654" i="17"/>
  <c r="N554" i="17"/>
  <c r="N392" i="17"/>
  <c r="N370" i="17"/>
  <c r="N270" i="17"/>
  <c r="N78" i="17"/>
  <c r="O924" i="17"/>
  <c r="O255" i="17"/>
  <c r="O55" i="17"/>
  <c r="O407" i="17"/>
  <c r="M304" i="17"/>
  <c r="O750" i="17"/>
  <c r="O656" i="17"/>
  <c r="O604" i="17"/>
  <c r="O446" i="17"/>
  <c r="O54" i="17"/>
  <c r="M991" i="17"/>
  <c r="O991" i="17"/>
  <c r="M887" i="17"/>
  <c r="O887" i="17"/>
  <c r="N896" i="17"/>
  <c r="O896" i="17"/>
  <c r="M713" i="17"/>
  <c r="O713" i="17"/>
  <c r="N691" i="17"/>
  <c r="O691" i="17"/>
  <c r="N498" i="17"/>
  <c r="O498" i="17"/>
  <c r="M498" i="17"/>
  <c r="O217" i="17"/>
  <c r="M217" i="17"/>
  <c r="O702" i="17"/>
  <c r="M971" i="17"/>
  <c r="N971" i="17"/>
  <c r="O971" i="17"/>
  <c r="N949" i="17"/>
  <c r="M949" i="17"/>
  <c r="O949" i="17"/>
  <c r="M733" i="17"/>
  <c r="O733" i="17"/>
  <c r="N723" i="17"/>
  <c r="O723" i="17"/>
  <c r="M723" i="17"/>
  <c r="N701" i="17"/>
  <c r="M701" i="17"/>
  <c r="O701" i="17"/>
  <c r="N592" i="17"/>
  <c r="M592" i="17"/>
  <c r="M580" i="17"/>
  <c r="O580" i="17"/>
  <c r="M569" i="17"/>
  <c r="O569" i="17"/>
  <c r="M303" i="17"/>
  <c r="O303" i="17"/>
  <c r="N303" i="17"/>
  <c r="N291" i="17"/>
  <c r="O291" i="17"/>
  <c r="M291" i="17"/>
  <c r="M278" i="17"/>
  <c r="O278" i="17"/>
  <c r="M230" i="17"/>
  <c r="O230" i="17"/>
  <c r="N230" i="17"/>
  <c r="M192" i="17"/>
  <c r="O192" i="17"/>
  <c r="M783" i="17"/>
  <c r="O535" i="17"/>
  <c r="N928" i="17"/>
  <c r="O928" i="17"/>
  <c r="M877" i="17"/>
  <c r="O877" i="17"/>
  <c r="O745" i="17"/>
  <c r="M745" i="17"/>
  <c r="N745" i="17"/>
  <c r="M734" i="17"/>
  <c r="N734" i="17"/>
  <c r="O734" i="17"/>
  <c r="N581" i="17"/>
  <c r="O581" i="17"/>
  <c r="N558" i="17"/>
  <c r="O558" i="17"/>
  <c r="M256" i="17"/>
  <c r="N256" i="17"/>
  <c r="O256" i="17"/>
  <c r="M232" i="17"/>
  <c r="O232" i="17"/>
  <c r="M206" i="17"/>
  <c r="O206" i="17"/>
  <c r="N907" i="17"/>
  <c r="O907" i="17"/>
  <c r="M907" i="17"/>
  <c r="O724" i="17"/>
  <c r="M724" i="17"/>
  <c r="N557" i="17"/>
  <c r="O557" i="17"/>
  <c r="M546" i="17"/>
  <c r="O546" i="17"/>
  <c r="M231" i="17"/>
  <c r="N231" i="17"/>
  <c r="O231" i="17"/>
  <c r="O950" i="17"/>
  <c r="N712" i="17"/>
  <c r="O712" i="17"/>
  <c r="M981" i="17"/>
  <c r="N981" i="17"/>
  <c r="M959" i="17"/>
  <c r="O959" i="17"/>
  <c r="N948" i="17"/>
  <c r="M755" i="17"/>
  <c r="O755" i="17"/>
  <c r="N732" i="17"/>
  <c r="N722" i="17"/>
  <c r="N579" i="17"/>
  <c r="O579" i="17"/>
  <c r="M579" i="17"/>
  <c r="N568" i="17"/>
  <c r="O568" i="17"/>
  <c r="N340" i="17"/>
  <c r="O340" i="17"/>
  <c r="N327" i="17"/>
  <c r="M266" i="17"/>
  <c r="O266" i="17"/>
  <c r="N229" i="17"/>
  <c r="O229" i="17"/>
  <c r="N203" i="17"/>
  <c r="M203" i="17"/>
  <c r="O203" i="17"/>
  <c r="M16" i="17"/>
  <c r="N16" i="17"/>
  <c r="O16" i="17"/>
  <c r="N4" i="17"/>
  <c r="M4" i="17"/>
  <c r="O4" i="17"/>
  <c r="M692" i="17"/>
  <c r="M169" i="17"/>
  <c r="O615" i="17"/>
  <c r="O979" i="17"/>
  <c r="M979" i="17"/>
  <c r="N968" i="17"/>
  <c r="O968" i="17"/>
  <c r="O797" i="17"/>
  <c r="M797" i="17"/>
  <c r="N797" i="17"/>
  <c r="N786" i="17"/>
  <c r="O786" i="17"/>
  <c r="N763" i="17"/>
  <c r="O763" i="17"/>
  <c r="N650" i="17"/>
  <c r="O650" i="17"/>
  <c r="M650" i="17"/>
  <c r="N638" i="17"/>
  <c r="M638" i="17"/>
  <c r="O638" i="17"/>
  <c r="N626" i="17"/>
  <c r="M614" i="17"/>
  <c r="O614" i="17"/>
  <c r="N395" i="17"/>
  <c r="O395" i="17"/>
  <c r="M395" i="17"/>
  <c r="N373" i="17"/>
  <c r="O373" i="17"/>
  <c r="M373" i="17"/>
  <c r="M337" i="17"/>
  <c r="O337" i="17"/>
  <c r="N311" i="17"/>
  <c r="M311" i="17"/>
  <c r="O311" i="17"/>
  <c r="M263" i="17"/>
  <c r="N263" i="17"/>
  <c r="M50" i="17"/>
  <c r="O50" i="17"/>
  <c r="M39" i="17"/>
  <c r="O39" i="17"/>
  <c r="M825" i="17"/>
  <c r="M989" i="17"/>
  <c r="O989" i="17"/>
  <c r="N978" i="17"/>
  <c r="O978" i="17"/>
  <c r="N849" i="17"/>
  <c r="O849" i="17"/>
  <c r="N827" i="17"/>
  <c r="O827" i="17"/>
  <c r="N785" i="17"/>
  <c r="M785" i="17"/>
  <c r="N773" i="17"/>
  <c r="O773" i="17"/>
  <c r="M773" i="17"/>
  <c r="M663" i="17"/>
  <c r="N663" i="17"/>
  <c r="O663" i="17"/>
  <c r="N649" i="17"/>
  <c r="O649" i="17"/>
  <c r="N637" i="17"/>
  <c r="O637" i="17"/>
  <c r="M637" i="17"/>
  <c r="M600" i="17"/>
  <c r="O600" i="17"/>
  <c r="M422" i="17"/>
  <c r="O422" i="17"/>
  <c r="N422" i="17"/>
  <c r="O394" i="17"/>
  <c r="N394" i="17"/>
  <c r="M394" i="17"/>
  <c r="O361" i="17"/>
  <c r="M361" i="17"/>
  <c r="M350" i="17"/>
  <c r="O350" i="17"/>
  <c r="M324" i="17"/>
  <c r="O324" i="17"/>
  <c r="N324" i="17"/>
  <c r="N122" i="17"/>
  <c r="O122" i="17"/>
  <c r="M122" i="17"/>
  <c r="O926" i="17"/>
  <c r="O646" i="17"/>
  <c r="O327" i="17"/>
  <c r="N776" i="17"/>
  <c r="M776" i="17"/>
  <c r="O776" i="17"/>
  <c r="M313" i="17"/>
  <c r="O313" i="17"/>
  <c r="N313" i="17"/>
  <c r="N2" i="17"/>
  <c r="O2" i="17"/>
  <c r="M2" i="17"/>
  <c r="N27" i="17"/>
  <c r="O27" i="17"/>
  <c r="N752" i="17"/>
  <c r="O752" i="17"/>
  <c r="N74" i="17"/>
  <c r="O74" i="17"/>
  <c r="M999" i="17"/>
  <c r="O999" i="17"/>
  <c r="M838" i="17"/>
  <c r="N838" i="17"/>
  <c r="O838" i="17"/>
  <c r="M796" i="17"/>
  <c r="O796" i="17"/>
  <c r="N648" i="17"/>
  <c r="O648" i="17"/>
  <c r="N625" i="17"/>
  <c r="O625" i="17"/>
  <c r="N612" i="17"/>
  <c r="M612" i="17"/>
  <c r="O612" i="17"/>
  <c r="N432" i="17"/>
  <c r="O432" i="17"/>
  <c r="M383" i="17"/>
  <c r="O383" i="17"/>
  <c r="M372" i="17"/>
  <c r="O372" i="17"/>
  <c r="N349" i="17"/>
  <c r="M349" i="17"/>
  <c r="M134" i="17"/>
  <c r="N134" i="17"/>
  <c r="O134" i="17"/>
  <c r="N121" i="17"/>
  <c r="O121" i="17"/>
  <c r="M110" i="17"/>
  <c r="O110" i="17"/>
  <c r="N84" i="17"/>
  <c r="O84" i="17"/>
  <c r="M84" i="17"/>
  <c r="N72" i="17"/>
  <c r="O72" i="17"/>
  <c r="M743" i="17"/>
  <c r="M568" i="17"/>
  <c r="M244" i="17"/>
  <c r="O807" i="17"/>
  <c r="O418" i="17"/>
  <c r="O326" i="17"/>
  <c r="O61" i="17"/>
  <c r="M364" i="17"/>
  <c r="N364" i="17"/>
  <c r="O364" i="17"/>
  <c r="N228" i="17"/>
  <c r="O228" i="17"/>
  <c r="N253" i="17"/>
  <c r="M253" i="17"/>
  <c r="O253" i="17"/>
  <c r="N1001" i="17"/>
  <c r="O1001" i="17"/>
  <c r="M639" i="17"/>
  <c r="N639" i="17"/>
  <c r="O639" i="17"/>
  <c r="N362" i="17"/>
  <c r="O362" i="17"/>
  <c r="N62" i="17"/>
  <c r="O62" i="17"/>
  <c r="O860" i="17"/>
  <c r="M860" i="17"/>
  <c r="M847" i="17"/>
  <c r="N847" i="17"/>
  <c r="O847" i="17"/>
  <c r="M826" i="17"/>
  <c r="O826" i="17"/>
  <c r="M673" i="17"/>
  <c r="N673" i="17"/>
  <c r="N661" i="17"/>
  <c r="M661" i="17"/>
  <c r="O661" i="17"/>
  <c r="N624" i="17"/>
  <c r="O624" i="17"/>
  <c r="N611" i="17"/>
  <c r="O611" i="17"/>
  <c r="M480" i="17"/>
  <c r="O480" i="17"/>
  <c r="N480" i="17"/>
  <c r="M420" i="17"/>
  <c r="N420" i="17"/>
  <c r="M393" i="17"/>
  <c r="O393" i="17"/>
  <c r="N133" i="17"/>
  <c r="O133" i="17"/>
  <c r="N83" i="17"/>
  <c r="O83" i="17"/>
  <c r="M83" i="17"/>
  <c r="O722" i="17"/>
  <c r="O244" i="17"/>
  <c r="O60" i="17"/>
  <c r="M302" i="17"/>
  <c r="O302" i="17"/>
  <c r="N753" i="17"/>
  <c r="O753" i="17"/>
  <c r="M753" i="17"/>
  <c r="M775" i="17"/>
  <c r="O775" i="17"/>
  <c r="M590" i="17"/>
  <c r="O590" i="17"/>
  <c r="N351" i="17"/>
  <c r="M351" i="17"/>
  <c r="N275" i="17"/>
  <c r="O275" i="17"/>
  <c r="M275" i="17"/>
  <c r="N890" i="17"/>
  <c r="O890" i="17"/>
  <c r="O815" i="17"/>
  <c r="M815" i="17"/>
  <c r="M684" i="17"/>
  <c r="N684" i="17"/>
  <c r="O684" i="17"/>
  <c r="M490" i="17"/>
  <c r="N490" i="17"/>
  <c r="O490" i="17"/>
  <c r="N479" i="17"/>
  <c r="O479" i="17"/>
  <c r="M479" i="17"/>
  <c r="M454" i="17"/>
  <c r="O454" i="17"/>
  <c r="N454" i="17"/>
  <c r="N442" i="17"/>
  <c r="O442" i="17"/>
  <c r="M431" i="17"/>
  <c r="O431" i="17"/>
  <c r="N405" i="17"/>
  <c r="O405" i="17"/>
  <c r="M158" i="17"/>
  <c r="N158" i="17"/>
  <c r="O158" i="17"/>
  <c r="M132" i="17"/>
  <c r="O132" i="17"/>
  <c r="N108" i="17"/>
  <c r="M108" i="17"/>
  <c r="O108" i="17"/>
  <c r="O82" i="17"/>
  <c r="M82" i="17"/>
  <c r="N82" i="17"/>
  <c r="M71" i="17"/>
  <c r="O71" i="17"/>
  <c r="M636" i="17"/>
  <c r="O837" i="17"/>
  <c r="N958" i="17"/>
  <c r="M958" i="17"/>
  <c r="O958" i="17"/>
  <c r="M765" i="17"/>
  <c r="O765" i="17"/>
  <c r="N555" i="17"/>
  <c r="M555" i="17"/>
  <c r="N363" i="17"/>
  <c r="O363" i="17"/>
  <c r="M363" i="17"/>
  <c r="M969" i="17"/>
  <c r="O969" i="17"/>
  <c r="M870" i="17"/>
  <c r="O870" i="17"/>
  <c r="N846" i="17"/>
  <c r="O846" i="17"/>
  <c r="M846" i="17"/>
  <c r="M806" i="17"/>
  <c r="O806" i="17"/>
  <c r="M647" i="17"/>
  <c r="O647" i="17"/>
  <c r="M900" i="17"/>
  <c r="O900" i="17"/>
  <c r="N900" i="17"/>
  <c r="N794" i="17"/>
  <c r="M794" i="17"/>
  <c r="O794" i="17"/>
  <c r="M694" i="17"/>
  <c r="O694" i="17"/>
  <c r="N694" i="17"/>
  <c r="N683" i="17"/>
  <c r="M503" i="17"/>
  <c r="N503" i="17"/>
  <c r="N418" i="17"/>
  <c r="N183" i="17"/>
  <c r="M183" i="17"/>
  <c r="N171" i="17"/>
  <c r="M171" i="17"/>
  <c r="O171" i="17"/>
  <c r="N157" i="17"/>
  <c r="O157" i="17"/>
  <c r="M157" i="17"/>
  <c r="M957" i="17"/>
  <c r="M444" i="17"/>
  <c r="M229" i="17"/>
  <c r="O919" i="17"/>
  <c r="O836" i="17"/>
  <c r="O503" i="17"/>
  <c r="O360" i="17"/>
  <c r="O144" i="17"/>
  <c r="O591" i="17"/>
  <c r="M591" i="17"/>
  <c r="N397" i="17"/>
  <c r="O397" i="17"/>
  <c r="M397" i="17"/>
  <c r="N264" i="17"/>
  <c r="O264" i="17"/>
  <c r="N880" i="17"/>
  <c r="O880" i="17"/>
  <c r="O845" i="17"/>
  <c r="M845" i="17"/>
  <c r="O804" i="17"/>
  <c r="N804" i="17"/>
  <c r="M804" i="17"/>
  <c r="N671" i="17"/>
  <c r="M671" i="17"/>
  <c r="N658" i="17"/>
  <c r="O658" i="17"/>
  <c r="M658" i="17"/>
  <c r="N525" i="17"/>
  <c r="M525" i="17"/>
  <c r="O525" i="17"/>
  <c r="O489" i="17"/>
  <c r="M489" i="17"/>
  <c r="N464" i="17"/>
  <c r="M464" i="17"/>
  <c r="O464" i="17"/>
  <c r="M441" i="17"/>
  <c r="O441" i="17"/>
  <c r="N156" i="17"/>
  <c r="O156" i="17"/>
  <c r="N130" i="17"/>
  <c r="O130" i="17"/>
  <c r="M948" i="17"/>
  <c r="M732" i="17"/>
  <c r="M626" i="17"/>
  <c r="M228" i="17"/>
  <c r="M74" i="17"/>
  <c r="O592" i="17"/>
  <c r="N544" i="17"/>
  <c r="M544" i="17"/>
  <c r="O544" i="17"/>
  <c r="M40" i="17"/>
  <c r="O40" i="17"/>
  <c r="M990" i="17"/>
  <c r="O990" i="17"/>
  <c r="M787" i="17"/>
  <c r="O787" i="17"/>
  <c r="N787" i="17"/>
  <c r="M601" i="17"/>
  <c r="O601" i="17"/>
  <c r="M374" i="17"/>
  <c r="O374" i="17"/>
  <c r="M312" i="17"/>
  <c r="O312" i="17"/>
  <c r="N14" i="17"/>
  <c r="M14" i="17"/>
  <c r="O14" i="17"/>
  <c r="M930" i="17"/>
  <c r="N930" i="17"/>
  <c r="O930" i="17"/>
  <c r="N919" i="17"/>
  <c r="M909" i="17"/>
  <c r="O909" i="17"/>
  <c r="N715" i="17"/>
  <c r="O715" i="17"/>
  <c r="M715" i="17"/>
  <c r="N703" i="17"/>
  <c r="M693" i="17"/>
  <c r="O693" i="17"/>
  <c r="N682" i="17"/>
  <c r="O682" i="17"/>
  <c r="M536" i="17"/>
  <c r="N536" i="17"/>
  <c r="N524" i="17"/>
  <c r="M524" i="17"/>
  <c r="O524" i="17"/>
  <c r="M452" i="17"/>
  <c r="O452" i="17"/>
  <c r="M440" i="17"/>
  <c r="N440" i="17"/>
  <c r="O440" i="17"/>
  <c r="N429" i="17"/>
  <c r="O429" i="17"/>
  <c r="N219" i="17"/>
  <c r="O219" i="17"/>
  <c r="M207" i="17"/>
  <c r="N207" i="17"/>
  <c r="O207" i="17"/>
  <c r="M182" i="17"/>
  <c r="O182" i="17"/>
  <c r="N169" i="17"/>
  <c r="M625" i="17"/>
  <c r="M73" i="17"/>
  <c r="O754" i="17"/>
  <c r="O673" i="17"/>
  <c r="M970" i="17"/>
  <c r="O970" i="17"/>
  <c r="N602" i="17"/>
  <c r="O602" i="17"/>
  <c r="M602" i="17"/>
  <c r="N339" i="17"/>
  <c r="O339" i="17"/>
  <c r="M339" i="17"/>
  <c r="M980" i="17"/>
  <c r="O980" i="17"/>
  <c r="M742" i="17"/>
  <c r="O742" i="17"/>
  <c r="N338" i="17"/>
  <c r="M338" i="17"/>
  <c r="O338" i="17"/>
  <c r="N87" i="17"/>
  <c r="M87" i="17"/>
  <c r="M929" i="17"/>
  <c r="O929" i="17"/>
  <c r="N887" i="17"/>
  <c r="N877" i="17"/>
  <c r="M867" i="17"/>
  <c r="O867" i="17"/>
  <c r="O735" i="17"/>
  <c r="N735" i="17"/>
  <c r="N692" i="17"/>
  <c r="N681" i="17"/>
  <c r="O670" i="17"/>
  <c r="M670" i="17"/>
  <c r="O559" i="17"/>
  <c r="N559" i="17"/>
  <c r="N535" i="17"/>
  <c r="M487" i="17"/>
  <c r="N487" i="17"/>
  <c r="O487" i="17"/>
  <c r="N475" i="17"/>
  <c r="O475" i="17"/>
  <c r="M475" i="17"/>
  <c r="M463" i="17"/>
  <c r="O463" i="17"/>
  <c r="N232" i="17"/>
  <c r="N206" i="17"/>
  <c r="N181" i="17"/>
  <c r="O181" i="17"/>
  <c r="M154" i="17"/>
  <c r="N154" i="17"/>
  <c r="O154" i="17"/>
  <c r="O1000" i="17"/>
  <c r="O672" i="17"/>
  <c r="O352" i="17"/>
  <c r="O183" i="17"/>
  <c r="M988" i="17"/>
  <c r="O988" i="17"/>
  <c r="M857" i="17"/>
  <c r="O857" i="17"/>
  <c r="N474" i="17"/>
  <c r="O474" i="17"/>
  <c r="N451" i="17"/>
  <c r="O451" i="17"/>
  <c r="M451" i="17"/>
  <c r="N252" i="17"/>
  <c r="M252" i="17"/>
  <c r="M153" i="17"/>
  <c r="O153" i="17"/>
  <c r="M129" i="17"/>
  <c r="N129" i="17"/>
  <c r="O129" i="17"/>
  <c r="M48" i="17"/>
  <c r="N48" i="17"/>
  <c r="O24" i="17"/>
  <c r="M24" i="17"/>
  <c r="O348" i="17"/>
  <c r="M998" i="17"/>
  <c r="O998" i="17"/>
  <c r="M946" i="17"/>
  <c r="N946" i="17"/>
  <c r="M925" i="17"/>
  <c r="O925" i="17"/>
  <c r="N915" i="17"/>
  <c r="O915" i="17"/>
  <c r="M823" i="17"/>
  <c r="O823" i="17"/>
  <c r="N740" i="17"/>
  <c r="O740" i="17"/>
  <c r="N531" i="17"/>
  <c r="O531" i="17"/>
  <c r="M428" i="17"/>
  <c r="O428" i="17"/>
  <c r="N416" i="17"/>
  <c r="O416" i="17"/>
  <c r="M335" i="17"/>
  <c r="O335" i="17"/>
  <c r="N335" i="17"/>
  <c r="N285" i="17"/>
  <c r="O285" i="17"/>
  <c r="M152" i="17"/>
  <c r="N152" i="17"/>
  <c r="N128" i="17"/>
  <c r="O128" i="17"/>
  <c r="M81" i="17"/>
  <c r="O81" i="17"/>
  <c r="M58" i="17"/>
  <c r="N58" i="17"/>
  <c r="O58" i="17"/>
  <c r="N47" i="17"/>
  <c r="O47" i="17"/>
  <c r="M496" i="17"/>
  <c r="O886" i="17"/>
  <c r="N935" i="17"/>
  <c r="O935" i="17"/>
  <c r="M905" i="17"/>
  <c r="O905" i="17"/>
  <c r="N792" i="17"/>
  <c r="O792" i="17"/>
  <c r="M771" i="17"/>
  <c r="O771" i="17"/>
  <c r="M761" i="17"/>
  <c r="O761" i="17"/>
  <c r="M609" i="17"/>
  <c r="O609" i="17"/>
  <c r="N609" i="17"/>
  <c r="N597" i="17"/>
  <c r="O597" i="17"/>
  <c r="M473" i="17"/>
  <c r="O473" i="17"/>
  <c r="N415" i="17"/>
  <c r="O415" i="17"/>
  <c r="N391" i="17"/>
  <c r="M391" i="17"/>
  <c r="M346" i="17"/>
  <c r="N346" i="17"/>
  <c r="M321" i="17"/>
  <c r="O321" i="17"/>
  <c r="N321" i="17"/>
  <c r="O297" i="17"/>
  <c r="M297" i="17"/>
  <c r="N284" i="17"/>
  <c r="O284" i="17"/>
  <c r="M226" i="17"/>
  <c r="O226" i="17"/>
  <c r="N140" i="17"/>
  <c r="M140" i="17"/>
  <c r="N93" i="17"/>
  <c r="M93" i="17"/>
  <c r="N46" i="17"/>
  <c r="M46" i="17"/>
  <c r="N22" i="17"/>
  <c r="M22" i="17"/>
  <c r="M924" i="17"/>
  <c r="M597" i="17"/>
  <c r="M36" i="17"/>
  <c r="O856" i="17"/>
  <c r="O346" i="17"/>
  <c r="O48" i="17"/>
  <c r="N965" i="17"/>
  <c r="M955" i="17"/>
  <c r="O955" i="17"/>
  <c r="N934" i="17"/>
  <c r="M854" i="17"/>
  <c r="N854" i="17"/>
  <c r="O843" i="17"/>
  <c r="M843" i="17"/>
  <c r="M833" i="17"/>
  <c r="O833" i="17"/>
  <c r="N791" i="17"/>
  <c r="O791" i="17"/>
  <c r="N780" i="17"/>
  <c r="N760" i="17"/>
  <c r="O760" i="17"/>
  <c r="N749" i="17"/>
  <c r="O739" i="17"/>
  <c r="M739" i="17"/>
  <c r="O709" i="17"/>
  <c r="N709" i="17"/>
  <c r="N688" i="17"/>
  <c r="M688" i="17"/>
  <c r="N666" i="17"/>
  <c r="N643" i="17"/>
  <c r="O643" i="17"/>
  <c r="N608" i="17"/>
  <c r="O608" i="17"/>
  <c r="N585" i="17"/>
  <c r="N541" i="17"/>
  <c r="O541" i="17"/>
  <c r="M530" i="17"/>
  <c r="O530" i="17"/>
  <c r="N507" i="17"/>
  <c r="O507" i="17"/>
  <c r="O472" i="17"/>
  <c r="N472" i="17"/>
  <c r="N460" i="17"/>
  <c r="O460" i="17"/>
  <c r="N414" i="17"/>
  <c r="M402" i="17"/>
  <c r="O402" i="17"/>
  <c r="N390" i="17"/>
  <c r="N345" i="17"/>
  <c r="N333" i="17"/>
  <c r="M333" i="17"/>
  <c r="N320" i="17"/>
  <c r="M320" i="17"/>
  <c r="M272" i="17"/>
  <c r="O272" i="17"/>
  <c r="M214" i="17"/>
  <c r="O214" i="17"/>
  <c r="O200" i="17"/>
  <c r="M200" i="17"/>
  <c r="N200" i="17"/>
  <c r="N68" i="17"/>
  <c r="M57" i="17"/>
  <c r="O57" i="17"/>
  <c r="N9" i="17"/>
  <c r="O9" i="17"/>
  <c r="M983" i="17"/>
  <c r="M921" i="17"/>
  <c r="M861" i="17"/>
  <c r="M812" i="17"/>
  <c r="M717" i="17"/>
  <c r="M549" i="17"/>
  <c r="M424" i="17"/>
  <c r="M282" i="17"/>
  <c r="M106" i="17"/>
  <c r="M31" i="17"/>
  <c r="O912" i="17"/>
  <c r="O882" i="17"/>
  <c r="O855" i="17"/>
  <c r="O800" i="17"/>
  <c r="O770" i="17"/>
  <c r="O717" i="17"/>
  <c r="O605" i="17"/>
  <c r="O548" i="17"/>
  <c r="O491" i="17"/>
  <c r="O462" i="17"/>
  <c r="O404" i="17"/>
  <c r="O342" i="17"/>
  <c r="O197" i="17"/>
  <c r="O166" i="17"/>
  <c r="O46" i="17"/>
  <c r="M937" i="17"/>
  <c r="O937" i="17"/>
  <c r="N937" i="17"/>
  <c r="M772" i="17"/>
  <c r="O772" i="17"/>
  <c r="M996" i="17"/>
  <c r="N996" i="17"/>
  <c r="M913" i="17"/>
  <c r="N913" i="17"/>
  <c r="N864" i="17"/>
  <c r="M864" i="17"/>
  <c r="O864" i="17"/>
  <c r="N811" i="17"/>
  <c r="O811" i="17"/>
  <c r="M655" i="17"/>
  <c r="O655" i="17"/>
  <c r="O632" i="17"/>
  <c r="M632" i="17"/>
  <c r="O596" i="17"/>
  <c r="M596" i="17"/>
  <c r="N483" i="17"/>
  <c r="O483" i="17"/>
  <c r="M260" i="17"/>
  <c r="O260" i="17"/>
  <c r="M249" i="17"/>
  <c r="O249" i="17"/>
  <c r="M225" i="17"/>
  <c r="O225" i="17"/>
  <c r="N199" i="17"/>
  <c r="O199" i="17"/>
  <c r="M188" i="17"/>
  <c r="O188" i="17"/>
  <c r="N163" i="17"/>
  <c r="O163" i="17"/>
  <c r="M104" i="17"/>
  <c r="O104" i="17"/>
  <c r="M79" i="17"/>
  <c r="N79" i="17"/>
  <c r="M811" i="17"/>
  <c r="M414" i="17"/>
  <c r="O965" i="17"/>
  <c r="O936" i="17"/>
  <c r="O520" i="17"/>
  <c r="O370" i="17"/>
  <c r="O165" i="17"/>
  <c r="N995" i="17"/>
  <c r="O995" i="17"/>
  <c r="N933" i="17"/>
  <c r="M933" i="17"/>
  <c r="M903" i="17"/>
  <c r="O903" i="17"/>
  <c r="N831" i="17"/>
  <c r="O831" i="17"/>
  <c r="N779" i="17"/>
  <c r="O779" i="17"/>
  <c r="N728" i="17"/>
  <c r="O728" i="17"/>
  <c r="M697" i="17"/>
  <c r="O697" i="17"/>
  <c r="M676" i="17"/>
  <c r="O676" i="17"/>
  <c r="N595" i="17"/>
  <c r="O595" i="17"/>
  <c r="M562" i="17"/>
  <c r="N562" i="17"/>
  <c r="M551" i="17"/>
  <c r="O551" i="17"/>
  <c r="M436" i="17"/>
  <c r="O436" i="17"/>
  <c r="O425" i="17"/>
  <c r="M425" i="17"/>
  <c r="N413" i="17"/>
  <c r="O413" i="17"/>
  <c r="N331" i="17"/>
  <c r="O331" i="17"/>
  <c r="N259" i="17"/>
  <c r="O259" i="17"/>
  <c r="N248" i="17"/>
  <c r="O248" i="17"/>
  <c r="N236" i="17"/>
  <c r="M236" i="17"/>
  <c r="M162" i="17"/>
  <c r="N162" i="17"/>
  <c r="O162" i="17"/>
  <c r="N149" i="17"/>
  <c r="O149" i="17"/>
  <c r="N103" i="17"/>
  <c r="O103" i="17"/>
  <c r="N67" i="17"/>
  <c r="O67" i="17"/>
  <c r="M32" i="17"/>
  <c r="N32" i="17"/>
  <c r="O32" i="17"/>
  <c r="M531" i="17"/>
  <c r="M413" i="17"/>
  <c r="M103" i="17"/>
  <c r="O934" i="17"/>
  <c r="O853" i="17"/>
  <c r="O741" i="17"/>
  <c r="O517" i="17"/>
  <c r="O459" i="17"/>
  <c r="O252" i="17"/>
  <c r="N984" i="17"/>
  <c r="M984" i="17"/>
  <c r="M953" i="17"/>
  <c r="O953" i="17"/>
  <c r="M883" i="17"/>
  <c r="O883" i="17"/>
  <c r="N873" i="17"/>
  <c r="O873" i="17"/>
  <c r="N830" i="17"/>
  <c r="O830" i="17"/>
  <c r="M799" i="17"/>
  <c r="O799" i="17"/>
  <c r="M747" i="17"/>
  <c r="N747" i="17"/>
  <c r="M707" i="17"/>
  <c r="O707" i="17"/>
  <c r="M686" i="17"/>
  <c r="O686" i="17"/>
  <c r="N675" i="17"/>
  <c r="O675" i="17"/>
  <c r="M665" i="17"/>
  <c r="O665" i="17"/>
  <c r="N619" i="17"/>
  <c r="M619" i="17"/>
  <c r="M584" i="17"/>
  <c r="O584" i="17"/>
  <c r="M447" i="17"/>
  <c r="O447" i="17"/>
  <c r="N435" i="17"/>
  <c r="O435" i="17"/>
  <c r="M435" i="17"/>
  <c r="N378" i="17"/>
  <c r="M378" i="17"/>
  <c r="O378" i="17"/>
  <c r="M356" i="17"/>
  <c r="O356" i="17"/>
  <c r="M318" i="17"/>
  <c r="O318" i="17"/>
  <c r="N281" i="17"/>
  <c r="O281" i="17"/>
  <c r="N258" i="17"/>
  <c r="O258" i="17"/>
  <c r="M258" i="17"/>
  <c r="M223" i="17"/>
  <c r="N223" i="17"/>
  <c r="N174" i="17"/>
  <c r="O174" i="17"/>
  <c r="M161" i="17"/>
  <c r="O161" i="17"/>
  <c r="M148" i="17"/>
  <c r="O148" i="17"/>
  <c r="N148" i="17"/>
  <c r="M66" i="17"/>
  <c r="N66" i="17"/>
  <c r="N43" i="17"/>
  <c r="O43" i="17"/>
  <c r="M43" i="17"/>
  <c r="N19" i="17"/>
  <c r="O19" i="17"/>
  <c r="M974" i="17"/>
  <c r="M855" i="17"/>
  <c r="M759" i="17"/>
  <c r="M708" i="17"/>
  <c r="O933" i="17"/>
  <c r="O906" i="17"/>
  <c r="O821" i="17"/>
  <c r="O711" i="17"/>
  <c r="O485" i="17"/>
  <c r="O458" i="17"/>
  <c r="O427" i="17"/>
  <c r="O367" i="17"/>
  <c r="O251" i="17"/>
  <c r="O223" i="17"/>
  <c r="N497" i="17"/>
  <c r="M497" i="17"/>
  <c r="N371" i="17"/>
  <c r="O371" i="17"/>
  <c r="N298" i="17"/>
  <c r="O298" i="17"/>
  <c r="M240" i="17"/>
  <c r="O240" i="17"/>
  <c r="N963" i="17"/>
  <c r="O963" i="17"/>
  <c r="M862" i="17"/>
  <c r="O862" i="17"/>
  <c r="M819" i="17"/>
  <c r="O819" i="17"/>
  <c r="N706" i="17"/>
  <c r="O706" i="17"/>
  <c r="M618" i="17"/>
  <c r="O618" i="17"/>
  <c r="N583" i="17"/>
  <c r="M583" i="17"/>
  <c r="M550" i="17"/>
  <c r="O550" i="17"/>
  <c r="O538" i="17"/>
  <c r="M538" i="17"/>
  <c r="N317" i="17"/>
  <c r="O317" i="17"/>
  <c r="N280" i="17"/>
  <c r="M280" i="17"/>
  <c r="N222" i="17"/>
  <c r="M222" i="17"/>
  <c r="O185" i="17"/>
  <c r="N185" i="17"/>
  <c r="M160" i="17"/>
  <c r="O160" i="17"/>
  <c r="N147" i="17"/>
  <c r="O147" i="17"/>
  <c r="O137" i="17"/>
  <c r="M137" i="17"/>
  <c r="M89" i="17"/>
  <c r="O89" i="17"/>
  <c r="N89" i="17"/>
  <c r="M18" i="17"/>
  <c r="O18" i="17"/>
  <c r="N18" i="17"/>
  <c r="M852" i="17"/>
  <c r="M803" i="17"/>
  <c r="M706" i="17"/>
  <c r="M642" i="17"/>
  <c r="M526" i="17"/>
  <c r="M472" i="17"/>
  <c r="M345" i="17"/>
  <c r="M19" i="17"/>
  <c r="O986" i="17"/>
  <c r="O932" i="17"/>
  <c r="O820" i="17"/>
  <c r="O766" i="17"/>
  <c r="O737" i="17"/>
  <c r="O514" i="17"/>
  <c r="O456" i="17"/>
  <c r="O426" i="17"/>
  <c r="O334" i="17"/>
  <c r="O306" i="17"/>
  <c r="O222" i="17"/>
  <c r="M916" i="17"/>
  <c r="O916" i="17"/>
  <c r="M566" i="17"/>
  <c r="N566" i="17"/>
  <c r="O532" i="17"/>
  <c r="M532" i="17"/>
  <c r="M486" i="17"/>
  <c r="O486" i="17"/>
  <c r="N417" i="17"/>
  <c r="M417" i="17"/>
  <c r="N323" i="17"/>
  <c r="O323" i="17"/>
  <c r="N286" i="17"/>
  <c r="O286" i="17"/>
  <c r="N142" i="17"/>
  <c r="O142" i="17"/>
  <c r="M993" i="17"/>
  <c r="O993" i="17"/>
  <c r="N962" i="17"/>
  <c r="O962" i="17"/>
  <c r="N951" i="17"/>
  <c r="M942" i="17"/>
  <c r="O942" i="17"/>
  <c r="M931" i="17"/>
  <c r="O931" i="17"/>
  <c r="M788" i="17"/>
  <c r="N788" i="17"/>
  <c r="N777" i="17"/>
  <c r="N756" i="17"/>
  <c r="M746" i="17"/>
  <c r="O746" i="17"/>
  <c r="N736" i="17"/>
  <c r="M736" i="17"/>
  <c r="N716" i="17"/>
  <c r="N582" i="17"/>
  <c r="O572" i="17"/>
  <c r="M572" i="17"/>
  <c r="N537" i="17"/>
  <c r="O537" i="17"/>
  <c r="N526" i="17"/>
  <c r="N515" i="17"/>
  <c r="O515" i="17"/>
  <c r="N468" i="17"/>
  <c r="O468" i="17"/>
  <c r="N456" i="17"/>
  <c r="N410" i="17"/>
  <c r="N398" i="17"/>
  <c r="M354" i="17"/>
  <c r="O354" i="17"/>
  <c r="N184" i="17"/>
  <c r="N146" i="17"/>
  <c r="N136" i="17"/>
  <c r="M100" i="17"/>
  <c r="N100" i="17"/>
  <c r="N88" i="17"/>
  <c r="M6" i="17"/>
  <c r="O6" i="17"/>
  <c r="M802" i="17"/>
  <c r="M586" i="17"/>
  <c r="M342" i="17"/>
  <c r="M259" i="17"/>
  <c r="M174" i="17"/>
  <c r="M9" i="17"/>
  <c r="O984" i="17"/>
  <c r="O902" i="17"/>
  <c r="O790" i="17"/>
  <c r="O736" i="17"/>
  <c r="O708" i="17"/>
  <c r="O542" i="17"/>
  <c r="O510" i="17"/>
  <c r="O482" i="17"/>
  <c r="O424" i="17"/>
  <c r="O391" i="17"/>
  <c r="O333" i="17"/>
  <c r="O247" i="17"/>
  <c r="O68" i="17"/>
  <c r="O8" i="17"/>
  <c r="N961" i="17"/>
  <c r="O961" i="17"/>
  <c r="N941" i="17"/>
  <c r="M941" i="17"/>
  <c r="M910" i="17"/>
  <c r="O910" i="17"/>
  <c r="M891" i="17"/>
  <c r="O891" i="17"/>
  <c r="N881" i="17"/>
  <c r="O881" i="17"/>
  <c r="M871" i="17"/>
  <c r="O871" i="17"/>
  <c r="M850" i="17"/>
  <c r="O850" i="17"/>
  <c r="N629" i="17"/>
  <c r="O629" i="17"/>
  <c r="N616" i="17"/>
  <c r="O616" i="17"/>
  <c r="N467" i="17"/>
  <c r="O467" i="17"/>
  <c r="N433" i="17"/>
  <c r="O433" i="17"/>
  <c r="M433" i="17"/>
  <c r="O376" i="17"/>
  <c r="N376" i="17"/>
  <c r="M353" i="17"/>
  <c r="N353" i="17"/>
  <c r="M316" i="17"/>
  <c r="O316" i="17"/>
  <c r="N245" i="17"/>
  <c r="O245" i="17"/>
  <c r="M208" i="17"/>
  <c r="N208" i="17"/>
  <c r="N195" i="17"/>
  <c r="O195" i="17"/>
  <c r="M111" i="17"/>
  <c r="N111" i="17"/>
  <c r="N99" i="17"/>
  <c r="O99" i="17"/>
  <c r="M64" i="17"/>
  <c r="O64" i="17"/>
  <c r="N29" i="17"/>
  <c r="O29" i="17"/>
  <c r="M962" i="17"/>
  <c r="M800" i="17"/>
  <c r="M585" i="17"/>
  <c r="M519" i="17"/>
  <c r="M248" i="17"/>
  <c r="O983" i="17"/>
  <c r="O874" i="17"/>
  <c r="O566" i="17"/>
  <c r="O509" i="17"/>
  <c r="O481" i="17"/>
  <c r="O450" i="17"/>
  <c r="O390" i="17"/>
  <c r="O125" i="17"/>
  <c r="O95" i="17"/>
  <c r="O66" i="17"/>
  <c r="M41" i="17"/>
  <c r="O41" i="17"/>
  <c r="O466" i="17"/>
  <c r="O369" i="17"/>
  <c r="O155" i="17"/>
  <c r="O116" i="17"/>
  <c r="M947" i="17"/>
  <c r="O947" i="17"/>
  <c r="N500" i="17"/>
  <c r="M500" i="17"/>
  <c r="N389" i="17"/>
  <c r="M389" i="17"/>
  <c r="M201" i="17"/>
  <c r="O201" i="17"/>
  <c r="N3" i="17"/>
  <c r="O3" i="17"/>
  <c r="M409" i="17"/>
  <c r="O578" i="17"/>
  <c r="O500" i="17"/>
  <c r="O344" i="17"/>
  <c r="O325" i="17"/>
  <c r="O52" i="17"/>
  <c r="N888" i="17"/>
  <c r="O888" i="17"/>
  <c r="M729" i="17"/>
  <c r="O729" i="17"/>
  <c r="M633" i="17"/>
  <c r="O633" i="17"/>
  <c r="N577" i="17"/>
  <c r="O577" i="17"/>
  <c r="N499" i="17"/>
  <c r="O499" i="17"/>
  <c r="M358" i="17"/>
  <c r="O358" i="17"/>
  <c r="N267" i="17"/>
  <c r="O267" i="17"/>
  <c r="N179" i="17"/>
  <c r="O179" i="17"/>
  <c r="M25" i="17"/>
  <c r="O25" i="17"/>
  <c r="M967" i="17"/>
  <c r="O987" i="17"/>
  <c r="O869" i="17"/>
  <c r="O343" i="17"/>
  <c r="O167" i="17"/>
  <c r="O109" i="17"/>
  <c r="O90" i="17"/>
  <c r="O70" i="17"/>
  <c r="N355" i="17"/>
  <c r="O355" i="17"/>
  <c r="N243" i="17"/>
  <c r="O243" i="17"/>
  <c r="N131" i="17"/>
  <c r="O131" i="17"/>
  <c r="M120" i="17"/>
  <c r="O120" i="17"/>
  <c r="N11" i="17"/>
  <c r="O11" i="17"/>
  <c r="M239" i="17"/>
  <c r="O748" i="17"/>
  <c r="O610" i="17"/>
  <c r="O455" i="17"/>
  <c r="O143" i="17"/>
  <c r="O45" i="17"/>
  <c r="O396" i="17"/>
  <c r="O220" i="17"/>
  <c r="M943" i="17"/>
  <c r="O943" i="17"/>
  <c r="M835" i="17"/>
  <c r="O835" i="17"/>
  <c r="N705" i="17"/>
  <c r="O705" i="17"/>
  <c r="M617" i="17"/>
  <c r="O617" i="17"/>
  <c r="O175" i="17"/>
  <c r="M175" i="17"/>
  <c r="M992" i="17"/>
  <c r="M757" i="17"/>
  <c r="M478" i="17"/>
  <c r="M179" i="17"/>
  <c r="M107" i="17"/>
  <c r="O784" i="17"/>
  <c r="O511" i="17"/>
  <c r="O257" i="17"/>
  <c r="O141" i="17"/>
  <c r="M897" i="17"/>
  <c r="N570" i="17"/>
  <c r="M570" i="17"/>
  <c r="N91" i="17"/>
  <c r="M91" i="17"/>
  <c r="N28" i="17"/>
  <c r="M28" i="17"/>
  <c r="M348" i="17"/>
  <c r="N960" i="17"/>
  <c r="M960" i="17"/>
  <c r="M714" i="17"/>
  <c r="N714" i="17"/>
  <c r="N704" i="17"/>
  <c r="M704" i="17"/>
  <c r="N621" i="17"/>
  <c r="M621" i="17"/>
  <c r="N589" i="17"/>
  <c r="M589" i="17"/>
  <c r="N547" i="17"/>
  <c r="M547" i="17"/>
  <c r="N368" i="17"/>
  <c r="M368" i="17"/>
  <c r="N347" i="17"/>
  <c r="M347" i="17"/>
  <c r="N101" i="17"/>
  <c r="M101" i="17"/>
  <c r="N59" i="17"/>
  <c r="M59" i="17"/>
  <c r="N38" i="17"/>
  <c r="M38" i="17"/>
  <c r="M26" i="17"/>
  <c r="N26" i="17"/>
  <c r="M961" i="17"/>
  <c r="M869" i="17"/>
  <c r="M649" i="17"/>
  <c r="M575" i="17"/>
  <c r="M474" i="17"/>
  <c r="M317" i="17"/>
  <c r="M286" i="17"/>
  <c r="M167" i="17"/>
  <c r="N817" i="17"/>
  <c r="M817" i="17"/>
  <c r="N408" i="17"/>
  <c r="M408" i="17"/>
  <c r="N387" i="17"/>
  <c r="M387" i="17"/>
  <c r="N357" i="17"/>
  <c r="M357" i="17"/>
  <c r="N305" i="17"/>
  <c r="M305" i="17"/>
  <c r="N250" i="17"/>
  <c r="M250" i="17"/>
  <c r="M801" i="17"/>
  <c r="M760" i="17"/>
  <c r="M696" i="17"/>
  <c r="M645" i="17"/>
  <c r="M595" i="17"/>
  <c r="M548" i="17"/>
  <c r="M416" i="17"/>
  <c r="M371" i="17"/>
  <c r="M285" i="17"/>
  <c r="M197" i="17"/>
  <c r="M164" i="17"/>
  <c r="M133" i="17"/>
  <c r="M884" i="17"/>
  <c r="N884" i="17"/>
  <c r="N816" i="17"/>
  <c r="M816" i="17"/>
  <c r="N641" i="17"/>
  <c r="M641" i="17"/>
  <c r="N315" i="17"/>
  <c r="M315" i="17"/>
  <c r="M912" i="17"/>
  <c r="M779" i="17"/>
  <c r="M415" i="17"/>
  <c r="M340" i="17"/>
  <c r="M284" i="17"/>
  <c r="M163" i="17"/>
  <c r="M131" i="17"/>
  <c r="M11" i="17"/>
  <c r="N651" i="17"/>
  <c r="M651" i="17"/>
  <c r="N523" i="17"/>
  <c r="M523" i="17"/>
  <c r="M502" i="17"/>
  <c r="N502" i="17"/>
  <c r="N470" i="17"/>
  <c r="M470" i="17"/>
  <c r="N406" i="17"/>
  <c r="M406" i="17"/>
  <c r="N314" i="17"/>
  <c r="M314" i="17"/>
  <c r="M238" i="17"/>
  <c r="N238" i="17"/>
  <c r="N227" i="17"/>
  <c r="M227" i="17"/>
  <c r="N173" i="17"/>
  <c r="M173" i="17"/>
  <c r="N35" i="17"/>
  <c r="M35" i="17"/>
  <c r="M932" i="17"/>
  <c r="M643" i="17"/>
  <c r="M616" i="17"/>
  <c r="M517" i="17"/>
  <c r="M495" i="17"/>
  <c r="M467" i="17"/>
  <c r="M283" i="17"/>
  <c r="M220" i="17"/>
  <c r="M195" i="17"/>
  <c r="M130" i="17"/>
  <c r="M758" i="17"/>
  <c r="N758" i="17"/>
  <c r="N662" i="17"/>
  <c r="M662" i="17"/>
  <c r="N501" i="17"/>
  <c r="M501" i="17"/>
  <c r="N469" i="17"/>
  <c r="M469" i="17"/>
  <c r="N448" i="17"/>
  <c r="M448" i="17"/>
  <c r="M292" i="17"/>
  <c r="N292" i="17"/>
  <c r="N269" i="17"/>
  <c r="M269" i="17"/>
  <c r="N205" i="17"/>
  <c r="M205" i="17"/>
  <c r="N13" i="17"/>
  <c r="M13" i="17"/>
  <c r="M978" i="17"/>
  <c r="M541" i="17"/>
  <c r="M219" i="17"/>
  <c r="M128" i="17"/>
  <c r="M69" i="17"/>
  <c r="N994" i="17"/>
  <c r="N976" i="17"/>
  <c r="M976" i="17"/>
  <c r="N929" i="17"/>
  <c r="N920" i="17"/>
  <c r="M920" i="17"/>
  <c r="M901" i="17"/>
  <c r="N901" i="17"/>
  <c r="N853" i="17"/>
  <c r="N834" i="17"/>
  <c r="M834" i="17"/>
  <c r="N824" i="17"/>
  <c r="M824" i="17"/>
  <c r="M805" i="17"/>
  <c r="N805" i="17"/>
  <c r="N748" i="17"/>
  <c r="N730" i="17"/>
  <c r="N617" i="17"/>
  <c r="N606" i="17"/>
  <c r="N565" i="17"/>
  <c r="M565" i="17"/>
  <c r="N511" i="17"/>
  <c r="M457" i="17"/>
  <c r="N457" i="17"/>
  <c r="N404" i="17"/>
  <c r="N365" i="17"/>
  <c r="M365" i="17"/>
  <c r="N354" i="17"/>
  <c r="N344" i="17"/>
  <c r="N334" i="17"/>
  <c r="N247" i="17"/>
  <c r="N204" i="17"/>
  <c r="M204" i="17"/>
  <c r="M193" i="17"/>
  <c r="N193" i="17"/>
  <c r="N160" i="17"/>
  <c r="N139" i="17"/>
  <c r="M139" i="17"/>
  <c r="N118" i="17"/>
  <c r="M23" i="17"/>
  <c r="N23" i="17"/>
  <c r="N12" i="17"/>
  <c r="M12" i="17"/>
  <c r="M952" i="17"/>
  <c r="M712" i="17"/>
  <c r="M691" i="17"/>
  <c r="M613" i="17"/>
  <c r="M540" i="17"/>
  <c r="M515" i="17"/>
  <c r="M491" i="17"/>
  <c r="M465" i="17"/>
  <c r="M362" i="17"/>
  <c r="M281" i="17"/>
  <c r="M251" i="17"/>
  <c r="M190" i="17"/>
  <c r="M156" i="17"/>
  <c r="M99" i="17"/>
  <c r="M67" i="17"/>
  <c r="N687" i="17"/>
  <c r="M687" i="17"/>
  <c r="N634" i="17"/>
  <c r="M634" i="17"/>
  <c r="M7" i="17"/>
  <c r="N7" i="17"/>
  <c r="M400" i="17"/>
  <c r="N421" i="17"/>
  <c r="M421" i="17"/>
  <c r="M328" i="17"/>
  <c r="N328" i="17"/>
  <c r="N296" i="17"/>
  <c r="M296" i="17"/>
  <c r="M241" i="17"/>
  <c r="N241" i="17"/>
  <c r="N187" i="17"/>
  <c r="M187" i="17"/>
  <c r="N123" i="17"/>
  <c r="M123" i="17"/>
  <c r="M17" i="17"/>
  <c r="N17" i="17"/>
  <c r="M828" i="17"/>
  <c r="N493" i="17"/>
  <c r="M493" i="17"/>
  <c r="N186" i="17"/>
  <c r="M186" i="17"/>
  <c r="M102" i="17"/>
  <c r="N102" i="17"/>
  <c r="M199" i="17"/>
  <c r="M966" i="17"/>
  <c r="N966" i="17"/>
  <c r="N720" i="17"/>
  <c r="M720" i="17"/>
  <c r="N660" i="17"/>
  <c r="M660" i="17"/>
  <c r="N543" i="17"/>
  <c r="M543" i="17"/>
  <c r="M752" i="17"/>
  <c r="M411" i="17"/>
  <c r="N659" i="17"/>
  <c r="M659" i="17"/>
  <c r="N627" i="17"/>
  <c r="M627" i="17"/>
  <c r="N403" i="17"/>
  <c r="M403" i="17"/>
  <c r="N322" i="17"/>
  <c r="M322" i="17"/>
  <c r="N277" i="17"/>
  <c r="M277" i="17"/>
  <c r="M202" i="17"/>
  <c r="N202" i="17"/>
  <c r="M170" i="17"/>
  <c r="N170" i="17"/>
  <c r="N159" i="17"/>
  <c r="M159" i="17"/>
  <c r="N117" i="17"/>
  <c r="M117" i="17"/>
  <c r="N75" i="17"/>
  <c r="M75" i="17"/>
  <c r="M65" i="17"/>
  <c r="N65" i="17"/>
  <c r="M928" i="17"/>
  <c r="M881" i="17"/>
  <c r="M837" i="17"/>
  <c r="M537" i="17"/>
  <c r="M461" i="17"/>
  <c r="M360" i="17"/>
  <c r="M918" i="17"/>
  <c r="N918" i="17"/>
  <c r="N680" i="17"/>
  <c r="M680" i="17"/>
  <c r="N563" i="17"/>
  <c r="M563" i="17"/>
  <c r="N224" i="17"/>
  <c r="M224" i="17"/>
  <c r="M96" i="17"/>
  <c r="N96" i="17"/>
  <c r="N85" i="17"/>
  <c r="M85" i="17"/>
  <c r="M972" i="17"/>
  <c r="M904" i="17"/>
  <c r="M880" i="17"/>
  <c r="M770" i="17"/>
  <c r="M485" i="17"/>
  <c r="M460" i="17"/>
  <c r="M30" i="17"/>
  <c r="N851" i="17"/>
  <c r="M851" i="17"/>
  <c r="M774" i="17"/>
  <c r="N774" i="17"/>
  <c r="N603" i="17"/>
  <c r="M603" i="17"/>
  <c r="N573" i="17"/>
  <c r="M573" i="17"/>
  <c r="N476" i="17"/>
  <c r="M476" i="17"/>
  <c r="N300" i="17"/>
  <c r="M300" i="17"/>
  <c r="M288" i="17"/>
  <c r="N288" i="17"/>
  <c r="M212" i="17"/>
  <c r="N212" i="17"/>
  <c r="M180" i="17"/>
  <c r="N180" i="17"/>
  <c r="M856" i="17"/>
  <c r="M728" i="17"/>
  <c r="M607" i="17"/>
  <c r="M459" i="17"/>
  <c r="M432" i="17"/>
  <c r="M407" i="17"/>
  <c r="M381" i="17"/>
  <c r="M301" i="17"/>
  <c r="M274" i="17"/>
  <c r="M243" i="17"/>
  <c r="M149" i="17"/>
  <c r="M121" i="17"/>
  <c r="M62" i="17"/>
  <c r="N991" i="17"/>
  <c r="N982" i="17"/>
  <c r="N954" i="17"/>
  <c r="N926" i="17"/>
  <c r="N754" i="17"/>
  <c r="N678" i="17"/>
  <c r="N668" i="17"/>
  <c r="M668" i="17"/>
  <c r="N646" i="17"/>
  <c r="N614" i="17"/>
  <c r="N551" i="17"/>
  <c r="N529" i="17"/>
  <c r="N508" i="17"/>
  <c r="M508" i="17"/>
  <c r="M401" i="17"/>
  <c r="N401" i="17"/>
  <c r="N341" i="17"/>
  <c r="M341" i="17"/>
  <c r="N287" i="17"/>
  <c r="M287" i="17"/>
  <c r="N233" i="17"/>
  <c r="M233" i="17"/>
  <c r="N211" i="17"/>
  <c r="M211" i="17"/>
  <c r="N168" i="17"/>
  <c r="M168" i="17"/>
  <c r="N115" i="17"/>
  <c r="M115" i="17"/>
  <c r="M968" i="17"/>
  <c r="M878" i="17"/>
  <c r="M791" i="17"/>
  <c r="M768" i="17"/>
  <c r="M558" i="17"/>
  <c r="M533" i="17"/>
  <c r="M507" i="17"/>
  <c r="M483" i="17"/>
  <c r="M405" i="17"/>
  <c r="M355" i="17"/>
  <c r="M271" i="17"/>
  <c r="M178" i="17"/>
  <c r="M61" i="17"/>
  <c r="M726" i="17"/>
  <c r="N726" i="17"/>
  <c r="N571" i="17"/>
  <c r="M571" i="17"/>
  <c r="N453" i="17"/>
  <c r="M453" i="17"/>
  <c r="N221" i="17"/>
  <c r="M221" i="17"/>
  <c r="M135" i="17"/>
  <c r="N135" i="17"/>
  <c r="N51" i="17"/>
  <c r="M51" i="17"/>
  <c r="N868" i="17"/>
  <c r="M868" i="17"/>
  <c r="M177" i="17"/>
  <c r="N177" i="17"/>
  <c r="M896" i="17"/>
  <c r="M849" i="17"/>
  <c r="M677" i="17"/>
  <c r="M264" i="17"/>
  <c r="N858" i="17"/>
  <c r="M858" i="17"/>
  <c r="N307" i="17"/>
  <c r="M307" i="17"/>
  <c r="M963" i="17"/>
  <c r="M848" i="17"/>
  <c r="M763" i="17"/>
  <c r="M319" i="17"/>
  <c r="N5" i="17"/>
  <c r="M5" i="17"/>
  <c r="M915" i="17"/>
  <c r="M675" i="17"/>
  <c r="M624" i="17"/>
  <c r="N628" i="17"/>
  <c r="M628" i="17"/>
  <c r="M521" i="17"/>
  <c r="N521" i="17"/>
  <c r="M290" i="17"/>
  <c r="N290" i="17"/>
  <c r="M155" i="17"/>
  <c r="N840" i="17"/>
  <c r="M840" i="17"/>
  <c r="N782" i="17"/>
  <c r="N667" i="17"/>
  <c r="M667" i="17"/>
  <c r="N656" i="17"/>
  <c r="N635" i="17"/>
  <c r="M635" i="17"/>
  <c r="N539" i="17"/>
  <c r="M539" i="17"/>
  <c r="M518" i="17"/>
  <c r="N518" i="17"/>
  <c r="N210" i="17"/>
  <c r="N189" i="17"/>
  <c r="M189" i="17"/>
  <c r="N114" i="17"/>
  <c r="N94" i="17"/>
  <c r="M94" i="17"/>
  <c r="M898" i="17"/>
  <c r="M831" i="17"/>
  <c r="M705" i="17"/>
  <c r="M682" i="17"/>
  <c r="M605" i="17"/>
  <c r="M557" i="17"/>
  <c r="M506" i="17"/>
  <c r="M325" i="17"/>
  <c r="M298" i="17"/>
  <c r="M147" i="17"/>
  <c r="N242" i="17"/>
  <c r="M242" i="17"/>
  <c r="N77" i="17"/>
  <c r="M77" i="17"/>
  <c r="N37" i="17"/>
  <c r="M37" i="17"/>
  <c r="M648" i="17"/>
  <c r="M429" i="17"/>
  <c r="M213" i="17"/>
  <c r="N652" i="17"/>
  <c r="M652" i="17"/>
  <c r="N332" i="17"/>
  <c r="M332" i="17"/>
  <c r="N76" i="17"/>
  <c r="M76" i="17"/>
  <c r="N56" i="17"/>
  <c r="M56" i="17"/>
  <c r="M608" i="17"/>
  <c r="M468" i="17"/>
  <c r="M165" i="17"/>
  <c r="N697" i="17"/>
  <c r="N679" i="17"/>
  <c r="N618" i="17"/>
  <c r="N598" i="17"/>
  <c r="M598" i="17"/>
  <c r="N528" i="17"/>
  <c r="N439" i="17"/>
  <c r="N278" i="17"/>
  <c r="N268" i="17"/>
  <c r="M268" i="17"/>
  <c r="N209" i="17"/>
  <c r="N161" i="17"/>
  <c r="N132" i="17"/>
  <c r="N33" i="17"/>
  <c r="M622" i="17"/>
  <c r="M443" i="17"/>
  <c r="M379" i="17"/>
  <c r="M293" i="17"/>
  <c r="M181" i="17"/>
  <c r="M92" i="17"/>
  <c r="M27" i="17"/>
  <c r="N669" i="17"/>
  <c r="M669" i="17"/>
  <c r="N488" i="17"/>
  <c r="M488" i="17"/>
  <c r="N419" i="17"/>
  <c r="M419" i="17"/>
  <c r="N309" i="17"/>
  <c r="M309" i="17"/>
  <c r="M936" i="17"/>
  <c r="M581" i="17"/>
  <c r="M442" i="17"/>
  <c r="M267" i="17"/>
  <c r="M112" i="17"/>
  <c r="M47" i="17"/>
  <c r="M534"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<sst xmlns="http://schemas.openxmlformats.org/spreadsheetml/2006/main" count="11128" uniqueCount="6221">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</sst>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0" applyNumberFormat="1"/>
    <xf numFmtId="0" fontId="0" fillId="0" borderId="0" xfId="0" pivotButton="1"/>
    <xf numFmtId="3" fontId="0" fillId="0" borderId="0" xfId="0" applyNumberFormat="1"/>
    <xf numFmtId="167" fontId="0" fillId="0" borderId="0" xfId="0" applyNumberFormat="1"/>
  </cellXfs>
  <cellStyles count="1">
    <cellStyle name="Normal" xfId="0" builtinId="0"/>
  </cellStyles>
  <dxfs count="20">
    <dxf>
      <numFmt numFmtId="0" formatCode="General"/>
    </dxf>
    <dxf>
      <numFmt numFmtId="34" formatCode="_(&quot;$&quot;* #,##0.00_);_(&quot;$&quot;* \(#,##0.00\);_(&quot;$&quot;* &quot;-&quot;??_);_(@_)"/>
    </dxf>
    <dxf>
      <numFmt numFmtId="34" formatCode="_(&quot;$&quot;* #,##0.00_);_(&quot;$&quot;* \(#,##0.00\);_(&quot;$&quot;*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2"/>
        <color rgb="FF8C55AB"/>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color theme="0"/>
        <name val="Calibri"/>
        <family val="2"/>
        <scheme val="minor"/>
      </font>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2"/>
        <color rgb="FF9751CB"/>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name val="Calibri"/>
        <family val="2"/>
        <scheme val="minor"/>
      </font>
    </dxf>
    <dxf>
      <font>
        <b val="0"/>
        <i val="0"/>
        <color theme="0"/>
        <name val="Calibri"/>
        <family val="2"/>
        <scheme val="minor"/>
      </font>
      <fill>
        <patternFill>
          <bgColor rgb="FF002060"/>
        </patternFill>
      </fill>
    </dxf>
  </dxfs>
  <tableStyles count="4" defaultTableStyle="TableStyleMedium2" defaultPivotStyle="PivotStyleMedium9">
    <tableStyle name="Loyalty Card" pivot="0" table="0" count="6" xr9:uid="{7BC4FBA8-E7BC-4191-87F2-09FCD3FEE04F}">
      <tableStyleElement type="wholeTable" dxfId="19"/>
      <tableStyleElement type="headerRow" dxfId="18"/>
    </tableStyle>
    <tableStyle name="Order Date" pivot="0" table="0" count="8" xr9:uid="{6E8EF477-2BEA-4008-9699-47B41A8F0062}">
      <tableStyleElement type="wholeTable" dxfId="17"/>
      <tableStyleElement type="headerRow" dxfId="16"/>
    </tableStyle>
    <tableStyle name="Order Date2" pivot="0" table="0" count="9" xr9:uid="{59C713BC-1F12-4C61-8EB1-9BC73AD51DE2}">
      <tableStyleElement type="wholeTable" dxfId="15"/>
      <tableStyleElement type="headerRow" dxfId="14"/>
    </tableStyle>
    <tableStyle name="Timeline Style 1" pivot="0" table="0" count="8" xr9:uid="{4511DE71-8FBD-413D-AAD6-E2C74B274749}">
      <tableStyleElement type="wholeTable" dxfId="13"/>
      <tableStyleElement type="headerRow" dxfId="12"/>
    </tableStyle>
  </tableStyles>
  <colors>
    <mruColors>
      <color rgb="FF960E99"/>
      <color rgb="FFA06DD9"/>
      <color rgb="FF320054"/>
      <color rgb="FF7230BA"/>
      <color rgb="FF542389"/>
      <color rgb="FF652BA5"/>
      <color rgb="FF5E009E"/>
      <color rgb="FF7F9ED7"/>
      <color rgb="FF5E87CA"/>
      <color rgb="FF5F86CD"/>
    </mruColors>
  </colors>
  <extLst>
    <ext xmlns:x14="http://schemas.microsoft.com/office/spreadsheetml/2009/9/main" uri="{46F421CA-312F-682f-3DD2-61675219B42D}">
      <x14:dxfs count="4">
        <dxf>
          <fill>
            <patternFill>
              <bgColor theme="4" tint="0.39994506668294322"/>
            </patternFill>
          </fill>
        </dxf>
        <dxf>
          <fill>
            <patternFill>
              <bgColor theme="4" tint="0.39994506668294322"/>
            </patternFill>
          </fill>
        </dxf>
        <dxf>
          <font>
            <strike/>
            <color theme="0"/>
          </font>
          <fill>
            <patternFill>
              <bgColor rgb="FF002060"/>
            </patternFill>
          </fill>
          <border>
            <left style="thin">
              <color theme="0"/>
            </left>
            <right style="thin">
              <color theme="0"/>
            </right>
            <top style="thin">
              <color theme="0"/>
            </top>
            <bottom style="thin">
              <color theme="0"/>
            </bottom>
          </border>
        </dxf>
        <dxf>
          <fill>
            <patternFill>
              <bgColor rgb="FF00206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Loyalty Card">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9">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theme="0" tint="-0.14996795556505021"/>
            </patternFill>
          </fill>
        </dxf>
        <dxf>
          <fill>
            <patternFill patternType="solid">
              <fgColor theme="0" tint="-0.14999847407452621"/>
              <bgColor theme="0" tint="-0.14999847407452621"/>
            </patternFill>
          </fill>
        </dxf>
        <dxf>
          <fill>
            <patternFill patternType="solid">
              <fgColor theme="0"/>
              <bgColor theme="4" tint="0.39994506668294322"/>
            </patternFill>
          </fill>
        </dxf>
        <dxf>
          <font>
            <sz val="9"/>
            <color theme="0" tint="-4.9989318521683403E-2"/>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Order Date">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Order Date2">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[coffeOrdersDashboard.xlsx]TotalSalesChart!TotalSales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50000"/>
                  </a:schemeClr>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A66B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D1474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TotalSalesChart!$C$3:$C$4</c:f>
              <c:strCache>
                <c:ptCount val="1"/>
                <c:pt idx="0">
                  <c:v>Arabica</c:v>
                </c:pt>
              </c:strCache>
            </c:strRef>
          </c:tx>
          <c:spPr>
            <a:ln w="28575" cap="rnd">
              <a:solidFill>
                <a:schemeClr val="accent6"/>
              </a:solidFill>
              <a:round/>
            </a:ln>
            <a:effectLst/>
          </c:spPr>
          <c:marker>
            <c:symbol val="none"/>
          </c:marker>
          <c:cat>
            <c:multiLvlStrRef>
              <c:f>TotalSalesChart!$A$5:$B$48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TotalSalesChart!$C$5:$C$48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371-4EE3-BF69-6F6A955ECBC7}"/>
            </c:ext>
          </c:extLst>
        </c:ser>
        <c:ser>
          <c:idx val="1"/>
          <c:order val="1"/>
          <c:tx>
            <c:strRef>
              <c:f>TotalSalesChart!$D$3:$D$4</c:f>
              <c:strCache>
                <c:ptCount val="1"/>
                <c:pt idx="0">
                  <c:v>Excelsa</c:v>
                </c:pt>
              </c:strCache>
            </c:strRef>
          </c:tx>
          <c:spPr>
            <a:ln w="28575" cap="rnd">
              <a:solidFill>
                <a:srgbClr val="A66BD3"/>
              </a:solidFill>
              <a:round/>
            </a:ln>
            <a:effectLst/>
          </c:spPr>
          <c:marker>
            <c:symbol val="none"/>
          </c:marker>
          <c:cat>
            <c:multiLvlStrRef>
              <c:f>TotalSalesChart!$A$5:$B$48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TotalSalesChart!$D$5:$D$48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371-4EE3-BF69-6F6A955ECBC7}"/>
            </c:ext>
          </c:extLst>
        </c:ser>
        <c:ser>
          <c:idx val="2"/>
          <c:order val="2"/>
          <c:tx>
            <c:strRef>
              <c:f>TotalSalesChart!$E$3:$E$4</c:f>
              <c:strCache>
                <c:ptCount val="1"/>
                <c:pt idx="0">
                  <c:v>Liberica</c:v>
                </c:pt>
              </c:strCache>
            </c:strRef>
          </c:tx>
          <c:spPr>
            <a:ln w="28575" cap="rnd">
              <a:solidFill>
                <a:schemeClr val="accent4"/>
              </a:solidFill>
              <a:round/>
            </a:ln>
            <a:effectLst/>
          </c:spPr>
          <c:marker>
            <c:symbol val="none"/>
          </c:marker>
          <c:cat>
            <c:multiLvlStrRef>
              <c:f>TotalSalesChart!$A$5:$B$48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TotalSalesChart!$E$5:$E$48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0371-4EE3-BF69-6F6A955ECBC7}"/>
            </c:ext>
          </c:extLst>
        </c:ser>
        <c:ser>
          <c:idx val="3"/>
          <c:order val="3"/>
          <c:tx>
            <c:strRef>
              <c:f>TotalSalesChart!$F$3:$F$4</c:f>
              <c:strCache>
                <c:ptCount val="1"/>
                <c:pt idx="0">
                  <c:v>Robusta</c:v>
                </c:pt>
              </c:strCache>
            </c:strRef>
          </c:tx>
          <c:spPr>
            <a:ln w="28575" cap="rnd">
              <a:solidFill>
                <a:srgbClr val="D14747"/>
              </a:solidFill>
              <a:round/>
            </a:ln>
            <a:effectLst/>
          </c:spPr>
          <c:marker>
            <c:symbol val="none"/>
          </c:marker>
          <c:cat>
            <c:multiLvlStrRef>
              <c:f>TotalSalesChart!$A$5:$B$48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TotalSalesChart!$F$5:$F$48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0371-4EE3-BF69-6F6A955ECBC7}"/>
            </c:ext>
          </c:extLst>
        </c:ser>
        <c:dLbls>
          <c:showLegendKey val="0"/>
          <c:showVal val="0"/>
          <c:showCatName val="0"/>
          <c:showSerName val="0"/>
          <c:showPercent val="0"/>
          <c:showBubbleSize val="0"/>
        </c:dLbls>
        <c:smooth val="0"/>
        <c:axId val="154806239"/>
        <c:axId val="154802879"/>
      </c:lineChart>
      <c:catAx>
        <c:axId val="15480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4802879"/>
        <c:crosses val="autoZero"/>
        <c:auto val="1"/>
        <c:lblAlgn val="ctr"/>
        <c:lblOffset val="100"/>
        <c:noMultiLvlLbl val="0"/>
      </c:catAx>
      <c:valAx>
        <c:axId val="154802879"/>
        <c:scaling>
          <c:orientation val="minMax"/>
        </c:scaling>
        <c:delete val="0"/>
        <c:axPos val="l"/>
        <c:majorGridlines>
          <c:spPr>
            <a:ln w="9525" cap="flat" cmpd="sng" algn="ctr">
              <a:solidFill>
                <a:schemeClr val="bg1">
                  <a:alpha val="5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4806239"/>
        <c:crosses val="autoZero"/>
        <c:crossBetween val="between"/>
      </c:valAx>
      <c:spPr>
        <a:solidFill>
          <a:srgbClr val="7F9ED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F9ED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[coffeOrdersDashboard.xlsx]CountryBarChart!Sales By Country</c:name>
    <c:fmtId val="6"/>
  </c:pivotSource>
  <c:chart>
    <c:title>
      <c:tx>
        <c:rich>
          <a:bodyPr rot="0" spcFirstLastPara="1" vertOverflow="ellipsis" vert="horz" wrap="square" anchor="ctr" anchorCtr="1"/>
          <a:lstStyle/>
          <a:p>
            <a:pPr>
              <a:defRPr lang="en-US" sz="1200" b="0" i="0" u="none" strike="noStrike" kern="1200" spc="0" baseline="0">
                <a:solidFill>
                  <a:schemeClr val="accent1">
                    <a:lumMod val="50000"/>
                  </a:schemeClr>
                </a:solidFill>
                <a:latin typeface="+mn-lt"/>
                <a:ea typeface="+mn-ea"/>
                <a:cs typeface="+mn-cs"/>
              </a:defRPr>
            </a:pPr>
            <a:r>
              <a:rPr lang="en-US" b="0">
                <a:solidFill>
                  <a:schemeClr val="accent1">
                    <a:lumMod val="50000"/>
                  </a:schemeClr>
                </a:solidFill>
              </a:rPr>
              <a:t>Sales By</a:t>
            </a:r>
            <a:r>
              <a:rPr lang="en-US" b="0" baseline="0">
                <a:solidFill>
                  <a:schemeClr val="accent1">
                    <a:lumMod val="50000"/>
                  </a:schemeClr>
                </a:solidFill>
              </a:rPr>
              <a:t> Country</a:t>
            </a:r>
            <a:endParaRPr lang="en-US" b="0">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rgbClr val="54238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230BA"/>
          </a:solidFill>
          <a:ln>
            <a:noFill/>
          </a:ln>
          <a:effectLst/>
        </c:spPr>
      </c:pivotFmt>
      <c:pivotFmt>
        <c:idx val="2"/>
        <c:spPr>
          <a:solidFill>
            <a:srgbClr val="A06DD9"/>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542389"/>
            </a:solidFill>
            <a:ln>
              <a:noFill/>
            </a:ln>
            <a:effectLst/>
          </c:spPr>
          <c:invertIfNegative val="0"/>
          <c:dPt>
            <c:idx val="0"/>
            <c:invertIfNegative val="0"/>
            <c:bubble3D val="0"/>
            <c:spPr>
              <a:solidFill>
                <a:srgbClr val="A06DD9"/>
              </a:solidFill>
              <a:ln>
                <a:noFill/>
              </a:ln>
              <a:effectLst/>
            </c:spPr>
            <c:extLst>
              <c:ext xmlns:c16="http://schemas.microsoft.com/office/drawing/2014/chart" uri="{C3380CC4-5D6E-409C-BE32-E72D297353CC}">
                <c16:uniqueId val="{00000003-84C4-46C2-9D60-298D76452608}"/>
              </c:ext>
            </c:extLst>
          </c:dPt>
          <c:dPt>
            <c:idx val="1"/>
            <c:invertIfNegative val="0"/>
            <c:bubble3D val="0"/>
            <c:spPr>
              <a:solidFill>
                <a:srgbClr val="7230BA"/>
              </a:solidFill>
              <a:ln>
                <a:noFill/>
              </a:ln>
              <a:effectLst/>
            </c:spPr>
            <c:extLst>
              <c:ext xmlns:c16="http://schemas.microsoft.com/office/drawing/2014/chart" uri="{C3380CC4-5D6E-409C-BE32-E72D297353CC}">
                <c16:uniqueId val="{00000002-84C4-46C2-9D60-298D76452608}"/>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4C4-46C2-9D60-298D76452608}"/>
            </c:ext>
          </c:extLst>
        </c:ser>
        <c:dLbls>
          <c:dLblPos val="outEnd"/>
          <c:showLegendKey val="0"/>
          <c:showVal val="1"/>
          <c:showCatName val="0"/>
          <c:showSerName val="0"/>
          <c:showPercent val="0"/>
          <c:showBubbleSize val="0"/>
        </c:dLbls>
        <c:gapWidth val="182"/>
        <c:axId val="548156511"/>
        <c:axId val="548151711"/>
      </c:barChart>
      <c:catAx>
        <c:axId val="548156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US"/>
          </a:p>
        </c:txPr>
        <c:crossAx val="548151711"/>
        <c:crosses val="autoZero"/>
        <c:auto val="1"/>
        <c:lblAlgn val="ctr"/>
        <c:lblOffset val="100"/>
        <c:noMultiLvlLbl val="0"/>
      </c:catAx>
      <c:valAx>
        <c:axId val="548151711"/>
        <c:scaling>
          <c:orientation val="minMax"/>
        </c:scaling>
        <c:delete val="0"/>
        <c:axPos val="b"/>
        <c:majorGridlines>
          <c:spPr>
            <a:ln w="9525" cap="flat" cmpd="sng" algn="ctr">
              <a:solidFill>
                <a:schemeClr val="bg1">
                  <a:alpha val="55000"/>
                </a:schemeClr>
              </a:solidFill>
              <a:round/>
            </a:ln>
            <a:effectLst/>
          </c:spPr>
        </c:majorGridlines>
        <c:numFmt formatCode="&quot;$&quot;#,##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lang="en-US" sz="1000" b="0" i="0" u="none" strike="noStrike" kern="1200" baseline="0">
                <a:solidFill>
                  <a:schemeClr val="accent1">
                    <a:lumMod val="50000"/>
                  </a:schemeClr>
                </a:solidFill>
                <a:latin typeface="+mn-lt"/>
                <a:ea typeface="+mn-ea"/>
                <a:cs typeface="+mn-cs"/>
              </a:defRPr>
            </a:pPr>
            <a:endParaRPr lang="en-US"/>
          </a:p>
        </c:txPr>
        <c:crossAx val="54815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F9ED7"/>
    </a:solidFill>
    <a:ln w="9525" cap="flat" cmpd="sng" algn="ctr">
      <a:solidFill>
        <a:schemeClr val="tx1">
          <a:lumMod val="15000"/>
          <a:lumOff val="85000"/>
        </a:schemeClr>
      </a:solidFill>
      <a:round/>
    </a:ln>
    <a:effectLst>
      <a:glow>
        <a:schemeClr val="accent1">
          <a:alpha val="40000"/>
        </a:schemeClr>
      </a:glow>
      <a:softEdge rad="0"/>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[coffeOrdersDashboard.xlsx]Top5Customers!Top5Customers</c:name>
    <c:fmtId val="9"/>
  </c:pivotSource>
  <c:chart>
    <c:title>
      <c:tx>
        <c:rich>
          <a:bodyPr rot="0" spcFirstLastPara="1" vertOverflow="ellipsis" vert="horz" wrap="square" anchor="ctr" anchorCtr="1"/>
          <a:lstStyle/>
          <a:p>
            <a:pPr>
              <a:defRPr lang="en-US" sz="1200" b="0" i="0" u="none" strike="noStrike" kern="1200" spc="0" baseline="0">
                <a:solidFill>
                  <a:schemeClr val="accent1">
                    <a:lumMod val="50000"/>
                  </a:schemeClr>
                </a:solidFill>
                <a:latin typeface="+mn-lt"/>
                <a:ea typeface="+mn-ea"/>
                <a:cs typeface="+mn-cs"/>
              </a:defRPr>
            </a:pPr>
            <a:r>
              <a:rPr lang="en-US" b="0">
                <a:solidFill>
                  <a:schemeClr val="accent1">
                    <a:lumMod val="50000"/>
                  </a:schemeClr>
                </a:solidFill>
              </a:rPr>
              <a:t>Top</a:t>
            </a:r>
            <a:r>
              <a:rPr lang="en-US" b="0" baseline="0">
                <a:solidFill>
                  <a:schemeClr val="accent1">
                    <a:lumMod val="50000"/>
                  </a:schemeClr>
                </a:solidFill>
              </a:rPr>
              <a:t> 5 Customers</a:t>
            </a:r>
            <a:endParaRPr lang="en-US" b="0">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rgbClr val="54238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230BA"/>
          </a:solidFill>
          <a:ln>
            <a:noFill/>
          </a:ln>
          <a:effectLst/>
        </c:spPr>
      </c:pivotFmt>
      <c:pivotFmt>
        <c:idx val="2"/>
        <c:spPr>
          <a:solidFill>
            <a:srgbClr val="A06DD9"/>
          </a:solidFill>
          <a:ln>
            <a:noFill/>
          </a:ln>
          <a:effectLst/>
        </c:spPr>
      </c:pivotFmt>
      <c:pivotFmt>
        <c:idx val="3"/>
        <c:spPr>
          <a:solidFill>
            <a:srgbClr val="54238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06DD9"/>
          </a:solidFill>
          <a:ln>
            <a:noFill/>
          </a:ln>
          <a:effectLst/>
        </c:spPr>
      </c:pivotFmt>
      <c:pivotFmt>
        <c:idx val="5"/>
        <c:spPr>
          <a:solidFill>
            <a:srgbClr val="7230BA"/>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542389"/>
            </a:solidFill>
            <a:ln>
              <a:noFill/>
            </a:ln>
            <a:effectLst/>
          </c:spPr>
          <c:invertIfNegative val="0"/>
          <c:dPt>
            <c:idx val="0"/>
            <c:invertIfNegative val="0"/>
            <c:bubble3D val="0"/>
            <c:extLst>
              <c:ext xmlns:c16="http://schemas.microsoft.com/office/drawing/2014/chart" uri="{C3380CC4-5D6E-409C-BE32-E72D297353CC}">
                <c16:uniqueId val="{00000001-8EC2-4E33-B939-2F344E49DDC8}"/>
              </c:ext>
            </c:extLst>
          </c:dPt>
          <c:dPt>
            <c:idx val="1"/>
            <c:invertIfNegative val="0"/>
            <c:bubble3D val="0"/>
            <c:extLst>
              <c:ext xmlns:c16="http://schemas.microsoft.com/office/drawing/2014/chart" uri="{C3380CC4-5D6E-409C-BE32-E72D297353CC}">
                <c16:uniqueId val="{00000003-8EC2-4E33-B939-2F344E49DDC8}"/>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8EC2-4E33-B939-2F344E49DDC8}"/>
            </c:ext>
          </c:extLst>
        </c:ser>
        <c:dLbls>
          <c:dLblPos val="outEnd"/>
          <c:showLegendKey val="0"/>
          <c:showVal val="1"/>
          <c:showCatName val="0"/>
          <c:showSerName val="0"/>
          <c:showPercent val="0"/>
          <c:showBubbleSize val="0"/>
        </c:dLbls>
        <c:gapWidth val="182"/>
        <c:axId val="548156511"/>
        <c:axId val="548151711"/>
      </c:barChart>
      <c:catAx>
        <c:axId val="548156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US"/>
          </a:p>
        </c:txPr>
        <c:crossAx val="548151711"/>
        <c:crosses val="autoZero"/>
        <c:auto val="1"/>
        <c:lblAlgn val="ctr"/>
        <c:lblOffset val="100"/>
        <c:noMultiLvlLbl val="0"/>
      </c:catAx>
      <c:valAx>
        <c:axId val="548151711"/>
        <c:scaling>
          <c:orientation val="minMax"/>
        </c:scaling>
        <c:delete val="0"/>
        <c:axPos val="b"/>
        <c:majorGridlines>
          <c:spPr>
            <a:ln w="9525" cap="flat" cmpd="sng" algn="ctr">
              <a:solidFill>
                <a:schemeClr val="bg1">
                  <a:alpha val="55000"/>
                </a:schemeClr>
              </a:solidFill>
              <a:round/>
            </a:ln>
            <a:effectLst/>
          </c:spPr>
        </c:majorGridlines>
        <c:numFmt formatCode="&quot;$&quot;#,##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lang="en-US" sz="1000" b="0" i="0" u="none" strike="noStrike" kern="1200" baseline="0">
                <a:solidFill>
                  <a:schemeClr val="accent1">
                    <a:lumMod val="50000"/>
                  </a:schemeClr>
                </a:solidFill>
                <a:latin typeface="+mn-lt"/>
                <a:ea typeface="+mn-ea"/>
                <a:cs typeface="+mn-cs"/>
              </a:defRPr>
            </a:pPr>
            <a:endParaRPr lang="en-US"/>
          </a:p>
        </c:txPr>
        <c:crossAx val="54815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F9ED7"/>
    </a:solidFill>
    <a:ln w="9525" cap="flat" cmpd="sng" algn="ctr">
      <a:solidFill>
        <a:schemeClr val="tx1">
          <a:lumMod val="15000"/>
          <a:lumOff val="85000"/>
        </a:schemeClr>
      </a:solidFill>
      <a:round/>
    </a:ln>
    <a:effectLst>
      <a:glow>
        <a:schemeClr val="accent1">
          <a:alpha val="40000"/>
        </a:schemeClr>
      </a:glow>
      <a:softEdge rad="0"/>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[coffeOrdersDashboard.xlsx]TotalSalesChart!TotalSales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50000"/>
                  </a:schemeClr>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60E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pivotFmt>
    </c:pivotFmts>
    <c:plotArea>
      <c:layout/>
      <c:lineChart>
        <c:grouping val="standard"/>
        <c:varyColors val="0"/>
        <c:ser>
          <c:idx val="0"/>
          <c:order val="0"/>
          <c:tx>
            <c:strRef>
              <c:f>TotalSalesChart!$C$3:$C$4</c:f>
              <c:strCache>
                <c:ptCount val="1"/>
                <c:pt idx="0">
                  <c:v>Arabica</c:v>
                </c:pt>
              </c:strCache>
            </c:strRef>
          </c:tx>
          <c:spPr>
            <a:ln w="28575" cap="rnd">
              <a:solidFill>
                <a:srgbClr val="FF0000"/>
              </a:solidFill>
              <a:round/>
            </a:ln>
            <a:effectLst/>
          </c:spPr>
          <c:marker>
            <c:symbol val="none"/>
          </c:marker>
          <c:cat>
            <c:multiLvlStrRef>
              <c:f>TotalSalesChart!$A$5:$B$48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TotalSalesChart!$C$5:$C$48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6FC-44C1-A2BF-D25F2E0CAB7A}"/>
            </c:ext>
          </c:extLst>
        </c:ser>
        <c:ser>
          <c:idx val="1"/>
          <c:order val="1"/>
          <c:tx>
            <c:strRef>
              <c:f>TotalSalesChart!$D$3:$D$4</c:f>
              <c:strCache>
                <c:ptCount val="1"/>
                <c:pt idx="0">
                  <c:v>Excelsa</c:v>
                </c:pt>
              </c:strCache>
            </c:strRef>
          </c:tx>
          <c:spPr>
            <a:ln w="28575" cap="rnd">
              <a:solidFill>
                <a:schemeClr val="accent4"/>
              </a:solidFill>
              <a:round/>
            </a:ln>
            <a:effectLst/>
          </c:spPr>
          <c:marker>
            <c:symbol val="none"/>
          </c:marker>
          <c:cat>
            <c:multiLvlStrRef>
              <c:f>TotalSalesChart!$A$5:$B$48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TotalSalesChart!$D$5:$D$48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6FC-44C1-A2BF-D25F2E0CAB7A}"/>
            </c:ext>
          </c:extLst>
        </c:ser>
        <c:ser>
          <c:idx val="2"/>
          <c:order val="2"/>
          <c:tx>
            <c:strRef>
              <c:f>TotalSalesChart!$E$3:$E$4</c:f>
              <c:strCache>
                <c:ptCount val="1"/>
                <c:pt idx="0">
                  <c:v>Liberica</c:v>
                </c:pt>
              </c:strCache>
            </c:strRef>
          </c:tx>
          <c:spPr>
            <a:ln w="28575" cap="rnd">
              <a:solidFill>
                <a:schemeClr val="accent6">
                  <a:lumMod val="50000"/>
                </a:schemeClr>
              </a:solidFill>
              <a:round/>
            </a:ln>
            <a:effectLst/>
          </c:spPr>
          <c:marker>
            <c:symbol val="none"/>
          </c:marker>
          <c:cat>
            <c:multiLvlStrRef>
              <c:f>TotalSalesChart!$A$5:$B$48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TotalSalesChart!$E$5:$E$48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6FC-44C1-A2BF-D25F2E0CAB7A}"/>
            </c:ext>
          </c:extLst>
        </c:ser>
        <c:ser>
          <c:idx val="3"/>
          <c:order val="3"/>
          <c:tx>
            <c:strRef>
              <c:f>TotalSalesChart!$F$3:$F$4</c:f>
              <c:strCache>
                <c:ptCount val="1"/>
                <c:pt idx="0">
                  <c:v>Robusta</c:v>
                </c:pt>
              </c:strCache>
            </c:strRef>
          </c:tx>
          <c:spPr>
            <a:ln w="28575" cap="rnd">
              <a:solidFill>
                <a:srgbClr val="960E99"/>
              </a:solidFill>
              <a:round/>
            </a:ln>
            <a:effectLst/>
          </c:spPr>
          <c:marker>
            <c:symbol val="none"/>
          </c:marker>
          <c:cat>
            <c:multiLvlStrRef>
              <c:f>TotalSalesChart!$A$5:$B$48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TotalSalesChart!$F$5:$F$48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6FC-44C1-A2BF-D25F2E0CAB7A}"/>
            </c:ext>
          </c:extLst>
        </c:ser>
        <c:dLbls>
          <c:showLegendKey val="0"/>
          <c:showVal val="0"/>
          <c:showCatName val="0"/>
          <c:showSerName val="0"/>
          <c:showPercent val="0"/>
          <c:showBubbleSize val="0"/>
        </c:dLbls>
        <c:smooth val="0"/>
        <c:axId val="154806239"/>
        <c:axId val="154802879"/>
      </c:lineChart>
      <c:catAx>
        <c:axId val="15480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4802879"/>
        <c:crosses val="autoZero"/>
        <c:auto val="1"/>
        <c:lblAlgn val="ctr"/>
        <c:lblOffset val="100"/>
        <c:noMultiLvlLbl val="0"/>
      </c:catAx>
      <c:valAx>
        <c:axId val="154802879"/>
        <c:scaling>
          <c:orientation val="minMax"/>
        </c:scaling>
        <c:delete val="0"/>
        <c:axPos val="l"/>
        <c:majorGridlines>
          <c:spPr>
            <a:ln w="9525" cap="flat" cmpd="sng" algn="ctr">
              <a:solidFill>
                <a:schemeClr val="bg1">
                  <a:alpha val="5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4806239"/>
        <c:crosses val="autoZero"/>
        <c:crossBetween val="between"/>
      </c:valAx>
      <c:spPr>
        <a:solidFill>
          <a:srgbClr val="7F9ED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F9ED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[coffeOrdersDashboard.xlsx]CountryBarChart!Sales By Country</c:name>
    <c:fmtId val="10"/>
  </c:pivotSource>
  <c:chart>
    <c:title>
      <c:tx>
        <c:rich>
          <a:bodyPr rot="0" spcFirstLastPara="1" vertOverflow="ellipsis" vert="horz" wrap="square" anchor="ctr" anchorCtr="1"/>
          <a:lstStyle/>
          <a:p>
            <a:pPr>
              <a:defRPr lang="en-US" sz="1200" b="0" i="0" u="none" strike="noStrike" kern="1200" spc="0" baseline="0">
                <a:solidFill>
                  <a:schemeClr val="accent1">
                    <a:lumMod val="50000"/>
                  </a:schemeClr>
                </a:solidFill>
                <a:latin typeface="+mn-lt"/>
                <a:ea typeface="+mn-ea"/>
                <a:cs typeface="+mn-cs"/>
              </a:defRPr>
            </a:pPr>
            <a:r>
              <a:rPr lang="en-US" b="0">
                <a:solidFill>
                  <a:schemeClr val="accent1">
                    <a:lumMod val="50000"/>
                  </a:schemeClr>
                </a:solidFill>
              </a:rPr>
              <a:t>Sales By</a:t>
            </a:r>
            <a:r>
              <a:rPr lang="en-US" b="0" baseline="0">
                <a:solidFill>
                  <a:schemeClr val="accent1">
                    <a:lumMod val="50000"/>
                  </a:schemeClr>
                </a:solidFill>
              </a:rPr>
              <a:t> Country</a:t>
            </a:r>
            <a:endParaRPr lang="en-US" b="0">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rgbClr val="54238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230BA"/>
          </a:solidFill>
          <a:ln>
            <a:noFill/>
          </a:ln>
          <a:effectLst/>
        </c:spPr>
      </c:pivotFmt>
      <c:pivotFmt>
        <c:idx val="2"/>
        <c:spPr>
          <a:solidFill>
            <a:srgbClr val="A06DD9"/>
          </a:solidFill>
          <a:ln>
            <a:noFill/>
          </a:ln>
          <a:effectLst/>
        </c:spPr>
      </c:pivotFmt>
      <c:pivotFmt>
        <c:idx val="3"/>
        <c:spPr>
          <a:solidFill>
            <a:srgbClr val="54238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06DD9"/>
          </a:solidFill>
          <a:ln>
            <a:noFill/>
          </a:ln>
          <a:effectLst/>
        </c:spPr>
      </c:pivotFmt>
      <c:pivotFmt>
        <c:idx val="5"/>
        <c:spPr>
          <a:solidFill>
            <a:srgbClr val="7230BA"/>
          </a:solidFill>
          <a:ln>
            <a:noFill/>
          </a:ln>
          <a:effectLst/>
        </c:spPr>
      </c:pivotFmt>
      <c:pivotFmt>
        <c:idx val="6"/>
        <c:spPr>
          <a:solidFill>
            <a:srgbClr val="54238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06DD9"/>
          </a:solidFill>
          <a:ln>
            <a:noFill/>
          </a:ln>
          <a:effectLst/>
        </c:spPr>
      </c:pivotFmt>
      <c:pivotFmt>
        <c:idx val="8"/>
        <c:spPr>
          <a:solidFill>
            <a:srgbClr val="7230BA"/>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542389"/>
            </a:solidFill>
            <a:ln>
              <a:noFill/>
            </a:ln>
            <a:effectLst/>
          </c:spPr>
          <c:invertIfNegative val="0"/>
          <c:dPt>
            <c:idx val="0"/>
            <c:invertIfNegative val="0"/>
            <c:bubble3D val="0"/>
            <c:spPr>
              <a:solidFill>
                <a:srgbClr val="A06DD9"/>
              </a:solidFill>
              <a:ln>
                <a:noFill/>
              </a:ln>
              <a:effectLst/>
            </c:spPr>
            <c:extLst>
              <c:ext xmlns:c16="http://schemas.microsoft.com/office/drawing/2014/chart" uri="{C3380CC4-5D6E-409C-BE32-E72D297353CC}">
                <c16:uniqueId val="{00000001-010A-410F-8FCE-2C4A49C34E05}"/>
              </c:ext>
            </c:extLst>
          </c:dPt>
          <c:dPt>
            <c:idx val="1"/>
            <c:invertIfNegative val="0"/>
            <c:bubble3D val="0"/>
            <c:spPr>
              <a:solidFill>
                <a:srgbClr val="7230BA"/>
              </a:solidFill>
              <a:ln>
                <a:noFill/>
              </a:ln>
              <a:effectLst/>
            </c:spPr>
            <c:extLst>
              <c:ext xmlns:c16="http://schemas.microsoft.com/office/drawing/2014/chart" uri="{C3380CC4-5D6E-409C-BE32-E72D297353CC}">
                <c16:uniqueId val="{00000003-010A-410F-8FCE-2C4A49C34E05}"/>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010A-410F-8FCE-2C4A49C34E05}"/>
            </c:ext>
          </c:extLst>
        </c:ser>
        <c:dLbls>
          <c:dLblPos val="outEnd"/>
          <c:showLegendKey val="0"/>
          <c:showVal val="1"/>
          <c:showCatName val="0"/>
          <c:showSerName val="0"/>
          <c:showPercent val="0"/>
          <c:showBubbleSize val="0"/>
        </c:dLbls>
        <c:gapWidth val="182"/>
        <c:axId val="548156511"/>
        <c:axId val="548151711"/>
      </c:barChart>
      <c:catAx>
        <c:axId val="548156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US"/>
          </a:p>
        </c:txPr>
        <c:crossAx val="548151711"/>
        <c:crosses val="autoZero"/>
        <c:auto val="1"/>
        <c:lblAlgn val="ctr"/>
        <c:lblOffset val="100"/>
        <c:noMultiLvlLbl val="0"/>
      </c:catAx>
      <c:valAx>
        <c:axId val="548151711"/>
        <c:scaling>
          <c:orientation val="minMax"/>
        </c:scaling>
        <c:delete val="0"/>
        <c:axPos val="b"/>
        <c:majorGridlines>
          <c:spPr>
            <a:ln w="9525" cap="flat" cmpd="sng" algn="ctr">
              <a:solidFill>
                <a:schemeClr val="bg1">
                  <a:alpha val="55000"/>
                </a:schemeClr>
              </a:solidFill>
              <a:round/>
            </a:ln>
            <a:effectLst/>
          </c:spPr>
        </c:majorGridlines>
        <c:numFmt formatCode="&quot;$&quot;#,##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lang="en-US" sz="1000" b="0" i="0" u="none" strike="noStrike" kern="1200" baseline="0">
                <a:solidFill>
                  <a:schemeClr val="accent1">
                    <a:lumMod val="50000"/>
                  </a:schemeClr>
                </a:solidFill>
                <a:latin typeface="+mn-lt"/>
                <a:ea typeface="+mn-ea"/>
                <a:cs typeface="+mn-cs"/>
              </a:defRPr>
            </a:pPr>
            <a:endParaRPr lang="en-US"/>
          </a:p>
        </c:txPr>
        <c:crossAx val="54815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F9ED7"/>
    </a:solidFill>
    <a:ln w="9525" cap="flat" cmpd="sng" algn="ctr">
      <a:solidFill>
        <a:schemeClr val="tx1">
          <a:lumMod val="15000"/>
          <a:lumOff val="85000"/>
        </a:schemeClr>
      </a:solidFill>
      <a:round/>
    </a:ln>
    <a:effectLst>
      <a:glow>
        <a:schemeClr val="accent1">
          <a:alpha val="40000"/>
        </a:schemeClr>
      </a:glow>
      <a:softEdge rad="0"/>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[coffeOrdersDashboard.xlsx]Top5Customers!Top5Customers</c:name>
    <c:fmtId val="11"/>
  </c:pivotSource>
  <c:chart>
    <c:title>
      <c:tx>
        <c:rich>
          <a:bodyPr rot="0" spcFirstLastPara="1" vertOverflow="ellipsis" vert="horz" wrap="square" anchor="ctr" anchorCtr="1"/>
          <a:lstStyle/>
          <a:p>
            <a:pPr>
              <a:defRPr lang="en-US" sz="1200" b="0" i="0" u="none" strike="noStrike" kern="1200" spc="0" baseline="0">
                <a:solidFill>
                  <a:schemeClr val="accent1">
                    <a:lumMod val="50000"/>
                  </a:schemeClr>
                </a:solidFill>
                <a:latin typeface="+mn-lt"/>
                <a:ea typeface="+mn-ea"/>
                <a:cs typeface="+mn-cs"/>
              </a:defRPr>
            </a:pPr>
            <a:r>
              <a:rPr lang="en-US" b="0">
                <a:solidFill>
                  <a:schemeClr val="accent1">
                    <a:lumMod val="50000"/>
                  </a:schemeClr>
                </a:solidFill>
              </a:rPr>
              <a:t>Top</a:t>
            </a:r>
            <a:r>
              <a:rPr lang="en-US" b="0" baseline="0">
                <a:solidFill>
                  <a:schemeClr val="accent1">
                    <a:lumMod val="50000"/>
                  </a:schemeClr>
                </a:solidFill>
              </a:rPr>
              <a:t> 5 Customers</a:t>
            </a:r>
            <a:endParaRPr lang="en-US" b="0">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rgbClr val="54238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230BA"/>
          </a:solidFill>
          <a:ln>
            <a:noFill/>
          </a:ln>
          <a:effectLst/>
        </c:spPr>
      </c:pivotFmt>
      <c:pivotFmt>
        <c:idx val="2"/>
        <c:spPr>
          <a:solidFill>
            <a:srgbClr val="A06DD9"/>
          </a:solidFill>
          <a:ln>
            <a:noFill/>
          </a:ln>
          <a:effectLst/>
        </c:spPr>
      </c:pivotFmt>
      <c:pivotFmt>
        <c:idx val="3"/>
        <c:spPr>
          <a:solidFill>
            <a:srgbClr val="54238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06DD9"/>
          </a:solidFill>
          <a:ln>
            <a:noFill/>
          </a:ln>
          <a:effectLst/>
        </c:spPr>
      </c:pivotFmt>
      <c:pivotFmt>
        <c:idx val="5"/>
        <c:spPr>
          <a:solidFill>
            <a:srgbClr val="7230BA"/>
          </a:solidFill>
          <a:ln>
            <a:noFill/>
          </a:ln>
          <a:effectLst/>
        </c:spPr>
      </c:pivotFmt>
      <c:pivotFmt>
        <c:idx val="6"/>
        <c:spPr>
          <a:solidFill>
            <a:srgbClr val="54238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4238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542389"/>
            </a:solidFill>
            <a:ln>
              <a:noFill/>
            </a:ln>
            <a:effectLst/>
          </c:spPr>
          <c:invertIfNegative val="0"/>
          <c:dPt>
            <c:idx val="0"/>
            <c:invertIfNegative val="0"/>
            <c:bubble3D val="0"/>
            <c:extLst>
              <c:ext xmlns:c16="http://schemas.microsoft.com/office/drawing/2014/chart" uri="{C3380CC4-5D6E-409C-BE32-E72D297353CC}">
                <c16:uniqueId val="{00000000-082F-44BC-9ED1-5363DE072889}"/>
              </c:ext>
            </c:extLst>
          </c:dPt>
          <c:dPt>
            <c:idx val="1"/>
            <c:invertIfNegative val="0"/>
            <c:bubble3D val="0"/>
            <c:extLst>
              <c:ext xmlns:c16="http://schemas.microsoft.com/office/drawing/2014/chart" uri="{C3380CC4-5D6E-409C-BE32-E72D297353CC}">
                <c16:uniqueId val="{00000001-082F-44BC-9ED1-5363DE072889}"/>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82F-44BC-9ED1-5363DE072889}"/>
            </c:ext>
          </c:extLst>
        </c:ser>
        <c:dLbls>
          <c:dLblPos val="outEnd"/>
          <c:showLegendKey val="0"/>
          <c:showVal val="1"/>
          <c:showCatName val="0"/>
          <c:showSerName val="0"/>
          <c:showPercent val="0"/>
          <c:showBubbleSize val="0"/>
        </c:dLbls>
        <c:gapWidth val="182"/>
        <c:axId val="548156511"/>
        <c:axId val="548151711"/>
      </c:barChart>
      <c:catAx>
        <c:axId val="548156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US"/>
          </a:p>
        </c:txPr>
        <c:crossAx val="548151711"/>
        <c:crosses val="autoZero"/>
        <c:auto val="1"/>
        <c:lblAlgn val="ctr"/>
        <c:lblOffset val="100"/>
        <c:noMultiLvlLbl val="0"/>
      </c:catAx>
      <c:valAx>
        <c:axId val="548151711"/>
        <c:scaling>
          <c:orientation val="minMax"/>
        </c:scaling>
        <c:delete val="0"/>
        <c:axPos val="b"/>
        <c:majorGridlines>
          <c:spPr>
            <a:ln w="9525" cap="flat" cmpd="sng" algn="ctr">
              <a:solidFill>
                <a:schemeClr val="bg1">
                  <a:alpha val="55000"/>
                </a:schemeClr>
              </a:solidFill>
              <a:round/>
            </a:ln>
            <a:effectLst/>
          </c:spPr>
        </c:majorGridlines>
        <c:numFmt formatCode="&quot;$&quot;#,##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lang="en-US" sz="1000" b="0" i="0" u="none" strike="noStrike" kern="1200" baseline="0">
                <a:solidFill>
                  <a:schemeClr val="accent1">
                    <a:lumMod val="50000"/>
                  </a:schemeClr>
                </a:solidFill>
                <a:latin typeface="+mn-lt"/>
                <a:ea typeface="+mn-ea"/>
                <a:cs typeface="+mn-cs"/>
              </a:defRPr>
            </a:pPr>
            <a:endParaRPr lang="en-US"/>
          </a:p>
        </c:txPr>
        <c:crossAx val="54815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F9ED7"/>
    </a:solidFill>
    <a:ln w="9525" cap="flat" cmpd="sng" algn="ctr">
      <a:solidFill>
        <a:schemeClr val="tx1">
          <a:lumMod val="15000"/>
          <a:lumOff val="85000"/>
        </a:schemeClr>
      </a:solidFill>
      <a:round/>
    </a:ln>
    <a:effectLst>
      <a:glow>
        <a:schemeClr val="accent1">
          <a:alpha val="40000"/>
        </a:schemeClr>
      </a:glow>
      <a:softEdge rad="0"/>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483782</xdr:colOff>
      <xdr:row>10</xdr:row>
      <xdr:rowOff>10543</xdr:rowOff>
    </xdr:from>
    <xdr:to>
      <xdr:col>17</xdr:col>
      <xdr:colOff>209462</xdr:colOff>
      <xdr:row>31</xdr:row>
      <xdr:rowOff>70883</xdr:rowOff>
    </xdr:to>
    <xdr:graphicFrame macro="">
      <xdr:nvGraphicFramePr>
        <xdr:cNvPr id="2" name="Chart 1">
          <a:extLst>
            <a:ext uri="{FF2B5EF4-FFF2-40B4-BE49-F238E27FC236}">
              <a16:creationId xmlns:a16="http://schemas.microsoft.com/office/drawing/2014/main" id="{3A5DD365-2A0B-838E-BA20-FC69039D63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488920</xdr:colOff>
      <xdr:row>1</xdr:row>
      <xdr:rowOff>182525</xdr:rowOff>
    </xdr:from>
    <xdr:to>
      <xdr:col>17</xdr:col>
      <xdr:colOff>184120</xdr:colOff>
      <xdr:row>9</xdr:row>
      <xdr:rowOff>87896</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3E9CB56-225D-704C-44E1-8E3E5DDE52D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796339" y="368595"/>
              <a:ext cx="6420293" cy="13939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435758</xdr:colOff>
      <xdr:row>2</xdr:row>
      <xdr:rowOff>30657</xdr:rowOff>
    </xdr:from>
    <xdr:to>
      <xdr:col>23</xdr:col>
      <xdr:colOff>430442</xdr:colOff>
      <xdr:row>7</xdr:row>
      <xdr:rowOff>97465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AB86285F-F530-ABA8-6415-3182A341B97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302386" y="402797"/>
              <a:ext cx="1828800" cy="997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277863</xdr:colOff>
      <xdr:row>16</xdr:row>
      <xdr:rowOff>41113</xdr:rowOff>
    </xdr:from>
    <xdr:to>
      <xdr:col>21</xdr:col>
      <xdr:colOff>88604</xdr:colOff>
      <xdr:row>20</xdr:row>
      <xdr:rowOff>8862</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87D8F9AF-A85F-D3F7-1E1F-21780A2B08A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310375" y="3018229"/>
              <a:ext cx="2256229" cy="7120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244017</xdr:colOff>
      <xdr:row>2</xdr:row>
      <xdr:rowOff>33846</xdr:rowOff>
    </xdr:from>
    <xdr:to>
      <xdr:col>20</xdr:col>
      <xdr:colOff>238701</xdr:colOff>
      <xdr:row>7</xdr:row>
      <xdr:rowOff>79745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8B1DC46B-B872-8597-0F04-9F48BB31F33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276529" y="405986"/>
              <a:ext cx="1828800" cy="9762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13289</xdr:colOff>
      <xdr:row>2</xdr:row>
      <xdr:rowOff>1770</xdr:rowOff>
    </xdr:from>
    <xdr:to>
      <xdr:col>9</xdr:col>
      <xdr:colOff>17721</xdr:colOff>
      <xdr:row>21</xdr:row>
      <xdr:rowOff>32605</xdr:rowOff>
    </xdr:to>
    <xdr:graphicFrame macro="">
      <xdr:nvGraphicFramePr>
        <xdr:cNvPr id="8" name="Chart 7">
          <a:extLst>
            <a:ext uri="{FF2B5EF4-FFF2-40B4-BE49-F238E27FC236}">
              <a16:creationId xmlns:a16="http://schemas.microsoft.com/office/drawing/2014/main" id="{DC9FEF80-EEFF-EB13-A23F-536A8A381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13289</xdr:colOff>
      <xdr:row>2</xdr:row>
      <xdr:rowOff>1769</xdr:rowOff>
    </xdr:from>
    <xdr:to>
      <xdr:col>9</xdr:col>
      <xdr:colOff>310116</xdr:colOff>
      <xdr:row>23</xdr:row>
      <xdr:rowOff>44302</xdr:rowOff>
    </xdr:to>
    <xdr:graphicFrame macro="">
      <xdr:nvGraphicFramePr>
        <xdr:cNvPr id="2" name="Chart 1">
          <a:extLst>
            <a:ext uri="{FF2B5EF4-FFF2-40B4-BE49-F238E27FC236}">
              <a16:creationId xmlns:a16="http://schemas.microsoft.com/office/drawing/2014/main" id="{BCC40419-1A57-4CED-AEA7-47146695B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120804</xdr:colOff>
      <xdr:row>1</xdr:row>
      <xdr:rowOff>0</xdr:rowOff>
    </xdr:from>
    <xdr:to>
      <xdr:col>25</xdr:col>
      <xdr:colOff>613316</xdr:colOff>
      <xdr:row>5</xdr:row>
      <xdr:rowOff>0</xdr:rowOff>
    </xdr:to>
    <xdr:sp macro="" textlink="">
      <xdr:nvSpPr>
        <xdr:cNvPr id="3" name="Rectangle 2">
          <a:extLst>
            <a:ext uri="{FF2B5EF4-FFF2-40B4-BE49-F238E27FC236}">
              <a16:creationId xmlns:a16="http://schemas.microsoft.com/office/drawing/2014/main" id="{58F1805A-48A5-A25E-35F6-C6B082BEF0EA}"/>
            </a:ext>
          </a:extLst>
        </xdr:cNvPr>
        <xdr:cNvSpPr/>
      </xdr:nvSpPr>
      <xdr:spPr>
        <a:xfrm>
          <a:off x="120804" y="65049"/>
          <a:ext cx="15332927" cy="743414"/>
        </a:xfrm>
        <a:prstGeom prst="rect">
          <a:avLst/>
        </a:prstGeom>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t>COFFEE</a:t>
          </a:r>
          <a:r>
            <a:rPr lang="en-US" sz="4400" b="1" baseline="0"/>
            <a:t> SALES </a:t>
          </a:r>
          <a:r>
            <a:rPr lang="en-US" sz="4000" b="1" baseline="0"/>
            <a:t>DASHBOARD</a:t>
          </a:r>
          <a:endParaRPr lang="en-US" sz="4400" b="1"/>
        </a:p>
      </xdr:txBody>
    </xdr:sp>
    <xdr:clientData/>
  </xdr:twoCellAnchor>
  <xdr:twoCellAnchor>
    <xdr:from>
      <xdr:col>1</xdr:col>
      <xdr:colOff>0</xdr:colOff>
      <xdr:row>16</xdr:row>
      <xdr:rowOff>0</xdr:rowOff>
    </xdr:from>
    <xdr:to>
      <xdr:col>16</xdr:col>
      <xdr:colOff>524934</xdr:colOff>
      <xdr:row>43</xdr:row>
      <xdr:rowOff>0</xdr:rowOff>
    </xdr:to>
    <xdr:graphicFrame macro="">
      <xdr:nvGraphicFramePr>
        <xdr:cNvPr id="4" name="Chart 3">
          <a:extLst>
            <a:ext uri="{FF2B5EF4-FFF2-40B4-BE49-F238E27FC236}">
              <a16:creationId xmlns:a16="http://schemas.microsoft.com/office/drawing/2014/main" id="{1752E6B3-EE05-44FA-88B8-8D56EECA8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93313</xdr:rowOff>
    </xdr:from>
    <xdr:to>
      <xdr:col>19</xdr:col>
      <xdr:colOff>499534</xdr:colOff>
      <xdr:row>15</xdr:row>
      <xdr:rowOff>76200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9AB8BAF8-AE7B-486E-972B-63E85B1AEA4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5104" y="878059"/>
              <a:ext cx="11554221" cy="18025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11151</xdr:colOff>
      <xdr:row>10</xdr:row>
      <xdr:rowOff>0</xdr:rowOff>
    </xdr:from>
    <xdr:to>
      <xdr:col>26</xdr:col>
      <xdr:colOff>1259</xdr:colOff>
      <xdr:row>15</xdr:row>
      <xdr:rowOff>80091</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1973F267-4134-483F-A075-5F53E8C4A10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647539" y="1694597"/>
              <a:ext cx="1832556" cy="989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5</xdr:row>
      <xdr:rowOff>101600</xdr:rowOff>
    </xdr:from>
    <xdr:to>
      <xdr:col>26</xdr:col>
      <xdr:colOff>1259</xdr:colOff>
      <xdr:row>9</xdr:row>
      <xdr:rowOff>101600</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52DADC88-A58B-4CB9-A3EA-7840290EB11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793940" y="886346"/>
              <a:ext cx="3686155" cy="727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10</xdr:row>
      <xdr:rowOff>0</xdr:rowOff>
    </xdr:from>
    <xdr:to>
      <xdr:col>22</xdr:col>
      <xdr:colOff>556115</xdr:colOff>
      <xdr:row>15</xdr:row>
      <xdr:rowOff>82939</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D03BDB73-15F6-417C-A1D2-D6DA5E329E6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793940" y="1694597"/>
              <a:ext cx="1784414" cy="992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xdr:colOff>
      <xdr:row>30</xdr:row>
      <xdr:rowOff>142240</xdr:rowOff>
    </xdr:from>
    <xdr:to>
      <xdr:col>26</xdr:col>
      <xdr:colOff>1</xdr:colOff>
      <xdr:row>43</xdr:row>
      <xdr:rowOff>0</xdr:rowOff>
    </xdr:to>
    <xdr:graphicFrame macro="">
      <xdr:nvGraphicFramePr>
        <xdr:cNvPr id="9" name="Chart 8">
          <a:extLst>
            <a:ext uri="{FF2B5EF4-FFF2-40B4-BE49-F238E27FC236}">
              <a16:creationId xmlns:a16="http://schemas.microsoft.com/office/drawing/2014/main" id="{F057DACB-7446-43FB-A2CE-3C605C986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xdr:colOff>
      <xdr:row>16</xdr:row>
      <xdr:rowOff>0</xdr:rowOff>
    </xdr:from>
    <xdr:to>
      <xdr:col>26</xdr:col>
      <xdr:colOff>1</xdr:colOff>
      <xdr:row>30</xdr:row>
      <xdr:rowOff>97666</xdr:rowOff>
    </xdr:to>
    <xdr:graphicFrame macro="">
      <xdr:nvGraphicFramePr>
        <xdr:cNvPr id="10" name="Chart 9">
          <a:extLst>
            <a:ext uri="{FF2B5EF4-FFF2-40B4-BE49-F238E27FC236}">
              <a16:creationId xmlns:a16="http://schemas.microsoft.com/office/drawing/2014/main" id="{40558054-DD2D-426E-B393-AE0C8F193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7.725029166664" createdVersion="8" refreshedVersion="8" minRefreshableVersion="3" recordCount="1000" xr:uid="{56137156-1B45-46BB-8AE8-145F67E4492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111004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DB8657-1A10-4154-AA8D-6AECFFD8C14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pivotArea type="data" outline="0" fieldPosition="0">
        <references count="4">
          <reference field="4294967294" count="1" selected="0">
            <x v="0"/>
          </reference>
          <reference field="13" count="1" selected="0">
            <x v="0"/>
          </reference>
          <reference field="16" count="1" selected="0">
            <x v="7"/>
          </reference>
          <reference field="1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9644B0-324F-4CF3-BBA3-92C4FCAE788D}" name="Sales By Country"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ubtotalTop="0" showAll="0"/>
    <pivotField compact="0" numFmtId="165"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axis="axisRow" compact="0" outline="0" subtotalTop="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compact="0" numFmtId="166" outline="0" subtotalTop="0" showAll="0">
      <items count="5">
        <item x="3"/>
        <item x="1"/>
        <item x="0"/>
        <item x="2"/>
        <item t="default"/>
      </items>
    </pivotField>
    <pivotField compact="0" numFmtId="44" outline="0" subtotalTop="0" showAll="0"/>
    <pivotField dataField="1" compact="0" numFmtId="44" outline="0" subtotalTop="0" showAll="0"/>
    <pivotField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7" baseItem="1" numFmtId="167"/>
  </dataField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007554-C114-4146-9B5D-03CD8FAA8FCB}" name="Top5Customer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ubtotalTop="0" showAll="0"/>
    <pivotField compact="0" numFmtId="165"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axis="axisRow" compact="0" outline="0" subtotalTop="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compact="0" numFmtId="166" outline="0" subtotalTop="0" showAll="0">
      <items count="5">
        <item x="3"/>
        <item x="1"/>
        <item x="0"/>
        <item x="2"/>
        <item t="default"/>
      </items>
    </pivotField>
    <pivotField compact="0" numFmtId="44" outline="0" subtotalTop="0" showAll="0"/>
    <pivotField dataField="1" compact="0" numFmtId="44" outline="0" subtotalTop="0" showAll="0"/>
    <pivotField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6">
    <chartFormat chart="5" format="4"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32A2A4A-6412-4D33-B245-F5D3DD91D187}" sourceName="Size">
  <pivotTables>
    <pivotTable tabId="18" name="TotalSales"/>
    <pivotTable tabId="19" name="Sales By Country"/>
    <pivotTable tabId="20" name="Top5Customers"/>
  </pivotTables>
  <data>
    <tabular pivotCacheId="131110042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36EF509-AEF9-4E87-917B-5E9F1ED3746D}" sourceName="Roast Type Name">
  <pivotTables>
    <pivotTable tabId="18" name="TotalSales"/>
    <pivotTable tabId="19" name="Sales By Country"/>
    <pivotTable tabId="20" name="Top5Customers"/>
  </pivotTables>
  <data>
    <tabular pivotCacheId="131110042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8DD6775-7DA8-47E2-9898-5F6D2B458CF8}" sourceName="Loyalty Card">
  <pivotTables>
    <pivotTable tabId="18" name="TotalSales"/>
    <pivotTable tabId="19" name="Sales By Country"/>
    <pivotTable tabId="20" name="Top5Customers"/>
  </pivotTables>
  <data>
    <tabular pivotCacheId="13111004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0E4D150-3081-4D6B-9147-DD3C63EBFB17}" cache="Slicer_Size" caption="Size" columnCount="2" style="Loyalty Card" rowHeight="234950"/>
  <slicer name="Roast Type Name" xr10:uid="{1101D911-D6FB-40EE-B1B7-A5F7CD4BF02B}" cache="Slicer_Roast_Type_Name" caption="Roast Type Name" columnCount="3" style="Loyalty Card" rowHeight="234950"/>
  <slicer name="Loyalty Card" xr10:uid="{AFD4BF53-076E-475A-9A07-4D27B754CAB9}" cache="Slicer_Loyalty_Card" caption="Loyalty Card" style="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4D56484-62FB-4839-BF25-C7AC891A6F66}" cache="Slicer_Size" caption="Size" columnCount="2" style="Loyalty Card" rowHeight="234950"/>
  <slicer name="Roast Type Name 1" xr10:uid="{37A6CC08-472F-4435-93DB-11F384D263D5}" cache="Slicer_Roast_Type_Name" caption="Roast Type Name" columnCount="3" style="Loyalty Card" rowHeight="234950"/>
  <slicer name="Loyalty Card 1" xr10:uid="{67D74376-3EA7-4494-B6DC-09F83EB8E338}" cache="Slicer_Loyalty_Card" caption="Loyalty Card" style="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A851762-7578-453B-A96D-69D93CAD97F0}" name="Orders" displayName="Orders" ref="A1:P1001" totalsRowShown="0" headerRowDxfId="11">
  <autoFilter ref="A1:P1001" xr:uid="{8A851762-7578-453B-A96D-69D93CAD97F0}"/>
  <tableColumns count="16">
    <tableColumn id="1" xr3:uid="{F6783194-4E60-4537-A76E-327F01513190}" name="Order ID" dataDxfId="10"/>
    <tableColumn id="2" xr3:uid="{D2E45886-07DB-474E-ABBC-DD8E462761E2}" name="Order Date" dataDxfId="9"/>
    <tableColumn id="3" xr3:uid="{9B9353B2-020F-412D-84F2-270949B263CC}" name="Customer ID" dataDxfId="8"/>
    <tableColumn id="4" xr3:uid="{5C6CCC82-2D49-4419-8EEE-582AAEEFB692}" name="Product ID"/>
    <tableColumn id="5" xr3:uid="{4B6B29AC-E9D4-4ACC-BD65-B65CD31C1837}" name="Quantity" dataDxfId="7"/>
    <tableColumn id="6" xr3:uid="{BD99EAB6-E17C-483A-BA0C-697927A83E21}" name="Customer Name" dataDxfId="6">
      <calculatedColumnFormula>_xlfn.XLOOKUP(C2,customers!$A$1:$A$1001,customers!$B$1:$B$1001,,0)</calculatedColumnFormula>
    </tableColumn>
    <tableColumn id="7" xr3:uid="{6C6C714C-D38B-426D-A0B4-0842A14EB234}" name="Email" dataDxfId="5">
      <calculatedColumnFormula>IF(_xlfn.XLOOKUP(C2,customers!$A$1:$A$1001,customers!$C$1:$C$1001,,0)=0,"",_xlfn.XLOOKUP(C2,customers!$A$1:$A$1001,customers!$C$1:$C$1001,,0))</calculatedColumnFormula>
    </tableColumn>
    <tableColumn id="8" xr3:uid="{689DE0B0-9CB1-41A8-904A-01020AE2FE47}" name="Country" dataDxfId="4">
      <calculatedColumnFormula>_xlfn.XLOOKUP(C2,customers!$A$1:$A$1001,customers!$G$1:$G$1001,,0)</calculatedColumnFormula>
    </tableColumn>
    <tableColumn id="9" xr3:uid="{A98B2431-D5F0-4EB9-A9F2-D60E855009B6}" name="Coffee Type">
      <calculatedColumnFormula>_xlfn.XLOOKUP(D2,products!$A$1:$A$49,products!$B$1:$B$49,,0)</calculatedColumnFormula>
    </tableColumn>
    <tableColumn id="10" xr3:uid="{56EA4BB3-2347-40E7-9289-6F1475657AF0}" name="Roast Type">
      <calculatedColumnFormula>_xlfn.XLOOKUP(D2, products!$A$1:$A$49, products!$C$1:$C$49,,0)</calculatedColumnFormula>
    </tableColumn>
    <tableColumn id="11" xr3:uid="{D623DA85-E603-4EDA-B802-73DBBEF48E82}" name="Size" dataDxfId="3">
      <calculatedColumnFormula>_xlfn.XLOOKUP(D2, products!$A$1:$A$49, products!$D$1:$D$49,,0)</calculatedColumnFormula>
    </tableColumn>
    <tableColumn id="12" xr3:uid="{42BAA48B-DCE5-41CE-90F4-F6822A670E1F}" name="Unit Price" dataDxfId="2">
      <calculatedColumnFormula>_xlfn.XLOOKUP(D2, products!$A$1:$A$49, products!$E$1:$E$49,,0)</calculatedColumnFormula>
    </tableColumn>
    <tableColumn id="13" xr3:uid="{D01D37FD-F040-4AC0-A829-DB791E26ACAB}" name="Sales" dataDxfId="1">
      <calculatedColumnFormula>L2*E2</calculatedColumnFormula>
    </tableColumn>
    <tableColumn id="14" xr3:uid="{3057DC3C-18B4-432F-8EB3-76DAE16D3D0A}" name="Coffee Type Name">
      <calculatedColumnFormula>IF(I2="Rob","Robusta",IF(I2="Exc","Excelsa",IF(I2="Ara","Arabica",IF(orders!I2="Lib","Liberica",""))))</calculatedColumnFormula>
    </tableColumn>
    <tableColumn id="15" xr3:uid="{E8BA12C7-F3DD-4840-A7C5-EC102EC88FAA}" name="Roast Type Name">
      <calculatedColumnFormula>IF(J2="M","Medium",IF(J2="L","Light",IF(J2="D","Dark","")))</calculatedColumnFormula>
    </tableColumn>
    <tableColumn id="16" xr3:uid="{0CA47651-AF57-448A-BA15-70BCCFCF8240}"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8B1DD36-BE3F-4D10-B046-7E167E37A75D}" sourceName="Order Date">
  <pivotTables>
    <pivotTable tabId="18" name="TotalSales"/>
    <pivotTable tabId="19" name="Sales By Country"/>
    <pivotTable tabId="20" name="Top5Customers"/>
  </pivotTables>
  <state minimalRefreshVersion="6" lastRefreshVersion="6" pivotCacheId="131110042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919B4FE-DA87-4D15-92F6-A9377F1440DA}" cache="NativeTimeline_Order_Date" caption="Order Date" level="2" selectionLevel="2" scrollPosition="2019-01-01T00:00:00" style="Order Date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F6E3410-BB7E-4535-A839-F8685513A2E3}" cache="NativeTimeline_Order_Date" caption="Order Date" level="2" selectionLevel="2" scrollPosition="2019-12-27T00:00:00" style="Order Date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9.6640625"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 min="16" max="16" width="13.777343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 products!$A$1:$A$49, products!$C$1:$C$49,,0)</f>
        <v>M</v>
      </c>
      <c r="K2" s="4">
        <f>_xlfn.XLOOKUP(D2, products!$A$1:$A$49, products!$D$1:$D$49,,0)</f>
        <v>1</v>
      </c>
      <c r="L2" s="5">
        <f>_xlfn.XLOOKUP(D2, products!$A$1:$A$49, products!$E$1:$E$49,,0)</f>
        <v>9.9499999999999993</v>
      </c>
      <c r="M2" s="5">
        <f t="shared" ref="M2:M65" si="0">L2*E2</f>
        <v>19.899999999999999</v>
      </c>
      <c r="N2" t="str">
        <f>IF(I2="Rob","Robusta",IF(I2="Exc","Excelsa",IF(I2="Ara","Arabica",IF(orders!I2="Lib","Liberica",""))))</f>
        <v>Robusta</v>
      </c>
      <c r="O2" t="str">
        <f t="shared" ref="O2:O65" si="1">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 products!$A$1:$A$49, products!$C$1:$C$49,,0)</f>
        <v>M</v>
      </c>
      <c r="K3" s="4">
        <f>_xlfn.XLOOKUP(D3, products!$A$1:$A$49, products!$D$1:$D$49,,0)</f>
        <v>0.5</v>
      </c>
      <c r="L3" s="5">
        <f>_xlfn.XLOOKUP(D3, products!$A$1:$A$49, products!$E$1:$E$49,,0)</f>
        <v>8.25</v>
      </c>
      <c r="M3" s="5">
        <f t="shared" si="0"/>
        <v>41.25</v>
      </c>
      <c r="N3" t="str">
        <f>IF(I3="Rob","Robusta",IF(I3="Exc","Excelsa",IF(I3="Ara","Arabica",IF(orders!I3="Lib","Liberica",""))))</f>
        <v>Excelsa</v>
      </c>
      <c r="O3" t="str">
        <f t="shared" si="1"/>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 products!$A$1:$A$49, products!$C$1:$C$49,,0)</f>
        <v>L</v>
      </c>
      <c r="K4" s="4">
        <f>_xlfn.XLOOKUP(D4, products!$A$1:$A$49, products!$D$1:$D$49,,0)</f>
        <v>1</v>
      </c>
      <c r="L4" s="5">
        <f>_xlfn.XLOOKUP(D4, products!$A$1:$A$49, products!$E$1:$E$49,,0)</f>
        <v>12.95</v>
      </c>
      <c r="M4" s="5">
        <f t="shared" si="0"/>
        <v>12.95</v>
      </c>
      <c r="N4" t="str">
        <f>IF(I4="Rob","Robusta",IF(I4="Exc","Excelsa",IF(I4="Ara","Arabica",IF(orders!I4="Lib","Liberica",""))))</f>
        <v>Arabica</v>
      </c>
      <c r="O4" t="str">
        <f t="shared" si="1"/>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 products!$A$1:$A$49, products!$C$1:$C$49,,0)</f>
        <v>M</v>
      </c>
      <c r="K5" s="4">
        <f>_xlfn.XLOOKUP(D5, products!$A$1:$A$49, products!$D$1:$D$49,,0)</f>
        <v>1</v>
      </c>
      <c r="L5" s="5">
        <f>_xlfn.XLOOKUP(D5, products!$A$1:$A$49, products!$E$1:$E$49,,0)</f>
        <v>13.75</v>
      </c>
      <c r="M5" s="5">
        <f t="shared" si="0"/>
        <v>27.5</v>
      </c>
      <c r="N5" t="str">
        <f>IF(I5="Rob","Robusta",IF(I5="Exc","Excelsa",IF(I5="Ara","Arabica",IF(orders!I5="Lib","Liberica",""))))</f>
        <v>Excelsa</v>
      </c>
      <c r="O5" t="str">
        <f t="shared" si="1"/>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 products!$A$1:$A$49, products!$C$1:$C$49,,0)</f>
        <v>L</v>
      </c>
      <c r="K6" s="4">
        <f>_xlfn.XLOOKUP(D6, products!$A$1:$A$49, products!$D$1:$D$49,,0)</f>
        <v>2.5</v>
      </c>
      <c r="L6" s="5">
        <f>_xlfn.XLOOKUP(D6, products!$A$1:$A$49, products!$E$1:$E$49,,0)</f>
        <v>27.484999999999996</v>
      </c>
      <c r="M6" s="5">
        <f t="shared" si="0"/>
        <v>54.969999999999992</v>
      </c>
      <c r="N6" t="str">
        <f>IF(I6="Rob","Robusta",IF(I6="Exc","Excelsa",IF(I6="Ara","Arabica",IF(orders!I6="Lib","Liberica",""))))</f>
        <v>Robusta</v>
      </c>
      <c r="O6" t="str">
        <f t="shared" si="1"/>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 products!$A$1:$A$49, products!$C$1:$C$49,,0)</f>
        <v>D</v>
      </c>
      <c r="K7" s="4">
        <f>_xlfn.XLOOKUP(D7, products!$A$1:$A$49, products!$D$1:$D$49,,0)</f>
        <v>1</v>
      </c>
      <c r="L7" s="5">
        <f>_xlfn.XLOOKUP(D7, products!$A$1:$A$49, products!$E$1:$E$49,,0)</f>
        <v>12.95</v>
      </c>
      <c r="M7" s="5">
        <f t="shared" si="0"/>
        <v>38.849999999999994</v>
      </c>
      <c r="N7" t="str">
        <f>IF(I7="Rob","Robusta",IF(I7="Exc","Excelsa",IF(I7="Ara","Arabica",IF(orders!I7="Lib","Liberica",""))))</f>
        <v>Liberica</v>
      </c>
      <c r="O7" t="str">
        <f t="shared" si="1"/>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 products!$A$1:$A$49, products!$C$1:$C$49,,0)</f>
        <v>D</v>
      </c>
      <c r="K8" s="4">
        <f>_xlfn.XLOOKUP(D8, products!$A$1:$A$49, products!$D$1:$D$49,,0)</f>
        <v>0.5</v>
      </c>
      <c r="L8" s="5">
        <f>_xlfn.XLOOKUP(D8, products!$A$1:$A$49, products!$E$1:$E$49,,0)</f>
        <v>7.29</v>
      </c>
      <c r="M8" s="5">
        <f t="shared" si="0"/>
        <v>21.87</v>
      </c>
      <c r="N8" t="str">
        <f>IF(I8="Rob","Robusta",IF(I8="Exc","Excelsa",IF(I8="Ara","Arabica",IF(orders!I8="Lib","Liberica",""))))</f>
        <v>Excelsa</v>
      </c>
      <c r="O8" t="str">
        <f t="shared" si="1"/>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 products!$A$1:$A$49, products!$C$1:$C$49,,0)</f>
        <v>L</v>
      </c>
      <c r="K9" s="4">
        <f>_xlfn.XLOOKUP(D9, products!$A$1:$A$49, products!$D$1:$D$49,,0)</f>
        <v>0.2</v>
      </c>
      <c r="L9" s="5">
        <f>_xlfn.XLOOKUP(D9, products!$A$1:$A$49, products!$E$1:$E$49,,0)</f>
        <v>4.7549999999999999</v>
      </c>
      <c r="M9" s="5">
        <f t="shared" si="0"/>
        <v>4.7549999999999999</v>
      </c>
      <c r="N9" t="str">
        <f>IF(I9="Rob","Robusta",IF(I9="Exc","Excelsa",IF(I9="Ara","Arabica",IF(orders!I9="Lib","Liberica",""))))</f>
        <v>Liberica</v>
      </c>
      <c r="O9" t="str">
        <f t="shared" si="1"/>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 products!$A$1:$A$49, products!$C$1:$C$49,,0)</f>
        <v>M</v>
      </c>
      <c r="K10" s="4">
        <f>_xlfn.XLOOKUP(D10, products!$A$1:$A$49, products!$D$1:$D$49,,0)</f>
        <v>0.5</v>
      </c>
      <c r="L10" s="5">
        <f>_xlfn.XLOOKUP(D10, products!$A$1:$A$49, products!$E$1:$E$49,,0)</f>
        <v>5.97</v>
      </c>
      <c r="M10" s="5">
        <f t="shared" si="0"/>
        <v>17.91</v>
      </c>
      <c r="N10" t="str">
        <f>IF(I10="Rob","Robusta",IF(I10="Exc","Excelsa",IF(I10="Ara","Arabica",IF(orders!I10="Lib","Liberica",""))))</f>
        <v>Robusta</v>
      </c>
      <c r="O10" t="str">
        <f t="shared" si="1"/>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 products!$A$1:$A$49, products!$C$1:$C$49,,0)</f>
        <v>M</v>
      </c>
      <c r="K11" s="4">
        <f>_xlfn.XLOOKUP(D11, products!$A$1:$A$49, products!$D$1:$D$49,,0)</f>
        <v>0.5</v>
      </c>
      <c r="L11" s="5">
        <f>_xlfn.XLOOKUP(D11, products!$A$1:$A$49, products!$E$1:$E$49,,0)</f>
        <v>5.97</v>
      </c>
      <c r="M11" s="5">
        <f t="shared" si="0"/>
        <v>5.97</v>
      </c>
      <c r="N11" t="str">
        <f>IF(I11="Rob","Robusta",IF(I11="Exc","Excelsa",IF(I11="Ara","Arabica",IF(orders!I11="Lib","Liberica",""))))</f>
        <v>Robusta</v>
      </c>
      <c r="O11" t="str">
        <f t="shared" si="1"/>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 products!$A$1:$A$49, products!$C$1:$C$49,,0)</f>
        <v>D</v>
      </c>
      <c r="K12" s="4">
        <f>_xlfn.XLOOKUP(D12, products!$A$1:$A$49, products!$D$1:$D$49,,0)</f>
        <v>1</v>
      </c>
      <c r="L12" s="5">
        <f>_xlfn.XLOOKUP(D12, products!$A$1:$A$49, products!$E$1:$E$49,,0)</f>
        <v>9.9499999999999993</v>
      </c>
      <c r="M12" s="5">
        <f t="shared" si="0"/>
        <v>39.799999999999997</v>
      </c>
      <c r="N12" t="str">
        <f>IF(I12="Rob","Robusta",IF(I12="Exc","Excelsa",IF(I12="Ara","Arabica",IF(orders!I12="Lib","Liberica",""))))</f>
        <v>Arabica</v>
      </c>
      <c r="O12" t="str">
        <f t="shared" si="1"/>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 products!$A$1:$A$49, products!$C$1:$C$49,,0)</f>
        <v>L</v>
      </c>
      <c r="K13" s="4">
        <f>_xlfn.XLOOKUP(D13, products!$A$1:$A$49, products!$D$1:$D$49,,0)</f>
        <v>2.5</v>
      </c>
      <c r="L13" s="5">
        <f>_xlfn.XLOOKUP(D13, products!$A$1:$A$49, products!$E$1:$E$49,,0)</f>
        <v>34.154999999999994</v>
      </c>
      <c r="M13" s="5">
        <f t="shared" si="0"/>
        <v>170.77499999999998</v>
      </c>
      <c r="N13" t="str">
        <f>IF(I13="Rob","Robusta",IF(I13="Exc","Excelsa",IF(I13="Ara","Arabica",IF(orders!I13="Lib","Liberica",""))))</f>
        <v>Excelsa</v>
      </c>
      <c r="O13" t="str">
        <f t="shared" si="1"/>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 products!$A$1:$A$49, products!$C$1:$C$49,,0)</f>
        <v>M</v>
      </c>
      <c r="K14" s="4">
        <f>_xlfn.XLOOKUP(D14, products!$A$1:$A$49, products!$D$1:$D$49,,0)</f>
        <v>1</v>
      </c>
      <c r="L14" s="5">
        <f>_xlfn.XLOOKUP(D14, products!$A$1:$A$49, products!$E$1:$E$49,,0)</f>
        <v>9.9499999999999993</v>
      </c>
      <c r="M14" s="5">
        <f t="shared" si="0"/>
        <v>49.75</v>
      </c>
      <c r="N14" t="str">
        <f>IF(I14="Rob","Robusta",IF(I14="Exc","Excelsa",IF(I14="Ara","Arabica",IF(orders!I14="Lib","Liberica",""))))</f>
        <v>Robusta</v>
      </c>
      <c r="O14" t="str">
        <f t="shared" si="1"/>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 products!$A$1:$A$49, products!$C$1:$C$49,,0)</f>
        <v>D</v>
      </c>
      <c r="K15" s="4">
        <f>_xlfn.XLOOKUP(D15, products!$A$1:$A$49, products!$D$1:$D$49,,0)</f>
        <v>2.5</v>
      </c>
      <c r="L15" s="5">
        <f>_xlfn.XLOOKUP(D15, products!$A$1:$A$49, products!$E$1:$E$49,,0)</f>
        <v>20.584999999999997</v>
      </c>
      <c r="M15" s="5">
        <f t="shared" si="0"/>
        <v>41.169999999999995</v>
      </c>
      <c r="N15" t="str">
        <f>IF(I15="Rob","Robusta",IF(I15="Exc","Excelsa",IF(I15="Ara","Arabica",IF(orders!I15="Lib","Liberica",""))))</f>
        <v>Robusta</v>
      </c>
      <c r="O15" t="str">
        <f t="shared" si="1"/>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 products!$A$1:$A$49, products!$C$1:$C$49,,0)</f>
        <v>D</v>
      </c>
      <c r="K16" s="4">
        <f>_xlfn.XLOOKUP(D16, products!$A$1:$A$49, products!$D$1:$D$49,,0)</f>
        <v>0.2</v>
      </c>
      <c r="L16" s="5">
        <f>_xlfn.XLOOKUP(D16, products!$A$1:$A$49, products!$E$1:$E$49,,0)</f>
        <v>3.8849999999999998</v>
      </c>
      <c r="M16" s="5">
        <f t="shared" si="0"/>
        <v>11.654999999999999</v>
      </c>
      <c r="N16" t="str">
        <f>IF(I16="Rob","Robusta",IF(I16="Exc","Excelsa",IF(I16="Ara","Arabica",IF(orders!I16="Lib","Liberica",""))))</f>
        <v>Liberica</v>
      </c>
      <c r="O16" t="str">
        <f t="shared" si="1"/>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 products!$A$1:$A$49, products!$C$1:$C$49,,0)</f>
        <v>M</v>
      </c>
      <c r="K17" s="4">
        <f>_xlfn.XLOOKUP(D17, products!$A$1:$A$49, products!$D$1:$D$49,,0)</f>
        <v>2.5</v>
      </c>
      <c r="L17" s="5">
        <f>_xlfn.XLOOKUP(D17, products!$A$1:$A$49, products!$E$1:$E$49,,0)</f>
        <v>22.884999999999998</v>
      </c>
      <c r="M17" s="5">
        <f t="shared" si="0"/>
        <v>114.42499999999998</v>
      </c>
      <c r="N17" t="str">
        <f>IF(I17="Rob","Robusta",IF(I17="Exc","Excelsa",IF(I17="Ara","Arabica",IF(orders!I17="Lib","Liberica",""))))</f>
        <v>Robusta</v>
      </c>
      <c r="O17" t="str">
        <f t="shared" si="1"/>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 products!$A$1:$A$49, products!$C$1:$C$49,,0)</f>
        <v>M</v>
      </c>
      <c r="K18" s="4">
        <f>_xlfn.XLOOKUP(D18, products!$A$1:$A$49, products!$D$1:$D$49,,0)</f>
        <v>0.2</v>
      </c>
      <c r="L18" s="5">
        <f>_xlfn.XLOOKUP(D18, products!$A$1:$A$49, products!$E$1:$E$49,,0)</f>
        <v>3.375</v>
      </c>
      <c r="M18" s="5">
        <f t="shared" si="0"/>
        <v>20.25</v>
      </c>
      <c r="N18" t="str">
        <f>IF(I18="Rob","Robusta",IF(I18="Exc","Excelsa",IF(I18="Ara","Arabica",IF(orders!I18="Lib","Liberica",""))))</f>
        <v>Arabica</v>
      </c>
      <c r="O18" t="str">
        <f t="shared" si="1"/>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 products!$A$1:$A$49, products!$C$1:$C$49,,0)</f>
        <v>L</v>
      </c>
      <c r="K19" s="4">
        <f>_xlfn.XLOOKUP(D19, products!$A$1:$A$49, products!$D$1:$D$49,,0)</f>
        <v>1</v>
      </c>
      <c r="L19" s="5">
        <f>_xlfn.XLOOKUP(D19, products!$A$1:$A$49, products!$E$1:$E$49,,0)</f>
        <v>12.95</v>
      </c>
      <c r="M19" s="5">
        <f t="shared" si="0"/>
        <v>77.699999999999989</v>
      </c>
      <c r="N19" t="str">
        <f>IF(I19="Rob","Robusta",IF(I19="Exc","Excelsa",IF(I19="Ara","Arabica",IF(orders!I19="Lib","Liberica",""))))</f>
        <v>Arabica</v>
      </c>
      <c r="O19" t="str">
        <f t="shared" si="1"/>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 products!$A$1:$A$49, products!$C$1:$C$49,,0)</f>
        <v>D</v>
      </c>
      <c r="K20" s="4">
        <f>_xlfn.XLOOKUP(D20, products!$A$1:$A$49, products!$D$1:$D$49,,0)</f>
        <v>2.5</v>
      </c>
      <c r="L20" s="5">
        <f>_xlfn.XLOOKUP(D20, products!$A$1:$A$49, products!$E$1:$E$49,,0)</f>
        <v>20.584999999999997</v>
      </c>
      <c r="M20" s="5">
        <f t="shared" si="0"/>
        <v>82.339999999999989</v>
      </c>
      <c r="N20" t="str">
        <f>IF(I20="Rob","Robusta",IF(I20="Exc","Excelsa",IF(I20="Ara","Arabica",IF(orders!I20="Lib","Liberica",""))))</f>
        <v>Robusta</v>
      </c>
      <c r="O20" t="str">
        <f t="shared" si="1"/>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 products!$A$1:$A$49, products!$C$1:$C$49,,0)</f>
        <v>M</v>
      </c>
      <c r="K21" s="4">
        <f>_xlfn.XLOOKUP(D21, products!$A$1:$A$49, products!$D$1:$D$49,,0)</f>
        <v>0.2</v>
      </c>
      <c r="L21" s="5">
        <f>_xlfn.XLOOKUP(D21, products!$A$1:$A$49, products!$E$1:$E$49,,0)</f>
        <v>3.375</v>
      </c>
      <c r="M21" s="5">
        <f t="shared" si="0"/>
        <v>16.875</v>
      </c>
      <c r="N21" t="str">
        <f>IF(I21="Rob","Robusta",IF(I21="Exc","Excelsa",IF(I21="Ara","Arabica",IF(orders!I21="Lib","Liberica",""))))</f>
        <v>Arabica</v>
      </c>
      <c r="O21" t="str">
        <f t="shared" si="1"/>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 products!$A$1:$A$49, products!$C$1:$C$49,,0)</f>
        <v>D</v>
      </c>
      <c r="K22" s="4">
        <f>_xlfn.XLOOKUP(D22, products!$A$1:$A$49, products!$D$1:$D$49,,0)</f>
        <v>0.2</v>
      </c>
      <c r="L22" s="5">
        <f>_xlfn.XLOOKUP(D22, products!$A$1:$A$49, products!$E$1:$E$49,,0)</f>
        <v>3.645</v>
      </c>
      <c r="M22" s="5">
        <f t="shared" si="0"/>
        <v>14.58</v>
      </c>
      <c r="N22" t="str">
        <f>IF(I22="Rob","Robusta",IF(I22="Exc","Excelsa",IF(I22="Ara","Arabica",IF(orders!I22="Lib","Liberica",""))))</f>
        <v>Excelsa</v>
      </c>
      <c r="O22" t="str">
        <f t="shared" si="1"/>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 products!$A$1:$A$49, products!$C$1:$C$49,,0)</f>
        <v>D</v>
      </c>
      <c r="K23" s="4">
        <f>_xlfn.XLOOKUP(D23, products!$A$1:$A$49, products!$D$1:$D$49,,0)</f>
        <v>0.2</v>
      </c>
      <c r="L23" s="5">
        <f>_xlfn.XLOOKUP(D23, products!$A$1:$A$49, products!$E$1:$E$49,,0)</f>
        <v>2.9849999999999999</v>
      </c>
      <c r="M23" s="5">
        <f t="shared" si="0"/>
        <v>17.91</v>
      </c>
      <c r="N23" t="str">
        <f>IF(I23="Rob","Robusta",IF(I23="Exc","Excelsa",IF(I23="Ara","Arabica",IF(orders!I23="Lib","Liberica",""))))</f>
        <v>Arabica</v>
      </c>
      <c r="O23" t="str">
        <f t="shared" si="1"/>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 products!$A$1:$A$49, products!$C$1:$C$49,,0)</f>
        <v>M</v>
      </c>
      <c r="K24" s="4">
        <f>_xlfn.XLOOKUP(D24, products!$A$1:$A$49, products!$D$1:$D$49,,0)</f>
        <v>2.5</v>
      </c>
      <c r="L24" s="5">
        <f>_xlfn.XLOOKUP(D24, products!$A$1:$A$49, products!$E$1:$E$49,,0)</f>
        <v>22.884999999999998</v>
      </c>
      <c r="M24" s="5">
        <f t="shared" si="0"/>
        <v>91.539999999999992</v>
      </c>
      <c r="N24" t="str">
        <f>IF(I24="Rob","Robusta",IF(I24="Exc","Excelsa",IF(I24="Ara","Arabica",IF(orders!I24="Lib","Liberica",""))))</f>
        <v>Robusta</v>
      </c>
      <c r="O24" t="str">
        <f t="shared" si="1"/>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 products!$A$1:$A$49, products!$C$1:$C$49,,0)</f>
        <v>D</v>
      </c>
      <c r="K25" s="4">
        <f>_xlfn.XLOOKUP(D25, products!$A$1:$A$49, products!$D$1:$D$49,,0)</f>
        <v>0.2</v>
      </c>
      <c r="L25" s="5">
        <f>_xlfn.XLOOKUP(D25, products!$A$1:$A$49, products!$E$1:$E$49,,0)</f>
        <v>2.9849999999999999</v>
      </c>
      <c r="M25" s="5">
        <f t="shared" si="0"/>
        <v>11.94</v>
      </c>
      <c r="N25" t="str">
        <f>IF(I25="Rob","Robusta",IF(I25="Exc","Excelsa",IF(I25="Ara","Arabica",IF(orders!I25="Lib","Liberica",""))))</f>
        <v>Arabica</v>
      </c>
      <c r="O25" t="str">
        <f t="shared" si="1"/>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 products!$A$1:$A$49, products!$C$1:$C$49,,0)</f>
        <v>M</v>
      </c>
      <c r="K26" s="4">
        <f>_xlfn.XLOOKUP(D26, products!$A$1:$A$49, products!$D$1:$D$49,,0)</f>
        <v>1</v>
      </c>
      <c r="L26" s="5">
        <f>_xlfn.XLOOKUP(D26, products!$A$1:$A$49, products!$E$1:$E$49,,0)</f>
        <v>11.25</v>
      </c>
      <c r="M26" s="5">
        <f t="shared" si="0"/>
        <v>11.25</v>
      </c>
      <c r="N26" t="str">
        <f>IF(I26="Rob","Robusta",IF(I26="Exc","Excelsa",IF(I26="Ara","Arabica",IF(orders!I26="Lib","Liberica",""))))</f>
        <v>Arabica</v>
      </c>
      <c r="O26" t="str">
        <f t="shared" si="1"/>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 products!$A$1:$A$49, products!$C$1:$C$49,,0)</f>
        <v>M</v>
      </c>
      <c r="K27" s="4">
        <f>_xlfn.XLOOKUP(D27, products!$A$1:$A$49, products!$D$1:$D$49,,0)</f>
        <v>0.2</v>
      </c>
      <c r="L27" s="5">
        <f>_xlfn.XLOOKUP(D27, products!$A$1:$A$49, products!$E$1:$E$49,,0)</f>
        <v>4.125</v>
      </c>
      <c r="M27" s="5">
        <f t="shared" si="0"/>
        <v>12.375</v>
      </c>
      <c r="N27" t="str">
        <f>IF(I27="Rob","Robusta",IF(I27="Exc","Excelsa",IF(I27="Ara","Arabica",IF(orders!I27="Lib","Liberica",""))))</f>
        <v>Excelsa</v>
      </c>
      <c r="O27" t="str">
        <f t="shared" si="1"/>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 products!$A$1:$A$49, products!$C$1:$C$49,,0)</f>
        <v>M</v>
      </c>
      <c r="K28" s="4">
        <f>_xlfn.XLOOKUP(D28, products!$A$1:$A$49, products!$D$1:$D$49,,0)</f>
        <v>0.5</v>
      </c>
      <c r="L28" s="5">
        <f>_xlfn.XLOOKUP(D28, products!$A$1:$A$49, products!$E$1:$E$49,,0)</f>
        <v>6.75</v>
      </c>
      <c r="M28" s="5">
        <f t="shared" si="0"/>
        <v>27</v>
      </c>
      <c r="N28" t="str">
        <f>IF(I28="Rob","Robusta",IF(I28="Exc","Excelsa",IF(I28="Ara","Arabica",IF(orders!I28="Lib","Liberica",""))))</f>
        <v>Arabica</v>
      </c>
      <c r="O28" t="str">
        <f t="shared" si="1"/>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 products!$A$1:$A$49, products!$C$1:$C$49,,0)</f>
        <v>M</v>
      </c>
      <c r="K29" s="4">
        <f>_xlfn.XLOOKUP(D29, products!$A$1:$A$49, products!$D$1:$D$49,,0)</f>
        <v>0.2</v>
      </c>
      <c r="L29" s="5">
        <f>_xlfn.XLOOKUP(D29, products!$A$1:$A$49, products!$E$1:$E$49,,0)</f>
        <v>3.375</v>
      </c>
      <c r="M29" s="5">
        <f t="shared" si="0"/>
        <v>16.875</v>
      </c>
      <c r="N29" t="str">
        <f>IF(I29="Rob","Robusta",IF(I29="Exc","Excelsa",IF(I29="Ara","Arabica",IF(orders!I29="Lib","Liberica",""))))</f>
        <v>Arabica</v>
      </c>
      <c r="O29" t="str">
        <f t="shared" si="1"/>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 products!$A$1:$A$49, products!$C$1:$C$49,,0)</f>
        <v>D</v>
      </c>
      <c r="K30" s="4">
        <f>_xlfn.XLOOKUP(D30, products!$A$1:$A$49, products!$D$1:$D$49,,0)</f>
        <v>0.5</v>
      </c>
      <c r="L30" s="5">
        <f>_xlfn.XLOOKUP(D30, products!$A$1:$A$49, products!$E$1:$E$49,,0)</f>
        <v>5.97</v>
      </c>
      <c r="M30" s="5">
        <f t="shared" si="0"/>
        <v>17.91</v>
      </c>
      <c r="N30" t="str">
        <f>IF(I30="Rob","Robusta",IF(I30="Exc","Excelsa",IF(I30="Ara","Arabica",IF(orders!I30="Lib","Liberica",""))))</f>
        <v>Arabica</v>
      </c>
      <c r="O30" t="str">
        <f t="shared" si="1"/>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 products!$A$1:$A$49, products!$C$1:$C$49,,0)</f>
        <v>D</v>
      </c>
      <c r="K31" s="4">
        <f>_xlfn.XLOOKUP(D31, products!$A$1:$A$49, products!$D$1:$D$49,,0)</f>
        <v>1</v>
      </c>
      <c r="L31" s="5">
        <f>_xlfn.XLOOKUP(D31, products!$A$1:$A$49, products!$E$1:$E$49,,0)</f>
        <v>9.9499999999999993</v>
      </c>
      <c r="M31" s="5">
        <f t="shared" si="0"/>
        <v>39.799999999999997</v>
      </c>
      <c r="N31" t="str">
        <f>IF(I31="Rob","Robusta",IF(I31="Exc","Excelsa",IF(I31="Ara","Arabica",IF(orders!I31="Lib","Liberica",""))))</f>
        <v>Arabica</v>
      </c>
      <c r="O31" t="str">
        <f t="shared" si="1"/>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 products!$A$1:$A$49, products!$C$1:$C$49,,0)</f>
        <v>M</v>
      </c>
      <c r="K32" s="4">
        <f>_xlfn.XLOOKUP(D32, products!$A$1:$A$49, products!$D$1:$D$49,,0)</f>
        <v>0.2</v>
      </c>
      <c r="L32" s="5">
        <f>_xlfn.XLOOKUP(D32, products!$A$1:$A$49, products!$E$1:$E$49,,0)</f>
        <v>4.3650000000000002</v>
      </c>
      <c r="M32" s="5">
        <f t="shared" si="0"/>
        <v>21.825000000000003</v>
      </c>
      <c r="N32" t="str">
        <f>IF(I32="Rob","Robusta",IF(I32="Exc","Excelsa",IF(I32="Ara","Arabica",IF(orders!I32="Lib","Liberica",""))))</f>
        <v>Liberica</v>
      </c>
      <c r="O32" t="str">
        <f t="shared" si="1"/>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 products!$A$1:$A$49, products!$C$1:$C$49,,0)</f>
        <v>D</v>
      </c>
      <c r="K33" s="4">
        <f>_xlfn.XLOOKUP(D33, products!$A$1:$A$49, products!$D$1:$D$49,,0)</f>
        <v>0.5</v>
      </c>
      <c r="L33" s="5">
        <f>_xlfn.XLOOKUP(D33, products!$A$1:$A$49, products!$E$1:$E$49,,0)</f>
        <v>5.97</v>
      </c>
      <c r="M33" s="5">
        <f t="shared" si="0"/>
        <v>35.82</v>
      </c>
      <c r="N33" t="str">
        <f>IF(I33="Rob","Robusta",IF(I33="Exc","Excelsa",IF(I33="Ara","Arabica",IF(orders!I33="Lib","Liberica",""))))</f>
        <v>Arabica</v>
      </c>
      <c r="O33" t="str">
        <f t="shared" si="1"/>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 products!$A$1:$A$49, products!$C$1:$C$49,,0)</f>
        <v>M</v>
      </c>
      <c r="K34" s="4">
        <f>_xlfn.XLOOKUP(D34, products!$A$1:$A$49, products!$D$1:$D$49,,0)</f>
        <v>0.5</v>
      </c>
      <c r="L34" s="5">
        <f>_xlfn.XLOOKUP(D34, products!$A$1:$A$49, products!$E$1:$E$49,,0)</f>
        <v>8.73</v>
      </c>
      <c r="M34" s="5">
        <f t="shared" si="0"/>
        <v>52.38</v>
      </c>
      <c r="N34" t="str">
        <f>IF(I34="Rob","Robusta",IF(I34="Exc","Excelsa",IF(I34="Ara","Arabica",IF(orders!I34="Lib","Liberica",""))))</f>
        <v>Liberica</v>
      </c>
      <c r="O34" t="str">
        <f t="shared" si="1"/>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 products!$A$1:$A$49, products!$C$1:$C$49,,0)</f>
        <v>L</v>
      </c>
      <c r="K35" s="4">
        <f>_xlfn.XLOOKUP(D35, products!$A$1:$A$49, products!$D$1:$D$49,,0)</f>
        <v>0.2</v>
      </c>
      <c r="L35" s="5">
        <f>_xlfn.XLOOKUP(D35, products!$A$1:$A$49, products!$E$1:$E$49,,0)</f>
        <v>4.7549999999999999</v>
      </c>
      <c r="M35" s="5">
        <f t="shared" si="0"/>
        <v>23.774999999999999</v>
      </c>
      <c r="N35" t="str">
        <f>IF(I35="Rob","Robusta",IF(I35="Exc","Excelsa",IF(I35="Ara","Arabica",IF(orders!I35="Lib","Liberica",""))))</f>
        <v>Liberica</v>
      </c>
      <c r="O35" t="str">
        <f t="shared" si="1"/>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 products!$A$1:$A$49, products!$C$1:$C$49,,0)</f>
        <v>L</v>
      </c>
      <c r="K36" s="4">
        <f>_xlfn.XLOOKUP(D36, products!$A$1:$A$49, products!$D$1:$D$49,,0)</f>
        <v>0.5</v>
      </c>
      <c r="L36" s="5">
        <f>_xlfn.XLOOKUP(D36, products!$A$1:$A$49, products!$E$1:$E$49,,0)</f>
        <v>9.51</v>
      </c>
      <c r="M36" s="5">
        <f t="shared" si="0"/>
        <v>57.06</v>
      </c>
      <c r="N36" t="str">
        <f>IF(I36="Rob","Robusta",IF(I36="Exc","Excelsa",IF(I36="Ara","Arabica",IF(orders!I36="Lib","Liberica",""))))</f>
        <v>Liberica</v>
      </c>
      <c r="O36" t="str">
        <f t="shared" si="1"/>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 products!$A$1:$A$49, products!$C$1:$C$49,,0)</f>
        <v>D</v>
      </c>
      <c r="K37" s="4">
        <f>_xlfn.XLOOKUP(D37, products!$A$1:$A$49, products!$D$1:$D$49,,0)</f>
        <v>0.5</v>
      </c>
      <c r="L37" s="5">
        <f>_xlfn.XLOOKUP(D37, products!$A$1:$A$49, products!$E$1:$E$49,,0)</f>
        <v>5.97</v>
      </c>
      <c r="M37" s="5">
        <f t="shared" si="0"/>
        <v>35.82</v>
      </c>
      <c r="N37" t="str">
        <f>IF(I37="Rob","Robusta",IF(I37="Exc","Excelsa",IF(I37="Ara","Arabica",IF(orders!I37="Lib","Liberica",""))))</f>
        <v>Arabica</v>
      </c>
      <c r="O37" t="str">
        <f t="shared" si="1"/>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 products!$A$1:$A$49, products!$C$1:$C$49,,0)</f>
        <v>M</v>
      </c>
      <c r="K38" s="4">
        <f>_xlfn.XLOOKUP(D38, products!$A$1:$A$49, products!$D$1:$D$49,,0)</f>
        <v>0.2</v>
      </c>
      <c r="L38" s="5">
        <f>_xlfn.XLOOKUP(D38, products!$A$1:$A$49, products!$E$1:$E$49,,0)</f>
        <v>4.3650000000000002</v>
      </c>
      <c r="M38" s="5">
        <f t="shared" si="0"/>
        <v>8.73</v>
      </c>
      <c r="N38" t="str">
        <f>IF(I38="Rob","Robusta",IF(I38="Exc","Excelsa",IF(I38="Ara","Arabica",IF(orders!I38="Lib","Liberica",""))))</f>
        <v>Liberica</v>
      </c>
      <c r="O38" t="str">
        <f t="shared" si="1"/>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 products!$A$1:$A$49, products!$C$1:$C$49,,0)</f>
        <v>L</v>
      </c>
      <c r="K39" s="4">
        <f>_xlfn.XLOOKUP(D39, products!$A$1:$A$49, products!$D$1:$D$49,,0)</f>
        <v>0.5</v>
      </c>
      <c r="L39" s="5">
        <f>_xlfn.XLOOKUP(D39, products!$A$1:$A$49, products!$E$1:$E$49,,0)</f>
        <v>9.51</v>
      </c>
      <c r="M39" s="5">
        <f t="shared" si="0"/>
        <v>28.53</v>
      </c>
      <c r="N39" t="str">
        <f>IF(I39="Rob","Robusta",IF(I39="Exc","Excelsa",IF(I39="Ara","Arabica",IF(orders!I39="Lib","Liberica",""))))</f>
        <v>Liberica</v>
      </c>
      <c r="O39" t="str">
        <f t="shared" si="1"/>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 products!$A$1:$A$49, products!$C$1:$C$49,,0)</f>
        <v>M</v>
      </c>
      <c r="K40" s="4">
        <f>_xlfn.XLOOKUP(D40, products!$A$1:$A$49, products!$D$1:$D$49,,0)</f>
        <v>2.5</v>
      </c>
      <c r="L40" s="5">
        <f>_xlfn.XLOOKUP(D40, products!$A$1:$A$49, products!$E$1:$E$49,,0)</f>
        <v>22.884999999999998</v>
      </c>
      <c r="M40" s="5">
        <f t="shared" si="0"/>
        <v>114.42499999999998</v>
      </c>
      <c r="N40" t="str">
        <f>IF(I40="Rob","Robusta",IF(I40="Exc","Excelsa",IF(I40="Ara","Arabica",IF(orders!I40="Lib","Liberica",""))))</f>
        <v>Robusta</v>
      </c>
      <c r="O40" t="str">
        <f t="shared" si="1"/>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 products!$A$1:$A$49, products!$C$1:$C$49,,0)</f>
        <v>M</v>
      </c>
      <c r="K41" s="4">
        <f>_xlfn.XLOOKUP(D41, products!$A$1:$A$49, products!$D$1:$D$49,,0)</f>
        <v>1</v>
      </c>
      <c r="L41" s="5">
        <f>_xlfn.XLOOKUP(D41, products!$A$1:$A$49, products!$E$1:$E$49,,0)</f>
        <v>9.9499999999999993</v>
      </c>
      <c r="M41" s="5">
        <f t="shared" si="0"/>
        <v>59.699999999999996</v>
      </c>
      <c r="N41" t="str">
        <f>IF(I41="Rob","Robusta",IF(I41="Exc","Excelsa",IF(I41="Ara","Arabica",IF(orders!I41="Lib","Liberica",""))))</f>
        <v>Robusta</v>
      </c>
      <c r="O41" t="str">
        <f t="shared" si="1"/>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 products!$A$1:$A$49, products!$C$1:$C$49,,0)</f>
        <v>M</v>
      </c>
      <c r="K42" s="4">
        <f>_xlfn.XLOOKUP(D42, products!$A$1:$A$49, products!$D$1:$D$49,,0)</f>
        <v>1</v>
      </c>
      <c r="L42" s="5">
        <f>_xlfn.XLOOKUP(D42, products!$A$1:$A$49, products!$E$1:$E$49,,0)</f>
        <v>14.55</v>
      </c>
      <c r="M42" s="5">
        <f t="shared" si="0"/>
        <v>43.650000000000006</v>
      </c>
      <c r="N42" t="str">
        <f>IF(I42="Rob","Robusta",IF(I42="Exc","Excelsa",IF(I42="Ara","Arabica",IF(orders!I42="Lib","Liberica",""))))</f>
        <v>Liberica</v>
      </c>
      <c r="O42" t="str">
        <f t="shared" si="1"/>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 products!$A$1:$A$49, products!$C$1:$C$49,,0)</f>
        <v>D</v>
      </c>
      <c r="K43" s="4">
        <f>_xlfn.XLOOKUP(D43, products!$A$1:$A$49, products!$D$1:$D$49,,0)</f>
        <v>0.2</v>
      </c>
      <c r="L43" s="5">
        <f>_xlfn.XLOOKUP(D43, products!$A$1:$A$49, products!$E$1:$E$49,,0)</f>
        <v>3.645</v>
      </c>
      <c r="M43" s="5">
        <f t="shared" si="0"/>
        <v>7.29</v>
      </c>
      <c r="N43" t="str">
        <f>IF(I43="Rob","Robusta",IF(I43="Exc","Excelsa",IF(I43="Ara","Arabica",IF(orders!I43="Lib","Liberica",""))))</f>
        <v>Excelsa</v>
      </c>
      <c r="O43" t="str">
        <f t="shared" si="1"/>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 products!$A$1:$A$49, products!$C$1:$C$49,,0)</f>
        <v>D</v>
      </c>
      <c r="K44" s="4">
        <f>_xlfn.XLOOKUP(D44, products!$A$1:$A$49, products!$D$1:$D$49,,0)</f>
        <v>0.2</v>
      </c>
      <c r="L44" s="5">
        <f>_xlfn.XLOOKUP(D44, products!$A$1:$A$49, products!$E$1:$E$49,,0)</f>
        <v>2.6849999999999996</v>
      </c>
      <c r="M44" s="5">
        <f t="shared" si="0"/>
        <v>8.0549999999999997</v>
      </c>
      <c r="N44" t="str">
        <f>IF(I44="Rob","Robusta",IF(I44="Exc","Excelsa",IF(I44="Ara","Arabica",IF(orders!I44="Lib","Liberica",""))))</f>
        <v>Robusta</v>
      </c>
      <c r="O44" t="str">
        <f t="shared" si="1"/>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 products!$A$1:$A$49, products!$C$1:$C$49,,0)</f>
        <v>L</v>
      </c>
      <c r="K45" s="4">
        <f>_xlfn.XLOOKUP(D45, products!$A$1:$A$49, products!$D$1:$D$49,,0)</f>
        <v>2.5</v>
      </c>
      <c r="L45" s="5">
        <f>_xlfn.XLOOKUP(D45, products!$A$1:$A$49, products!$E$1:$E$49,,0)</f>
        <v>36.454999999999998</v>
      </c>
      <c r="M45" s="5">
        <f t="shared" si="0"/>
        <v>72.91</v>
      </c>
      <c r="N45" t="str">
        <f>IF(I45="Rob","Robusta",IF(I45="Exc","Excelsa",IF(I45="Ara","Arabica",IF(orders!I45="Lib","Liberica",""))))</f>
        <v>Liberica</v>
      </c>
      <c r="O45" t="str">
        <f t="shared" si="1"/>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 products!$A$1:$A$49, products!$C$1:$C$49,,0)</f>
        <v>M</v>
      </c>
      <c r="K46" s="4">
        <f>_xlfn.XLOOKUP(D46, products!$A$1:$A$49, products!$D$1:$D$49,,0)</f>
        <v>0.5</v>
      </c>
      <c r="L46" s="5">
        <f>_xlfn.XLOOKUP(D46, products!$A$1:$A$49, products!$E$1:$E$49,,0)</f>
        <v>8.25</v>
      </c>
      <c r="M46" s="5">
        <f t="shared" si="0"/>
        <v>16.5</v>
      </c>
      <c r="N46" t="str">
        <f>IF(I46="Rob","Robusta",IF(I46="Exc","Excelsa",IF(I46="Ara","Arabica",IF(orders!I46="Lib","Liberica",""))))</f>
        <v>Excelsa</v>
      </c>
      <c r="O46" t="str">
        <f t="shared" si="1"/>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 products!$A$1:$A$49, products!$C$1:$C$49,,0)</f>
        <v>D</v>
      </c>
      <c r="K47" s="4">
        <f>_xlfn.XLOOKUP(D47, products!$A$1:$A$49, products!$D$1:$D$49,,0)</f>
        <v>2.5</v>
      </c>
      <c r="L47" s="5">
        <f>_xlfn.XLOOKUP(D47, products!$A$1:$A$49, products!$E$1:$E$49,,0)</f>
        <v>29.784999999999997</v>
      </c>
      <c r="M47" s="5">
        <f t="shared" si="0"/>
        <v>178.70999999999998</v>
      </c>
      <c r="N47" t="str">
        <f>IF(I47="Rob","Robusta",IF(I47="Exc","Excelsa",IF(I47="Ara","Arabica",IF(orders!I47="Lib","Liberica",""))))</f>
        <v>Liberica</v>
      </c>
      <c r="O47" t="str">
        <f t="shared" si="1"/>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 products!$A$1:$A$49, products!$C$1:$C$49,,0)</f>
        <v>M</v>
      </c>
      <c r="K48" s="4">
        <f>_xlfn.XLOOKUP(D48, products!$A$1:$A$49, products!$D$1:$D$49,,0)</f>
        <v>2.5</v>
      </c>
      <c r="L48" s="5">
        <f>_xlfn.XLOOKUP(D48, products!$A$1:$A$49, products!$E$1:$E$49,,0)</f>
        <v>31.624999999999996</v>
      </c>
      <c r="M48" s="5">
        <f t="shared" si="0"/>
        <v>63.249999999999993</v>
      </c>
      <c r="N48" t="str">
        <f>IF(I48="Rob","Robusta",IF(I48="Exc","Excelsa",IF(I48="Ara","Arabica",IF(orders!I48="Lib","Liberica",""))))</f>
        <v>Excelsa</v>
      </c>
      <c r="O48" t="str">
        <f t="shared" si="1"/>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 products!$A$1:$A$49, products!$C$1:$C$49,,0)</f>
        <v>L</v>
      </c>
      <c r="K49" s="4">
        <f>_xlfn.XLOOKUP(D49, products!$A$1:$A$49, products!$D$1:$D$49,,0)</f>
        <v>0.2</v>
      </c>
      <c r="L49" s="5">
        <f>_xlfn.XLOOKUP(D49, products!$A$1:$A$49, products!$E$1:$E$49,,0)</f>
        <v>3.8849999999999998</v>
      </c>
      <c r="M49" s="5">
        <f t="shared" si="0"/>
        <v>7.77</v>
      </c>
      <c r="N49" t="str">
        <f>IF(I49="Rob","Robusta",IF(I49="Exc","Excelsa",IF(I49="Ara","Arabica",IF(orders!I49="Lib","Liberica",""))))</f>
        <v>Arabica</v>
      </c>
      <c r="O49" t="str">
        <f t="shared" si="1"/>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 products!$A$1:$A$49, products!$C$1:$C$49,,0)</f>
        <v>D</v>
      </c>
      <c r="K50" s="4">
        <f>_xlfn.XLOOKUP(D50, products!$A$1:$A$49, products!$D$1:$D$49,,0)</f>
        <v>2.5</v>
      </c>
      <c r="L50" s="5">
        <f>_xlfn.XLOOKUP(D50, products!$A$1:$A$49, products!$E$1:$E$49,,0)</f>
        <v>22.884999999999998</v>
      </c>
      <c r="M50" s="5">
        <f t="shared" si="0"/>
        <v>91.539999999999992</v>
      </c>
      <c r="N50" t="str">
        <f>IF(I50="Rob","Robusta",IF(I50="Exc","Excelsa",IF(I50="Ara","Arabica",IF(orders!I50="Lib","Liberica",""))))</f>
        <v>Arabica</v>
      </c>
      <c r="O50" t="str">
        <f t="shared" si="1"/>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 products!$A$1:$A$49, products!$C$1:$C$49,,0)</f>
        <v>L</v>
      </c>
      <c r="K51" s="4">
        <f>_xlfn.XLOOKUP(D51, products!$A$1:$A$49, products!$D$1:$D$49,,0)</f>
        <v>1</v>
      </c>
      <c r="L51" s="5">
        <f>_xlfn.XLOOKUP(D51, products!$A$1:$A$49, products!$E$1:$E$49,,0)</f>
        <v>12.95</v>
      </c>
      <c r="M51" s="5">
        <f t="shared" si="0"/>
        <v>38.849999999999994</v>
      </c>
      <c r="N51" t="str">
        <f>IF(I51="Rob","Robusta",IF(I51="Exc","Excelsa",IF(I51="Ara","Arabica",IF(orders!I51="Lib","Liberica",""))))</f>
        <v>Arabica</v>
      </c>
      <c r="O51" t="str">
        <f t="shared" si="1"/>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 products!$A$1:$A$49, products!$C$1:$C$49,,0)</f>
        <v>D</v>
      </c>
      <c r="K52" s="4">
        <f>_xlfn.XLOOKUP(D52, products!$A$1:$A$49, products!$D$1:$D$49,,0)</f>
        <v>0.5</v>
      </c>
      <c r="L52" s="5">
        <f>_xlfn.XLOOKUP(D52, products!$A$1:$A$49, products!$E$1:$E$49,,0)</f>
        <v>7.77</v>
      </c>
      <c r="M52" s="5">
        <f t="shared" si="0"/>
        <v>15.54</v>
      </c>
      <c r="N52" t="str">
        <f>IF(I52="Rob","Robusta",IF(I52="Exc","Excelsa",IF(I52="Ara","Arabica",IF(orders!I52="Lib","Liberica",""))))</f>
        <v>Liberica</v>
      </c>
      <c r="O52" t="str">
        <f t="shared" si="1"/>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 products!$A$1:$A$49, products!$C$1:$C$49,,0)</f>
        <v>L</v>
      </c>
      <c r="K53" s="4">
        <f>_xlfn.XLOOKUP(D53, products!$A$1:$A$49, products!$D$1:$D$49,,0)</f>
        <v>2.5</v>
      </c>
      <c r="L53" s="5">
        <f>_xlfn.XLOOKUP(D53, products!$A$1:$A$49, products!$E$1:$E$49,,0)</f>
        <v>36.454999999999998</v>
      </c>
      <c r="M53" s="5">
        <f t="shared" si="0"/>
        <v>145.82</v>
      </c>
      <c r="N53" t="str">
        <f>IF(I53="Rob","Robusta",IF(I53="Exc","Excelsa",IF(I53="Ara","Arabica",IF(orders!I53="Lib","Liberica",""))))</f>
        <v>Liberica</v>
      </c>
      <c r="O53" t="str">
        <f t="shared" si="1"/>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 products!$A$1:$A$49, products!$C$1:$C$49,,0)</f>
        <v>M</v>
      </c>
      <c r="K54" s="4">
        <f>_xlfn.XLOOKUP(D54, products!$A$1:$A$49, products!$D$1:$D$49,,0)</f>
        <v>0.5</v>
      </c>
      <c r="L54" s="5">
        <f>_xlfn.XLOOKUP(D54, products!$A$1:$A$49, products!$E$1:$E$49,,0)</f>
        <v>5.97</v>
      </c>
      <c r="M54" s="5">
        <f t="shared" si="0"/>
        <v>29.849999999999998</v>
      </c>
      <c r="N54" t="str">
        <f>IF(I54="Rob","Robusta",IF(I54="Exc","Excelsa",IF(I54="Ara","Arabica",IF(orders!I54="Lib","Liberica",""))))</f>
        <v>Robusta</v>
      </c>
      <c r="O54" t="str">
        <f t="shared" si="1"/>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 products!$A$1:$A$49, products!$C$1:$C$49,,0)</f>
        <v>L</v>
      </c>
      <c r="K55" s="4">
        <f>_xlfn.XLOOKUP(D55, products!$A$1:$A$49, products!$D$1:$D$49,,0)</f>
        <v>2.5</v>
      </c>
      <c r="L55" s="5">
        <f>_xlfn.XLOOKUP(D55, products!$A$1:$A$49, products!$E$1:$E$49,,0)</f>
        <v>36.454999999999998</v>
      </c>
      <c r="M55" s="5">
        <f t="shared" si="0"/>
        <v>72.91</v>
      </c>
      <c r="N55" t="str">
        <f>IF(I55="Rob","Robusta",IF(I55="Exc","Excelsa",IF(I55="Ara","Arabica",IF(orders!I55="Lib","Liberica",""))))</f>
        <v>Liberica</v>
      </c>
      <c r="O55" t="str">
        <f t="shared" si="1"/>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 products!$A$1:$A$49, products!$C$1:$C$49,,0)</f>
        <v>M</v>
      </c>
      <c r="K56" s="4">
        <f>_xlfn.XLOOKUP(D56, products!$A$1:$A$49, products!$D$1:$D$49,,0)</f>
        <v>1</v>
      </c>
      <c r="L56" s="5">
        <f>_xlfn.XLOOKUP(D56, products!$A$1:$A$49, products!$E$1:$E$49,,0)</f>
        <v>14.55</v>
      </c>
      <c r="M56" s="5">
        <f t="shared" si="0"/>
        <v>72.75</v>
      </c>
      <c r="N56" t="str">
        <f>IF(I56="Rob","Robusta",IF(I56="Exc","Excelsa",IF(I56="Ara","Arabica",IF(orders!I56="Lib","Liberica",""))))</f>
        <v>Liberica</v>
      </c>
      <c r="O56" t="str">
        <f t="shared" si="1"/>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 products!$A$1:$A$49, products!$C$1:$C$49,,0)</f>
        <v>L</v>
      </c>
      <c r="K57" s="4">
        <f>_xlfn.XLOOKUP(D57, products!$A$1:$A$49, products!$D$1:$D$49,,0)</f>
        <v>1</v>
      </c>
      <c r="L57" s="5">
        <f>_xlfn.XLOOKUP(D57, products!$A$1:$A$49, products!$E$1:$E$49,,0)</f>
        <v>15.85</v>
      </c>
      <c r="M57" s="5">
        <f t="shared" si="0"/>
        <v>47.55</v>
      </c>
      <c r="N57" t="str">
        <f>IF(I57="Rob","Robusta",IF(I57="Exc","Excelsa",IF(I57="Ara","Arabica",IF(orders!I57="Lib","Liberica",""))))</f>
        <v>Liberica</v>
      </c>
      <c r="O57" t="str">
        <f t="shared" si="1"/>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 products!$A$1:$A$49, products!$C$1:$C$49,,0)</f>
        <v>D</v>
      </c>
      <c r="K58" s="4">
        <f>_xlfn.XLOOKUP(D58, products!$A$1:$A$49, products!$D$1:$D$49,,0)</f>
        <v>0.2</v>
      </c>
      <c r="L58" s="5">
        <f>_xlfn.XLOOKUP(D58, products!$A$1:$A$49, products!$E$1:$E$49,,0)</f>
        <v>3.645</v>
      </c>
      <c r="M58" s="5">
        <f t="shared" si="0"/>
        <v>10.935</v>
      </c>
      <c r="N58" t="str">
        <f>IF(I58="Rob","Robusta",IF(I58="Exc","Excelsa",IF(I58="Ara","Arabica",IF(orders!I58="Lib","Liberica",""))))</f>
        <v>Excelsa</v>
      </c>
      <c r="O58" t="str">
        <f t="shared" si="1"/>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 products!$A$1:$A$49, products!$C$1:$C$49,,0)</f>
        <v>L</v>
      </c>
      <c r="K59" s="4">
        <f>_xlfn.XLOOKUP(D59, products!$A$1:$A$49, products!$D$1:$D$49,,0)</f>
        <v>1</v>
      </c>
      <c r="L59" s="5">
        <f>_xlfn.XLOOKUP(D59, products!$A$1:$A$49, products!$E$1:$E$49,,0)</f>
        <v>14.85</v>
      </c>
      <c r="M59" s="5">
        <f t="shared" si="0"/>
        <v>59.4</v>
      </c>
      <c r="N59" t="str">
        <f>IF(I59="Rob","Robusta",IF(I59="Exc","Excelsa",IF(I59="Ara","Arabica",IF(orders!I59="Lib","Liberica",""))))</f>
        <v>Excelsa</v>
      </c>
      <c r="O59" t="str">
        <f t="shared" si="1"/>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 products!$A$1:$A$49, products!$C$1:$C$49,,0)</f>
        <v>D</v>
      </c>
      <c r="K60" s="4">
        <f>_xlfn.XLOOKUP(D60, products!$A$1:$A$49, products!$D$1:$D$49,,0)</f>
        <v>2.5</v>
      </c>
      <c r="L60" s="5">
        <f>_xlfn.XLOOKUP(D60, products!$A$1:$A$49, products!$E$1:$E$49,,0)</f>
        <v>29.784999999999997</v>
      </c>
      <c r="M60" s="5">
        <f t="shared" si="0"/>
        <v>89.35499999999999</v>
      </c>
      <c r="N60" t="str">
        <f>IF(I60="Rob","Robusta",IF(I60="Exc","Excelsa",IF(I60="Ara","Arabica",IF(orders!I60="Lib","Liberica",""))))</f>
        <v>Liberica</v>
      </c>
      <c r="O60" t="str">
        <f t="shared" si="1"/>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 products!$A$1:$A$49, products!$C$1:$C$49,,0)</f>
        <v>M</v>
      </c>
      <c r="K61" s="4">
        <f>_xlfn.XLOOKUP(D61, products!$A$1:$A$49, products!$D$1:$D$49,,0)</f>
        <v>0.5</v>
      </c>
      <c r="L61" s="5">
        <f>_xlfn.XLOOKUP(D61, products!$A$1:$A$49, products!$E$1:$E$49,,0)</f>
        <v>8.73</v>
      </c>
      <c r="M61" s="5">
        <f t="shared" si="0"/>
        <v>26.19</v>
      </c>
      <c r="N61" t="str">
        <f>IF(I61="Rob","Robusta",IF(I61="Exc","Excelsa",IF(I61="Ara","Arabica",IF(orders!I61="Lib","Liberica",""))))</f>
        <v>Liberica</v>
      </c>
      <c r="O61" t="str">
        <f t="shared" si="1"/>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 products!$A$1:$A$49, products!$C$1:$C$49,,0)</f>
        <v>D</v>
      </c>
      <c r="K62" s="4">
        <f>_xlfn.XLOOKUP(D62, products!$A$1:$A$49, products!$D$1:$D$49,,0)</f>
        <v>2.5</v>
      </c>
      <c r="L62" s="5">
        <f>_xlfn.XLOOKUP(D62, products!$A$1:$A$49, products!$E$1:$E$49,,0)</f>
        <v>22.884999999999998</v>
      </c>
      <c r="M62" s="5">
        <f t="shared" si="0"/>
        <v>114.42499999999998</v>
      </c>
      <c r="N62" t="str">
        <f>IF(I62="Rob","Robusta",IF(I62="Exc","Excelsa",IF(I62="Ara","Arabica",IF(orders!I62="Lib","Liberica",""))))</f>
        <v>Arabica</v>
      </c>
      <c r="O62" t="str">
        <f t="shared" si="1"/>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 products!$A$1:$A$49, products!$C$1:$C$49,,0)</f>
        <v>D</v>
      </c>
      <c r="K63" s="4">
        <f>_xlfn.XLOOKUP(D63, products!$A$1:$A$49, products!$D$1:$D$49,,0)</f>
        <v>0.5</v>
      </c>
      <c r="L63" s="5">
        <f>_xlfn.XLOOKUP(D63, products!$A$1:$A$49, products!$E$1:$E$49,,0)</f>
        <v>5.3699999999999992</v>
      </c>
      <c r="M63" s="5">
        <f t="shared" si="0"/>
        <v>26.849999999999994</v>
      </c>
      <c r="N63" t="str">
        <f>IF(I63="Rob","Robusta",IF(I63="Exc","Excelsa",IF(I63="Ara","Arabica",IF(orders!I63="Lib","Liberica",""))))</f>
        <v>Robusta</v>
      </c>
      <c r="O63" t="str">
        <f t="shared" si="1"/>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 products!$A$1:$A$49, products!$C$1:$C$49,,0)</f>
        <v>L</v>
      </c>
      <c r="K64" s="4">
        <f>_xlfn.XLOOKUP(D64, products!$A$1:$A$49, products!$D$1:$D$49,,0)</f>
        <v>0.2</v>
      </c>
      <c r="L64" s="5">
        <f>_xlfn.XLOOKUP(D64, products!$A$1:$A$49, products!$E$1:$E$49,,0)</f>
        <v>4.7549999999999999</v>
      </c>
      <c r="M64" s="5">
        <f t="shared" si="0"/>
        <v>23.774999999999999</v>
      </c>
      <c r="N64" t="str">
        <f>IF(I64="Rob","Robusta",IF(I64="Exc","Excelsa",IF(I64="Ara","Arabica",IF(orders!I64="Lib","Liberica",""))))</f>
        <v>Liberica</v>
      </c>
      <c r="O64" t="str">
        <f t="shared" si="1"/>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 products!$A$1:$A$49, products!$C$1:$C$49,,0)</f>
        <v>M</v>
      </c>
      <c r="K65" s="4">
        <f>_xlfn.XLOOKUP(D65, products!$A$1:$A$49, products!$D$1:$D$49,,0)</f>
        <v>0.5</v>
      </c>
      <c r="L65" s="5">
        <f>_xlfn.XLOOKUP(D65, products!$A$1:$A$49, products!$E$1:$E$49,,0)</f>
        <v>6.75</v>
      </c>
      <c r="M65" s="5">
        <f t="shared" si="0"/>
        <v>6.75</v>
      </c>
      <c r="N65" t="str">
        <f>IF(I65="Rob","Robusta",IF(I65="Exc","Excelsa",IF(I65="Ara","Arabica",IF(orders!I65="Lib","Liberica",""))))</f>
        <v>Arabica</v>
      </c>
      <c r="O65" t="str">
        <f t="shared" si="1"/>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 products!$A$1:$A$49, products!$C$1:$C$49,,0)</f>
        <v>M</v>
      </c>
      <c r="K66" s="4">
        <f>_xlfn.XLOOKUP(D66, products!$A$1:$A$49, products!$D$1:$D$49,,0)</f>
        <v>0.5</v>
      </c>
      <c r="L66" s="5">
        <f>_xlfn.XLOOKUP(D66, products!$A$1:$A$49, products!$E$1:$E$49,,0)</f>
        <v>5.97</v>
      </c>
      <c r="M66" s="5">
        <f t="shared" ref="M66:M129" si="2">L66*E66</f>
        <v>35.82</v>
      </c>
      <c r="N66" t="str">
        <f>IF(I66="Rob","Robusta",IF(I66="Exc","Excelsa",IF(I66="Ara","Arabica",IF(orders!I66="Lib","Liberica",""))))</f>
        <v>Robusta</v>
      </c>
      <c r="O66" t="str">
        <f t="shared" ref="O66:O129" si="3">IF(J66="M","Medium",IF(J66="L","Light",IF(J66="D","Dark","")))</f>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 products!$A$1:$A$49, products!$C$1:$C$49,,0)</f>
        <v>D</v>
      </c>
      <c r="K67" s="4">
        <f>_xlfn.XLOOKUP(D67, products!$A$1:$A$49, products!$D$1:$D$49,,0)</f>
        <v>2.5</v>
      </c>
      <c r="L67" s="5">
        <f>_xlfn.XLOOKUP(D67, products!$A$1:$A$49, products!$E$1:$E$49,,0)</f>
        <v>20.584999999999997</v>
      </c>
      <c r="M67" s="5">
        <f t="shared" si="2"/>
        <v>82.339999999999989</v>
      </c>
      <c r="N67" t="str">
        <f>IF(I67="Rob","Robusta",IF(I67="Exc","Excelsa",IF(I67="Ara","Arabica",IF(orders!I67="Lib","Liberica",""))))</f>
        <v>Robusta</v>
      </c>
      <c r="O67" t="str">
        <f t="shared" si="3"/>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 products!$A$1:$A$49, products!$C$1:$C$49,,0)</f>
        <v>L</v>
      </c>
      <c r="K68" s="4">
        <f>_xlfn.XLOOKUP(D68, products!$A$1:$A$49, products!$D$1:$D$49,,0)</f>
        <v>0.5</v>
      </c>
      <c r="L68" s="5">
        <f>_xlfn.XLOOKUP(D68, products!$A$1:$A$49, products!$E$1:$E$49,,0)</f>
        <v>7.169999999999999</v>
      </c>
      <c r="M68" s="5">
        <f t="shared" si="2"/>
        <v>7.169999999999999</v>
      </c>
      <c r="N68" t="str">
        <f>IF(I68="Rob","Robusta",IF(I68="Exc","Excelsa",IF(I68="Ara","Arabica",IF(orders!I68="Lib","Liberica",""))))</f>
        <v>Robusta</v>
      </c>
      <c r="O68" t="str">
        <f t="shared" si="3"/>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 products!$A$1:$A$49, products!$C$1:$C$49,,0)</f>
        <v>L</v>
      </c>
      <c r="K69" s="4">
        <f>_xlfn.XLOOKUP(D69, products!$A$1:$A$49, products!$D$1:$D$49,,0)</f>
        <v>0.2</v>
      </c>
      <c r="L69" s="5">
        <f>_xlfn.XLOOKUP(D69, products!$A$1:$A$49, products!$E$1:$E$49,,0)</f>
        <v>4.7549999999999999</v>
      </c>
      <c r="M69" s="5">
        <f t="shared" si="2"/>
        <v>9.51</v>
      </c>
      <c r="N69" t="str">
        <f>IF(I69="Rob","Robusta",IF(I69="Exc","Excelsa",IF(I69="Ara","Arabica",IF(orders!I69="Lib","Liberica",""))))</f>
        <v>Liberica</v>
      </c>
      <c r="O69" t="str">
        <f t="shared" si="3"/>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 products!$A$1:$A$49, products!$C$1:$C$49,,0)</f>
        <v>M</v>
      </c>
      <c r="K70" s="4">
        <f>_xlfn.XLOOKUP(D70, products!$A$1:$A$49, products!$D$1:$D$49,,0)</f>
        <v>0.2</v>
      </c>
      <c r="L70" s="5">
        <f>_xlfn.XLOOKUP(D70, products!$A$1:$A$49, products!$E$1:$E$49,,0)</f>
        <v>2.9849999999999999</v>
      </c>
      <c r="M70" s="5">
        <f t="shared" si="2"/>
        <v>2.9849999999999999</v>
      </c>
      <c r="N70" t="str">
        <f>IF(I70="Rob","Robusta",IF(I70="Exc","Excelsa",IF(I70="Ara","Arabica",IF(orders!I70="Lib","Liberica",""))))</f>
        <v>Robusta</v>
      </c>
      <c r="O70" t="str">
        <f t="shared" si="3"/>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 products!$A$1:$A$49, products!$C$1:$C$49,,0)</f>
        <v>M</v>
      </c>
      <c r="K71" s="4">
        <f>_xlfn.XLOOKUP(D71, products!$A$1:$A$49, products!$D$1:$D$49,,0)</f>
        <v>1</v>
      </c>
      <c r="L71" s="5">
        <f>_xlfn.XLOOKUP(D71, products!$A$1:$A$49, products!$E$1:$E$49,,0)</f>
        <v>9.9499999999999993</v>
      </c>
      <c r="M71" s="5">
        <f t="shared" si="2"/>
        <v>59.699999999999996</v>
      </c>
      <c r="N71" t="str">
        <f>IF(I71="Rob","Robusta",IF(I71="Exc","Excelsa",IF(I71="Ara","Arabica",IF(orders!I71="Lib","Liberica",""))))</f>
        <v>Robusta</v>
      </c>
      <c r="O71" t="str">
        <f t="shared" si="3"/>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 products!$A$1:$A$49, products!$C$1:$C$49,,0)</f>
        <v>L</v>
      </c>
      <c r="K72" s="4">
        <f>_xlfn.XLOOKUP(D72, products!$A$1:$A$49, products!$D$1:$D$49,,0)</f>
        <v>2.5</v>
      </c>
      <c r="L72" s="5">
        <f>_xlfn.XLOOKUP(D72, products!$A$1:$A$49, products!$E$1:$E$49,,0)</f>
        <v>34.154999999999994</v>
      </c>
      <c r="M72" s="5">
        <f t="shared" si="2"/>
        <v>136.61999999999998</v>
      </c>
      <c r="N72" t="str">
        <f>IF(I72="Rob","Robusta",IF(I72="Exc","Excelsa",IF(I72="Ara","Arabica",IF(orders!I72="Lib","Liberica",""))))</f>
        <v>Excelsa</v>
      </c>
      <c r="O72" t="str">
        <f t="shared" si="3"/>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 products!$A$1:$A$49, products!$C$1:$C$49,,0)</f>
        <v>L</v>
      </c>
      <c r="K73" s="4">
        <f>_xlfn.XLOOKUP(D73, products!$A$1:$A$49, products!$D$1:$D$49,,0)</f>
        <v>0.2</v>
      </c>
      <c r="L73" s="5">
        <f>_xlfn.XLOOKUP(D73, products!$A$1:$A$49, products!$E$1:$E$49,,0)</f>
        <v>4.7549999999999999</v>
      </c>
      <c r="M73" s="5">
        <f t="shared" si="2"/>
        <v>9.51</v>
      </c>
      <c r="N73" t="str">
        <f>IF(I73="Rob","Robusta",IF(I73="Exc","Excelsa",IF(I73="Ara","Arabica",IF(orders!I73="Lib","Liberica",""))))</f>
        <v>Liberica</v>
      </c>
      <c r="O73" t="str">
        <f t="shared" si="3"/>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 products!$A$1:$A$49, products!$C$1:$C$49,,0)</f>
        <v>M</v>
      </c>
      <c r="K74" s="4">
        <f>_xlfn.XLOOKUP(D74, products!$A$1:$A$49, products!$D$1:$D$49,,0)</f>
        <v>2.5</v>
      </c>
      <c r="L74" s="5">
        <f>_xlfn.XLOOKUP(D74, products!$A$1:$A$49, products!$E$1:$E$49,,0)</f>
        <v>25.874999999999996</v>
      </c>
      <c r="M74" s="5">
        <f t="shared" si="2"/>
        <v>77.624999999999986</v>
      </c>
      <c r="N74" t="str">
        <f>IF(I74="Rob","Robusta",IF(I74="Exc","Excelsa",IF(I74="Ara","Arabica",IF(orders!I74="Lib","Liberica",""))))</f>
        <v>Arabica</v>
      </c>
      <c r="O74" t="str">
        <f t="shared" si="3"/>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 products!$A$1:$A$49, products!$C$1:$C$49,,0)</f>
        <v>M</v>
      </c>
      <c r="K75" s="4">
        <f>_xlfn.XLOOKUP(D75, products!$A$1:$A$49, products!$D$1:$D$49,,0)</f>
        <v>0.2</v>
      </c>
      <c r="L75" s="5">
        <f>_xlfn.XLOOKUP(D75, products!$A$1:$A$49, products!$E$1:$E$49,,0)</f>
        <v>4.3650000000000002</v>
      </c>
      <c r="M75" s="5">
        <f t="shared" si="2"/>
        <v>21.825000000000003</v>
      </c>
      <c r="N75" t="str">
        <f>IF(I75="Rob","Robusta",IF(I75="Exc","Excelsa",IF(I75="Ara","Arabica",IF(orders!I75="Lib","Liberica",""))))</f>
        <v>Liberica</v>
      </c>
      <c r="O75" t="str">
        <f t="shared" si="3"/>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 products!$A$1:$A$49, products!$C$1:$C$49,,0)</f>
        <v>L</v>
      </c>
      <c r="K76" s="4">
        <f>_xlfn.XLOOKUP(D76, products!$A$1:$A$49, products!$D$1:$D$49,,0)</f>
        <v>0.5</v>
      </c>
      <c r="L76" s="5">
        <f>_xlfn.XLOOKUP(D76, products!$A$1:$A$49, products!$E$1:$E$49,,0)</f>
        <v>8.91</v>
      </c>
      <c r="M76" s="5">
        <f t="shared" si="2"/>
        <v>17.82</v>
      </c>
      <c r="N76" t="str">
        <f>IF(I76="Rob","Robusta",IF(I76="Exc","Excelsa",IF(I76="Ara","Arabica",IF(orders!I76="Lib","Liberica",""))))</f>
        <v>Excelsa</v>
      </c>
      <c r="O76" t="str">
        <f t="shared" si="3"/>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 products!$A$1:$A$49, products!$C$1:$C$49,,0)</f>
        <v>D</v>
      </c>
      <c r="K77" s="4">
        <f>_xlfn.XLOOKUP(D77, products!$A$1:$A$49, products!$D$1:$D$49,,0)</f>
        <v>1</v>
      </c>
      <c r="L77" s="5">
        <f>_xlfn.XLOOKUP(D77, products!$A$1:$A$49, products!$E$1:$E$49,,0)</f>
        <v>8.9499999999999993</v>
      </c>
      <c r="M77" s="5">
        <f t="shared" si="2"/>
        <v>53.699999999999996</v>
      </c>
      <c r="N77" t="str">
        <f>IF(I77="Rob","Robusta",IF(I77="Exc","Excelsa",IF(I77="Ara","Arabica",IF(orders!I77="Lib","Liberica",""))))</f>
        <v>Robusta</v>
      </c>
      <c r="O77" t="str">
        <f t="shared" si="3"/>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 products!$A$1:$A$49, products!$C$1:$C$49,,0)</f>
        <v>L</v>
      </c>
      <c r="K78" s="4">
        <f>_xlfn.XLOOKUP(D78, products!$A$1:$A$49, products!$D$1:$D$49,,0)</f>
        <v>0.2</v>
      </c>
      <c r="L78" s="5">
        <f>_xlfn.XLOOKUP(D78, products!$A$1:$A$49, products!$E$1:$E$49,,0)</f>
        <v>3.5849999999999995</v>
      </c>
      <c r="M78" s="5">
        <f t="shared" si="2"/>
        <v>3.5849999999999995</v>
      </c>
      <c r="N78" t="str">
        <f>IF(I78="Rob","Robusta",IF(I78="Exc","Excelsa",IF(I78="Ara","Arabica",IF(orders!I78="Lib","Liberica",""))))</f>
        <v>Robusta</v>
      </c>
      <c r="O78" t="str">
        <f t="shared" si="3"/>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 products!$A$1:$A$49, products!$C$1:$C$49,,0)</f>
        <v>D</v>
      </c>
      <c r="K79" s="4">
        <f>_xlfn.XLOOKUP(D79, products!$A$1:$A$49, products!$D$1:$D$49,,0)</f>
        <v>0.2</v>
      </c>
      <c r="L79" s="5">
        <f>_xlfn.XLOOKUP(D79, products!$A$1:$A$49, products!$E$1:$E$49,,0)</f>
        <v>3.645</v>
      </c>
      <c r="M79" s="5">
        <f t="shared" si="2"/>
        <v>7.29</v>
      </c>
      <c r="N79" t="str">
        <f>IF(I79="Rob","Robusta",IF(I79="Exc","Excelsa",IF(I79="Ara","Arabica",IF(orders!I79="Lib","Liberica",""))))</f>
        <v>Excelsa</v>
      </c>
      <c r="O79" t="str">
        <f t="shared" si="3"/>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 products!$A$1:$A$49, products!$C$1:$C$49,,0)</f>
        <v>M</v>
      </c>
      <c r="K80" s="4">
        <f>_xlfn.XLOOKUP(D80, products!$A$1:$A$49, products!$D$1:$D$49,,0)</f>
        <v>0.5</v>
      </c>
      <c r="L80" s="5">
        <f>_xlfn.XLOOKUP(D80, products!$A$1:$A$49, products!$E$1:$E$49,,0)</f>
        <v>6.75</v>
      </c>
      <c r="M80" s="5">
        <f t="shared" si="2"/>
        <v>40.5</v>
      </c>
      <c r="N80" t="str">
        <f>IF(I80="Rob","Robusta",IF(I80="Exc","Excelsa",IF(I80="Ara","Arabica",IF(orders!I80="Lib","Liberica",""))))</f>
        <v>Arabica</v>
      </c>
      <c r="O80" t="str">
        <f t="shared" si="3"/>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 products!$A$1:$A$49, products!$C$1:$C$49,,0)</f>
        <v>L</v>
      </c>
      <c r="K81" s="4">
        <f>_xlfn.XLOOKUP(D81, products!$A$1:$A$49, products!$D$1:$D$49,,0)</f>
        <v>1</v>
      </c>
      <c r="L81" s="5">
        <f>_xlfn.XLOOKUP(D81, products!$A$1:$A$49, products!$E$1:$E$49,,0)</f>
        <v>11.95</v>
      </c>
      <c r="M81" s="5">
        <f t="shared" si="2"/>
        <v>47.8</v>
      </c>
      <c r="N81" t="str">
        <f>IF(I81="Rob","Robusta",IF(I81="Exc","Excelsa",IF(I81="Ara","Arabica",IF(orders!I81="Lib","Liberica",""))))</f>
        <v>Robusta</v>
      </c>
      <c r="O81" t="str">
        <f t="shared" si="3"/>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 products!$A$1:$A$49, products!$C$1:$C$49,,0)</f>
        <v>L</v>
      </c>
      <c r="K82" s="4">
        <f>_xlfn.XLOOKUP(D82, products!$A$1:$A$49, products!$D$1:$D$49,,0)</f>
        <v>0.5</v>
      </c>
      <c r="L82" s="5">
        <f>_xlfn.XLOOKUP(D82, products!$A$1:$A$49, products!$E$1:$E$49,,0)</f>
        <v>7.77</v>
      </c>
      <c r="M82" s="5">
        <f t="shared" si="2"/>
        <v>38.849999999999994</v>
      </c>
      <c r="N82" t="str">
        <f>IF(I82="Rob","Robusta",IF(I82="Exc","Excelsa",IF(I82="Ara","Arabica",IF(orders!I82="Lib","Liberica",""))))</f>
        <v>Arabica</v>
      </c>
      <c r="O82" t="str">
        <f t="shared" si="3"/>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 products!$A$1:$A$49, products!$C$1:$C$49,,0)</f>
        <v>L</v>
      </c>
      <c r="K83" s="4">
        <f>_xlfn.XLOOKUP(D83, products!$A$1:$A$49, products!$D$1:$D$49,,0)</f>
        <v>2.5</v>
      </c>
      <c r="L83" s="5">
        <f>_xlfn.XLOOKUP(D83, products!$A$1:$A$49, products!$E$1:$E$49,,0)</f>
        <v>36.454999999999998</v>
      </c>
      <c r="M83" s="5">
        <f t="shared" si="2"/>
        <v>109.36499999999999</v>
      </c>
      <c r="N83" t="str">
        <f>IF(I83="Rob","Robusta",IF(I83="Exc","Excelsa",IF(I83="Ara","Arabica",IF(orders!I83="Lib","Liberica",""))))</f>
        <v>Liberica</v>
      </c>
      <c r="O83" t="str">
        <f t="shared" si="3"/>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 products!$A$1:$A$49, products!$C$1:$C$49,,0)</f>
        <v>M</v>
      </c>
      <c r="K84" s="4">
        <f>_xlfn.XLOOKUP(D84, products!$A$1:$A$49, products!$D$1:$D$49,,0)</f>
        <v>2.5</v>
      </c>
      <c r="L84" s="5">
        <f>_xlfn.XLOOKUP(D84, products!$A$1:$A$49, products!$E$1:$E$49,,0)</f>
        <v>33.464999999999996</v>
      </c>
      <c r="M84" s="5">
        <f t="shared" si="2"/>
        <v>100.39499999999998</v>
      </c>
      <c r="N84" t="str">
        <f>IF(I84="Rob","Robusta",IF(I84="Exc","Excelsa",IF(I84="Ara","Arabica",IF(orders!I84="Lib","Liberica",""))))</f>
        <v>Liberica</v>
      </c>
      <c r="O84" t="str">
        <f t="shared" si="3"/>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 products!$A$1:$A$49, products!$C$1:$C$49,,0)</f>
        <v>D</v>
      </c>
      <c r="K85" s="4">
        <f>_xlfn.XLOOKUP(D85, products!$A$1:$A$49, products!$D$1:$D$49,,0)</f>
        <v>2.5</v>
      </c>
      <c r="L85" s="5">
        <f>_xlfn.XLOOKUP(D85, products!$A$1:$A$49, products!$E$1:$E$49,,0)</f>
        <v>20.584999999999997</v>
      </c>
      <c r="M85" s="5">
        <f t="shared" si="2"/>
        <v>82.339999999999989</v>
      </c>
      <c r="N85" t="str">
        <f>IF(I85="Rob","Robusta",IF(I85="Exc","Excelsa",IF(I85="Ara","Arabica",IF(orders!I85="Lib","Liberica",""))))</f>
        <v>Robusta</v>
      </c>
      <c r="O85" t="str">
        <f t="shared" si="3"/>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 products!$A$1:$A$49, products!$C$1:$C$49,,0)</f>
        <v>L</v>
      </c>
      <c r="K86" s="4">
        <f>_xlfn.XLOOKUP(D86, products!$A$1:$A$49, products!$D$1:$D$49,,0)</f>
        <v>0.5</v>
      </c>
      <c r="L86" s="5">
        <f>_xlfn.XLOOKUP(D86, products!$A$1:$A$49, products!$E$1:$E$49,,0)</f>
        <v>9.51</v>
      </c>
      <c r="M86" s="5">
        <f t="shared" si="2"/>
        <v>9.51</v>
      </c>
      <c r="N86" t="str">
        <f>IF(I86="Rob","Robusta",IF(I86="Exc","Excelsa",IF(I86="Ara","Arabica",IF(orders!I86="Lib","Liberica",""))))</f>
        <v>Liberica</v>
      </c>
      <c r="O86" t="str">
        <f t="shared" si="3"/>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 products!$A$1:$A$49, products!$C$1:$C$49,,0)</f>
        <v>L</v>
      </c>
      <c r="K87" s="4">
        <f>_xlfn.XLOOKUP(D87, products!$A$1:$A$49, products!$D$1:$D$49,,0)</f>
        <v>2.5</v>
      </c>
      <c r="L87" s="5">
        <f>_xlfn.XLOOKUP(D87, products!$A$1:$A$49, products!$E$1:$E$49,,0)</f>
        <v>29.784999999999997</v>
      </c>
      <c r="M87" s="5">
        <f t="shared" si="2"/>
        <v>89.35499999999999</v>
      </c>
      <c r="N87" t="str">
        <f>IF(I87="Rob","Robusta",IF(I87="Exc","Excelsa",IF(I87="Ara","Arabica",IF(orders!I87="Lib","Liberica",""))))</f>
        <v>Arabica</v>
      </c>
      <c r="O87" t="str">
        <f t="shared" si="3"/>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 products!$A$1:$A$49, products!$C$1:$C$49,,0)</f>
        <v>D</v>
      </c>
      <c r="K88" s="4">
        <f>_xlfn.XLOOKUP(D88, products!$A$1:$A$49, products!$D$1:$D$49,,0)</f>
        <v>0.2</v>
      </c>
      <c r="L88" s="5">
        <f>_xlfn.XLOOKUP(D88, products!$A$1:$A$49, products!$E$1:$E$49,,0)</f>
        <v>2.9849999999999999</v>
      </c>
      <c r="M88" s="5">
        <f t="shared" si="2"/>
        <v>11.94</v>
      </c>
      <c r="N88" t="str">
        <f>IF(I88="Rob","Robusta",IF(I88="Exc","Excelsa",IF(I88="Ara","Arabica",IF(orders!I88="Lib","Liberica",""))))</f>
        <v>Arabica</v>
      </c>
      <c r="O88" t="str">
        <f t="shared" si="3"/>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 products!$A$1:$A$49, products!$C$1:$C$49,,0)</f>
        <v>M</v>
      </c>
      <c r="K89" s="4">
        <f>_xlfn.XLOOKUP(D89, products!$A$1:$A$49, products!$D$1:$D$49,,0)</f>
        <v>1</v>
      </c>
      <c r="L89" s="5">
        <f>_xlfn.XLOOKUP(D89, products!$A$1:$A$49, products!$E$1:$E$49,,0)</f>
        <v>11.25</v>
      </c>
      <c r="M89" s="5">
        <f t="shared" si="2"/>
        <v>33.75</v>
      </c>
      <c r="N89" t="str">
        <f>IF(I89="Rob","Robusta",IF(I89="Exc","Excelsa",IF(I89="Ara","Arabica",IF(orders!I89="Lib","Liberica",""))))</f>
        <v>Arabica</v>
      </c>
      <c r="O89" t="str">
        <f t="shared" si="3"/>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 products!$A$1:$A$49, products!$C$1:$C$49,,0)</f>
        <v>L</v>
      </c>
      <c r="K90" s="4">
        <f>_xlfn.XLOOKUP(D90, products!$A$1:$A$49, products!$D$1:$D$49,,0)</f>
        <v>1</v>
      </c>
      <c r="L90" s="5">
        <f>_xlfn.XLOOKUP(D90, products!$A$1:$A$49, products!$E$1:$E$49,,0)</f>
        <v>11.95</v>
      </c>
      <c r="M90" s="5">
        <f t="shared" si="2"/>
        <v>35.849999999999994</v>
      </c>
      <c r="N90" t="str">
        <f>IF(I90="Rob","Robusta",IF(I90="Exc","Excelsa",IF(I90="Ara","Arabica",IF(orders!I90="Lib","Liberica",""))))</f>
        <v>Robusta</v>
      </c>
      <c r="O90" t="str">
        <f t="shared" si="3"/>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 products!$A$1:$A$49, products!$C$1:$C$49,,0)</f>
        <v>L</v>
      </c>
      <c r="K91" s="4">
        <f>_xlfn.XLOOKUP(D91, products!$A$1:$A$49, products!$D$1:$D$49,,0)</f>
        <v>1</v>
      </c>
      <c r="L91" s="5">
        <f>_xlfn.XLOOKUP(D91, products!$A$1:$A$49, products!$E$1:$E$49,,0)</f>
        <v>12.95</v>
      </c>
      <c r="M91" s="5">
        <f t="shared" si="2"/>
        <v>77.699999999999989</v>
      </c>
      <c r="N91" t="str">
        <f>IF(I91="Rob","Robusta",IF(I91="Exc","Excelsa",IF(I91="Ara","Arabica",IF(orders!I91="Lib","Liberica",""))))</f>
        <v>Arabica</v>
      </c>
      <c r="O91" t="str">
        <f t="shared" si="3"/>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 products!$A$1:$A$49, products!$C$1:$C$49,,0)</f>
        <v>L</v>
      </c>
      <c r="K92" s="4">
        <f>_xlfn.XLOOKUP(D92, products!$A$1:$A$49, products!$D$1:$D$49,,0)</f>
        <v>1</v>
      </c>
      <c r="L92" s="5">
        <f>_xlfn.XLOOKUP(D92, products!$A$1:$A$49, products!$E$1:$E$49,,0)</f>
        <v>12.95</v>
      </c>
      <c r="M92" s="5">
        <f t="shared" si="2"/>
        <v>51.8</v>
      </c>
      <c r="N92" t="str">
        <f>IF(I92="Rob","Robusta",IF(I92="Exc","Excelsa",IF(I92="Ara","Arabica",IF(orders!I92="Lib","Liberica",""))))</f>
        <v>Arabica</v>
      </c>
      <c r="O92" t="str">
        <f t="shared" si="3"/>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 products!$A$1:$A$49, products!$C$1:$C$49,,0)</f>
        <v>M</v>
      </c>
      <c r="K93" s="4">
        <f>_xlfn.XLOOKUP(D93, products!$A$1:$A$49, products!$D$1:$D$49,,0)</f>
        <v>2.5</v>
      </c>
      <c r="L93" s="5">
        <f>_xlfn.XLOOKUP(D93, products!$A$1:$A$49, products!$E$1:$E$49,,0)</f>
        <v>25.874999999999996</v>
      </c>
      <c r="M93" s="5">
        <f t="shared" si="2"/>
        <v>103.49999999999999</v>
      </c>
      <c r="N93" t="str">
        <f>IF(I93="Rob","Robusta",IF(I93="Exc","Excelsa",IF(I93="Ara","Arabica",IF(orders!I93="Lib","Liberica",""))))</f>
        <v>Arabica</v>
      </c>
      <c r="O93" t="str">
        <f t="shared" si="3"/>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 products!$A$1:$A$49, products!$C$1:$C$49,,0)</f>
        <v>L</v>
      </c>
      <c r="K94" s="4">
        <f>_xlfn.XLOOKUP(D94, products!$A$1:$A$49, products!$D$1:$D$49,,0)</f>
        <v>1</v>
      </c>
      <c r="L94" s="5">
        <f>_xlfn.XLOOKUP(D94, products!$A$1:$A$49, products!$E$1:$E$49,,0)</f>
        <v>14.85</v>
      </c>
      <c r="M94" s="5">
        <f t="shared" si="2"/>
        <v>44.55</v>
      </c>
      <c r="N94" t="str">
        <f>IF(I94="Rob","Robusta",IF(I94="Exc","Excelsa",IF(I94="Ara","Arabica",IF(orders!I94="Lib","Liberica",""))))</f>
        <v>Excelsa</v>
      </c>
      <c r="O94" t="str">
        <f t="shared" si="3"/>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 products!$A$1:$A$49, products!$C$1:$C$49,,0)</f>
        <v>L</v>
      </c>
      <c r="K95" s="4">
        <f>_xlfn.XLOOKUP(D95, products!$A$1:$A$49, products!$D$1:$D$49,,0)</f>
        <v>0.5</v>
      </c>
      <c r="L95" s="5">
        <f>_xlfn.XLOOKUP(D95, products!$A$1:$A$49, products!$E$1:$E$49,,0)</f>
        <v>8.91</v>
      </c>
      <c r="M95" s="5">
        <f t="shared" si="2"/>
        <v>35.64</v>
      </c>
      <c r="N95" t="str">
        <f>IF(I95="Rob","Robusta",IF(I95="Exc","Excelsa",IF(I95="Ara","Arabica",IF(orders!I95="Lib","Liberica",""))))</f>
        <v>Excelsa</v>
      </c>
      <c r="O95" t="str">
        <f t="shared" si="3"/>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 products!$A$1:$A$49, products!$C$1:$C$49,,0)</f>
        <v>D</v>
      </c>
      <c r="K96" s="4">
        <f>_xlfn.XLOOKUP(D96, products!$A$1:$A$49, products!$D$1:$D$49,,0)</f>
        <v>0.2</v>
      </c>
      <c r="L96" s="5">
        <f>_xlfn.XLOOKUP(D96, products!$A$1:$A$49, products!$E$1:$E$49,,0)</f>
        <v>2.9849999999999999</v>
      </c>
      <c r="M96" s="5">
        <f t="shared" si="2"/>
        <v>17.91</v>
      </c>
      <c r="N96" t="str">
        <f>IF(I96="Rob","Robusta",IF(I96="Exc","Excelsa",IF(I96="Ara","Arabica",IF(orders!I96="Lib","Liberica",""))))</f>
        <v>Arabica</v>
      </c>
      <c r="O96" t="str">
        <f t="shared" si="3"/>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 products!$A$1:$A$49, products!$C$1:$C$49,,0)</f>
        <v>M</v>
      </c>
      <c r="K97" s="4">
        <f>_xlfn.XLOOKUP(D97, products!$A$1:$A$49, products!$D$1:$D$49,,0)</f>
        <v>2.5</v>
      </c>
      <c r="L97" s="5">
        <f>_xlfn.XLOOKUP(D97, products!$A$1:$A$49, products!$E$1:$E$49,,0)</f>
        <v>25.874999999999996</v>
      </c>
      <c r="M97" s="5">
        <f t="shared" si="2"/>
        <v>155.24999999999997</v>
      </c>
      <c r="N97" t="str">
        <f>IF(I97="Rob","Robusta",IF(I97="Exc","Excelsa",IF(I97="Ara","Arabica",IF(orders!I97="Lib","Liberica",""))))</f>
        <v>Arabica</v>
      </c>
      <c r="O97" t="str">
        <f t="shared" si="3"/>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 products!$A$1:$A$49, products!$C$1:$C$49,,0)</f>
        <v>D</v>
      </c>
      <c r="K98" s="4">
        <f>_xlfn.XLOOKUP(D98, products!$A$1:$A$49, products!$D$1:$D$49,,0)</f>
        <v>0.2</v>
      </c>
      <c r="L98" s="5">
        <f>_xlfn.XLOOKUP(D98, products!$A$1:$A$49, products!$E$1:$E$49,,0)</f>
        <v>2.9849999999999999</v>
      </c>
      <c r="M98" s="5">
        <f t="shared" si="2"/>
        <v>5.97</v>
      </c>
      <c r="N98" t="str">
        <f>IF(I98="Rob","Robusta",IF(I98="Exc","Excelsa",IF(I98="Ara","Arabica",IF(orders!I98="Lib","Liberica",""))))</f>
        <v>Arabica</v>
      </c>
      <c r="O98" t="str">
        <f t="shared" si="3"/>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 products!$A$1:$A$49, products!$C$1:$C$49,,0)</f>
        <v>M</v>
      </c>
      <c r="K99" s="4">
        <f>_xlfn.XLOOKUP(D99, products!$A$1:$A$49, products!$D$1:$D$49,,0)</f>
        <v>0.5</v>
      </c>
      <c r="L99" s="5">
        <f>_xlfn.XLOOKUP(D99, products!$A$1:$A$49, products!$E$1:$E$49,,0)</f>
        <v>6.75</v>
      </c>
      <c r="M99" s="5">
        <f t="shared" si="2"/>
        <v>13.5</v>
      </c>
      <c r="N99" t="str">
        <f>IF(I99="Rob","Robusta",IF(I99="Exc","Excelsa",IF(I99="Ara","Arabica",IF(orders!I99="Lib","Liberica",""))))</f>
        <v>Arabica</v>
      </c>
      <c r="O99" t="str">
        <f t="shared" si="3"/>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 products!$A$1:$A$49, products!$C$1:$C$49,,0)</f>
        <v>D</v>
      </c>
      <c r="K100" s="4">
        <f>_xlfn.XLOOKUP(D100, products!$A$1:$A$49, products!$D$1:$D$49,,0)</f>
        <v>0.2</v>
      </c>
      <c r="L100" s="5">
        <f>_xlfn.XLOOKUP(D100, products!$A$1:$A$49, products!$E$1:$E$49,,0)</f>
        <v>2.9849999999999999</v>
      </c>
      <c r="M100" s="5">
        <f t="shared" si="2"/>
        <v>2.9849999999999999</v>
      </c>
      <c r="N100" t="str">
        <f>IF(I100="Rob","Robusta",IF(I100="Exc","Excelsa",IF(I100="Ara","Arabica",IF(orders!I100="Lib","Liberica",""))))</f>
        <v>Arabica</v>
      </c>
      <c r="O100" t="str">
        <f t="shared" si="3"/>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 products!$A$1:$A$49, products!$C$1:$C$49,,0)</f>
        <v>M</v>
      </c>
      <c r="K101" s="4">
        <f>_xlfn.XLOOKUP(D101, products!$A$1:$A$49, products!$D$1:$D$49,,0)</f>
        <v>0.2</v>
      </c>
      <c r="L101" s="5">
        <f>_xlfn.XLOOKUP(D101, products!$A$1:$A$49, products!$E$1:$E$49,,0)</f>
        <v>4.3650000000000002</v>
      </c>
      <c r="M101" s="5">
        <f t="shared" si="2"/>
        <v>13.095000000000001</v>
      </c>
      <c r="N101" t="str">
        <f>IF(I101="Rob","Robusta",IF(I101="Exc","Excelsa",IF(I101="Ara","Arabica",IF(orders!I101="Lib","Liberica",""))))</f>
        <v>Liberica</v>
      </c>
      <c r="O101" t="str">
        <f t="shared" si="3"/>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 products!$A$1:$A$49, products!$C$1:$C$49,,0)</f>
        <v>L</v>
      </c>
      <c r="K102" s="4">
        <f>_xlfn.XLOOKUP(D102, products!$A$1:$A$49, products!$D$1:$D$49,,0)</f>
        <v>0.2</v>
      </c>
      <c r="L102" s="5">
        <f>_xlfn.XLOOKUP(D102, products!$A$1:$A$49, products!$E$1:$E$49,,0)</f>
        <v>3.8849999999999998</v>
      </c>
      <c r="M102" s="5">
        <f t="shared" si="2"/>
        <v>7.77</v>
      </c>
      <c r="N102" t="str">
        <f>IF(I102="Rob","Robusta",IF(I102="Exc","Excelsa",IF(I102="Ara","Arabica",IF(orders!I102="Lib","Liberica",""))))</f>
        <v>Arabica</v>
      </c>
      <c r="O102" t="str">
        <f t="shared" si="3"/>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 products!$A$1:$A$49, products!$C$1:$C$49,,0)</f>
        <v>D</v>
      </c>
      <c r="K103" s="4">
        <f>_xlfn.XLOOKUP(D103, products!$A$1:$A$49, products!$D$1:$D$49,,0)</f>
        <v>2.5</v>
      </c>
      <c r="L103" s="5">
        <f>_xlfn.XLOOKUP(D103, products!$A$1:$A$49, products!$E$1:$E$49,,0)</f>
        <v>29.784999999999997</v>
      </c>
      <c r="M103" s="5">
        <f t="shared" si="2"/>
        <v>148.92499999999998</v>
      </c>
      <c r="N103" t="str">
        <f>IF(I103="Rob","Robusta",IF(I103="Exc","Excelsa",IF(I103="Ara","Arabica",IF(orders!I103="Lib","Liberica",""))))</f>
        <v>Liberica</v>
      </c>
      <c r="O103" t="str">
        <f t="shared" si="3"/>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 products!$A$1:$A$49, products!$C$1:$C$49,,0)</f>
        <v>D</v>
      </c>
      <c r="K104" s="4">
        <f>_xlfn.XLOOKUP(D104, products!$A$1:$A$49, products!$D$1:$D$49,,0)</f>
        <v>1</v>
      </c>
      <c r="L104" s="5">
        <f>_xlfn.XLOOKUP(D104, products!$A$1:$A$49, products!$E$1:$E$49,,0)</f>
        <v>12.95</v>
      </c>
      <c r="M104" s="5">
        <f t="shared" si="2"/>
        <v>38.849999999999994</v>
      </c>
      <c r="N104" t="str">
        <f>IF(I104="Rob","Robusta",IF(I104="Exc","Excelsa",IF(I104="Ara","Arabica",IF(orders!I104="Lib","Liberica",""))))</f>
        <v>Liberica</v>
      </c>
      <c r="O104" t="str">
        <f t="shared" si="3"/>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 products!$A$1:$A$49, products!$C$1:$C$49,,0)</f>
        <v>M</v>
      </c>
      <c r="K105" s="4">
        <f>_xlfn.XLOOKUP(D105, products!$A$1:$A$49, products!$D$1:$D$49,,0)</f>
        <v>0.2</v>
      </c>
      <c r="L105" s="5">
        <f>_xlfn.XLOOKUP(D105, products!$A$1:$A$49, products!$E$1:$E$49,,0)</f>
        <v>2.9849999999999999</v>
      </c>
      <c r="M105" s="5">
        <f t="shared" si="2"/>
        <v>11.94</v>
      </c>
      <c r="N105" t="str">
        <f>IF(I105="Rob","Robusta",IF(I105="Exc","Excelsa",IF(I105="Ara","Arabica",IF(orders!I105="Lib","Liberica",""))))</f>
        <v>Robusta</v>
      </c>
      <c r="O105" t="str">
        <f t="shared" si="3"/>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 products!$A$1:$A$49, products!$C$1:$C$49,,0)</f>
        <v>M</v>
      </c>
      <c r="K106" s="4">
        <f>_xlfn.XLOOKUP(D106, products!$A$1:$A$49, products!$D$1:$D$49,,0)</f>
        <v>1</v>
      </c>
      <c r="L106" s="5">
        <f>_xlfn.XLOOKUP(D106, products!$A$1:$A$49, products!$E$1:$E$49,,0)</f>
        <v>14.55</v>
      </c>
      <c r="M106" s="5">
        <f t="shared" si="2"/>
        <v>87.300000000000011</v>
      </c>
      <c r="N106" t="str">
        <f>IF(I106="Rob","Robusta",IF(I106="Exc","Excelsa",IF(I106="Ara","Arabica",IF(orders!I106="Lib","Liberica",""))))</f>
        <v>Liberica</v>
      </c>
      <c r="O106" t="str">
        <f t="shared" si="3"/>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 products!$A$1:$A$49, products!$C$1:$C$49,,0)</f>
        <v>M</v>
      </c>
      <c r="K107" s="4">
        <f>_xlfn.XLOOKUP(D107, products!$A$1:$A$49, products!$D$1:$D$49,,0)</f>
        <v>0.5</v>
      </c>
      <c r="L107" s="5">
        <f>_xlfn.XLOOKUP(D107, products!$A$1:$A$49, products!$E$1:$E$49,,0)</f>
        <v>6.75</v>
      </c>
      <c r="M107" s="5">
        <f t="shared" si="2"/>
        <v>40.5</v>
      </c>
      <c r="N107" t="str">
        <f>IF(I107="Rob","Robusta",IF(I107="Exc","Excelsa",IF(I107="Ara","Arabica",IF(orders!I107="Lib","Liberica",""))))</f>
        <v>Arabica</v>
      </c>
      <c r="O107" t="str">
        <f t="shared" si="3"/>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 products!$A$1:$A$49, products!$C$1:$C$49,,0)</f>
        <v>D</v>
      </c>
      <c r="K108" s="4">
        <f>_xlfn.XLOOKUP(D108, products!$A$1:$A$49, products!$D$1:$D$49,,0)</f>
        <v>1</v>
      </c>
      <c r="L108" s="5">
        <f>_xlfn.XLOOKUP(D108, products!$A$1:$A$49, products!$E$1:$E$49,,0)</f>
        <v>12.15</v>
      </c>
      <c r="M108" s="5">
        <f t="shared" si="2"/>
        <v>24.3</v>
      </c>
      <c r="N108" t="str">
        <f>IF(I108="Rob","Robusta",IF(I108="Exc","Excelsa",IF(I108="Ara","Arabica",IF(orders!I108="Lib","Liberica",""))))</f>
        <v>Excelsa</v>
      </c>
      <c r="O108" t="str">
        <f t="shared" si="3"/>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 products!$A$1:$A$49, products!$C$1:$C$49,,0)</f>
        <v>M</v>
      </c>
      <c r="K109" s="4">
        <f>_xlfn.XLOOKUP(D109, products!$A$1:$A$49, products!$D$1:$D$49,,0)</f>
        <v>0.5</v>
      </c>
      <c r="L109" s="5">
        <f>_xlfn.XLOOKUP(D109, products!$A$1:$A$49, products!$E$1:$E$49,,0)</f>
        <v>5.97</v>
      </c>
      <c r="M109" s="5">
        <f t="shared" si="2"/>
        <v>17.91</v>
      </c>
      <c r="N109" t="str">
        <f>IF(I109="Rob","Robusta",IF(I109="Exc","Excelsa",IF(I109="Ara","Arabica",IF(orders!I109="Lib","Liberica",""))))</f>
        <v>Robusta</v>
      </c>
      <c r="O109" t="str">
        <f t="shared" si="3"/>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 products!$A$1:$A$49, products!$C$1:$C$49,,0)</f>
        <v>M</v>
      </c>
      <c r="K110" s="4">
        <f>_xlfn.XLOOKUP(D110, products!$A$1:$A$49, products!$D$1:$D$49,,0)</f>
        <v>0.5</v>
      </c>
      <c r="L110" s="5">
        <f>_xlfn.XLOOKUP(D110, products!$A$1:$A$49, products!$E$1:$E$49,,0)</f>
        <v>6.75</v>
      </c>
      <c r="M110" s="5">
        <f t="shared" si="2"/>
        <v>27</v>
      </c>
      <c r="N110" t="str">
        <f>IF(I110="Rob","Robusta",IF(I110="Exc","Excelsa",IF(I110="Ara","Arabica",IF(orders!I110="Lib","Liberica",""))))</f>
        <v>Arabica</v>
      </c>
      <c r="O110" t="str">
        <f t="shared" si="3"/>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 products!$A$1:$A$49, products!$C$1:$C$49,,0)</f>
        <v>D</v>
      </c>
      <c r="K111" s="4">
        <f>_xlfn.XLOOKUP(D111, products!$A$1:$A$49, products!$D$1:$D$49,,0)</f>
        <v>0.5</v>
      </c>
      <c r="L111" s="5">
        <f>_xlfn.XLOOKUP(D111, products!$A$1:$A$49, products!$E$1:$E$49,,0)</f>
        <v>7.77</v>
      </c>
      <c r="M111" s="5">
        <f t="shared" si="2"/>
        <v>7.77</v>
      </c>
      <c r="N111" t="str">
        <f>IF(I111="Rob","Robusta",IF(I111="Exc","Excelsa",IF(I111="Ara","Arabica",IF(orders!I111="Lib","Liberica",""))))</f>
        <v>Liberica</v>
      </c>
      <c r="O111" t="str">
        <f t="shared" si="3"/>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 products!$A$1:$A$49, products!$C$1:$C$49,,0)</f>
        <v>L</v>
      </c>
      <c r="K112" s="4">
        <f>_xlfn.XLOOKUP(D112, products!$A$1:$A$49, products!$D$1:$D$49,,0)</f>
        <v>0.2</v>
      </c>
      <c r="L112" s="5">
        <f>_xlfn.XLOOKUP(D112, products!$A$1:$A$49, products!$E$1:$E$49,,0)</f>
        <v>4.4550000000000001</v>
      </c>
      <c r="M112" s="5">
        <f t="shared" si="2"/>
        <v>13.365</v>
      </c>
      <c r="N112" t="str">
        <f>IF(I112="Rob","Robusta",IF(I112="Exc","Excelsa",IF(I112="Ara","Arabica",IF(orders!I112="Lib","Liberica",""))))</f>
        <v>Excelsa</v>
      </c>
      <c r="O112" t="str">
        <f t="shared" si="3"/>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 products!$A$1:$A$49, products!$C$1:$C$49,,0)</f>
        <v>D</v>
      </c>
      <c r="K113" s="4">
        <f>_xlfn.XLOOKUP(D113, products!$A$1:$A$49, products!$D$1:$D$49,,0)</f>
        <v>0.5</v>
      </c>
      <c r="L113" s="5">
        <f>_xlfn.XLOOKUP(D113, products!$A$1:$A$49, products!$E$1:$E$49,,0)</f>
        <v>5.3699999999999992</v>
      </c>
      <c r="M113" s="5">
        <f t="shared" si="2"/>
        <v>26.849999999999994</v>
      </c>
      <c r="N113" t="str">
        <f>IF(I113="Rob","Robusta",IF(I113="Exc","Excelsa",IF(I113="Ara","Arabica",IF(orders!I113="Lib","Liberica",""))))</f>
        <v>Robusta</v>
      </c>
      <c r="O113" t="str">
        <f t="shared" si="3"/>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 products!$A$1:$A$49, products!$C$1:$C$49,,0)</f>
        <v>M</v>
      </c>
      <c r="K114" s="4">
        <f>_xlfn.XLOOKUP(D114, products!$A$1:$A$49, products!$D$1:$D$49,,0)</f>
        <v>1</v>
      </c>
      <c r="L114" s="5">
        <f>_xlfn.XLOOKUP(D114, products!$A$1:$A$49, products!$E$1:$E$49,,0)</f>
        <v>11.25</v>
      </c>
      <c r="M114" s="5">
        <f t="shared" si="2"/>
        <v>11.25</v>
      </c>
      <c r="N114" t="str">
        <f>IF(I114="Rob","Robusta",IF(I114="Exc","Excelsa",IF(I114="Ara","Arabica",IF(orders!I114="Lib","Liberica",""))))</f>
        <v>Arabica</v>
      </c>
      <c r="O114" t="str">
        <f t="shared" si="3"/>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 products!$A$1:$A$49, products!$C$1:$C$49,,0)</f>
        <v>M</v>
      </c>
      <c r="K115" s="4">
        <f>_xlfn.XLOOKUP(D115, products!$A$1:$A$49, products!$D$1:$D$49,,0)</f>
        <v>1</v>
      </c>
      <c r="L115" s="5">
        <f>_xlfn.XLOOKUP(D115, products!$A$1:$A$49, products!$E$1:$E$49,,0)</f>
        <v>14.55</v>
      </c>
      <c r="M115" s="5">
        <f t="shared" si="2"/>
        <v>14.55</v>
      </c>
      <c r="N115" t="str">
        <f>IF(I115="Rob","Robusta",IF(I115="Exc","Excelsa",IF(I115="Ara","Arabica",IF(orders!I115="Lib","Liberica",""))))</f>
        <v>Liberica</v>
      </c>
      <c r="O115" t="str">
        <f t="shared" si="3"/>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 products!$A$1:$A$49, products!$C$1:$C$49,,0)</f>
        <v>L</v>
      </c>
      <c r="K116" s="4">
        <f>_xlfn.XLOOKUP(D116, products!$A$1:$A$49, products!$D$1:$D$49,,0)</f>
        <v>0.2</v>
      </c>
      <c r="L116" s="5">
        <f>_xlfn.XLOOKUP(D116, products!$A$1:$A$49, products!$E$1:$E$49,,0)</f>
        <v>3.5849999999999995</v>
      </c>
      <c r="M116" s="5">
        <f t="shared" si="2"/>
        <v>14.339999999999998</v>
      </c>
      <c r="N116" t="str">
        <f>IF(I116="Rob","Robusta",IF(I116="Exc","Excelsa",IF(I116="Ara","Arabica",IF(orders!I116="Lib","Liberica",""))))</f>
        <v>Robusta</v>
      </c>
      <c r="O116" t="str">
        <f t="shared" si="3"/>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 products!$A$1:$A$49, products!$C$1:$C$49,,0)</f>
        <v>L</v>
      </c>
      <c r="K117" s="4">
        <f>_xlfn.XLOOKUP(D117, products!$A$1:$A$49, products!$D$1:$D$49,,0)</f>
        <v>1</v>
      </c>
      <c r="L117" s="5">
        <f>_xlfn.XLOOKUP(D117, products!$A$1:$A$49, products!$E$1:$E$49,,0)</f>
        <v>15.85</v>
      </c>
      <c r="M117" s="5">
        <f t="shared" si="2"/>
        <v>15.85</v>
      </c>
      <c r="N117" t="str">
        <f>IF(I117="Rob","Robusta",IF(I117="Exc","Excelsa",IF(I117="Ara","Arabica",IF(orders!I117="Lib","Liberica",""))))</f>
        <v>Liberica</v>
      </c>
      <c r="O117" t="str">
        <f t="shared" si="3"/>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 products!$A$1:$A$49, products!$C$1:$C$49,,0)</f>
        <v>L</v>
      </c>
      <c r="K118" s="4">
        <f>_xlfn.XLOOKUP(D118, products!$A$1:$A$49, products!$D$1:$D$49,,0)</f>
        <v>0.2</v>
      </c>
      <c r="L118" s="5">
        <f>_xlfn.XLOOKUP(D118, products!$A$1:$A$49, products!$E$1:$E$49,,0)</f>
        <v>4.7549999999999999</v>
      </c>
      <c r="M118" s="5">
        <f t="shared" si="2"/>
        <v>19.02</v>
      </c>
      <c r="N118" t="str">
        <f>IF(I118="Rob","Robusta",IF(I118="Exc","Excelsa",IF(I118="Ara","Arabica",IF(orders!I118="Lib","Liberica",""))))</f>
        <v>Liberica</v>
      </c>
      <c r="O118" t="str">
        <f t="shared" si="3"/>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 products!$A$1:$A$49, products!$C$1:$C$49,,0)</f>
        <v>L</v>
      </c>
      <c r="K119" s="4">
        <f>_xlfn.XLOOKUP(D119, products!$A$1:$A$49, products!$D$1:$D$49,,0)</f>
        <v>0.5</v>
      </c>
      <c r="L119" s="5">
        <f>_xlfn.XLOOKUP(D119, products!$A$1:$A$49, products!$E$1:$E$49,,0)</f>
        <v>9.51</v>
      </c>
      <c r="M119" s="5">
        <f t="shared" si="2"/>
        <v>38.04</v>
      </c>
      <c r="N119" t="str">
        <f>IF(I119="Rob","Robusta",IF(I119="Exc","Excelsa",IF(I119="Ara","Arabica",IF(orders!I119="Lib","Liberica",""))))</f>
        <v>Liberica</v>
      </c>
      <c r="O119" t="str">
        <f t="shared" si="3"/>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 products!$A$1:$A$49, products!$C$1:$C$49,,0)</f>
        <v>D</v>
      </c>
      <c r="K120" s="4">
        <f>_xlfn.XLOOKUP(D120, products!$A$1:$A$49, products!$D$1:$D$49,,0)</f>
        <v>0.5</v>
      </c>
      <c r="L120" s="5">
        <f>_xlfn.XLOOKUP(D120, products!$A$1:$A$49, products!$E$1:$E$49,,0)</f>
        <v>7.29</v>
      </c>
      <c r="M120" s="5">
        <f t="shared" si="2"/>
        <v>21.87</v>
      </c>
      <c r="N120" t="str">
        <f>IF(I120="Rob","Robusta",IF(I120="Exc","Excelsa",IF(I120="Ara","Arabica",IF(orders!I120="Lib","Liberica",""))))</f>
        <v>Excelsa</v>
      </c>
      <c r="O120" t="str">
        <f t="shared" si="3"/>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 products!$A$1:$A$49, products!$C$1:$C$49,,0)</f>
        <v>M</v>
      </c>
      <c r="K121" s="4">
        <f>_xlfn.XLOOKUP(D121, products!$A$1:$A$49, products!$D$1:$D$49,,0)</f>
        <v>0.2</v>
      </c>
      <c r="L121" s="5">
        <f>_xlfn.XLOOKUP(D121, products!$A$1:$A$49, products!$E$1:$E$49,,0)</f>
        <v>4.125</v>
      </c>
      <c r="M121" s="5">
        <f t="shared" si="2"/>
        <v>4.125</v>
      </c>
      <c r="N121" t="str">
        <f>IF(I121="Rob","Robusta",IF(I121="Exc","Excelsa",IF(I121="Ara","Arabica",IF(orders!I121="Lib","Liberica",""))))</f>
        <v>Excelsa</v>
      </c>
      <c r="O121" t="str">
        <f t="shared" si="3"/>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 products!$A$1:$A$49, products!$C$1:$C$49,,0)</f>
        <v>L</v>
      </c>
      <c r="K122" s="4">
        <f>_xlfn.XLOOKUP(D122, products!$A$1:$A$49, products!$D$1:$D$49,,0)</f>
        <v>0.2</v>
      </c>
      <c r="L122" s="5">
        <f>_xlfn.XLOOKUP(D122, products!$A$1:$A$49, products!$E$1:$E$49,,0)</f>
        <v>3.8849999999999998</v>
      </c>
      <c r="M122" s="5">
        <f t="shared" si="2"/>
        <v>3.8849999999999998</v>
      </c>
      <c r="N122" t="str">
        <f>IF(I122="Rob","Robusta",IF(I122="Exc","Excelsa",IF(I122="Ara","Arabica",IF(orders!I122="Lib","Liberica",""))))</f>
        <v>Arabica</v>
      </c>
      <c r="O122" t="str">
        <f t="shared" si="3"/>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 products!$A$1:$A$49, products!$C$1:$C$49,,0)</f>
        <v>M</v>
      </c>
      <c r="K123" s="4">
        <f>_xlfn.XLOOKUP(D123, products!$A$1:$A$49, products!$D$1:$D$49,,0)</f>
        <v>1</v>
      </c>
      <c r="L123" s="5">
        <f>_xlfn.XLOOKUP(D123, products!$A$1:$A$49, products!$E$1:$E$49,,0)</f>
        <v>13.75</v>
      </c>
      <c r="M123" s="5">
        <f t="shared" si="2"/>
        <v>68.75</v>
      </c>
      <c r="N123" t="str">
        <f>IF(I123="Rob","Robusta",IF(I123="Exc","Excelsa",IF(I123="Ara","Arabica",IF(orders!I123="Lib","Liberica",""))))</f>
        <v>Excelsa</v>
      </c>
      <c r="O123" t="str">
        <f t="shared" si="3"/>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 products!$A$1:$A$49, products!$C$1:$C$49,,0)</f>
        <v>D</v>
      </c>
      <c r="K124" s="4">
        <f>_xlfn.XLOOKUP(D124, products!$A$1:$A$49, products!$D$1:$D$49,,0)</f>
        <v>0.5</v>
      </c>
      <c r="L124" s="5">
        <f>_xlfn.XLOOKUP(D124, products!$A$1:$A$49, products!$E$1:$E$49,,0)</f>
        <v>5.97</v>
      </c>
      <c r="M124" s="5">
        <f t="shared" si="2"/>
        <v>23.88</v>
      </c>
      <c r="N124" t="str">
        <f>IF(I124="Rob","Robusta",IF(I124="Exc","Excelsa",IF(I124="Ara","Arabica",IF(orders!I124="Lib","Liberica",""))))</f>
        <v>Arabica</v>
      </c>
      <c r="O124" t="str">
        <f t="shared" si="3"/>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 products!$A$1:$A$49, products!$C$1:$C$49,,0)</f>
        <v>L</v>
      </c>
      <c r="K125" s="4">
        <f>_xlfn.XLOOKUP(D125, products!$A$1:$A$49, products!$D$1:$D$49,,0)</f>
        <v>2.5</v>
      </c>
      <c r="L125" s="5">
        <f>_xlfn.XLOOKUP(D125, products!$A$1:$A$49, products!$E$1:$E$49,,0)</f>
        <v>36.454999999999998</v>
      </c>
      <c r="M125" s="5">
        <f t="shared" si="2"/>
        <v>145.82</v>
      </c>
      <c r="N125" t="str">
        <f>IF(I125="Rob","Robusta",IF(I125="Exc","Excelsa",IF(I125="Ara","Arabica",IF(orders!I125="Lib","Liberica",""))))</f>
        <v>Liberica</v>
      </c>
      <c r="O125" t="str">
        <f t="shared" si="3"/>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 products!$A$1:$A$49, products!$C$1:$C$49,,0)</f>
        <v>M</v>
      </c>
      <c r="K126" s="4">
        <f>_xlfn.XLOOKUP(D126, products!$A$1:$A$49, products!$D$1:$D$49,,0)</f>
        <v>0.2</v>
      </c>
      <c r="L126" s="5">
        <f>_xlfn.XLOOKUP(D126, products!$A$1:$A$49, products!$E$1:$E$49,,0)</f>
        <v>4.3650000000000002</v>
      </c>
      <c r="M126" s="5">
        <f t="shared" si="2"/>
        <v>21.825000000000003</v>
      </c>
      <c r="N126" t="str">
        <f>IF(I126="Rob","Robusta",IF(I126="Exc","Excelsa",IF(I126="Ara","Arabica",IF(orders!I126="Lib","Liberica",""))))</f>
        <v>Liberica</v>
      </c>
      <c r="O126" t="str">
        <f t="shared" si="3"/>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 products!$A$1:$A$49, products!$C$1:$C$49,,0)</f>
        <v>M</v>
      </c>
      <c r="K127" s="4">
        <f>_xlfn.XLOOKUP(D127, products!$A$1:$A$49, products!$D$1:$D$49,,0)</f>
        <v>0.5</v>
      </c>
      <c r="L127" s="5">
        <f>_xlfn.XLOOKUP(D127, products!$A$1:$A$49, products!$E$1:$E$49,,0)</f>
        <v>8.73</v>
      </c>
      <c r="M127" s="5">
        <f t="shared" si="2"/>
        <v>26.19</v>
      </c>
      <c r="N127" t="str">
        <f>IF(I127="Rob","Robusta",IF(I127="Exc","Excelsa",IF(I127="Ara","Arabica",IF(orders!I127="Lib","Liberica",""))))</f>
        <v>Liberica</v>
      </c>
      <c r="O127" t="str">
        <f t="shared" si="3"/>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 products!$A$1:$A$49, products!$C$1:$C$49,,0)</f>
        <v>M</v>
      </c>
      <c r="K128" s="4">
        <f>_xlfn.XLOOKUP(D128, products!$A$1:$A$49, products!$D$1:$D$49,,0)</f>
        <v>1</v>
      </c>
      <c r="L128" s="5">
        <f>_xlfn.XLOOKUP(D128, products!$A$1:$A$49, products!$E$1:$E$49,,0)</f>
        <v>11.25</v>
      </c>
      <c r="M128" s="5">
        <f t="shared" si="2"/>
        <v>11.25</v>
      </c>
      <c r="N128" t="str">
        <f>IF(I128="Rob","Robusta",IF(I128="Exc","Excelsa",IF(I128="Ara","Arabica",IF(orders!I128="Lib","Liberica",""))))</f>
        <v>Arabica</v>
      </c>
      <c r="O128" t="str">
        <f t="shared" si="3"/>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 products!$A$1:$A$49, products!$C$1:$C$49,,0)</f>
        <v>D</v>
      </c>
      <c r="K129" s="4">
        <f>_xlfn.XLOOKUP(D129, products!$A$1:$A$49, products!$D$1:$D$49,,0)</f>
        <v>1</v>
      </c>
      <c r="L129" s="5">
        <f>_xlfn.XLOOKUP(D129, products!$A$1:$A$49, products!$E$1:$E$49,,0)</f>
        <v>12.95</v>
      </c>
      <c r="M129" s="5">
        <f t="shared" si="2"/>
        <v>77.699999999999989</v>
      </c>
      <c r="N129" t="str">
        <f>IF(I129="Rob","Robusta",IF(I129="Exc","Excelsa",IF(I129="Ara","Arabica",IF(orders!I129="Lib","Liberica",""))))</f>
        <v>Liberica</v>
      </c>
      <c r="O129" t="str">
        <f t="shared" si="3"/>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 products!$A$1:$A$49, products!$C$1:$C$49,,0)</f>
        <v>M</v>
      </c>
      <c r="K130" s="4">
        <f>_xlfn.XLOOKUP(D130, products!$A$1:$A$49, products!$D$1:$D$49,,0)</f>
        <v>0.5</v>
      </c>
      <c r="L130" s="5">
        <f>_xlfn.XLOOKUP(D130, products!$A$1:$A$49, products!$E$1:$E$49,,0)</f>
        <v>6.75</v>
      </c>
      <c r="M130" s="5">
        <f t="shared" ref="M130:M193" si="4">L130*E130</f>
        <v>6.75</v>
      </c>
      <c r="N130" t="str">
        <f>IF(I130="Rob","Robusta",IF(I130="Exc","Excelsa",IF(I130="Ara","Arabica",IF(orders!I130="Lib","Liberica",""))))</f>
        <v>Arabica</v>
      </c>
      <c r="O130" t="str">
        <f t="shared" ref="O130:O193" si="5">IF(J130="M","Medium",IF(J130="L","Light",IF(J130="D","Dark","")))</f>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 products!$A$1:$A$49, products!$C$1:$C$49,,0)</f>
        <v>D</v>
      </c>
      <c r="K131" s="4">
        <f>_xlfn.XLOOKUP(D131, products!$A$1:$A$49, products!$D$1:$D$49,,0)</f>
        <v>1</v>
      </c>
      <c r="L131" s="5">
        <f>_xlfn.XLOOKUP(D131, products!$A$1:$A$49, products!$E$1:$E$49,,0)</f>
        <v>12.15</v>
      </c>
      <c r="M131" s="5">
        <f t="shared" si="4"/>
        <v>12.15</v>
      </c>
      <c r="N131" t="str">
        <f>IF(I131="Rob","Robusta",IF(I131="Exc","Excelsa",IF(I131="Ara","Arabica",IF(orders!I131="Lib","Liberica",""))))</f>
        <v>Excelsa</v>
      </c>
      <c r="O131" t="str">
        <f t="shared" si="5"/>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 products!$A$1:$A$49, products!$C$1:$C$49,,0)</f>
        <v>L</v>
      </c>
      <c r="K132" s="4">
        <f>_xlfn.XLOOKUP(D132, products!$A$1:$A$49, products!$D$1:$D$49,,0)</f>
        <v>2.5</v>
      </c>
      <c r="L132" s="5">
        <f>_xlfn.XLOOKUP(D132, products!$A$1:$A$49, products!$E$1:$E$49,,0)</f>
        <v>29.784999999999997</v>
      </c>
      <c r="M132" s="5">
        <f t="shared" si="4"/>
        <v>148.92499999999998</v>
      </c>
      <c r="N132" t="str">
        <f>IF(I132="Rob","Robusta",IF(I132="Exc","Excelsa",IF(I132="Ara","Arabica",IF(orders!I132="Lib","Liberica",""))))</f>
        <v>Arabica</v>
      </c>
      <c r="O132" t="str">
        <f t="shared" si="5"/>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 products!$A$1:$A$49, products!$C$1:$C$49,,0)</f>
        <v>D</v>
      </c>
      <c r="K133" s="4">
        <f>_xlfn.XLOOKUP(D133, products!$A$1:$A$49, products!$D$1:$D$49,,0)</f>
        <v>0.5</v>
      </c>
      <c r="L133" s="5">
        <f>_xlfn.XLOOKUP(D133, products!$A$1:$A$49, products!$E$1:$E$49,,0)</f>
        <v>7.29</v>
      </c>
      <c r="M133" s="5">
        <f t="shared" si="4"/>
        <v>14.58</v>
      </c>
      <c r="N133" t="str">
        <f>IF(I133="Rob","Robusta",IF(I133="Exc","Excelsa",IF(I133="Ara","Arabica",IF(orders!I133="Lib","Liberica",""))))</f>
        <v>Excelsa</v>
      </c>
      <c r="O133" t="str">
        <f t="shared" si="5"/>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 products!$A$1:$A$49, products!$C$1:$C$49,,0)</f>
        <v>L</v>
      </c>
      <c r="K134" s="4">
        <f>_xlfn.XLOOKUP(D134, products!$A$1:$A$49, products!$D$1:$D$49,,0)</f>
        <v>2.5</v>
      </c>
      <c r="L134" s="5">
        <f>_xlfn.XLOOKUP(D134, products!$A$1:$A$49, products!$E$1:$E$49,,0)</f>
        <v>29.784999999999997</v>
      </c>
      <c r="M134" s="5">
        <f t="shared" si="4"/>
        <v>148.92499999999998</v>
      </c>
      <c r="N134" t="str">
        <f>IF(I134="Rob","Robusta",IF(I134="Exc","Excelsa",IF(I134="Ara","Arabica",IF(orders!I134="Lib","Liberica",""))))</f>
        <v>Arabica</v>
      </c>
      <c r="O134" t="str">
        <f t="shared" si="5"/>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 products!$A$1:$A$49, products!$C$1:$C$49,,0)</f>
        <v>D</v>
      </c>
      <c r="K135" s="4">
        <f>_xlfn.XLOOKUP(D135, products!$A$1:$A$49, products!$D$1:$D$49,,0)</f>
        <v>1</v>
      </c>
      <c r="L135" s="5">
        <f>_xlfn.XLOOKUP(D135, products!$A$1:$A$49, products!$E$1:$E$49,,0)</f>
        <v>12.95</v>
      </c>
      <c r="M135" s="5">
        <f t="shared" si="4"/>
        <v>12.95</v>
      </c>
      <c r="N135" t="str">
        <f>IF(I135="Rob","Robusta",IF(I135="Exc","Excelsa",IF(I135="Ara","Arabica",IF(orders!I135="Lib","Liberica",""))))</f>
        <v>Liberica</v>
      </c>
      <c r="O135" t="str">
        <f t="shared" si="5"/>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 products!$A$1:$A$49, products!$C$1:$C$49,,0)</f>
        <v>M</v>
      </c>
      <c r="K136" s="4">
        <f>_xlfn.XLOOKUP(D136, products!$A$1:$A$49, products!$D$1:$D$49,,0)</f>
        <v>2.5</v>
      </c>
      <c r="L136" s="5">
        <f>_xlfn.XLOOKUP(D136, products!$A$1:$A$49, products!$E$1:$E$49,,0)</f>
        <v>31.624999999999996</v>
      </c>
      <c r="M136" s="5">
        <f t="shared" si="4"/>
        <v>94.874999999999986</v>
      </c>
      <c r="N136" t="str">
        <f>IF(I136="Rob","Robusta",IF(I136="Exc","Excelsa",IF(I136="Ara","Arabica",IF(orders!I136="Lib","Liberica",""))))</f>
        <v>Excelsa</v>
      </c>
      <c r="O136" t="str">
        <f t="shared" si="5"/>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 products!$A$1:$A$49, products!$C$1:$C$49,,0)</f>
        <v>L</v>
      </c>
      <c r="K137" s="4">
        <f>_xlfn.XLOOKUP(D137, products!$A$1:$A$49, products!$D$1:$D$49,,0)</f>
        <v>0.5</v>
      </c>
      <c r="L137" s="5">
        <f>_xlfn.XLOOKUP(D137, products!$A$1:$A$49, products!$E$1:$E$49,,0)</f>
        <v>7.77</v>
      </c>
      <c r="M137" s="5">
        <f t="shared" si="4"/>
        <v>38.849999999999994</v>
      </c>
      <c r="N137" t="str">
        <f>IF(I137="Rob","Robusta",IF(I137="Exc","Excelsa",IF(I137="Ara","Arabica",IF(orders!I137="Lib","Liberica",""))))</f>
        <v>Arabica</v>
      </c>
      <c r="O137" t="str">
        <f t="shared" si="5"/>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 products!$A$1:$A$49, products!$C$1:$C$49,,0)</f>
        <v>D</v>
      </c>
      <c r="K138" s="4">
        <f>_xlfn.XLOOKUP(D138, products!$A$1:$A$49, products!$D$1:$D$49,,0)</f>
        <v>0.2</v>
      </c>
      <c r="L138" s="5">
        <f>_xlfn.XLOOKUP(D138, products!$A$1:$A$49, products!$E$1:$E$49,,0)</f>
        <v>2.9849999999999999</v>
      </c>
      <c r="M138" s="5">
        <f t="shared" si="4"/>
        <v>11.94</v>
      </c>
      <c r="N138" t="str">
        <f>IF(I138="Rob","Robusta",IF(I138="Exc","Excelsa",IF(I138="Ara","Arabica",IF(orders!I138="Lib","Liberica",""))))</f>
        <v>Arabica</v>
      </c>
      <c r="O138" t="str">
        <f t="shared" si="5"/>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 products!$A$1:$A$49, products!$C$1:$C$49,,0)</f>
        <v>L</v>
      </c>
      <c r="K139" s="4">
        <f>_xlfn.XLOOKUP(D139, products!$A$1:$A$49, products!$D$1:$D$49,,0)</f>
        <v>2.5</v>
      </c>
      <c r="L139" s="5">
        <f>_xlfn.XLOOKUP(D139, products!$A$1:$A$49, products!$E$1:$E$49,,0)</f>
        <v>34.154999999999994</v>
      </c>
      <c r="M139" s="5">
        <f t="shared" si="4"/>
        <v>102.46499999999997</v>
      </c>
      <c r="N139" t="str">
        <f>IF(I139="Rob","Robusta",IF(I139="Exc","Excelsa",IF(I139="Ara","Arabica",IF(orders!I139="Lib","Liberica",""))))</f>
        <v>Excelsa</v>
      </c>
      <c r="O139" t="str">
        <f t="shared" si="5"/>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 products!$A$1:$A$49, products!$C$1:$C$49,,0)</f>
        <v>D</v>
      </c>
      <c r="K140" s="4">
        <f>_xlfn.XLOOKUP(D140, products!$A$1:$A$49, products!$D$1:$D$49,,0)</f>
        <v>1</v>
      </c>
      <c r="L140" s="5">
        <f>_xlfn.XLOOKUP(D140, products!$A$1:$A$49, products!$E$1:$E$49,,0)</f>
        <v>12.15</v>
      </c>
      <c r="M140" s="5">
        <f t="shared" si="4"/>
        <v>48.6</v>
      </c>
      <c r="N140" t="str">
        <f>IF(I140="Rob","Robusta",IF(I140="Exc","Excelsa",IF(I140="Ara","Arabica",IF(orders!I140="Lib","Liberica",""))))</f>
        <v>Excelsa</v>
      </c>
      <c r="O140" t="str">
        <f t="shared" si="5"/>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 products!$A$1:$A$49, products!$C$1:$C$49,,0)</f>
        <v>D</v>
      </c>
      <c r="K141" s="4">
        <f>_xlfn.XLOOKUP(D141, products!$A$1:$A$49, products!$D$1:$D$49,,0)</f>
        <v>1</v>
      </c>
      <c r="L141" s="5">
        <f>_xlfn.XLOOKUP(D141, products!$A$1:$A$49, products!$E$1:$E$49,,0)</f>
        <v>12.95</v>
      </c>
      <c r="M141" s="5">
        <f t="shared" si="4"/>
        <v>77.699999999999989</v>
      </c>
      <c r="N141" t="str">
        <f>IF(I141="Rob","Robusta",IF(I141="Exc","Excelsa",IF(I141="Ara","Arabica",IF(orders!I141="Lib","Liberica",""))))</f>
        <v>Liberica</v>
      </c>
      <c r="O141" t="str">
        <f t="shared" si="5"/>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 products!$A$1:$A$49, products!$C$1:$C$49,,0)</f>
        <v>D</v>
      </c>
      <c r="K142" s="4">
        <f>_xlfn.XLOOKUP(D142, products!$A$1:$A$49, products!$D$1:$D$49,,0)</f>
        <v>2.5</v>
      </c>
      <c r="L142" s="5">
        <f>_xlfn.XLOOKUP(D142, products!$A$1:$A$49, products!$E$1:$E$49,,0)</f>
        <v>29.784999999999997</v>
      </c>
      <c r="M142" s="5">
        <f t="shared" si="4"/>
        <v>29.784999999999997</v>
      </c>
      <c r="N142" t="str">
        <f>IF(I142="Rob","Robusta",IF(I142="Exc","Excelsa",IF(I142="Ara","Arabica",IF(orders!I142="Lib","Liberica",""))))</f>
        <v>Liberica</v>
      </c>
      <c r="O142" t="str">
        <f t="shared" si="5"/>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 products!$A$1:$A$49, products!$C$1:$C$49,,0)</f>
        <v>L</v>
      </c>
      <c r="K143" s="4">
        <f>_xlfn.XLOOKUP(D143, products!$A$1:$A$49, products!$D$1:$D$49,,0)</f>
        <v>0.2</v>
      </c>
      <c r="L143" s="5">
        <f>_xlfn.XLOOKUP(D143, products!$A$1:$A$49, products!$E$1:$E$49,,0)</f>
        <v>3.8849999999999998</v>
      </c>
      <c r="M143" s="5">
        <f t="shared" si="4"/>
        <v>15.54</v>
      </c>
      <c r="N143" t="str">
        <f>IF(I143="Rob","Robusta",IF(I143="Exc","Excelsa",IF(I143="Ara","Arabica",IF(orders!I143="Lib","Liberica",""))))</f>
        <v>Arabica</v>
      </c>
      <c r="O143" t="str">
        <f t="shared" si="5"/>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 products!$A$1:$A$49, products!$C$1:$C$49,,0)</f>
        <v>L</v>
      </c>
      <c r="K144" s="4">
        <f>_xlfn.XLOOKUP(D144, products!$A$1:$A$49, products!$D$1:$D$49,,0)</f>
        <v>2.5</v>
      </c>
      <c r="L144" s="5">
        <f>_xlfn.XLOOKUP(D144, products!$A$1:$A$49, products!$E$1:$E$49,,0)</f>
        <v>34.154999999999994</v>
      </c>
      <c r="M144" s="5">
        <f t="shared" si="4"/>
        <v>136.61999999999998</v>
      </c>
      <c r="N144" t="str">
        <f>IF(I144="Rob","Robusta",IF(I144="Exc","Excelsa",IF(I144="Ara","Arabica",IF(orders!I144="Lib","Liberica",""))))</f>
        <v>Excelsa</v>
      </c>
      <c r="O144" t="str">
        <f t="shared" si="5"/>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 products!$A$1:$A$49, products!$C$1:$C$49,,0)</f>
        <v>M</v>
      </c>
      <c r="K145" s="4">
        <f>_xlfn.XLOOKUP(D145, products!$A$1:$A$49, products!$D$1:$D$49,,0)</f>
        <v>0.5</v>
      </c>
      <c r="L145" s="5">
        <f>_xlfn.XLOOKUP(D145, products!$A$1:$A$49, products!$E$1:$E$49,,0)</f>
        <v>8.73</v>
      </c>
      <c r="M145" s="5">
        <f t="shared" si="4"/>
        <v>17.46</v>
      </c>
      <c r="N145" t="str">
        <f>IF(I145="Rob","Robusta",IF(I145="Exc","Excelsa",IF(I145="Ara","Arabica",IF(orders!I145="Lib","Liberica",""))))</f>
        <v>Liberica</v>
      </c>
      <c r="O145" t="str">
        <f t="shared" si="5"/>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 products!$A$1:$A$49, products!$C$1:$C$49,,0)</f>
        <v>L</v>
      </c>
      <c r="K146" s="4">
        <f>_xlfn.XLOOKUP(D146, products!$A$1:$A$49, products!$D$1:$D$49,,0)</f>
        <v>2.5</v>
      </c>
      <c r="L146" s="5">
        <f>_xlfn.XLOOKUP(D146, products!$A$1:$A$49, products!$E$1:$E$49,,0)</f>
        <v>34.154999999999994</v>
      </c>
      <c r="M146" s="5">
        <f t="shared" si="4"/>
        <v>68.309999999999988</v>
      </c>
      <c r="N146" t="str">
        <f>IF(I146="Rob","Robusta",IF(I146="Exc","Excelsa",IF(I146="Ara","Arabica",IF(orders!I146="Lib","Liberica",""))))</f>
        <v>Excelsa</v>
      </c>
      <c r="O146" t="str">
        <f t="shared" si="5"/>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 products!$A$1:$A$49, products!$C$1:$C$49,,0)</f>
        <v>M</v>
      </c>
      <c r="K147" s="4">
        <f>_xlfn.XLOOKUP(D147, products!$A$1:$A$49, products!$D$1:$D$49,,0)</f>
        <v>0.2</v>
      </c>
      <c r="L147" s="5">
        <f>_xlfn.XLOOKUP(D147, products!$A$1:$A$49, products!$E$1:$E$49,,0)</f>
        <v>4.3650000000000002</v>
      </c>
      <c r="M147" s="5">
        <f t="shared" si="4"/>
        <v>17.46</v>
      </c>
      <c r="N147" t="str">
        <f>IF(I147="Rob","Robusta",IF(I147="Exc","Excelsa",IF(I147="Ara","Arabica",IF(orders!I147="Lib","Liberica",""))))</f>
        <v>Liberica</v>
      </c>
      <c r="O147" t="str">
        <f t="shared" si="5"/>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 products!$A$1:$A$49, products!$C$1:$C$49,,0)</f>
        <v>M</v>
      </c>
      <c r="K148" s="4">
        <f>_xlfn.XLOOKUP(D148, products!$A$1:$A$49, products!$D$1:$D$49,,0)</f>
        <v>1</v>
      </c>
      <c r="L148" s="5">
        <f>_xlfn.XLOOKUP(D148, products!$A$1:$A$49, products!$E$1:$E$49,,0)</f>
        <v>14.55</v>
      </c>
      <c r="M148" s="5">
        <f t="shared" si="4"/>
        <v>43.650000000000006</v>
      </c>
      <c r="N148" t="str">
        <f>IF(I148="Rob","Robusta",IF(I148="Exc","Excelsa",IF(I148="Ara","Arabica",IF(orders!I148="Lib","Liberica",""))))</f>
        <v>Liberica</v>
      </c>
      <c r="O148" t="str">
        <f t="shared" si="5"/>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 products!$A$1:$A$49, products!$C$1:$C$49,,0)</f>
        <v>M</v>
      </c>
      <c r="K149" s="4">
        <f>_xlfn.XLOOKUP(D149, products!$A$1:$A$49, products!$D$1:$D$49,,0)</f>
        <v>1</v>
      </c>
      <c r="L149" s="5">
        <f>_xlfn.XLOOKUP(D149, products!$A$1:$A$49, products!$E$1:$E$49,,0)</f>
        <v>13.75</v>
      </c>
      <c r="M149" s="5">
        <f t="shared" si="4"/>
        <v>27.5</v>
      </c>
      <c r="N149" t="str">
        <f>IF(I149="Rob","Robusta",IF(I149="Exc","Excelsa",IF(I149="Ara","Arabica",IF(orders!I149="Lib","Liberica",""))))</f>
        <v>Excelsa</v>
      </c>
      <c r="O149" t="str">
        <f t="shared" si="5"/>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 products!$A$1:$A$49, products!$C$1:$C$49,,0)</f>
        <v>D</v>
      </c>
      <c r="K150" s="4">
        <f>_xlfn.XLOOKUP(D150, products!$A$1:$A$49, products!$D$1:$D$49,,0)</f>
        <v>0.2</v>
      </c>
      <c r="L150" s="5">
        <f>_xlfn.XLOOKUP(D150, products!$A$1:$A$49, products!$E$1:$E$49,,0)</f>
        <v>3.645</v>
      </c>
      <c r="M150" s="5">
        <f t="shared" si="4"/>
        <v>18.225000000000001</v>
      </c>
      <c r="N150" t="str">
        <f>IF(I150="Rob","Robusta",IF(I150="Exc","Excelsa",IF(I150="Ara","Arabica",IF(orders!I150="Lib","Liberica",""))))</f>
        <v>Excelsa</v>
      </c>
      <c r="O150" t="str">
        <f t="shared" si="5"/>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 products!$A$1:$A$49, products!$C$1:$C$49,,0)</f>
        <v>M</v>
      </c>
      <c r="K151" s="4">
        <f>_xlfn.XLOOKUP(D151, products!$A$1:$A$49, products!$D$1:$D$49,,0)</f>
        <v>2.5</v>
      </c>
      <c r="L151" s="5">
        <f>_xlfn.XLOOKUP(D151, products!$A$1:$A$49, products!$E$1:$E$49,,0)</f>
        <v>25.874999999999996</v>
      </c>
      <c r="M151" s="5">
        <f t="shared" si="4"/>
        <v>51.749999999999993</v>
      </c>
      <c r="N151" t="str">
        <f>IF(I151="Rob","Robusta",IF(I151="Exc","Excelsa",IF(I151="Ara","Arabica",IF(orders!I151="Lib","Liberica",""))))</f>
        <v>Arabica</v>
      </c>
      <c r="O151" t="str">
        <f t="shared" si="5"/>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 products!$A$1:$A$49, products!$C$1:$C$49,,0)</f>
        <v>D</v>
      </c>
      <c r="K152" s="4">
        <f>_xlfn.XLOOKUP(D152, products!$A$1:$A$49, products!$D$1:$D$49,,0)</f>
        <v>1</v>
      </c>
      <c r="L152" s="5">
        <f>_xlfn.XLOOKUP(D152, products!$A$1:$A$49, products!$E$1:$E$49,,0)</f>
        <v>12.95</v>
      </c>
      <c r="M152" s="5">
        <f t="shared" si="4"/>
        <v>12.95</v>
      </c>
      <c r="N152" t="str">
        <f>IF(I152="Rob","Robusta",IF(I152="Exc","Excelsa",IF(I152="Ara","Arabica",IF(orders!I152="Lib","Liberica",""))))</f>
        <v>Liberica</v>
      </c>
      <c r="O152" t="str">
        <f t="shared" si="5"/>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 products!$A$1:$A$49, products!$C$1:$C$49,,0)</f>
        <v>M</v>
      </c>
      <c r="K153" s="4">
        <f>_xlfn.XLOOKUP(D153, products!$A$1:$A$49, products!$D$1:$D$49,,0)</f>
        <v>1</v>
      </c>
      <c r="L153" s="5">
        <f>_xlfn.XLOOKUP(D153, products!$A$1:$A$49, products!$E$1:$E$49,,0)</f>
        <v>11.25</v>
      </c>
      <c r="M153" s="5">
        <f t="shared" si="4"/>
        <v>33.75</v>
      </c>
      <c r="N153" t="str">
        <f>IF(I153="Rob","Robusta",IF(I153="Exc","Excelsa",IF(I153="Ara","Arabica",IF(orders!I153="Lib","Liberica",""))))</f>
        <v>Arabica</v>
      </c>
      <c r="O153" t="str">
        <f t="shared" si="5"/>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 products!$A$1:$A$49, products!$C$1:$C$49,,0)</f>
        <v>M</v>
      </c>
      <c r="K154" s="4">
        <f>_xlfn.XLOOKUP(D154, products!$A$1:$A$49, products!$D$1:$D$49,,0)</f>
        <v>2.5</v>
      </c>
      <c r="L154" s="5">
        <f>_xlfn.XLOOKUP(D154, products!$A$1:$A$49, products!$E$1:$E$49,,0)</f>
        <v>22.884999999999998</v>
      </c>
      <c r="M154" s="5">
        <f t="shared" si="4"/>
        <v>68.655000000000001</v>
      </c>
      <c r="N154" t="str">
        <f>IF(I154="Rob","Robusta",IF(I154="Exc","Excelsa",IF(I154="Ara","Arabica",IF(orders!I154="Lib","Liberica",""))))</f>
        <v>Robusta</v>
      </c>
      <c r="O154" t="str">
        <f t="shared" si="5"/>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 products!$A$1:$A$49, products!$C$1:$C$49,,0)</f>
        <v>D</v>
      </c>
      <c r="K155" s="4">
        <f>_xlfn.XLOOKUP(D155, products!$A$1:$A$49, products!$D$1:$D$49,,0)</f>
        <v>0.2</v>
      </c>
      <c r="L155" s="5">
        <f>_xlfn.XLOOKUP(D155, products!$A$1:$A$49, products!$E$1:$E$49,,0)</f>
        <v>2.6849999999999996</v>
      </c>
      <c r="M155" s="5">
        <f t="shared" si="4"/>
        <v>2.6849999999999996</v>
      </c>
      <c r="N155" t="str">
        <f>IF(I155="Rob","Robusta",IF(I155="Exc","Excelsa",IF(I155="Ara","Arabica",IF(orders!I155="Lib","Liberica",""))))</f>
        <v>Robusta</v>
      </c>
      <c r="O155" t="str">
        <f t="shared" si="5"/>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 products!$A$1:$A$49, products!$C$1:$C$49,,0)</f>
        <v>D</v>
      </c>
      <c r="K156" s="4">
        <f>_xlfn.XLOOKUP(D156, products!$A$1:$A$49, products!$D$1:$D$49,,0)</f>
        <v>2.5</v>
      </c>
      <c r="L156" s="5">
        <f>_xlfn.XLOOKUP(D156, products!$A$1:$A$49, products!$E$1:$E$49,,0)</f>
        <v>22.884999999999998</v>
      </c>
      <c r="M156" s="5">
        <f t="shared" si="4"/>
        <v>114.42499999999998</v>
      </c>
      <c r="N156" t="str">
        <f>IF(I156="Rob","Robusta",IF(I156="Exc","Excelsa",IF(I156="Ara","Arabica",IF(orders!I156="Lib","Liberica",""))))</f>
        <v>Arabica</v>
      </c>
      <c r="O156" t="str">
        <f t="shared" si="5"/>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 products!$A$1:$A$49, products!$C$1:$C$49,,0)</f>
        <v>M</v>
      </c>
      <c r="K157" s="4">
        <f>_xlfn.XLOOKUP(D157, products!$A$1:$A$49, products!$D$1:$D$49,,0)</f>
        <v>2.5</v>
      </c>
      <c r="L157" s="5">
        <f>_xlfn.XLOOKUP(D157, products!$A$1:$A$49, products!$E$1:$E$49,,0)</f>
        <v>25.874999999999996</v>
      </c>
      <c r="M157" s="5">
        <f t="shared" si="4"/>
        <v>155.24999999999997</v>
      </c>
      <c r="N157" t="str">
        <f>IF(I157="Rob","Robusta",IF(I157="Exc","Excelsa",IF(I157="Ara","Arabica",IF(orders!I157="Lib","Liberica",""))))</f>
        <v>Arabica</v>
      </c>
      <c r="O157" t="str">
        <f t="shared" si="5"/>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 products!$A$1:$A$49, products!$C$1:$C$49,,0)</f>
        <v>M</v>
      </c>
      <c r="K158" s="4">
        <f>_xlfn.XLOOKUP(D158, products!$A$1:$A$49, products!$D$1:$D$49,,0)</f>
        <v>2.5</v>
      </c>
      <c r="L158" s="5">
        <f>_xlfn.XLOOKUP(D158, products!$A$1:$A$49, products!$E$1:$E$49,,0)</f>
        <v>25.874999999999996</v>
      </c>
      <c r="M158" s="5">
        <f t="shared" si="4"/>
        <v>77.624999999999986</v>
      </c>
      <c r="N158" t="str">
        <f>IF(I158="Rob","Robusta",IF(I158="Exc","Excelsa",IF(I158="Ara","Arabica",IF(orders!I158="Lib","Liberica",""))))</f>
        <v>Arabica</v>
      </c>
      <c r="O158" t="str">
        <f t="shared" si="5"/>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 products!$A$1:$A$49, products!$C$1:$C$49,,0)</f>
        <v>D</v>
      </c>
      <c r="K159" s="4">
        <f>_xlfn.XLOOKUP(D159, products!$A$1:$A$49, products!$D$1:$D$49,,0)</f>
        <v>2.5</v>
      </c>
      <c r="L159" s="5">
        <f>_xlfn.XLOOKUP(D159, products!$A$1:$A$49, products!$E$1:$E$49,,0)</f>
        <v>20.584999999999997</v>
      </c>
      <c r="M159" s="5">
        <f t="shared" si="4"/>
        <v>61.754999999999995</v>
      </c>
      <c r="N159" t="str">
        <f>IF(I159="Rob","Robusta",IF(I159="Exc","Excelsa",IF(I159="Ara","Arabica",IF(orders!I159="Lib","Liberica",""))))</f>
        <v>Robusta</v>
      </c>
      <c r="O159" t="str">
        <f t="shared" si="5"/>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 products!$A$1:$A$49, products!$C$1:$C$49,,0)</f>
        <v>D</v>
      </c>
      <c r="K160" s="4">
        <f>_xlfn.XLOOKUP(D160, products!$A$1:$A$49, products!$D$1:$D$49,,0)</f>
        <v>2.5</v>
      </c>
      <c r="L160" s="5">
        <f>_xlfn.XLOOKUP(D160, products!$A$1:$A$49, products!$E$1:$E$49,,0)</f>
        <v>20.584999999999997</v>
      </c>
      <c r="M160" s="5">
        <f t="shared" si="4"/>
        <v>123.50999999999999</v>
      </c>
      <c r="N160" t="str">
        <f>IF(I160="Rob","Robusta",IF(I160="Exc","Excelsa",IF(I160="Ara","Arabica",IF(orders!I160="Lib","Liberica",""))))</f>
        <v>Robusta</v>
      </c>
      <c r="O160" t="str">
        <f t="shared" si="5"/>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 products!$A$1:$A$49, products!$C$1:$C$49,,0)</f>
        <v>L</v>
      </c>
      <c r="K161" s="4">
        <f>_xlfn.XLOOKUP(D161, products!$A$1:$A$49, products!$D$1:$D$49,,0)</f>
        <v>2.5</v>
      </c>
      <c r="L161" s="5">
        <f>_xlfn.XLOOKUP(D161, products!$A$1:$A$49, products!$E$1:$E$49,,0)</f>
        <v>36.454999999999998</v>
      </c>
      <c r="M161" s="5">
        <f t="shared" si="4"/>
        <v>218.73</v>
      </c>
      <c r="N161" t="str">
        <f>IF(I161="Rob","Robusta",IF(I161="Exc","Excelsa",IF(I161="Ara","Arabica",IF(orders!I161="Lib","Liberica",""))))</f>
        <v>Liberica</v>
      </c>
      <c r="O161" t="str">
        <f t="shared" si="5"/>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 products!$A$1:$A$49, products!$C$1:$C$49,,0)</f>
        <v>M</v>
      </c>
      <c r="K162" s="4">
        <f>_xlfn.XLOOKUP(D162, products!$A$1:$A$49, products!$D$1:$D$49,,0)</f>
        <v>0.5</v>
      </c>
      <c r="L162" s="5">
        <f>_xlfn.XLOOKUP(D162, products!$A$1:$A$49, products!$E$1:$E$49,,0)</f>
        <v>8.25</v>
      </c>
      <c r="M162" s="5">
        <f t="shared" si="4"/>
        <v>33</v>
      </c>
      <c r="N162" t="str">
        <f>IF(I162="Rob","Robusta",IF(I162="Exc","Excelsa",IF(I162="Ara","Arabica",IF(orders!I162="Lib","Liberica",""))))</f>
        <v>Excelsa</v>
      </c>
      <c r="O162" t="str">
        <f t="shared" si="5"/>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 products!$A$1:$A$49, products!$C$1:$C$49,,0)</f>
        <v>L</v>
      </c>
      <c r="K163" s="4">
        <f>_xlfn.XLOOKUP(D163, products!$A$1:$A$49, products!$D$1:$D$49,,0)</f>
        <v>0.5</v>
      </c>
      <c r="L163" s="5">
        <f>_xlfn.XLOOKUP(D163, products!$A$1:$A$49, products!$E$1:$E$49,,0)</f>
        <v>7.77</v>
      </c>
      <c r="M163" s="5">
        <f t="shared" si="4"/>
        <v>23.31</v>
      </c>
      <c r="N163" t="str">
        <f>IF(I163="Rob","Robusta",IF(I163="Exc","Excelsa",IF(I163="Ara","Arabica",IF(orders!I163="Lib","Liberica",""))))</f>
        <v>Arabica</v>
      </c>
      <c r="O163" t="str">
        <f t="shared" si="5"/>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 products!$A$1:$A$49, products!$C$1:$C$49,,0)</f>
        <v>D</v>
      </c>
      <c r="K164" s="4">
        <f>_xlfn.XLOOKUP(D164, products!$A$1:$A$49, products!$D$1:$D$49,,0)</f>
        <v>0.5</v>
      </c>
      <c r="L164" s="5">
        <f>_xlfn.XLOOKUP(D164, products!$A$1:$A$49, products!$E$1:$E$49,,0)</f>
        <v>7.29</v>
      </c>
      <c r="M164" s="5">
        <f t="shared" si="4"/>
        <v>21.87</v>
      </c>
      <c r="N164" t="str">
        <f>IF(I164="Rob","Robusta",IF(I164="Exc","Excelsa",IF(I164="Ara","Arabica",IF(orders!I164="Lib","Liberica",""))))</f>
        <v>Excelsa</v>
      </c>
      <c r="O164" t="str">
        <f t="shared" si="5"/>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 products!$A$1:$A$49, products!$C$1:$C$49,,0)</f>
        <v>D</v>
      </c>
      <c r="K165" s="4">
        <f>_xlfn.XLOOKUP(D165, products!$A$1:$A$49, products!$D$1:$D$49,,0)</f>
        <v>0.2</v>
      </c>
      <c r="L165" s="5">
        <f>_xlfn.XLOOKUP(D165, products!$A$1:$A$49, products!$E$1:$E$49,,0)</f>
        <v>2.6849999999999996</v>
      </c>
      <c r="M165" s="5">
        <f t="shared" si="4"/>
        <v>16.11</v>
      </c>
      <c r="N165" t="str">
        <f>IF(I165="Rob","Robusta",IF(I165="Exc","Excelsa",IF(I165="Ara","Arabica",IF(orders!I165="Lib","Liberica",""))))</f>
        <v>Robusta</v>
      </c>
      <c r="O165" t="str">
        <f t="shared" si="5"/>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 products!$A$1:$A$49, products!$C$1:$C$49,,0)</f>
        <v>D</v>
      </c>
      <c r="K166" s="4">
        <f>_xlfn.XLOOKUP(D166, products!$A$1:$A$49, products!$D$1:$D$49,,0)</f>
        <v>0.5</v>
      </c>
      <c r="L166" s="5">
        <f>_xlfn.XLOOKUP(D166, products!$A$1:$A$49, products!$E$1:$E$49,,0)</f>
        <v>7.29</v>
      </c>
      <c r="M166" s="5">
        <f t="shared" si="4"/>
        <v>29.16</v>
      </c>
      <c r="N166" t="str">
        <f>IF(I166="Rob","Robusta",IF(I166="Exc","Excelsa",IF(I166="Ara","Arabica",IF(orders!I166="Lib","Liberica",""))))</f>
        <v>Excelsa</v>
      </c>
      <c r="O166" t="str">
        <f t="shared" si="5"/>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 products!$A$1:$A$49, products!$C$1:$C$49,,0)</f>
        <v>D</v>
      </c>
      <c r="K167" s="4">
        <f>_xlfn.XLOOKUP(D167, products!$A$1:$A$49, products!$D$1:$D$49,,0)</f>
        <v>1</v>
      </c>
      <c r="L167" s="5">
        <f>_xlfn.XLOOKUP(D167, products!$A$1:$A$49, products!$E$1:$E$49,,0)</f>
        <v>8.9499999999999993</v>
      </c>
      <c r="M167" s="5">
        <f t="shared" si="4"/>
        <v>53.699999999999996</v>
      </c>
      <c r="N167" t="str">
        <f>IF(I167="Rob","Robusta",IF(I167="Exc","Excelsa",IF(I167="Ara","Arabica",IF(orders!I167="Lib","Liberica",""))))</f>
        <v>Robusta</v>
      </c>
      <c r="O167" t="str">
        <f t="shared" si="5"/>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 products!$A$1:$A$49, products!$C$1:$C$49,,0)</f>
        <v>D</v>
      </c>
      <c r="K168" s="4">
        <f>_xlfn.XLOOKUP(D168, products!$A$1:$A$49, products!$D$1:$D$49,,0)</f>
        <v>0.5</v>
      </c>
      <c r="L168" s="5">
        <f>_xlfn.XLOOKUP(D168, products!$A$1:$A$49, products!$E$1:$E$49,,0)</f>
        <v>5.3699999999999992</v>
      </c>
      <c r="M168" s="5">
        <f t="shared" si="4"/>
        <v>26.849999999999994</v>
      </c>
      <c r="N168" t="str">
        <f>IF(I168="Rob","Robusta",IF(I168="Exc","Excelsa",IF(I168="Ara","Arabica",IF(orders!I168="Lib","Liberica",""))))</f>
        <v>Robusta</v>
      </c>
      <c r="O168" t="str">
        <f t="shared" si="5"/>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 products!$A$1:$A$49, products!$C$1:$C$49,,0)</f>
        <v>M</v>
      </c>
      <c r="K169" s="4">
        <f>_xlfn.XLOOKUP(D169, products!$A$1:$A$49, products!$D$1:$D$49,,0)</f>
        <v>0.5</v>
      </c>
      <c r="L169" s="5">
        <f>_xlfn.XLOOKUP(D169, products!$A$1:$A$49, products!$E$1:$E$49,,0)</f>
        <v>8.25</v>
      </c>
      <c r="M169" s="5">
        <f t="shared" si="4"/>
        <v>41.25</v>
      </c>
      <c r="N169" t="str">
        <f>IF(I169="Rob","Robusta",IF(I169="Exc","Excelsa",IF(I169="Ara","Arabica",IF(orders!I169="Lib","Liberica",""))))</f>
        <v>Excelsa</v>
      </c>
      <c r="O169" t="str">
        <f t="shared" si="5"/>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 products!$A$1:$A$49, products!$C$1:$C$49,,0)</f>
        <v>M</v>
      </c>
      <c r="K170" s="4">
        <f>_xlfn.XLOOKUP(D170, products!$A$1:$A$49, products!$D$1:$D$49,,0)</f>
        <v>0.5</v>
      </c>
      <c r="L170" s="5">
        <f>_xlfn.XLOOKUP(D170, products!$A$1:$A$49, products!$E$1:$E$49,,0)</f>
        <v>6.75</v>
      </c>
      <c r="M170" s="5">
        <f t="shared" si="4"/>
        <v>40.5</v>
      </c>
      <c r="N170" t="str">
        <f>IF(I170="Rob","Robusta",IF(I170="Exc","Excelsa",IF(I170="Ara","Arabica",IF(orders!I170="Lib","Liberica",""))))</f>
        <v>Arabica</v>
      </c>
      <c r="O170" t="str">
        <f t="shared" si="5"/>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 products!$A$1:$A$49, products!$C$1:$C$49,,0)</f>
        <v>D</v>
      </c>
      <c r="K171" s="4">
        <f>_xlfn.XLOOKUP(D171, products!$A$1:$A$49, products!$D$1:$D$49,,0)</f>
        <v>1</v>
      </c>
      <c r="L171" s="5">
        <f>_xlfn.XLOOKUP(D171, products!$A$1:$A$49, products!$E$1:$E$49,,0)</f>
        <v>8.9499999999999993</v>
      </c>
      <c r="M171" s="5">
        <f t="shared" si="4"/>
        <v>17.899999999999999</v>
      </c>
      <c r="N171" t="str">
        <f>IF(I171="Rob","Robusta",IF(I171="Exc","Excelsa",IF(I171="Ara","Arabica",IF(orders!I171="Lib","Liberica",""))))</f>
        <v>Robusta</v>
      </c>
      <c r="O171" t="str">
        <f t="shared" si="5"/>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 products!$A$1:$A$49, products!$C$1:$C$49,,0)</f>
        <v>L</v>
      </c>
      <c r="K172" s="4">
        <f>_xlfn.XLOOKUP(D172, products!$A$1:$A$49, products!$D$1:$D$49,,0)</f>
        <v>2.5</v>
      </c>
      <c r="L172" s="5">
        <f>_xlfn.XLOOKUP(D172, products!$A$1:$A$49, products!$E$1:$E$49,,0)</f>
        <v>34.154999999999994</v>
      </c>
      <c r="M172" s="5">
        <f t="shared" si="4"/>
        <v>68.309999999999988</v>
      </c>
      <c r="N172" t="str">
        <f>IF(I172="Rob","Robusta",IF(I172="Exc","Excelsa",IF(I172="Ara","Arabica",IF(orders!I172="Lib","Liberica",""))))</f>
        <v>Excelsa</v>
      </c>
      <c r="O172" t="str">
        <f t="shared" si="5"/>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 products!$A$1:$A$49, products!$C$1:$C$49,,0)</f>
        <v>M</v>
      </c>
      <c r="K173" s="4">
        <f>_xlfn.XLOOKUP(D173, products!$A$1:$A$49, products!$D$1:$D$49,,0)</f>
        <v>2.5</v>
      </c>
      <c r="L173" s="5">
        <f>_xlfn.XLOOKUP(D173, products!$A$1:$A$49, products!$E$1:$E$49,,0)</f>
        <v>31.624999999999996</v>
      </c>
      <c r="M173" s="5">
        <f t="shared" si="4"/>
        <v>63.249999999999993</v>
      </c>
      <c r="N173" t="str">
        <f>IF(I173="Rob","Robusta",IF(I173="Exc","Excelsa",IF(I173="Ara","Arabica",IF(orders!I173="Lib","Liberica",""))))</f>
        <v>Excelsa</v>
      </c>
      <c r="O173" t="str">
        <f t="shared" si="5"/>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 products!$A$1:$A$49, products!$C$1:$C$49,,0)</f>
        <v>D</v>
      </c>
      <c r="K174" s="4">
        <f>_xlfn.XLOOKUP(D174, products!$A$1:$A$49, products!$D$1:$D$49,,0)</f>
        <v>0.5</v>
      </c>
      <c r="L174" s="5">
        <f>_xlfn.XLOOKUP(D174, products!$A$1:$A$49, products!$E$1:$E$49,,0)</f>
        <v>7.29</v>
      </c>
      <c r="M174" s="5">
        <f t="shared" si="4"/>
        <v>21.87</v>
      </c>
      <c r="N174" t="str">
        <f>IF(I174="Rob","Robusta",IF(I174="Exc","Excelsa",IF(I174="Ara","Arabica",IF(orders!I174="Lib","Liberica",""))))</f>
        <v>Excelsa</v>
      </c>
      <c r="O174" t="str">
        <f t="shared" si="5"/>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 products!$A$1:$A$49, products!$C$1:$C$49,,0)</f>
        <v>M</v>
      </c>
      <c r="K175" s="4">
        <f>_xlfn.XLOOKUP(D175, products!$A$1:$A$49, products!$D$1:$D$49,,0)</f>
        <v>2.5</v>
      </c>
      <c r="L175" s="5">
        <f>_xlfn.XLOOKUP(D175, products!$A$1:$A$49, products!$E$1:$E$49,,0)</f>
        <v>22.884999999999998</v>
      </c>
      <c r="M175" s="5">
        <f t="shared" si="4"/>
        <v>91.539999999999992</v>
      </c>
      <c r="N175" t="str">
        <f>IF(I175="Rob","Robusta",IF(I175="Exc","Excelsa",IF(I175="Ara","Arabica",IF(orders!I175="Lib","Liberica",""))))</f>
        <v>Robusta</v>
      </c>
      <c r="O175" t="str">
        <f t="shared" si="5"/>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 products!$A$1:$A$49, products!$C$1:$C$49,,0)</f>
        <v>L</v>
      </c>
      <c r="K176" s="4">
        <f>_xlfn.XLOOKUP(D176, products!$A$1:$A$49, products!$D$1:$D$49,,0)</f>
        <v>2.5</v>
      </c>
      <c r="L176" s="5">
        <f>_xlfn.XLOOKUP(D176, products!$A$1:$A$49, products!$E$1:$E$49,,0)</f>
        <v>34.154999999999994</v>
      </c>
      <c r="M176" s="5">
        <f t="shared" si="4"/>
        <v>204.92999999999995</v>
      </c>
      <c r="N176" t="str">
        <f>IF(I176="Rob","Robusta",IF(I176="Exc","Excelsa",IF(I176="Ara","Arabica",IF(orders!I176="Lib","Liberica",""))))</f>
        <v>Excelsa</v>
      </c>
      <c r="O176" t="str">
        <f t="shared" si="5"/>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 products!$A$1:$A$49, products!$C$1:$C$49,,0)</f>
        <v>M</v>
      </c>
      <c r="K177" s="4">
        <f>_xlfn.XLOOKUP(D177, products!$A$1:$A$49, products!$D$1:$D$49,,0)</f>
        <v>2.5</v>
      </c>
      <c r="L177" s="5">
        <f>_xlfn.XLOOKUP(D177, products!$A$1:$A$49, products!$E$1:$E$49,,0)</f>
        <v>31.624999999999996</v>
      </c>
      <c r="M177" s="5">
        <f t="shared" si="4"/>
        <v>63.249999999999993</v>
      </c>
      <c r="N177" t="str">
        <f>IF(I177="Rob","Robusta",IF(I177="Exc","Excelsa",IF(I177="Ara","Arabica",IF(orders!I177="Lib","Liberica",""))))</f>
        <v>Excelsa</v>
      </c>
      <c r="O177" t="str">
        <f t="shared" si="5"/>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 products!$A$1:$A$49, products!$C$1:$C$49,,0)</f>
        <v>L</v>
      </c>
      <c r="K178" s="4">
        <f>_xlfn.XLOOKUP(D178, products!$A$1:$A$49, products!$D$1:$D$49,,0)</f>
        <v>2.5</v>
      </c>
      <c r="L178" s="5">
        <f>_xlfn.XLOOKUP(D178, products!$A$1:$A$49, products!$E$1:$E$49,,0)</f>
        <v>34.154999999999994</v>
      </c>
      <c r="M178" s="5">
        <f t="shared" si="4"/>
        <v>34.154999999999994</v>
      </c>
      <c r="N178" t="str">
        <f>IF(I178="Rob","Robusta",IF(I178="Exc","Excelsa",IF(I178="Ara","Arabica",IF(orders!I178="Lib","Liberica",""))))</f>
        <v>Excelsa</v>
      </c>
      <c r="O178" t="str">
        <f t="shared" si="5"/>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 products!$A$1:$A$49, products!$C$1:$C$49,,0)</f>
        <v>L</v>
      </c>
      <c r="K179" s="4">
        <f>_xlfn.XLOOKUP(D179, products!$A$1:$A$49, products!$D$1:$D$49,,0)</f>
        <v>2.5</v>
      </c>
      <c r="L179" s="5">
        <f>_xlfn.XLOOKUP(D179, products!$A$1:$A$49, products!$E$1:$E$49,,0)</f>
        <v>27.484999999999996</v>
      </c>
      <c r="M179" s="5">
        <f t="shared" si="4"/>
        <v>109.93999999999998</v>
      </c>
      <c r="N179" t="str">
        <f>IF(I179="Rob","Robusta",IF(I179="Exc","Excelsa",IF(I179="Ara","Arabica",IF(orders!I179="Lib","Liberica",""))))</f>
        <v>Robusta</v>
      </c>
      <c r="O179" t="str">
        <f t="shared" si="5"/>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 products!$A$1:$A$49, products!$C$1:$C$49,,0)</f>
        <v>L</v>
      </c>
      <c r="K180" s="4">
        <f>_xlfn.XLOOKUP(D180, products!$A$1:$A$49, products!$D$1:$D$49,,0)</f>
        <v>1</v>
      </c>
      <c r="L180" s="5">
        <f>_xlfn.XLOOKUP(D180, products!$A$1:$A$49, products!$E$1:$E$49,,0)</f>
        <v>12.95</v>
      </c>
      <c r="M180" s="5">
        <f t="shared" si="4"/>
        <v>25.9</v>
      </c>
      <c r="N180" t="str">
        <f>IF(I180="Rob","Robusta",IF(I180="Exc","Excelsa",IF(I180="Ara","Arabica",IF(orders!I180="Lib","Liberica",""))))</f>
        <v>Arabica</v>
      </c>
      <c r="O180" t="str">
        <f t="shared" si="5"/>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 products!$A$1:$A$49, products!$C$1:$C$49,,0)</f>
        <v>D</v>
      </c>
      <c r="K181" s="4">
        <f>_xlfn.XLOOKUP(D181, products!$A$1:$A$49, products!$D$1:$D$49,,0)</f>
        <v>0.2</v>
      </c>
      <c r="L181" s="5">
        <f>_xlfn.XLOOKUP(D181, products!$A$1:$A$49, products!$E$1:$E$49,,0)</f>
        <v>2.9849999999999999</v>
      </c>
      <c r="M181" s="5">
        <f t="shared" si="4"/>
        <v>2.9849999999999999</v>
      </c>
      <c r="N181" t="str">
        <f>IF(I181="Rob","Robusta",IF(I181="Exc","Excelsa",IF(I181="Ara","Arabica",IF(orders!I181="Lib","Liberica",""))))</f>
        <v>Arabica</v>
      </c>
      <c r="O181" t="str">
        <f t="shared" si="5"/>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 products!$A$1:$A$49, products!$C$1:$C$49,,0)</f>
        <v>L</v>
      </c>
      <c r="K182" s="4">
        <f>_xlfn.XLOOKUP(D182, products!$A$1:$A$49, products!$D$1:$D$49,,0)</f>
        <v>0.2</v>
      </c>
      <c r="L182" s="5">
        <f>_xlfn.XLOOKUP(D182, products!$A$1:$A$49, products!$E$1:$E$49,,0)</f>
        <v>4.4550000000000001</v>
      </c>
      <c r="M182" s="5">
        <f t="shared" si="4"/>
        <v>22.274999999999999</v>
      </c>
      <c r="N182" t="str">
        <f>IF(I182="Rob","Robusta",IF(I182="Exc","Excelsa",IF(I182="Ara","Arabica",IF(orders!I182="Lib","Liberica",""))))</f>
        <v>Excelsa</v>
      </c>
      <c r="O182" t="str">
        <f t="shared" si="5"/>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 products!$A$1:$A$49, products!$C$1:$C$49,,0)</f>
        <v>D</v>
      </c>
      <c r="K183" s="4">
        <f>_xlfn.XLOOKUP(D183, products!$A$1:$A$49, products!$D$1:$D$49,,0)</f>
        <v>0.5</v>
      </c>
      <c r="L183" s="5">
        <f>_xlfn.XLOOKUP(D183, products!$A$1:$A$49, products!$E$1:$E$49,,0)</f>
        <v>5.97</v>
      </c>
      <c r="M183" s="5">
        <f t="shared" si="4"/>
        <v>29.849999999999998</v>
      </c>
      <c r="N183" t="str">
        <f>IF(I183="Rob","Robusta",IF(I183="Exc","Excelsa",IF(I183="Ara","Arabica",IF(orders!I183="Lib","Liberica",""))))</f>
        <v>Arabica</v>
      </c>
      <c r="O183" t="str">
        <f t="shared" si="5"/>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 products!$A$1:$A$49, products!$C$1:$C$49,,0)</f>
        <v>D</v>
      </c>
      <c r="K184" s="4">
        <f>_xlfn.XLOOKUP(D184, products!$A$1:$A$49, products!$D$1:$D$49,,0)</f>
        <v>0.5</v>
      </c>
      <c r="L184" s="5">
        <f>_xlfn.XLOOKUP(D184, products!$A$1:$A$49, products!$E$1:$E$49,,0)</f>
        <v>5.3699999999999992</v>
      </c>
      <c r="M184" s="5">
        <f t="shared" si="4"/>
        <v>32.22</v>
      </c>
      <c r="N184" t="str">
        <f>IF(I184="Rob","Robusta",IF(I184="Exc","Excelsa",IF(I184="Ara","Arabica",IF(orders!I184="Lib","Liberica",""))))</f>
        <v>Robusta</v>
      </c>
      <c r="O184" t="str">
        <f t="shared" si="5"/>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 products!$A$1:$A$49, products!$C$1:$C$49,,0)</f>
        <v>M</v>
      </c>
      <c r="K185" s="4">
        <f>_xlfn.XLOOKUP(D185, products!$A$1:$A$49, products!$D$1:$D$49,,0)</f>
        <v>0.2</v>
      </c>
      <c r="L185" s="5">
        <f>_xlfn.XLOOKUP(D185, products!$A$1:$A$49, products!$E$1:$E$49,,0)</f>
        <v>4.125</v>
      </c>
      <c r="M185" s="5">
        <f t="shared" si="4"/>
        <v>8.25</v>
      </c>
      <c r="N185" t="str">
        <f>IF(I185="Rob","Robusta",IF(I185="Exc","Excelsa",IF(I185="Ara","Arabica",IF(orders!I185="Lib","Liberica",""))))</f>
        <v>Excelsa</v>
      </c>
      <c r="O185" t="str">
        <f t="shared" si="5"/>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 products!$A$1:$A$49, products!$C$1:$C$49,,0)</f>
        <v>L</v>
      </c>
      <c r="K186" s="4">
        <f>_xlfn.XLOOKUP(D186, products!$A$1:$A$49, products!$D$1:$D$49,,0)</f>
        <v>0.5</v>
      </c>
      <c r="L186" s="5">
        <f>_xlfn.XLOOKUP(D186, products!$A$1:$A$49, products!$E$1:$E$49,,0)</f>
        <v>7.77</v>
      </c>
      <c r="M186" s="5">
        <f t="shared" si="4"/>
        <v>31.08</v>
      </c>
      <c r="N186" t="str">
        <f>IF(I186="Rob","Robusta",IF(I186="Exc","Excelsa",IF(I186="Ara","Arabica",IF(orders!I186="Lib","Liberica",""))))</f>
        <v>Arabica</v>
      </c>
      <c r="O186" t="str">
        <f t="shared" si="5"/>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 products!$A$1:$A$49, products!$C$1:$C$49,,0)</f>
        <v>D</v>
      </c>
      <c r="K187" s="4">
        <f>_xlfn.XLOOKUP(D187, products!$A$1:$A$49, products!$D$1:$D$49,,0)</f>
        <v>0.5</v>
      </c>
      <c r="L187" s="5">
        <f>_xlfn.XLOOKUP(D187, products!$A$1:$A$49, products!$E$1:$E$49,,0)</f>
        <v>7.29</v>
      </c>
      <c r="M187" s="5">
        <f t="shared" si="4"/>
        <v>36.450000000000003</v>
      </c>
      <c r="N187" t="str">
        <f>IF(I187="Rob","Robusta",IF(I187="Exc","Excelsa",IF(I187="Ara","Arabica",IF(orders!I187="Lib","Liberica",""))))</f>
        <v>Excelsa</v>
      </c>
      <c r="O187" t="str">
        <f t="shared" si="5"/>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 products!$A$1:$A$49, products!$C$1:$C$49,,0)</f>
        <v>M</v>
      </c>
      <c r="K188" s="4">
        <f>_xlfn.XLOOKUP(D188, products!$A$1:$A$49, products!$D$1:$D$49,,0)</f>
        <v>2.5</v>
      </c>
      <c r="L188" s="5">
        <f>_xlfn.XLOOKUP(D188, products!$A$1:$A$49, products!$E$1:$E$49,,0)</f>
        <v>22.884999999999998</v>
      </c>
      <c r="M188" s="5">
        <f t="shared" si="4"/>
        <v>68.655000000000001</v>
      </c>
      <c r="N188" t="str">
        <f>IF(I188="Rob","Robusta",IF(I188="Exc","Excelsa",IF(I188="Ara","Arabica",IF(orders!I188="Lib","Liberica",""))))</f>
        <v>Robusta</v>
      </c>
      <c r="O188" t="str">
        <f t="shared" si="5"/>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 products!$A$1:$A$49, products!$C$1:$C$49,,0)</f>
        <v>M</v>
      </c>
      <c r="K189" s="4">
        <f>_xlfn.XLOOKUP(D189, products!$A$1:$A$49, products!$D$1:$D$49,,0)</f>
        <v>0.5</v>
      </c>
      <c r="L189" s="5">
        <f>_xlfn.XLOOKUP(D189, products!$A$1:$A$49, products!$E$1:$E$49,,0)</f>
        <v>8.73</v>
      </c>
      <c r="M189" s="5">
        <f t="shared" si="4"/>
        <v>43.650000000000006</v>
      </c>
      <c r="N189" t="str">
        <f>IF(I189="Rob","Robusta",IF(I189="Exc","Excelsa",IF(I189="Ara","Arabica",IF(orders!I189="Lib","Liberica",""))))</f>
        <v>Liberica</v>
      </c>
      <c r="O189" t="str">
        <f t="shared" si="5"/>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 products!$A$1:$A$49, products!$C$1:$C$49,,0)</f>
        <v>L</v>
      </c>
      <c r="K190" s="4">
        <f>_xlfn.XLOOKUP(D190, products!$A$1:$A$49, products!$D$1:$D$49,,0)</f>
        <v>0.2</v>
      </c>
      <c r="L190" s="5">
        <f>_xlfn.XLOOKUP(D190, products!$A$1:$A$49, products!$E$1:$E$49,,0)</f>
        <v>4.4550000000000001</v>
      </c>
      <c r="M190" s="5">
        <f t="shared" si="4"/>
        <v>4.4550000000000001</v>
      </c>
      <c r="N190" t="str">
        <f>IF(I190="Rob","Robusta",IF(I190="Exc","Excelsa",IF(I190="Ara","Arabica",IF(orders!I190="Lib","Liberica",""))))</f>
        <v>Excelsa</v>
      </c>
      <c r="O190" t="str">
        <f t="shared" si="5"/>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 products!$A$1:$A$49, products!$C$1:$C$49,,0)</f>
        <v>M</v>
      </c>
      <c r="K191" s="4">
        <f>_xlfn.XLOOKUP(D191, products!$A$1:$A$49, products!$D$1:$D$49,,0)</f>
        <v>1</v>
      </c>
      <c r="L191" s="5">
        <f>_xlfn.XLOOKUP(D191, products!$A$1:$A$49, products!$E$1:$E$49,,0)</f>
        <v>14.55</v>
      </c>
      <c r="M191" s="5">
        <f t="shared" si="4"/>
        <v>43.650000000000006</v>
      </c>
      <c r="N191" t="str">
        <f>IF(I191="Rob","Robusta",IF(I191="Exc","Excelsa",IF(I191="Ara","Arabica",IF(orders!I191="Lib","Liberica",""))))</f>
        <v>Liberica</v>
      </c>
      <c r="O191" t="str">
        <f t="shared" si="5"/>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 products!$A$1:$A$49, products!$C$1:$C$49,,0)</f>
        <v>M</v>
      </c>
      <c r="K192" s="4">
        <f>_xlfn.XLOOKUP(D192, products!$A$1:$A$49, products!$D$1:$D$49,,0)</f>
        <v>2.5</v>
      </c>
      <c r="L192" s="5">
        <f>_xlfn.XLOOKUP(D192, products!$A$1:$A$49, products!$E$1:$E$49,,0)</f>
        <v>33.464999999999996</v>
      </c>
      <c r="M192" s="5">
        <f t="shared" si="4"/>
        <v>33.464999999999996</v>
      </c>
      <c r="N192" t="str">
        <f>IF(I192="Rob","Robusta",IF(I192="Exc","Excelsa",IF(I192="Ara","Arabica",IF(orders!I192="Lib","Liberica",""))))</f>
        <v>Liberica</v>
      </c>
      <c r="O192" t="str">
        <f t="shared" si="5"/>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 products!$A$1:$A$49, products!$C$1:$C$49,,0)</f>
        <v>D</v>
      </c>
      <c r="K193" s="4">
        <f>_xlfn.XLOOKUP(D193, products!$A$1:$A$49, products!$D$1:$D$49,,0)</f>
        <v>0.2</v>
      </c>
      <c r="L193" s="5">
        <f>_xlfn.XLOOKUP(D193, products!$A$1:$A$49, products!$E$1:$E$49,,0)</f>
        <v>3.8849999999999998</v>
      </c>
      <c r="M193" s="5">
        <f t="shared" si="4"/>
        <v>19.424999999999997</v>
      </c>
      <c r="N193" t="str">
        <f>IF(I193="Rob","Robusta",IF(I193="Exc","Excelsa",IF(I193="Ara","Arabica",IF(orders!I193="Lib","Liberica",""))))</f>
        <v>Liberica</v>
      </c>
      <c r="O193" t="str">
        <f t="shared" si="5"/>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 products!$A$1:$A$49, products!$C$1:$C$49,,0)</f>
        <v>D</v>
      </c>
      <c r="K194" s="4">
        <f>_xlfn.XLOOKUP(D194, products!$A$1:$A$49, products!$D$1:$D$49,,0)</f>
        <v>1</v>
      </c>
      <c r="L194" s="5">
        <f>_xlfn.XLOOKUP(D194, products!$A$1:$A$49, products!$E$1:$E$49,,0)</f>
        <v>12.15</v>
      </c>
      <c r="M194" s="5">
        <f t="shared" ref="M194:M257" si="6">L194*E194</f>
        <v>72.900000000000006</v>
      </c>
      <c r="N194" t="str">
        <f>IF(I194="Rob","Robusta",IF(I194="Exc","Excelsa",IF(I194="Ara","Arabica",IF(orders!I194="Lib","Liberica",""))))</f>
        <v>Excelsa</v>
      </c>
      <c r="O194" t="str">
        <f t="shared" ref="O194:O257" si="7">IF(J194="M","Medium",IF(J194="L","Light",IF(J194="D","Dark","")))</f>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 products!$A$1:$A$49, products!$C$1:$C$49,,0)</f>
        <v>L</v>
      </c>
      <c r="K195" s="4">
        <f>_xlfn.XLOOKUP(D195, products!$A$1:$A$49, products!$D$1:$D$49,,0)</f>
        <v>1</v>
      </c>
      <c r="L195" s="5">
        <f>_xlfn.XLOOKUP(D195, products!$A$1:$A$49, products!$E$1:$E$49,,0)</f>
        <v>14.85</v>
      </c>
      <c r="M195" s="5">
        <f t="shared" si="6"/>
        <v>44.55</v>
      </c>
      <c r="N195" t="str">
        <f>IF(I195="Rob","Robusta",IF(I195="Exc","Excelsa",IF(I195="Ara","Arabica",IF(orders!I195="Lib","Liberica",""))))</f>
        <v>Excelsa</v>
      </c>
      <c r="O195" t="str">
        <f t="shared" si="7"/>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 products!$A$1:$A$49, products!$C$1:$C$49,,0)</f>
        <v>D</v>
      </c>
      <c r="K196" s="4">
        <f>_xlfn.XLOOKUP(D196, products!$A$1:$A$49, products!$D$1:$D$49,,0)</f>
        <v>0.5</v>
      </c>
      <c r="L196" s="5">
        <f>_xlfn.XLOOKUP(D196, products!$A$1:$A$49, products!$E$1:$E$49,,0)</f>
        <v>7.29</v>
      </c>
      <c r="M196" s="5">
        <f t="shared" si="6"/>
        <v>36.450000000000003</v>
      </c>
      <c r="N196" t="str">
        <f>IF(I196="Rob","Robusta",IF(I196="Exc","Excelsa",IF(I196="Ara","Arabica",IF(orders!I196="Lib","Liberica",""))))</f>
        <v>Excelsa</v>
      </c>
      <c r="O196" t="str">
        <f t="shared" si="7"/>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 products!$A$1:$A$49, products!$C$1:$C$49,,0)</f>
        <v>L</v>
      </c>
      <c r="K197" s="4">
        <f>_xlfn.XLOOKUP(D197, products!$A$1:$A$49, products!$D$1:$D$49,,0)</f>
        <v>1</v>
      </c>
      <c r="L197" s="5">
        <f>_xlfn.XLOOKUP(D197, products!$A$1:$A$49, products!$E$1:$E$49,,0)</f>
        <v>12.95</v>
      </c>
      <c r="M197" s="5">
        <f t="shared" si="6"/>
        <v>38.849999999999994</v>
      </c>
      <c r="N197" t="str">
        <f>IF(I197="Rob","Robusta",IF(I197="Exc","Excelsa",IF(I197="Ara","Arabica",IF(orders!I197="Lib","Liberica",""))))</f>
        <v>Arabica</v>
      </c>
      <c r="O197" t="str">
        <f t="shared" si="7"/>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 products!$A$1:$A$49, products!$C$1:$C$49,,0)</f>
        <v>L</v>
      </c>
      <c r="K198" s="4">
        <f>_xlfn.XLOOKUP(D198, products!$A$1:$A$49, products!$D$1:$D$49,,0)</f>
        <v>0.5</v>
      </c>
      <c r="L198" s="5">
        <f>_xlfn.XLOOKUP(D198, products!$A$1:$A$49, products!$E$1:$E$49,,0)</f>
        <v>8.91</v>
      </c>
      <c r="M198" s="5">
        <f t="shared" si="6"/>
        <v>53.46</v>
      </c>
      <c r="N198" t="str">
        <f>IF(I198="Rob","Robusta",IF(I198="Exc","Excelsa",IF(I198="Ara","Arabica",IF(orders!I198="Lib","Liberica",""))))</f>
        <v>Excelsa</v>
      </c>
      <c r="O198" t="str">
        <f t="shared" si="7"/>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 products!$A$1:$A$49, products!$C$1:$C$49,,0)</f>
        <v>D</v>
      </c>
      <c r="K199" s="4">
        <f>_xlfn.XLOOKUP(D199, products!$A$1:$A$49, products!$D$1:$D$49,,0)</f>
        <v>2.5</v>
      </c>
      <c r="L199" s="5">
        <f>_xlfn.XLOOKUP(D199, products!$A$1:$A$49, products!$E$1:$E$49,,0)</f>
        <v>29.784999999999997</v>
      </c>
      <c r="M199" s="5">
        <f t="shared" si="6"/>
        <v>59.569999999999993</v>
      </c>
      <c r="N199" t="str">
        <f>IF(I199="Rob","Robusta",IF(I199="Exc","Excelsa",IF(I199="Ara","Arabica",IF(orders!I199="Lib","Liberica",""))))</f>
        <v>Liberica</v>
      </c>
      <c r="O199" t="str">
        <f t="shared" si="7"/>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 products!$A$1:$A$49, products!$C$1:$C$49,,0)</f>
        <v>D</v>
      </c>
      <c r="K200" s="4">
        <f>_xlfn.XLOOKUP(D200, products!$A$1:$A$49, products!$D$1:$D$49,,0)</f>
        <v>2.5</v>
      </c>
      <c r="L200" s="5">
        <f>_xlfn.XLOOKUP(D200, products!$A$1:$A$49, products!$E$1:$E$49,,0)</f>
        <v>29.784999999999997</v>
      </c>
      <c r="M200" s="5">
        <f t="shared" si="6"/>
        <v>89.35499999999999</v>
      </c>
      <c r="N200" t="str">
        <f>IF(I200="Rob","Robusta",IF(I200="Exc","Excelsa",IF(I200="Ara","Arabica",IF(orders!I200="Lib","Liberica",""))))</f>
        <v>Liberica</v>
      </c>
      <c r="O200" t="str">
        <f t="shared" si="7"/>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 products!$A$1:$A$49, products!$C$1:$C$49,,0)</f>
        <v>L</v>
      </c>
      <c r="K201" s="4">
        <f>_xlfn.XLOOKUP(D201, products!$A$1:$A$49, products!$D$1:$D$49,,0)</f>
        <v>0.5</v>
      </c>
      <c r="L201" s="5">
        <f>_xlfn.XLOOKUP(D201, products!$A$1:$A$49, products!$E$1:$E$49,,0)</f>
        <v>9.51</v>
      </c>
      <c r="M201" s="5">
        <f t="shared" si="6"/>
        <v>38.04</v>
      </c>
      <c r="N201" t="str">
        <f>IF(I201="Rob","Robusta",IF(I201="Exc","Excelsa",IF(I201="Ara","Arabica",IF(orders!I201="Lib","Liberica",""))))</f>
        <v>Liberica</v>
      </c>
      <c r="O201" t="str">
        <f t="shared" si="7"/>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 products!$A$1:$A$49, products!$C$1:$C$49,,0)</f>
        <v>M</v>
      </c>
      <c r="K202" s="4">
        <f>_xlfn.XLOOKUP(D202, products!$A$1:$A$49, products!$D$1:$D$49,,0)</f>
        <v>1</v>
      </c>
      <c r="L202" s="5">
        <f>_xlfn.XLOOKUP(D202, products!$A$1:$A$49, products!$E$1:$E$49,,0)</f>
        <v>13.75</v>
      </c>
      <c r="M202" s="5">
        <f t="shared" si="6"/>
        <v>41.25</v>
      </c>
      <c r="N202" t="str">
        <f>IF(I202="Rob","Robusta",IF(I202="Exc","Excelsa",IF(I202="Ara","Arabica",IF(orders!I202="Lib","Liberica",""))))</f>
        <v>Excelsa</v>
      </c>
      <c r="O202" t="str">
        <f t="shared" si="7"/>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 products!$A$1:$A$49, products!$C$1:$C$49,,0)</f>
        <v>L</v>
      </c>
      <c r="K203" s="4">
        <f>_xlfn.XLOOKUP(D203, products!$A$1:$A$49, products!$D$1:$D$49,,0)</f>
        <v>0.5</v>
      </c>
      <c r="L203" s="5">
        <f>_xlfn.XLOOKUP(D203, products!$A$1:$A$49, products!$E$1:$E$49,,0)</f>
        <v>9.51</v>
      </c>
      <c r="M203" s="5">
        <f t="shared" si="6"/>
        <v>57.06</v>
      </c>
      <c r="N203" t="str">
        <f>IF(I203="Rob","Robusta",IF(I203="Exc","Excelsa",IF(I203="Ara","Arabica",IF(orders!I203="Lib","Liberica",""))))</f>
        <v>Liberica</v>
      </c>
      <c r="O203" t="str">
        <f t="shared" si="7"/>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 products!$A$1:$A$49, products!$C$1:$C$49,,0)</f>
        <v>D</v>
      </c>
      <c r="K204" s="4">
        <f>_xlfn.XLOOKUP(D204, products!$A$1:$A$49, products!$D$1:$D$49,,0)</f>
        <v>2.5</v>
      </c>
      <c r="L204" s="5">
        <f>_xlfn.XLOOKUP(D204, products!$A$1:$A$49, products!$E$1:$E$49,,0)</f>
        <v>29.784999999999997</v>
      </c>
      <c r="M204" s="5">
        <f t="shared" si="6"/>
        <v>178.70999999999998</v>
      </c>
      <c r="N204" t="str">
        <f>IF(I204="Rob","Robusta",IF(I204="Exc","Excelsa",IF(I204="Ara","Arabica",IF(orders!I204="Lib","Liberica",""))))</f>
        <v>Liberica</v>
      </c>
      <c r="O204" t="str">
        <f t="shared" si="7"/>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 products!$A$1:$A$49, products!$C$1:$C$49,,0)</f>
        <v>L</v>
      </c>
      <c r="K205" s="4">
        <f>_xlfn.XLOOKUP(D205, products!$A$1:$A$49, products!$D$1:$D$49,,0)</f>
        <v>0.2</v>
      </c>
      <c r="L205" s="5">
        <f>_xlfn.XLOOKUP(D205, products!$A$1:$A$49, products!$E$1:$E$49,,0)</f>
        <v>4.7549999999999999</v>
      </c>
      <c r="M205" s="5">
        <f t="shared" si="6"/>
        <v>4.7549999999999999</v>
      </c>
      <c r="N205" t="str">
        <f>IF(I205="Rob","Robusta",IF(I205="Exc","Excelsa",IF(I205="Ara","Arabica",IF(orders!I205="Lib","Liberica",""))))</f>
        <v>Liberica</v>
      </c>
      <c r="O205" t="str">
        <f t="shared" si="7"/>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 products!$A$1:$A$49, products!$C$1:$C$49,,0)</f>
        <v>M</v>
      </c>
      <c r="K206" s="4">
        <f>_xlfn.XLOOKUP(D206, products!$A$1:$A$49, products!$D$1:$D$49,,0)</f>
        <v>1</v>
      </c>
      <c r="L206" s="5">
        <f>_xlfn.XLOOKUP(D206, products!$A$1:$A$49, products!$E$1:$E$49,,0)</f>
        <v>13.75</v>
      </c>
      <c r="M206" s="5">
        <f t="shared" si="6"/>
        <v>82.5</v>
      </c>
      <c r="N206" t="str">
        <f>IF(I206="Rob","Robusta",IF(I206="Exc","Excelsa",IF(I206="Ara","Arabica",IF(orders!I206="Lib","Liberica",""))))</f>
        <v>Excelsa</v>
      </c>
      <c r="O206" t="str">
        <f t="shared" si="7"/>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 products!$A$1:$A$49, products!$C$1:$C$49,,0)</f>
        <v>D</v>
      </c>
      <c r="K207" s="4">
        <f>_xlfn.XLOOKUP(D207, products!$A$1:$A$49, products!$D$1:$D$49,,0)</f>
        <v>0.2</v>
      </c>
      <c r="L207" s="5">
        <f>_xlfn.XLOOKUP(D207, products!$A$1:$A$49, products!$E$1:$E$49,,0)</f>
        <v>2.6849999999999996</v>
      </c>
      <c r="M207" s="5">
        <f t="shared" si="6"/>
        <v>8.0549999999999997</v>
      </c>
      <c r="N207" t="str">
        <f>IF(I207="Rob","Robusta",IF(I207="Exc","Excelsa",IF(I207="Ara","Arabica",IF(orders!I207="Lib","Liberica",""))))</f>
        <v>Robusta</v>
      </c>
      <c r="O207" t="str">
        <f t="shared" si="7"/>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 products!$A$1:$A$49, products!$C$1:$C$49,,0)</f>
        <v>M</v>
      </c>
      <c r="K208" s="4">
        <f>_xlfn.XLOOKUP(D208, products!$A$1:$A$49, products!$D$1:$D$49,,0)</f>
        <v>1</v>
      </c>
      <c r="L208" s="5">
        <f>_xlfn.XLOOKUP(D208, products!$A$1:$A$49, products!$E$1:$E$49,,0)</f>
        <v>11.25</v>
      </c>
      <c r="M208" s="5">
        <f t="shared" si="6"/>
        <v>22.5</v>
      </c>
      <c r="N208" t="str">
        <f>IF(I208="Rob","Robusta",IF(I208="Exc","Excelsa",IF(I208="Ara","Arabica",IF(orders!I208="Lib","Liberica",""))))</f>
        <v>Arabica</v>
      </c>
      <c r="O208" t="str">
        <f t="shared" si="7"/>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 products!$A$1:$A$49, products!$C$1:$C$49,,0)</f>
        <v>M</v>
      </c>
      <c r="K209" s="4">
        <f>_xlfn.XLOOKUP(D209, products!$A$1:$A$49, products!$D$1:$D$49,,0)</f>
        <v>0.5</v>
      </c>
      <c r="L209" s="5">
        <f>_xlfn.XLOOKUP(D209, products!$A$1:$A$49, products!$E$1:$E$49,,0)</f>
        <v>6.75</v>
      </c>
      <c r="M209" s="5">
        <f t="shared" si="6"/>
        <v>40.5</v>
      </c>
      <c r="N209" t="str">
        <f>IF(I209="Rob","Robusta",IF(I209="Exc","Excelsa",IF(I209="Ara","Arabica",IF(orders!I209="Lib","Liberica",""))))</f>
        <v>Arabica</v>
      </c>
      <c r="O209" t="str">
        <f t="shared" si="7"/>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 products!$A$1:$A$49, products!$C$1:$C$49,,0)</f>
        <v>D</v>
      </c>
      <c r="K210" s="4">
        <f>_xlfn.XLOOKUP(D210, products!$A$1:$A$49, products!$D$1:$D$49,,0)</f>
        <v>0.5</v>
      </c>
      <c r="L210" s="5">
        <f>_xlfn.XLOOKUP(D210, products!$A$1:$A$49, products!$E$1:$E$49,,0)</f>
        <v>7.29</v>
      </c>
      <c r="M210" s="5">
        <f t="shared" si="6"/>
        <v>29.16</v>
      </c>
      <c r="N210" t="str">
        <f>IF(I210="Rob","Robusta",IF(I210="Exc","Excelsa",IF(I210="Ara","Arabica",IF(orders!I210="Lib","Liberica",""))))</f>
        <v>Excelsa</v>
      </c>
      <c r="O210" t="str">
        <f t="shared" si="7"/>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 products!$A$1:$A$49, products!$C$1:$C$49,,0)</f>
        <v>M</v>
      </c>
      <c r="K211" s="4">
        <f>_xlfn.XLOOKUP(D211, products!$A$1:$A$49, products!$D$1:$D$49,,0)</f>
        <v>0.5</v>
      </c>
      <c r="L211" s="5">
        <f>_xlfn.XLOOKUP(D211, products!$A$1:$A$49, products!$E$1:$E$49,,0)</f>
        <v>6.75</v>
      </c>
      <c r="M211" s="5">
        <f t="shared" si="6"/>
        <v>6.75</v>
      </c>
      <c r="N211" t="str">
        <f>IF(I211="Rob","Robusta",IF(I211="Exc","Excelsa",IF(I211="Ara","Arabica",IF(orders!I211="Lib","Liberica",""))))</f>
        <v>Arabica</v>
      </c>
      <c r="O211" t="str">
        <f t="shared" si="7"/>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 products!$A$1:$A$49, products!$C$1:$C$49,,0)</f>
        <v>D</v>
      </c>
      <c r="K212" s="4">
        <f>_xlfn.XLOOKUP(D212, products!$A$1:$A$49, products!$D$1:$D$49,,0)</f>
        <v>1</v>
      </c>
      <c r="L212" s="5">
        <f>_xlfn.XLOOKUP(D212, products!$A$1:$A$49, products!$E$1:$E$49,,0)</f>
        <v>12.95</v>
      </c>
      <c r="M212" s="5">
        <f t="shared" si="6"/>
        <v>51.8</v>
      </c>
      <c r="N212" t="str">
        <f>IF(I212="Rob","Robusta",IF(I212="Exc","Excelsa",IF(I212="Ara","Arabica",IF(orders!I212="Lib","Liberica",""))))</f>
        <v>Liberica</v>
      </c>
      <c r="O212" t="str">
        <f t="shared" si="7"/>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 products!$A$1:$A$49, products!$C$1:$C$49,,0)</f>
        <v>L</v>
      </c>
      <c r="K213" s="4">
        <f>_xlfn.XLOOKUP(D213, products!$A$1:$A$49, products!$D$1:$D$49,,0)</f>
        <v>0.5</v>
      </c>
      <c r="L213" s="5">
        <f>_xlfn.XLOOKUP(D213, products!$A$1:$A$49, products!$E$1:$E$49,,0)</f>
        <v>8.91</v>
      </c>
      <c r="M213" s="5">
        <f t="shared" si="6"/>
        <v>53.46</v>
      </c>
      <c r="N213" t="str">
        <f>IF(I213="Rob","Robusta",IF(I213="Exc","Excelsa",IF(I213="Ara","Arabica",IF(orders!I213="Lib","Liberica",""))))</f>
        <v>Excelsa</v>
      </c>
      <c r="O213" t="str">
        <f t="shared" si="7"/>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 products!$A$1:$A$49, products!$C$1:$C$49,,0)</f>
        <v>D</v>
      </c>
      <c r="K214" s="4">
        <f>_xlfn.XLOOKUP(D214, products!$A$1:$A$49, products!$D$1:$D$49,,0)</f>
        <v>0.2</v>
      </c>
      <c r="L214" s="5">
        <f>_xlfn.XLOOKUP(D214, products!$A$1:$A$49, products!$E$1:$E$49,,0)</f>
        <v>3.645</v>
      </c>
      <c r="M214" s="5">
        <f t="shared" si="6"/>
        <v>14.58</v>
      </c>
      <c r="N214" t="str">
        <f>IF(I214="Rob","Robusta",IF(I214="Exc","Excelsa",IF(I214="Ara","Arabica",IF(orders!I214="Lib","Liberica",""))))</f>
        <v>Excelsa</v>
      </c>
      <c r="O214" t="str">
        <f t="shared" si="7"/>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 products!$A$1:$A$49, products!$C$1:$C$49,,0)</f>
        <v>D</v>
      </c>
      <c r="K215" s="4">
        <f>_xlfn.XLOOKUP(D215, products!$A$1:$A$49, products!$D$1:$D$49,,0)</f>
        <v>2.5</v>
      </c>
      <c r="L215" s="5">
        <f>_xlfn.XLOOKUP(D215, products!$A$1:$A$49, products!$E$1:$E$49,,0)</f>
        <v>20.584999999999997</v>
      </c>
      <c r="M215" s="5">
        <f t="shared" si="6"/>
        <v>20.584999999999997</v>
      </c>
      <c r="N215" t="str">
        <f>IF(I215="Rob","Robusta",IF(I215="Exc","Excelsa",IF(I215="Ara","Arabica",IF(orders!I215="Lib","Liberica",""))))</f>
        <v>Robusta</v>
      </c>
      <c r="O215" t="str">
        <f t="shared" si="7"/>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 products!$A$1:$A$49, products!$C$1:$C$49,,0)</f>
        <v>L</v>
      </c>
      <c r="K216" s="4">
        <f>_xlfn.XLOOKUP(D216, products!$A$1:$A$49, products!$D$1:$D$49,,0)</f>
        <v>1</v>
      </c>
      <c r="L216" s="5">
        <f>_xlfn.XLOOKUP(D216, products!$A$1:$A$49, products!$E$1:$E$49,,0)</f>
        <v>15.85</v>
      </c>
      <c r="M216" s="5">
        <f t="shared" si="6"/>
        <v>31.7</v>
      </c>
      <c r="N216" t="str">
        <f>IF(I216="Rob","Robusta",IF(I216="Exc","Excelsa",IF(I216="Ara","Arabica",IF(orders!I216="Lib","Liberica",""))))</f>
        <v>Liberica</v>
      </c>
      <c r="O216" t="str">
        <f t="shared" si="7"/>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 products!$A$1:$A$49, products!$C$1:$C$49,,0)</f>
        <v>D</v>
      </c>
      <c r="K217" s="4">
        <f>_xlfn.XLOOKUP(D217, products!$A$1:$A$49, products!$D$1:$D$49,,0)</f>
        <v>0.2</v>
      </c>
      <c r="L217" s="5">
        <f>_xlfn.XLOOKUP(D217, products!$A$1:$A$49, products!$E$1:$E$49,,0)</f>
        <v>3.8849999999999998</v>
      </c>
      <c r="M217" s="5">
        <f t="shared" si="6"/>
        <v>23.31</v>
      </c>
      <c r="N217" t="str">
        <f>IF(I217="Rob","Robusta",IF(I217="Exc","Excelsa",IF(I217="Ara","Arabica",IF(orders!I217="Lib","Liberica",""))))</f>
        <v>Liberica</v>
      </c>
      <c r="O217" t="str">
        <f t="shared" si="7"/>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 products!$A$1:$A$49, products!$C$1:$C$49,,0)</f>
        <v>M</v>
      </c>
      <c r="K218" s="4">
        <f>_xlfn.XLOOKUP(D218, products!$A$1:$A$49, products!$D$1:$D$49,,0)</f>
        <v>1</v>
      </c>
      <c r="L218" s="5">
        <f>_xlfn.XLOOKUP(D218, products!$A$1:$A$49, products!$E$1:$E$49,,0)</f>
        <v>14.55</v>
      </c>
      <c r="M218" s="5">
        <f t="shared" si="6"/>
        <v>58.2</v>
      </c>
      <c r="N218" t="str">
        <f>IF(I218="Rob","Robusta",IF(I218="Exc","Excelsa",IF(I218="Ara","Arabica",IF(orders!I218="Lib","Liberica",""))))</f>
        <v>Liberica</v>
      </c>
      <c r="O218" t="str">
        <f t="shared" si="7"/>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 products!$A$1:$A$49, products!$C$1:$C$49,,0)</f>
        <v>L</v>
      </c>
      <c r="K219" s="4">
        <f>_xlfn.XLOOKUP(D219, products!$A$1:$A$49, products!$D$1:$D$49,,0)</f>
        <v>0.5</v>
      </c>
      <c r="L219" s="5">
        <f>_xlfn.XLOOKUP(D219, products!$A$1:$A$49, products!$E$1:$E$49,,0)</f>
        <v>8.91</v>
      </c>
      <c r="M219" s="5">
        <f t="shared" si="6"/>
        <v>35.64</v>
      </c>
      <c r="N219" t="str">
        <f>IF(I219="Rob","Robusta",IF(I219="Exc","Excelsa",IF(I219="Ara","Arabica",IF(orders!I219="Lib","Liberica",""))))</f>
        <v>Excelsa</v>
      </c>
      <c r="O219" t="str">
        <f t="shared" si="7"/>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 products!$A$1:$A$49, products!$C$1:$C$49,,0)</f>
        <v>M</v>
      </c>
      <c r="K220" s="4">
        <f>_xlfn.XLOOKUP(D220, products!$A$1:$A$49, products!$D$1:$D$49,,0)</f>
        <v>1</v>
      </c>
      <c r="L220" s="5">
        <f>_xlfn.XLOOKUP(D220, products!$A$1:$A$49, products!$E$1:$E$49,,0)</f>
        <v>11.25</v>
      </c>
      <c r="M220" s="5">
        <f t="shared" si="6"/>
        <v>56.25</v>
      </c>
      <c r="N220" t="str">
        <f>IF(I220="Rob","Robusta",IF(I220="Exc","Excelsa",IF(I220="Ara","Arabica",IF(orders!I220="Lib","Liberica",""))))</f>
        <v>Arabica</v>
      </c>
      <c r="O220" t="str">
        <f t="shared" si="7"/>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 products!$A$1:$A$49, products!$C$1:$C$49,,0)</f>
        <v>L</v>
      </c>
      <c r="K221" s="4">
        <f>_xlfn.XLOOKUP(D221, products!$A$1:$A$49, products!$D$1:$D$49,,0)</f>
        <v>0.2</v>
      </c>
      <c r="L221" s="5">
        <f>_xlfn.XLOOKUP(D221, products!$A$1:$A$49, products!$E$1:$E$49,,0)</f>
        <v>3.5849999999999995</v>
      </c>
      <c r="M221" s="5">
        <f t="shared" si="6"/>
        <v>10.754999999999999</v>
      </c>
      <c r="N221" t="str">
        <f>IF(I221="Rob","Robusta",IF(I221="Exc","Excelsa",IF(I221="Ara","Arabica",IF(orders!I221="Lib","Liberica",""))))</f>
        <v>Robusta</v>
      </c>
      <c r="O221" t="str">
        <f t="shared" si="7"/>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 products!$A$1:$A$49, products!$C$1:$C$49,,0)</f>
        <v>M</v>
      </c>
      <c r="K222" s="4">
        <f>_xlfn.XLOOKUP(D222, products!$A$1:$A$49, products!$D$1:$D$49,,0)</f>
        <v>0.2</v>
      </c>
      <c r="L222" s="5">
        <f>_xlfn.XLOOKUP(D222, products!$A$1:$A$49, products!$E$1:$E$49,,0)</f>
        <v>2.9849999999999999</v>
      </c>
      <c r="M222" s="5">
        <f t="shared" si="6"/>
        <v>14.924999999999999</v>
      </c>
      <c r="N222" t="str">
        <f>IF(I222="Rob","Robusta",IF(I222="Exc","Excelsa",IF(I222="Ara","Arabica",IF(orders!I222="Lib","Liberica",""))))</f>
        <v>Robusta</v>
      </c>
      <c r="O222" t="str">
        <f t="shared" si="7"/>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 products!$A$1:$A$49, products!$C$1:$C$49,,0)</f>
        <v>L</v>
      </c>
      <c r="K223" s="4">
        <f>_xlfn.XLOOKUP(D223, products!$A$1:$A$49, products!$D$1:$D$49,,0)</f>
        <v>1</v>
      </c>
      <c r="L223" s="5">
        <f>_xlfn.XLOOKUP(D223, products!$A$1:$A$49, products!$E$1:$E$49,,0)</f>
        <v>12.95</v>
      </c>
      <c r="M223" s="5">
        <f t="shared" si="6"/>
        <v>77.699999999999989</v>
      </c>
      <c r="N223" t="str">
        <f>IF(I223="Rob","Robusta",IF(I223="Exc","Excelsa",IF(I223="Ara","Arabica",IF(orders!I223="Lib","Liberica",""))))</f>
        <v>Arabica</v>
      </c>
      <c r="O223" t="str">
        <f t="shared" si="7"/>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 products!$A$1:$A$49, products!$C$1:$C$49,,0)</f>
        <v>D</v>
      </c>
      <c r="K224" s="4">
        <f>_xlfn.XLOOKUP(D224, products!$A$1:$A$49, products!$D$1:$D$49,,0)</f>
        <v>0.5</v>
      </c>
      <c r="L224" s="5">
        <f>_xlfn.XLOOKUP(D224, products!$A$1:$A$49, products!$E$1:$E$49,,0)</f>
        <v>7.77</v>
      </c>
      <c r="M224" s="5">
        <f t="shared" si="6"/>
        <v>23.31</v>
      </c>
      <c r="N224" t="str">
        <f>IF(I224="Rob","Robusta",IF(I224="Exc","Excelsa",IF(I224="Ara","Arabica",IF(orders!I224="Lib","Liberica",""))))</f>
        <v>Liberica</v>
      </c>
      <c r="O224" t="str">
        <f t="shared" si="7"/>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 products!$A$1:$A$49, products!$C$1:$C$49,,0)</f>
        <v>L</v>
      </c>
      <c r="K225" s="4">
        <f>_xlfn.XLOOKUP(D225, products!$A$1:$A$49, products!$D$1:$D$49,,0)</f>
        <v>1</v>
      </c>
      <c r="L225" s="5">
        <f>_xlfn.XLOOKUP(D225, products!$A$1:$A$49, products!$E$1:$E$49,,0)</f>
        <v>14.85</v>
      </c>
      <c r="M225" s="5">
        <f t="shared" si="6"/>
        <v>59.4</v>
      </c>
      <c r="N225" t="str">
        <f>IF(I225="Rob","Robusta",IF(I225="Exc","Excelsa",IF(I225="Ara","Arabica",IF(orders!I225="Lib","Liberica",""))))</f>
        <v>Excelsa</v>
      </c>
      <c r="O225" t="str">
        <f t="shared" si="7"/>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 products!$A$1:$A$49, products!$C$1:$C$49,,0)</f>
        <v>D</v>
      </c>
      <c r="K226" s="4">
        <f>_xlfn.XLOOKUP(D226, products!$A$1:$A$49, products!$D$1:$D$49,,0)</f>
        <v>2.5</v>
      </c>
      <c r="L226" s="5">
        <f>_xlfn.XLOOKUP(D226, products!$A$1:$A$49, products!$E$1:$E$49,,0)</f>
        <v>29.784999999999997</v>
      </c>
      <c r="M226" s="5">
        <f t="shared" si="6"/>
        <v>119.13999999999999</v>
      </c>
      <c r="N226" t="str">
        <f>IF(I226="Rob","Robusta",IF(I226="Exc","Excelsa",IF(I226="Ara","Arabica",IF(orders!I226="Lib","Liberica",""))))</f>
        <v>Liberica</v>
      </c>
      <c r="O226" t="str">
        <f t="shared" si="7"/>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 products!$A$1:$A$49, products!$C$1:$C$49,,0)</f>
        <v>L</v>
      </c>
      <c r="K227" s="4">
        <f>_xlfn.XLOOKUP(D227, products!$A$1:$A$49, products!$D$1:$D$49,,0)</f>
        <v>0.2</v>
      </c>
      <c r="L227" s="5">
        <f>_xlfn.XLOOKUP(D227, products!$A$1:$A$49, products!$E$1:$E$49,,0)</f>
        <v>3.5849999999999995</v>
      </c>
      <c r="M227" s="5">
        <f t="shared" si="6"/>
        <v>14.339999999999998</v>
      </c>
      <c r="N227" t="str">
        <f>IF(I227="Rob","Robusta",IF(I227="Exc","Excelsa",IF(I227="Ara","Arabica",IF(orders!I227="Lib","Liberica",""))))</f>
        <v>Robusta</v>
      </c>
      <c r="O227" t="str">
        <f t="shared" si="7"/>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 products!$A$1:$A$49, products!$C$1:$C$49,,0)</f>
        <v>M</v>
      </c>
      <c r="K228" s="4">
        <f>_xlfn.XLOOKUP(D228, products!$A$1:$A$49, products!$D$1:$D$49,,0)</f>
        <v>2.5</v>
      </c>
      <c r="L228" s="5">
        <f>_xlfn.XLOOKUP(D228, products!$A$1:$A$49, products!$E$1:$E$49,,0)</f>
        <v>25.874999999999996</v>
      </c>
      <c r="M228" s="5">
        <f t="shared" si="6"/>
        <v>129.37499999999997</v>
      </c>
      <c r="N228" t="str">
        <f>IF(I228="Rob","Robusta",IF(I228="Exc","Excelsa",IF(I228="Ara","Arabica",IF(orders!I228="Lib","Liberica",""))))</f>
        <v>Arabica</v>
      </c>
      <c r="O228" t="str">
        <f t="shared" si="7"/>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 products!$A$1:$A$49, products!$C$1:$C$49,,0)</f>
        <v>D</v>
      </c>
      <c r="K229" s="4">
        <f>_xlfn.XLOOKUP(D229, products!$A$1:$A$49, products!$D$1:$D$49,,0)</f>
        <v>0.2</v>
      </c>
      <c r="L229" s="5">
        <f>_xlfn.XLOOKUP(D229, products!$A$1:$A$49, products!$E$1:$E$49,,0)</f>
        <v>2.6849999999999996</v>
      </c>
      <c r="M229" s="5">
        <f t="shared" si="6"/>
        <v>16.11</v>
      </c>
      <c r="N229" t="str">
        <f>IF(I229="Rob","Robusta",IF(I229="Exc","Excelsa",IF(I229="Ara","Arabica",IF(orders!I229="Lib","Liberica",""))))</f>
        <v>Robusta</v>
      </c>
      <c r="O229" t="str">
        <f t="shared" si="7"/>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 products!$A$1:$A$49, products!$C$1:$C$49,,0)</f>
        <v>L</v>
      </c>
      <c r="K230" s="4">
        <f>_xlfn.XLOOKUP(D230, products!$A$1:$A$49, products!$D$1:$D$49,,0)</f>
        <v>0.2</v>
      </c>
      <c r="L230" s="5">
        <f>_xlfn.XLOOKUP(D230, products!$A$1:$A$49, products!$E$1:$E$49,,0)</f>
        <v>3.5849999999999995</v>
      </c>
      <c r="M230" s="5">
        <f t="shared" si="6"/>
        <v>17.924999999999997</v>
      </c>
      <c r="N230" t="str">
        <f>IF(I230="Rob","Robusta",IF(I230="Exc","Excelsa",IF(I230="Ara","Arabica",IF(orders!I230="Lib","Liberica",""))))</f>
        <v>Robusta</v>
      </c>
      <c r="O230" t="str">
        <f t="shared" si="7"/>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 products!$A$1:$A$49, products!$C$1:$C$49,,0)</f>
        <v>M</v>
      </c>
      <c r="K231" s="4">
        <f>_xlfn.XLOOKUP(D231, products!$A$1:$A$49, products!$D$1:$D$49,,0)</f>
        <v>0.2</v>
      </c>
      <c r="L231" s="5">
        <f>_xlfn.XLOOKUP(D231, products!$A$1:$A$49, products!$E$1:$E$49,,0)</f>
        <v>4.3650000000000002</v>
      </c>
      <c r="M231" s="5">
        <f t="shared" si="6"/>
        <v>8.73</v>
      </c>
      <c r="N231" t="str">
        <f>IF(I231="Rob","Robusta",IF(I231="Exc","Excelsa",IF(I231="Ara","Arabica",IF(orders!I231="Lib","Liberica",""))))</f>
        <v>Liberica</v>
      </c>
      <c r="O231" t="str">
        <f t="shared" si="7"/>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 products!$A$1:$A$49, products!$C$1:$C$49,,0)</f>
        <v>M</v>
      </c>
      <c r="K232" s="4">
        <f>_xlfn.XLOOKUP(D232, products!$A$1:$A$49, products!$D$1:$D$49,,0)</f>
        <v>2.5</v>
      </c>
      <c r="L232" s="5">
        <f>_xlfn.XLOOKUP(D232, products!$A$1:$A$49, products!$E$1:$E$49,,0)</f>
        <v>25.874999999999996</v>
      </c>
      <c r="M232" s="5">
        <f t="shared" si="6"/>
        <v>51.749999999999993</v>
      </c>
      <c r="N232" t="str">
        <f>IF(I232="Rob","Robusta",IF(I232="Exc","Excelsa",IF(I232="Ara","Arabica",IF(orders!I232="Lib","Liberica",""))))</f>
        <v>Arabica</v>
      </c>
      <c r="O232" t="str">
        <f t="shared" si="7"/>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 products!$A$1:$A$49, products!$C$1:$C$49,,0)</f>
        <v>M</v>
      </c>
      <c r="K233" s="4">
        <f>_xlfn.XLOOKUP(D233, products!$A$1:$A$49, products!$D$1:$D$49,,0)</f>
        <v>0.2</v>
      </c>
      <c r="L233" s="5">
        <f>_xlfn.XLOOKUP(D233, products!$A$1:$A$49, products!$E$1:$E$49,,0)</f>
        <v>4.3650000000000002</v>
      </c>
      <c r="M233" s="5">
        <f t="shared" si="6"/>
        <v>8.73</v>
      </c>
      <c r="N233" t="str">
        <f>IF(I233="Rob","Robusta",IF(I233="Exc","Excelsa",IF(I233="Ara","Arabica",IF(orders!I233="Lib","Liberica",""))))</f>
        <v>Liberica</v>
      </c>
      <c r="O233" t="str">
        <f t="shared" si="7"/>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 products!$A$1:$A$49, products!$C$1:$C$49,,0)</f>
        <v>L</v>
      </c>
      <c r="K234" s="4">
        <f>_xlfn.XLOOKUP(D234, products!$A$1:$A$49, products!$D$1:$D$49,,0)</f>
        <v>0.2</v>
      </c>
      <c r="L234" s="5">
        <f>_xlfn.XLOOKUP(D234, products!$A$1:$A$49, products!$E$1:$E$49,,0)</f>
        <v>4.7549999999999999</v>
      </c>
      <c r="M234" s="5">
        <f t="shared" si="6"/>
        <v>23.774999999999999</v>
      </c>
      <c r="N234" t="str">
        <f>IF(I234="Rob","Robusta",IF(I234="Exc","Excelsa",IF(I234="Ara","Arabica",IF(orders!I234="Lib","Liberica",""))))</f>
        <v>Liberica</v>
      </c>
      <c r="O234" t="str">
        <f t="shared" si="7"/>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 products!$A$1:$A$49, products!$C$1:$C$49,,0)</f>
        <v>M</v>
      </c>
      <c r="K235" s="4">
        <f>_xlfn.XLOOKUP(D235, products!$A$1:$A$49, products!$D$1:$D$49,,0)</f>
        <v>0.2</v>
      </c>
      <c r="L235" s="5">
        <f>_xlfn.XLOOKUP(D235, products!$A$1:$A$49, products!$E$1:$E$49,,0)</f>
        <v>4.125</v>
      </c>
      <c r="M235" s="5">
        <f t="shared" si="6"/>
        <v>20.625</v>
      </c>
      <c r="N235" t="str">
        <f>IF(I235="Rob","Robusta",IF(I235="Exc","Excelsa",IF(I235="Ara","Arabica",IF(orders!I235="Lib","Liberica",""))))</f>
        <v>Excelsa</v>
      </c>
      <c r="O235" t="str">
        <f t="shared" si="7"/>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 products!$A$1:$A$49, products!$C$1:$C$49,,0)</f>
        <v>L</v>
      </c>
      <c r="K236" s="4">
        <f>_xlfn.XLOOKUP(D236, products!$A$1:$A$49, products!$D$1:$D$49,,0)</f>
        <v>2.5</v>
      </c>
      <c r="L236" s="5">
        <f>_xlfn.XLOOKUP(D236, products!$A$1:$A$49, products!$E$1:$E$49,,0)</f>
        <v>36.454999999999998</v>
      </c>
      <c r="M236" s="5">
        <f t="shared" si="6"/>
        <v>36.454999999999998</v>
      </c>
      <c r="N236" t="str">
        <f>IF(I236="Rob","Robusta",IF(I236="Exc","Excelsa",IF(I236="Ara","Arabica",IF(orders!I236="Lib","Liberica",""))))</f>
        <v>Liberica</v>
      </c>
      <c r="O236" t="str">
        <f t="shared" si="7"/>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 products!$A$1:$A$49, products!$C$1:$C$49,,0)</f>
        <v>L</v>
      </c>
      <c r="K237" s="4">
        <f>_xlfn.XLOOKUP(D237, products!$A$1:$A$49, products!$D$1:$D$49,,0)</f>
        <v>2.5</v>
      </c>
      <c r="L237" s="5">
        <f>_xlfn.XLOOKUP(D237, products!$A$1:$A$49, products!$E$1:$E$49,,0)</f>
        <v>36.454999999999998</v>
      </c>
      <c r="M237" s="5">
        <f t="shared" si="6"/>
        <v>182.27499999999998</v>
      </c>
      <c r="N237" t="str">
        <f>IF(I237="Rob","Robusta",IF(I237="Exc","Excelsa",IF(I237="Ara","Arabica",IF(orders!I237="Lib","Liberica",""))))</f>
        <v>Liberica</v>
      </c>
      <c r="O237" t="str">
        <f t="shared" si="7"/>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 products!$A$1:$A$49, products!$C$1:$C$49,,0)</f>
        <v>D</v>
      </c>
      <c r="K238" s="4">
        <f>_xlfn.XLOOKUP(D238, products!$A$1:$A$49, products!$D$1:$D$49,,0)</f>
        <v>2.5</v>
      </c>
      <c r="L238" s="5">
        <f>_xlfn.XLOOKUP(D238, products!$A$1:$A$49, products!$E$1:$E$49,,0)</f>
        <v>29.784999999999997</v>
      </c>
      <c r="M238" s="5">
        <f t="shared" si="6"/>
        <v>89.35499999999999</v>
      </c>
      <c r="N238" t="str">
        <f>IF(I238="Rob","Robusta",IF(I238="Exc","Excelsa",IF(I238="Ara","Arabica",IF(orders!I238="Lib","Liberica",""))))</f>
        <v>Liberica</v>
      </c>
      <c r="O238" t="str">
        <f t="shared" si="7"/>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 products!$A$1:$A$49, products!$C$1:$C$49,,0)</f>
        <v>L</v>
      </c>
      <c r="K239" s="4">
        <f>_xlfn.XLOOKUP(D239, products!$A$1:$A$49, products!$D$1:$D$49,,0)</f>
        <v>0.2</v>
      </c>
      <c r="L239" s="5">
        <f>_xlfn.XLOOKUP(D239, products!$A$1:$A$49, products!$E$1:$E$49,,0)</f>
        <v>3.5849999999999995</v>
      </c>
      <c r="M239" s="5">
        <f t="shared" si="6"/>
        <v>3.5849999999999995</v>
      </c>
      <c r="N239" t="str">
        <f>IF(I239="Rob","Robusta",IF(I239="Exc","Excelsa",IF(I239="Ara","Arabica",IF(orders!I239="Lib","Liberica",""))))</f>
        <v>Robusta</v>
      </c>
      <c r="O239" t="str">
        <f t="shared" si="7"/>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 products!$A$1:$A$49, products!$C$1:$C$49,,0)</f>
        <v>M</v>
      </c>
      <c r="K240" s="4">
        <f>_xlfn.XLOOKUP(D240, products!$A$1:$A$49, products!$D$1:$D$49,,0)</f>
        <v>2.5</v>
      </c>
      <c r="L240" s="5">
        <f>_xlfn.XLOOKUP(D240, products!$A$1:$A$49, products!$E$1:$E$49,,0)</f>
        <v>22.884999999999998</v>
      </c>
      <c r="M240" s="5">
        <f t="shared" si="6"/>
        <v>45.769999999999996</v>
      </c>
      <c r="N240" t="str">
        <f>IF(I240="Rob","Robusta",IF(I240="Exc","Excelsa",IF(I240="Ara","Arabica",IF(orders!I240="Lib","Liberica",""))))</f>
        <v>Robusta</v>
      </c>
      <c r="O240" t="str">
        <f t="shared" si="7"/>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 products!$A$1:$A$49, products!$C$1:$C$49,,0)</f>
        <v>L</v>
      </c>
      <c r="K241" s="4">
        <f>_xlfn.XLOOKUP(D241, products!$A$1:$A$49, products!$D$1:$D$49,,0)</f>
        <v>1</v>
      </c>
      <c r="L241" s="5">
        <f>_xlfn.XLOOKUP(D241, products!$A$1:$A$49, products!$E$1:$E$49,,0)</f>
        <v>14.85</v>
      </c>
      <c r="M241" s="5">
        <f t="shared" si="6"/>
        <v>59.4</v>
      </c>
      <c r="N241" t="str">
        <f>IF(I241="Rob","Robusta",IF(I241="Exc","Excelsa",IF(I241="Ara","Arabica",IF(orders!I241="Lib","Liberica",""))))</f>
        <v>Excelsa</v>
      </c>
      <c r="O241" t="str">
        <f t="shared" si="7"/>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 products!$A$1:$A$49, products!$C$1:$C$49,,0)</f>
        <v>M</v>
      </c>
      <c r="K242" s="4">
        <f>_xlfn.XLOOKUP(D242, products!$A$1:$A$49, products!$D$1:$D$49,,0)</f>
        <v>2.5</v>
      </c>
      <c r="L242" s="5">
        <f>_xlfn.XLOOKUP(D242, products!$A$1:$A$49, products!$E$1:$E$49,,0)</f>
        <v>25.874999999999996</v>
      </c>
      <c r="M242" s="5">
        <f t="shared" si="6"/>
        <v>155.24999999999997</v>
      </c>
      <c r="N242" t="str">
        <f>IF(I242="Rob","Robusta",IF(I242="Exc","Excelsa",IF(I242="Ara","Arabica",IF(orders!I242="Lib","Liberica",""))))</f>
        <v>Arabica</v>
      </c>
      <c r="O242" t="str">
        <f t="shared" si="7"/>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 products!$A$1:$A$49, products!$C$1:$C$49,,0)</f>
        <v>M</v>
      </c>
      <c r="K243" s="4">
        <f>_xlfn.XLOOKUP(D243, products!$A$1:$A$49, products!$D$1:$D$49,,0)</f>
        <v>2.5</v>
      </c>
      <c r="L243" s="5">
        <f>_xlfn.XLOOKUP(D243, products!$A$1:$A$49, products!$E$1:$E$49,,0)</f>
        <v>22.884999999999998</v>
      </c>
      <c r="M243" s="5">
        <f t="shared" si="6"/>
        <v>45.769999999999996</v>
      </c>
      <c r="N243" t="str">
        <f>IF(I243="Rob","Robusta",IF(I243="Exc","Excelsa",IF(I243="Ara","Arabica",IF(orders!I243="Lib","Liberica",""))))</f>
        <v>Robusta</v>
      </c>
      <c r="O243" t="str">
        <f t="shared" si="7"/>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 products!$A$1:$A$49, products!$C$1:$C$49,,0)</f>
        <v>D</v>
      </c>
      <c r="K244" s="4">
        <f>_xlfn.XLOOKUP(D244, products!$A$1:$A$49, products!$D$1:$D$49,,0)</f>
        <v>1</v>
      </c>
      <c r="L244" s="5">
        <f>_xlfn.XLOOKUP(D244, products!$A$1:$A$49, products!$E$1:$E$49,,0)</f>
        <v>12.15</v>
      </c>
      <c r="M244" s="5">
        <f t="shared" si="6"/>
        <v>36.450000000000003</v>
      </c>
      <c r="N244" t="str">
        <f>IF(I244="Rob","Robusta",IF(I244="Exc","Excelsa",IF(I244="Ara","Arabica",IF(orders!I244="Lib","Liberica",""))))</f>
        <v>Excelsa</v>
      </c>
      <c r="O244" t="str">
        <f t="shared" si="7"/>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 products!$A$1:$A$49, products!$C$1:$C$49,,0)</f>
        <v>D</v>
      </c>
      <c r="K245" s="4">
        <f>_xlfn.XLOOKUP(D245, products!$A$1:$A$49, products!$D$1:$D$49,,0)</f>
        <v>0.5</v>
      </c>
      <c r="L245" s="5">
        <f>_xlfn.XLOOKUP(D245, products!$A$1:$A$49, products!$E$1:$E$49,,0)</f>
        <v>7.29</v>
      </c>
      <c r="M245" s="5">
        <f t="shared" si="6"/>
        <v>29.16</v>
      </c>
      <c r="N245" t="str">
        <f>IF(I245="Rob","Robusta",IF(I245="Exc","Excelsa",IF(I245="Ara","Arabica",IF(orders!I245="Lib","Liberica",""))))</f>
        <v>Excelsa</v>
      </c>
      <c r="O245" t="str">
        <f t="shared" si="7"/>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 products!$A$1:$A$49, products!$C$1:$C$49,,0)</f>
        <v>M</v>
      </c>
      <c r="K246" s="4">
        <f>_xlfn.XLOOKUP(D246, products!$A$1:$A$49, products!$D$1:$D$49,,0)</f>
        <v>2.5</v>
      </c>
      <c r="L246" s="5">
        <f>_xlfn.XLOOKUP(D246, products!$A$1:$A$49, products!$E$1:$E$49,,0)</f>
        <v>33.464999999999996</v>
      </c>
      <c r="M246" s="5">
        <f t="shared" si="6"/>
        <v>133.85999999999999</v>
      </c>
      <c r="N246" t="str">
        <f>IF(I246="Rob","Robusta",IF(I246="Exc","Excelsa",IF(I246="Ara","Arabica",IF(orders!I246="Lib","Liberica",""))))</f>
        <v>Liberica</v>
      </c>
      <c r="O246" t="str">
        <f t="shared" si="7"/>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 products!$A$1:$A$49, products!$C$1:$C$49,,0)</f>
        <v>L</v>
      </c>
      <c r="K247" s="4">
        <f>_xlfn.XLOOKUP(D247, products!$A$1:$A$49, products!$D$1:$D$49,,0)</f>
        <v>0.2</v>
      </c>
      <c r="L247" s="5">
        <f>_xlfn.XLOOKUP(D247, products!$A$1:$A$49, products!$E$1:$E$49,,0)</f>
        <v>4.7549999999999999</v>
      </c>
      <c r="M247" s="5">
        <f t="shared" si="6"/>
        <v>23.774999999999999</v>
      </c>
      <c r="N247" t="str">
        <f>IF(I247="Rob","Robusta",IF(I247="Exc","Excelsa",IF(I247="Ara","Arabica",IF(orders!I247="Lib","Liberica",""))))</f>
        <v>Liberica</v>
      </c>
      <c r="O247" t="str">
        <f t="shared" si="7"/>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 products!$A$1:$A$49, products!$C$1:$C$49,,0)</f>
        <v>D</v>
      </c>
      <c r="K248" s="4">
        <f>_xlfn.XLOOKUP(D248, products!$A$1:$A$49, products!$D$1:$D$49,,0)</f>
        <v>1</v>
      </c>
      <c r="L248" s="5">
        <f>_xlfn.XLOOKUP(D248, products!$A$1:$A$49, products!$E$1:$E$49,,0)</f>
        <v>12.95</v>
      </c>
      <c r="M248" s="5">
        <f t="shared" si="6"/>
        <v>38.849999999999994</v>
      </c>
      <c r="N248" t="str">
        <f>IF(I248="Rob","Robusta",IF(I248="Exc","Excelsa",IF(I248="Ara","Arabica",IF(orders!I248="Lib","Liberica",""))))</f>
        <v>Liberica</v>
      </c>
      <c r="O248" t="str">
        <f t="shared" si="7"/>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 products!$A$1:$A$49, products!$C$1:$C$49,,0)</f>
        <v>L</v>
      </c>
      <c r="K249" s="4">
        <f>_xlfn.XLOOKUP(D249, products!$A$1:$A$49, products!$D$1:$D$49,,0)</f>
        <v>0.2</v>
      </c>
      <c r="L249" s="5">
        <f>_xlfn.XLOOKUP(D249, products!$A$1:$A$49, products!$E$1:$E$49,,0)</f>
        <v>3.5849999999999995</v>
      </c>
      <c r="M249" s="5">
        <f t="shared" si="6"/>
        <v>21.509999999999998</v>
      </c>
      <c r="N249" t="str">
        <f>IF(I249="Rob","Robusta",IF(I249="Exc","Excelsa",IF(I249="Ara","Arabica",IF(orders!I249="Lib","Liberica",""))))</f>
        <v>Robusta</v>
      </c>
      <c r="O249" t="str">
        <f t="shared" si="7"/>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 products!$A$1:$A$49, products!$C$1:$C$49,,0)</f>
        <v>D</v>
      </c>
      <c r="K250" s="4">
        <f>_xlfn.XLOOKUP(D250, products!$A$1:$A$49, products!$D$1:$D$49,,0)</f>
        <v>1</v>
      </c>
      <c r="L250" s="5">
        <f>_xlfn.XLOOKUP(D250, products!$A$1:$A$49, products!$E$1:$E$49,,0)</f>
        <v>9.9499999999999993</v>
      </c>
      <c r="M250" s="5">
        <f t="shared" si="6"/>
        <v>9.9499999999999993</v>
      </c>
      <c r="N250" t="str">
        <f>IF(I250="Rob","Robusta",IF(I250="Exc","Excelsa",IF(I250="Ara","Arabica",IF(orders!I250="Lib","Liberica",""))))</f>
        <v>Arabica</v>
      </c>
      <c r="O250" t="str">
        <f t="shared" si="7"/>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 products!$A$1:$A$49, products!$C$1:$C$49,,0)</f>
        <v>L</v>
      </c>
      <c r="K251" s="4">
        <f>_xlfn.XLOOKUP(D251, products!$A$1:$A$49, products!$D$1:$D$49,,0)</f>
        <v>1</v>
      </c>
      <c r="L251" s="5">
        <f>_xlfn.XLOOKUP(D251, products!$A$1:$A$49, products!$E$1:$E$49,,0)</f>
        <v>15.85</v>
      </c>
      <c r="M251" s="5">
        <f t="shared" si="6"/>
        <v>15.85</v>
      </c>
      <c r="N251" t="str">
        <f>IF(I251="Rob","Robusta",IF(I251="Exc","Excelsa",IF(I251="Ara","Arabica",IF(orders!I251="Lib","Liberica",""))))</f>
        <v>Liberica</v>
      </c>
      <c r="O251" t="str">
        <f t="shared" si="7"/>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 products!$A$1:$A$49, products!$C$1:$C$49,,0)</f>
        <v>M</v>
      </c>
      <c r="K252" s="4">
        <f>_xlfn.XLOOKUP(D252, products!$A$1:$A$49, products!$D$1:$D$49,,0)</f>
        <v>0.2</v>
      </c>
      <c r="L252" s="5">
        <f>_xlfn.XLOOKUP(D252, products!$A$1:$A$49, products!$E$1:$E$49,,0)</f>
        <v>2.9849999999999999</v>
      </c>
      <c r="M252" s="5">
        <f t="shared" si="6"/>
        <v>2.9849999999999999</v>
      </c>
      <c r="N252" t="str">
        <f>IF(I252="Rob","Robusta",IF(I252="Exc","Excelsa",IF(I252="Ara","Arabica",IF(orders!I252="Lib","Liberica",""))))</f>
        <v>Robusta</v>
      </c>
      <c r="O252" t="str">
        <f t="shared" si="7"/>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 products!$A$1:$A$49, products!$C$1:$C$49,,0)</f>
        <v>M</v>
      </c>
      <c r="K253" s="4">
        <f>_xlfn.XLOOKUP(D253, products!$A$1:$A$49, products!$D$1:$D$49,,0)</f>
        <v>1</v>
      </c>
      <c r="L253" s="5">
        <f>_xlfn.XLOOKUP(D253, products!$A$1:$A$49, products!$E$1:$E$49,,0)</f>
        <v>13.75</v>
      </c>
      <c r="M253" s="5">
        <f t="shared" si="6"/>
        <v>68.75</v>
      </c>
      <c r="N253" t="str">
        <f>IF(I253="Rob","Robusta",IF(I253="Exc","Excelsa",IF(I253="Ara","Arabica",IF(orders!I253="Lib","Liberica",""))))</f>
        <v>Excelsa</v>
      </c>
      <c r="O253" t="str">
        <f t="shared" si="7"/>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 products!$A$1:$A$49, products!$C$1:$C$49,,0)</f>
        <v>D</v>
      </c>
      <c r="K254" s="4">
        <f>_xlfn.XLOOKUP(D254, products!$A$1:$A$49, products!$D$1:$D$49,,0)</f>
        <v>1</v>
      </c>
      <c r="L254" s="5">
        <f>_xlfn.XLOOKUP(D254, products!$A$1:$A$49, products!$E$1:$E$49,,0)</f>
        <v>9.9499999999999993</v>
      </c>
      <c r="M254" s="5">
        <f t="shared" si="6"/>
        <v>29.849999999999998</v>
      </c>
      <c r="N254" t="str">
        <f>IF(I254="Rob","Robusta",IF(I254="Exc","Excelsa",IF(I254="Ara","Arabica",IF(orders!I254="Lib","Liberica",""))))</f>
        <v>Arabica</v>
      </c>
      <c r="O254" t="str">
        <f t="shared" si="7"/>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 products!$A$1:$A$49, products!$C$1:$C$49,,0)</f>
        <v>M</v>
      </c>
      <c r="K255" s="4">
        <f>_xlfn.XLOOKUP(D255, products!$A$1:$A$49, products!$D$1:$D$49,,0)</f>
        <v>1</v>
      </c>
      <c r="L255" s="5">
        <f>_xlfn.XLOOKUP(D255, products!$A$1:$A$49, products!$E$1:$E$49,,0)</f>
        <v>14.55</v>
      </c>
      <c r="M255" s="5">
        <f t="shared" si="6"/>
        <v>58.2</v>
      </c>
      <c r="N255" t="str">
        <f>IF(I255="Rob","Robusta",IF(I255="Exc","Excelsa",IF(I255="Ara","Arabica",IF(orders!I255="Lib","Liberica",""))))</f>
        <v>Liberica</v>
      </c>
      <c r="O255" t="str">
        <f t="shared" si="7"/>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 products!$A$1:$A$49, products!$C$1:$C$49,,0)</f>
        <v>L</v>
      </c>
      <c r="K256" s="4">
        <f>_xlfn.XLOOKUP(D256, products!$A$1:$A$49, products!$D$1:$D$49,,0)</f>
        <v>0.5</v>
      </c>
      <c r="L256" s="5">
        <f>_xlfn.XLOOKUP(D256, products!$A$1:$A$49, products!$E$1:$E$49,,0)</f>
        <v>7.169999999999999</v>
      </c>
      <c r="M256" s="5">
        <f t="shared" si="6"/>
        <v>28.679999999999996</v>
      </c>
      <c r="N256" t="str">
        <f>IF(I256="Rob","Robusta",IF(I256="Exc","Excelsa",IF(I256="Ara","Arabica",IF(orders!I256="Lib","Liberica",""))))</f>
        <v>Robusta</v>
      </c>
      <c r="O256" t="str">
        <f t="shared" si="7"/>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 products!$A$1:$A$49, products!$C$1:$C$49,,0)</f>
        <v>L</v>
      </c>
      <c r="K257" s="4">
        <f>_xlfn.XLOOKUP(D257, products!$A$1:$A$49, products!$D$1:$D$49,,0)</f>
        <v>0.5</v>
      </c>
      <c r="L257" s="5">
        <f>_xlfn.XLOOKUP(D257, products!$A$1:$A$49, products!$E$1:$E$49,,0)</f>
        <v>7.169999999999999</v>
      </c>
      <c r="M257" s="5">
        <f t="shared" si="6"/>
        <v>21.509999999999998</v>
      </c>
      <c r="N257" t="str">
        <f>IF(I257="Rob","Robusta",IF(I257="Exc","Excelsa",IF(I257="Ara","Arabica",IF(orders!I257="Lib","Liberica",""))))</f>
        <v>Robusta</v>
      </c>
      <c r="O257" t="str">
        <f t="shared" si="7"/>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 products!$A$1:$A$49, products!$C$1:$C$49,,0)</f>
        <v>M</v>
      </c>
      <c r="K258" s="4">
        <f>_xlfn.XLOOKUP(D258, products!$A$1:$A$49, products!$D$1:$D$49,,0)</f>
        <v>0.5</v>
      </c>
      <c r="L258" s="5">
        <f>_xlfn.XLOOKUP(D258, products!$A$1:$A$49, products!$E$1:$E$49,,0)</f>
        <v>8.73</v>
      </c>
      <c r="M258" s="5">
        <f t="shared" ref="M258:M321" si="8">L258*E258</f>
        <v>17.46</v>
      </c>
      <c r="N258" t="str">
        <f>IF(I258="Rob","Robusta",IF(I258="Exc","Excelsa",IF(I258="Ara","Arabica",IF(orders!I258="Lib","Liberica",""))))</f>
        <v>Liberica</v>
      </c>
      <c r="O258" t="str">
        <f t="shared" ref="O258:O321" si="9">IF(J258="M","Medium",IF(J258="L","Light",IF(J258="D","Dark","")))</f>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 products!$A$1:$A$49, products!$C$1:$C$49,,0)</f>
        <v>D</v>
      </c>
      <c r="K259" s="4">
        <f>_xlfn.XLOOKUP(D259, products!$A$1:$A$49, products!$D$1:$D$49,,0)</f>
        <v>2.5</v>
      </c>
      <c r="L259" s="5">
        <f>_xlfn.XLOOKUP(D259, products!$A$1:$A$49, products!$E$1:$E$49,,0)</f>
        <v>27.945</v>
      </c>
      <c r="M259" s="5">
        <f t="shared" si="8"/>
        <v>27.945</v>
      </c>
      <c r="N259" t="str">
        <f>IF(I259="Rob","Robusta",IF(I259="Exc","Excelsa",IF(I259="Ara","Arabica",IF(orders!I259="Lib","Liberica",""))))</f>
        <v>Excelsa</v>
      </c>
      <c r="O259" t="str">
        <f t="shared" si="9"/>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 products!$A$1:$A$49, products!$C$1:$C$49,,0)</f>
        <v>D</v>
      </c>
      <c r="K260" s="4">
        <f>_xlfn.XLOOKUP(D260, products!$A$1:$A$49, products!$D$1:$D$49,,0)</f>
        <v>2.5</v>
      </c>
      <c r="L260" s="5">
        <f>_xlfn.XLOOKUP(D260, products!$A$1:$A$49, products!$E$1:$E$49,,0)</f>
        <v>27.945</v>
      </c>
      <c r="M260" s="5">
        <f t="shared" si="8"/>
        <v>139.72499999999999</v>
      </c>
      <c r="N260" t="str">
        <f>IF(I260="Rob","Robusta",IF(I260="Exc","Excelsa",IF(I260="Ara","Arabica",IF(orders!I260="Lib","Liberica",""))))</f>
        <v>Excelsa</v>
      </c>
      <c r="O260" t="str">
        <f t="shared" si="9"/>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 products!$A$1:$A$49, products!$C$1:$C$49,,0)</f>
        <v>M</v>
      </c>
      <c r="K261" s="4">
        <f>_xlfn.XLOOKUP(D261, products!$A$1:$A$49, products!$D$1:$D$49,,0)</f>
        <v>0.2</v>
      </c>
      <c r="L261" s="5">
        <f>_xlfn.XLOOKUP(D261, products!$A$1:$A$49, products!$E$1:$E$49,,0)</f>
        <v>2.9849999999999999</v>
      </c>
      <c r="M261" s="5">
        <f t="shared" si="8"/>
        <v>5.97</v>
      </c>
      <c r="N261" t="str">
        <f>IF(I261="Rob","Robusta",IF(I261="Exc","Excelsa",IF(I261="Ara","Arabica",IF(orders!I261="Lib","Liberica",""))))</f>
        <v>Robusta</v>
      </c>
      <c r="O261" t="str">
        <f t="shared" si="9"/>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 products!$A$1:$A$49, products!$C$1:$C$49,,0)</f>
        <v>L</v>
      </c>
      <c r="K262" s="4">
        <f>_xlfn.XLOOKUP(D262, products!$A$1:$A$49, products!$D$1:$D$49,,0)</f>
        <v>2.5</v>
      </c>
      <c r="L262" s="5">
        <f>_xlfn.XLOOKUP(D262, products!$A$1:$A$49, products!$E$1:$E$49,,0)</f>
        <v>27.484999999999996</v>
      </c>
      <c r="M262" s="5">
        <f t="shared" si="8"/>
        <v>27.484999999999996</v>
      </c>
      <c r="N262" t="str">
        <f>IF(I262="Rob","Robusta",IF(I262="Exc","Excelsa",IF(I262="Ara","Arabica",IF(orders!I262="Lib","Liberica",""))))</f>
        <v>Robusta</v>
      </c>
      <c r="O262" t="str">
        <f t="shared" si="9"/>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 products!$A$1:$A$49, products!$C$1:$C$49,,0)</f>
        <v>L</v>
      </c>
      <c r="K263" s="4">
        <f>_xlfn.XLOOKUP(D263, products!$A$1:$A$49, products!$D$1:$D$49,,0)</f>
        <v>1</v>
      </c>
      <c r="L263" s="5">
        <f>_xlfn.XLOOKUP(D263, products!$A$1:$A$49, products!$E$1:$E$49,,0)</f>
        <v>11.95</v>
      </c>
      <c r="M263" s="5">
        <f t="shared" si="8"/>
        <v>59.75</v>
      </c>
      <c r="N263" t="str">
        <f>IF(I263="Rob","Robusta",IF(I263="Exc","Excelsa",IF(I263="Ara","Arabica",IF(orders!I263="Lib","Liberica",""))))</f>
        <v>Robusta</v>
      </c>
      <c r="O263" t="str">
        <f t="shared" si="9"/>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 products!$A$1:$A$49, products!$C$1:$C$49,,0)</f>
        <v>M</v>
      </c>
      <c r="K264" s="4">
        <f>_xlfn.XLOOKUP(D264, products!$A$1:$A$49, products!$D$1:$D$49,,0)</f>
        <v>1</v>
      </c>
      <c r="L264" s="5">
        <f>_xlfn.XLOOKUP(D264, products!$A$1:$A$49, products!$E$1:$E$49,,0)</f>
        <v>13.75</v>
      </c>
      <c r="M264" s="5">
        <f t="shared" si="8"/>
        <v>41.25</v>
      </c>
      <c r="N264" t="str">
        <f>IF(I264="Rob","Robusta",IF(I264="Exc","Excelsa",IF(I264="Ara","Arabica",IF(orders!I264="Lib","Liberica",""))))</f>
        <v>Excelsa</v>
      </c>
      <c r="O264" t="str">
        <f t="shared" si="9"/>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 products!$A$1:$A$49, products!$C$1:$C$49,,0)</f>
        <v>M</v>
      </c>
      <c r="K265" s="4">
        <f>_xlfn.XLOOKUP(D265, products!$A$1:$A$49, products!$D$1:$D$49,,0)</f>
        <v>2.5</v>
      </c>
      <c r="L265" s="5">
        <f>_xlfn.XLOOKUP(D265, products!$A$1:$A$49, products!$E$1:$E$49,,0)</f>
        <v>33.464999999999996</v>
      </c>
      <c r="M265" s="5">
        <f t="shared" si="8"/>
        <v>133.85999999999999</v>
      </c>
      <c r="N265" t="str">
        <f>IF(I265="Rob","Robusta",IF(I265="Exc","Excelsa",IF(I265="Ara","Arabica",IF(orders!I265="Lib","Liberica",""))))</f>
        <v>Liberica</v>
      </c>
      <c r="O265" t="str">
        <f t="shared" si="9"/>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 products!$A$1:$A$49, products!$C$1:$C$49,,0)</f>
        <v>L</v>
      </c>
      <c r="K266" s="4">
        <f>_xlfn.XLOOKUP(D266, products!$A$1:$A$49, products!$D$1:$D$49,,0)</f>
        <v>1</v>
      </c>
      <c r="L266" s="5">
        <f>_xlfn.XLOOKUP(D266, products!$A$1:$A$49, products!$E$1:$E$49,,0)</f>
        <v>11.95</v>
      </c>
      <c r="M266" s="5">
        <f t="shared" si="8"/>
        <v>59.75</v>
      </c>
      <c r="N266" t="str">
        <f>IF(I266="Rob","Robusta",IF(I266="Exc","Excelsa",IF(I266="Ara","Arabica",IF(orders!I266="Lib","Liberica",""))))</f>
        <v>Robusta</v>
      </c>
      <c r="O266" t="str">
        <f t="shared" si="9"/>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 products!$A$1:$A$49, products!$C$1:$C$49,,0)</f>
        <v>D</v>
      </c>
      <c r="K267" s="4">
        <f>_xlfn.XLOOKUP(D267, products!$A$1:$A$49, products!$D$1:$D$49,,0)</f>
        <v>0.5</v>
      </c>
      <c r="L267" s="5">
        <f>_xlfn.XLOOKUP(D267, products!$A$1:$A$49, products!$E$1:$E$49,,0)</f>
        <v>5.97</v>
      </c>
      <c r="M267" s="5">
        <f t="shared" si="8"/>
        <v>5.97</v>
      </c>
      <c r="N267" t="str">
        <f>IF(I267="Rob","Robusta",IF(I267="Exc","Excelsa",IF(I267="Ara","Arabica",IF(orders!I267="Lib","Liberica",""))))</f>
        <v>Arabica</v>
      </c>
      <c r="O267" t="str">
        <f t="shared" si="9"/>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 products!$A$1:$A$49, products!$C$1:$C$49,,0)</f>
        <v>D</v>
      </c>
      <c r="K268" s="4">
        <f>_xlfn.XLOOKUP(D268, products!$A$1:$A$49, products!$D$1:$D$49,,0)</f>
        <v>1</v>
      </c>
      <c r="L268" s="5">
        <f>_xlfn.XLOOKUP(D268, products!$A$1:$A$49, products!$E$1:$E$49,,0)</f>
        <v>12.15</v>
      </c>
      <c r="M268" s="5">
        <f t="shared" si="8"/>
        <v>24.3</v>
      </c>
      <c r="N268" t="str">
        <f>IF(I268="Rob","Robusta",IF(I268="Exc","Excelsa",IF(I268="Ara","Arabica",IF(orders!I268="Lib","Liberica",""))))</f>
        <v>Excelsa</v>
      </c>
      <c r="O268" t="str">
        <f t="shared" si="9"/>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 products!$A$1:$A$49, products!$C$1:$C$49,,0)</f>
        <v>D</v>
      </c>
      <c r="K269" s="4">
        <f>_xlfn.XLOOKUP(D269, products!$A$1:$A$49, products!$D$1:$D$49,,0)</f>
        <v>0.2</v>
      </c>
      <c r="L269" s="5">
        <f>_xlfn.XLOOKUP(D269, products!$A$1:$A$49, products!$E$1:$E$49,,0)</f>
        <v>3.645</v>
      </c>
      <c r="M269" s="5">
        <f t="shared" si="8"/>
        <v>21.87</v>
      </c>
      <c r="N269" t="str">
        <f>IF(I269="Rob","Robusta",IF(I269="Exc","Excelsa",IF(I269="Ara","Arabica",IF(orders!I269="Lib","Liberica",""))))</f>
        <v>Excelsa</v>
      </c>
      <c r="O269" t="str">
        <f t="shared" si="9"/>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 products!$A$1:$A$49, products!$C$1:$C$49,,0)</f>
        <v>D</v>
      </c>
      <c r="K270" s="4">
        <f>_xlfn.XLOOKUP(D270, products!$A$1:$A$49, products!$D$1:$D$49,,0)</f>
        <v>1</v>
      </c>
      <c r="L270" s="5">
        <f>_xlfn.XLOOKUP(D270, products!$A$1:$A$49, products!$E$1:$E$49,,0)</f>
        <v>9.9499999999999993</v>
      </c>
      <c r="M270" s="5">
        <f t="shared" si="8"/>
        <v>19.899999999999999</v>
      </c>
      <c r="N270" t="str">
        <f>IF(I270="Rob","Robusta",IF(I270="Exc","Excelsa",IF(I270="Ara","Arabica",IF(orders!I270="Lib","Liberica",""))))</f>
        <v>Arabica</v>
      </c>
      <c r="O270" t="str">
        <f t="shared" si="9"/>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 products!$A$1:$A$49, products!$C$1:$C$49,,0)</f>
        <v>D</v>
      </c>
      <c r="K271" s="4">
        <f>_xlfn.XLOOKUP(D271, products!$A$1:$A$49, products!$D$1:$D$49,,0)</f>
        <v>0.2</v>
      </c>
      <c r="L271" s="5">
        <f>_xlfn.XLOOKUP(D271, products!$A$1:$A$49, products!$E$1:$E$49,,0)</f>
        <v>2.9849999999999999</v>
      </c>
      <c r="M271" s="5">
        <f t="shared" si="8"/>
        <v>5.97</v>
      </c>
      <c r="N271" t="str">
        <f>IF(I271="Rob","Robusta",IF(I271="Exc","Excelsa",IF(I271="Ara","Arabica",IF(orders!I271="Lib","Liberica",""))))</f>
        <v>Arabica</v>
      </c>
      <c r="O271" t="str">
        <f t="shared" si="9"/>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 products!$A$1:$A$49, products!$C$1:$C$49,,0)</f>
        <v>D</v>
      </c>
      <c r="K272" s="4">
        <f>_xlfn.XLOOKUP(D272, products!$A$1:$A$49, products!$D$1:$D$49,,0)</f>
        <v>0.5</v>
      </c>
      <c r="L272" s="5">
        <f>_xlfn.XLOOKUP(D272, products!$A$1:$A$49, products!$E$1:$E$49,,0)</f>
        <v>7.29</v>
      </c>
      <c r="M272" s="5">
        <f t="shared" si="8"/>
        <v>7.29</v>
      </c>
      <c r="N272" t="str">
        <f>IF(I272="Rob","Robusta",IF(I272="Exc","Excelsa",IF(I272="Ara","Arabica",IF(orders!I272="Lib","Liberica",""))))</f>
        <v>Excelsa</v>
      </c>
      <c r="O272" t="str">
        <f t="shared" si="9"/>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 products!$A$1:$A$49, products!$C$1:$C$49,,0)</f>
        <v>D</v>
      </c>
      <c r="K273" s="4">
        <f>_xlfn.XLOOKUP(D273, products!$A$1:$A$49, products!$D$1:$D$49,,0)</f>
        <v>0.2</v>
      </c>
      <c r="L273" s="5">
        <f>_xlfn.XLOOKUP(D273, products!$A$1:$A$49, products!$E$1:$E$49,,0)</f>
        <v>2.9849999999999999</v>
      </c>
      <c r="M273" s="5">
        <f t="shared" si="8"/>
        <v>11.94</v>
      </c>
      <c r="N273" t="str">
        <f>IF(I273="Rob","Robusta",IF(I273="Exc","Excelsa",IF(I273="Ara","Arabica",IF(orders!I273="Lib","Liberica",""))))</f>
        <v>Arabica</v>
      </c>
      <c r="O273" t="str">
        <f t="shared" si="9"/>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 products!$A$1:$A$49, products!$C$1:$C$49,,0)</f>
        <v>L</v>
      </c>
      <c r="K274" s="4">
        <f>_xlfn.XLOOKUP(D274, products!$A$1:$A$49, products!$D$1:$D$49,,0)</f>
        <v>1</v>
      </c>
      <c r="L274" s="5">
        <f>_xlfn.XLOOKUP(D274, products!$A$1:$A$49, products!$E$1:$E$49,,0)</f>
        <v>11.95</v>
      </c>
      <c r="M274" s="5">
        <f t="shared" si="8"/>
        <v>71.699999999999989</v>
      </c>
      <c r="N274" t="str">
        <f>IF(I274="Rob","Robusta",IF(I274="Exc","Excelsa",IF(I274="Ara","Arabica",IF(orders!I274="Lib","Liberica",""))))</f>
        <v>Robusta</v>
      </c>
      <c r="O274" t="str">
        <f t="shared" si="9"/>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 products!$A$1:$A$49, products!$C$1:$C$49,,0)</f>
        <v>L</v>
      </c>
      <c r="K275" s="4">
        <f>_xlfn.XLOOKUP(D275, products!$A$1:$A$49, products!$D$1:$D$49,,0)</f>
        <v>0.2</v>
      </c>
      <c r="L275" s="5">
        <f>_xlfn.XLOOKUP(D275, products!$A$1:$A$49, products!$E$1:$E$49,,0)</f>
        <v>3.8849999999999998</v>
      </c>
      <c r="M275" s="5">
        <f t="shared" si="8"/>
        <v>7.77</v>
      </c>
      <c r="N275" t="str">
        <f>IF(I275="Rob","Robusta",IF(I275="Exc","Excelsa",IF(I275="Ara","Arabica",IF(orders!I275="Lib","Liberica",""))))</f>
        <v>Arabica</v>
      </c>
      <c r="O275" t="str">
        <f t="shared" si="9"/>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 products!$A$1:$A$49, products!$C$1:$C$49,,0)</f>
        <v>M</v>
      </c>
      <c r="K276" s="4">
        <f>_xlfn.XLOOKUP(D276, products!$A$1:$A$49, products!$D$1:$D$49,,0)</f>
        <v>2.5</v>
      </c>
      <c r="L276" s="5">
        <f>_xlfn.XLOOKUP(D276, products!$A$1:$A$49, products!$E$1:$E$49,,0)</f>
        <v>25.874999999999996</v>
      </c>
      <c r="M276" s="5">
        <f t="shared" si="8"/>
        <v>25.874999999999996</v>
      </c>
      <c r="N276" t="str">
        <f>IF(I276="Rob","Robusta",IF(I276="Exc","Excelsa",IF(I276="Ara","Arabica",IF(orders!I276="Lib","Liberica",""))))</f>
        <v>Arabica</v>
      </c>
      <c r="O276" t="str">
        <f t="shared" si="9"/>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 products!$A$1:$A$49, products!$C$1:$C$49,,0)</f>
        <v>L</v>
      </c>
      <c r="K277" s="4">
        <f>_xlfn.XLOOKUP(D277, products!$A$1:$A$49, products!$D$1:$D$49,,0)</f>
        <v>2.5</v>
      </c>
      <c r="L277" s="5">
        <f>_xlfn.XLOOKUP(D277, products!$A$1:$A$49, products!$E$1:$E$49,,0)</f>
        <v>34.154999999999994</v>
      </c>
      <c r="M277" s="5">
        <f t="shared" si="8"/>
        <v>204.92999999999995</v>
      </c>
      <c r="N277" t="str">
        <f>IF(I277="Rob","Robusta",IF(I277="Exc","Excelsa",IF(I277="Ara","Arabica",IF(orders!I277="Lib","Liberica",""))))</f>
        <v>Excelsa</v>
      </c>
      <c r="O277" t="str">
        <f t="shared" si="9"/>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 products!$A$1:$A$49, products!$C$1:$C$49,,0)</f>
        <v>L</v>
      </c>
      <c r="K278" s="4">
        <f>_xlfn.XLOOKUP(D278, products!$A$1:$A$49, products!$D$1:$D$49,,0)</f>
        <v>2.5</v>
      </c>
      <c r="L278" s="5">
        <f>_xlfn.XLOOKUP(D278, products!$A$1:$A$49, products!$E$1:$E$49,,0)</f>
        <v>27.484999999999996</v>
      </c>
      <c r="M278" s="5">
        <f t="shared" si="8"/>
        <v>109.93999999999998</v>
      </c>
      <c r="N278" t="str">
        <f>IF(I278="Rob","Robusta",IF(I278="Exc","Excelsa",IF(I278="Ara","Arabica",IF(orders!I278="Lib","Liberica",""))))</f>
        <v>Robusta</v>
      </c>
      <c r="O278" t="str">
        <f t="shared" si="9"/>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 products!$A$1:$A$49, products!$C$1:$C$49,,0)</f>
        <v>L</v>
      </c>
      <c r="K279" s="4">
        <f>_xlfn.XLOOKUP(D279, products!$A$1:$A$49, products!$D$1:$D$49,,0)</f>
        <v>1</v>
      </c>
      <c r="L279" s="5">
        <f>_xlfn.XLOOKUP(D279, products!$A$1:$A$49, products!$E$1:$E$49,,0)</f>
        <v>14.85</v>
      </c>
      <c r="M279" s="5">
        <f t="shared" si="8"/>
        <v>89.1</v>
      </c>
      <c r="N279" t="str">
        <f>IF(I279="Rob","Robusta",IF(I279="Exc","Excelsa",IF(I279="Ara","Arabica",IF(orders!I279="Lib","Liberica",""))))</f>
        <v>Excelsa</v>
      </c>
      <c r="O279" t="str">
        <f t="shared" si="9"/>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 products!$A$1:$A$49, products!$C$1:$C$49,,0)</f>
        <v>L</v>
      </c>
      <c r="K280" s="4">
        <f>_xlfn.XLOOKUP(D280, products!$A$1:$A$49, products!$D$1:$D$49,,0)</f>
        <v>0.2</v>
      </c>
      <c r="L280" s="5">
        <f>_xlfn.XLOOKUP(D280, products!$A$1:$A$49, products!$E$1:$E$49,,0)</f>
        <v>3.8849999999999998</v>
      </c>
      <c r="M280" s="5">
        <f t="shared" si="8"/>
        <v>7.77</v>
      </c>
      <c r="N280" t="str">
        <f>IF(I280="Rob","Robusta",IF(I280="Exc","Excelsa",IF(I280="Ara","Arabica",IF(orders!I280="Lib","Liberica",""))))</f>
        <v>Arabica</v>
      </c>
      <c r="O280" t="str">
        <f t="shared" si="9"/>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 products!$A$1:$A$49, products!$C$1:$C$49,,0)</f>
        <v>M</v>
      </c>
      <c r="K281" s="4">
        <f>_xlfn.XLOOKUP(D281, products!$A$1:$A$49, products!$D$1:$D$49,,0)</f>
        <v>2.5</v>
      </c>
      <c r="L281" s="5">
        <f>_xlfn.XLOOKUP(D281, products!$A$1:$A$49, products!$E$1:$E$49,,0)</f>
        <v>33.464999999999996</v>
      </c>
      <c r="M281" s="5">
        <f t="shared" si="8"/>
        <v>33.464999999999996</v>
      </c>
      <c r="N281" t="str">
        <f>IF(I281="Rob","Robusta",IF(I281="Exc","Excelsa",IF(I281="Ara","Arabica",IF(orders!I281="Lib","Liberica",""))))</f>
        <v>Liberica</v>
      </c>
      <c r="O281" t="str">
        <f t="shared" si="9"/>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 products!$A$1:$A$49, products!$C$1:$C$49,,0)</f>
        <v>M</v>
      </c>
      <c r="K282" s="4">
        <f>_xlfn.XLOOKUP(D282, products!$A$1:$A$49, products!$D$1:$D$49,,0)</f>
        <v>0.5</v>
      </c>
      <c r="L282" s="5">
        <f>_xlfn.XLOOKUP(D282, products!$A$1:$A$49, products!$E$1:$E$49,,0)</f>
        <v>8.25</v>
      </c>
      <c r="M282" s="5">
        <f t="shared" si="8"/>
        <v>41.25</v>
      </c>
      <c r="N282" t="str">
        <f>IF(I282="Rob","Robusta",IF(I282="Exc","Excelsa",IF(I282="Ara","Arabica",IF(orders!I282="Lib","Liberica",""))))</f>
        <v>Excelsa</v>
      </c>
      <c r="O282" t="str">
        <f t="shared" si="9"/>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 products!$A$1:$A$49, products!$C$1:$C$49,,0)</f>
        <v>L</v>
      </c>
      <c r="K283" s="4">
        <f>_xlfn.XLOOKUP(D283, products!$A$1:$A$49, products!$D$1:$D$49,,0)</f>
        <v>1</v>
      </c>
      <c r="L283" s="5">
        <f>_xlfn.XLOOKUP(D283, products!$A$1:$A$49, products!$E$1:$E$49,,0)</f>
        <v>14.85</v>
      </c>
      <c r="M283" s="5">
        <f t="shared" si="8"/>
        <v>59.4</v>
      </c>
      <c r="N283" t="str">
        <f>IF(I283="Rob","Robusta",IF(I283="Exc","Excelsa",IF(I283="Ara","Arabica",IF(orders!I283="Lib","Liberica",""))))</f>
        <v>Excelsa</v>
      </c>
      <c r="O283" t="str">
        <f t="shared" si="9"/>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 products!$A$1:$A$49, products!$C$1:$C$49,,0)</f>
        <v>L</v>
      </c>
      <c r="K284" s="4">
        <f>_xlfn.XLOOKUP(D284, products!$A$1:$A$49, products!$D$1:$D$49,,0)</f>
        <v>0.5</v>
      </c>
      <c r="L284" s="5">
        <f>_xlfn.XLOOKUP(D284, products!$A$1:$A$49, products!$E$1:$E$49,,0)</f>
        <v>7.77</v>
      </c>
      <c r="M284" s="5">
        <f t="shared" si="8"/>
        <v>7.77</v>
      </c>
      <c r="N284" t="str">
        <f>IF(I284="Rob","Robusta",IF(I284="Exc","Excelsa",IF(I284="Ara","Arabica",IF(orders!I284="Lib","Liberica",""))))</f>
        <v>Arabica</v>
      </c>
      <c r="O284" t="str">
        <f t="shared" si="9"/>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 products!$A$1:$A$49, products!$C$1:$C$49,,0)</f>
        <v>D</v>
      </c>
      <c r="K285" s="4">
        <f>_xlfn.XLOOKUP(D285, products!$A$1:$A$49, products!$D$1:$D$49,,0)</f>
        <v>0.5</v>
      </c>
      <c r="L285" s="5">
        <f>_xlfn.XLOOKUP(D285, products!$A$1:$A$49, products!$E$1:$E$49,,0)</f>
        <v>5.3699999999999992</v>
      </c>
      <c r="M285" s="5">
        <f t="shared" si="8"/>
        <v>5.3699999999999992</v>
      </c>
      <c r="N285" t="str">
        <f>IF(I285="Rob","Robusta",IF(I285="Exc","Excelsa",IF(I285="Ara","Arabica",IF(orders!I285="Lib","Liberica",""))))</f>
        <v>Robusta</v>
      </c>
      <c r="O285" t="str">
        <f t="shared" si="9"/>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 products!$A$1:$A$49, products!$C$1:$C$49,,0)</f>
        <v>M</v>
      </c>
      <c r="K286" s="4">
        <f>_xlfn.XLOOKUP(D286, products!$A$1:$A$49, products!$D$1:$D$49,,0)</f>
        <v>2.5</v>
      </c>
      <c r="L286" s="5">
        <f>_xlfn.XLOOKUP(D286, products!$A$1:$A$49, products!$E$1:$E$49,,0)</f>
        <v>31.624999999999996</v>
      </c>
      <c r="M286" s="5">
        <f t="shared" si="8"/>
        <v>94.874999999999986</v>
      </c>
      <c r="N286" t="str">
        <f>IF(I286="Rob","Robusta",IF(I286="Exc","Excelsa",IF(I286="Ara","Arabica",IF(orders!I286="Lib","Liberica",""))))</f>
        <v>Excelsa</v>
      </c>
      <c r="O286" t="str">
        <f t="shared" si="9"/>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 products!$A$1:$A$49, products!$C$1:$C$49,,0)</f>
        <v>L</v>
      </c>
      <c r="K287" s="4">
        <f>_xlfn.XLOOKUP(D287, products!$A$1:$A$49, products!$D$1:$D$49,,0)</f>
        <v>2.5</v>
      </c>
      <c r="L287" s="5">
        <f>_xlfn.XLOOKUP(D287, products!$A$1:$A$49, products!$E$1:$E$49,,0)</f>
        <v>36.454999999999998</v>
      </c>
      <c r="M287" s="5">
        <f t="shared" si="8"/>
        <v>36.454999999999998</v>
      </c>
      <c r="N287" t="str">
        <f>IF(I287="Rob","Robusta",IF(I287="Exc","Excelsa",IF(I287="Ara","Arabica",IF(orders!I287="Lib","Liberica",""))))</f>
        <v>Liberica</v>
      </c>
      <c r="O287" t="str">
        <f t="shared" si="9"/>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 products!$A$1:$A$49, products!$C$1:$C$49,,0)</f>
        <v>M</v>
      </c>
      <c r="K288" s="4">
        <f>_xlfn.XLOOKUP(D288, products!$A$1:$A$49, products!$D$1:$D$49,,0)</f>
        <v>0.2</v>
      </c>
      <c r="L288" s="5">
        <f>_xlfn.XLOOKUP(D288, products!$A$1:$A$49, products!$E$1:$E$49,,0)</f>
        <v>3.375</v>
      </c>
      <c r="M288" s="5">
        <f t="shared" si="8"/>
        <v>13.5</v>
      </c>
      <c r="N288" t="str">
        <f>IF(I288="Rob","Robusta",IF(I288="Exc","Excelsa",IF(I288="Ara","Arabica",IF(orders!I288="Lib","Liberica",""))))</f>
        <v>Arabica</v>
      </c>
      <c r="O288" t="str">
        <f t="shared" si="9"/>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 products!$A$1:$A$49, products!$C$1:$C$49,,0)</f>
        <v>L</v>
      </c>
      <c r="K289" s="4">
        <f>_xlfn.XLOOKUP(D289, products!$A$1:$A$49, products!$D$1:$D$49,,0)</f>
        <v>0.2</v>
      </c>
      <c r="L289" s="5">
        <f>_xlfn.XLOOKUP(D289, products!$A$1:$A$49, products!$E$1:$E$49,,0)</f>
        <v>3.5849999999999995</v>
      </c>
      <c r="M289" s="5">
        <f t="shared" si="8"/>
        <v>14.339999999999998</v>
      </c>
      <c r="N289" t="str">
        <f>IF(I289="Rob","Robusta",IF(I289="Exc","Excelsa",IF(I289="Ara","Arabica",IF(orders!I289="Lib","Liberica",""))))</f>
        <v>Robusta</v>
      </c>
      <c r="O289" t="str">
        <f t="shared" si="9"/>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 products!$A$1:$A$49, products!$C$1:$C$49,,0)</f>
        <v>M</v>
      </c>
      <c r="K290" s="4">
        <f>_xlfn.XLOOKUP(D290, products!$A$1:$A$49, products!$D$1:$D$49,,0)</f>
        <v>0.5</v>
      </c>
      <c r="L290" s="5">
        <f>_xlfn.XLOOKUP(D290, products!$A$1:$A$49, products!$E$1:$E$49,,0)</f>
        <v>8.25</v>
      </c>
      <c r="M290" s="5">
        <f t="shared" si="8"/>
        <v>8.25</v>
      </c>
      <c r="N290" t="str">
        <f>IF(I290="Rob","Robusta",IF(I290="Exc","Excelsa",IF(I290="Ara","Arabica",IF(orders!I290="Lib","Liberica",""))))</f>
        <v>Excelsa</v>
      </c>
      <c r="O290" t="str">
        <f t="shared" si="9"/>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 products!$A$1:$A$49, products!$C$1:$C$49,,0)</f>
        <v>D</v>
      </c>
      <c r="K291" s="4">
        <f>_xlfn.XLOOKUP(D291, products!$A$1:$A$49, products!$D$1:$D$49,,0)</f>
        <v>0.2</v>
      </c>
      <c r="L291" s="5">
        <f>_xlfn.XLOOKUP(D291, products!$A$1:$A$49, products!$E$1:$E$49,,0)</f>
        <v>2.6849999999999996</v>
      </c>
      <c r="M291" s="5">
        <f t="shared" si="8"/>
        <v>13.424999999999997</v>
      </c>
      <c r="N291" t="str">
        <f>IF(I291="Rob","Robusta",IF(I291="Exc","Excelsa",IF(I291="Ara","Arabica",IF(orders!I291="Lib","Liberica",""))))</f>
        <v>Robusta</v>
      </c>
      <c r="O291" t="str">
        <f t="shared" si="9"/>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 products!$A$1:$A$49, products!$C$1:$C$49,,0)</f>
        <v>D</v>
      </c>
      <c r="K292" s="4">
        <f>_xlfn.XLOOKUP(D292, products!$A$1:$A$49, products!$D$1:$D$49,,0)</f>
        <v>1</v>
      </c>
      <c r="L292" s="5">
        <f>_xlfn.XLOOKUP(D292, products!$A$1:$A$49, products!$E$1:$E$49,,0)</f>
        <v>9.9499999999999993</v>
      </c>
      <c r="M292" s="5">
        <f t="shared" si="8"/>
        <v>49.75</v>
      </c>
      <c r="N292" t="str">
        <f>IF(I292="Rob","Robusta",IF(I292="Exc","Excelsa",IF(I292="Ara","Arabica",IF(orders!I292="Lib","Liberica",""))))</f>
        <v>Arabica</v>
      </c>
      <c r="O292" t="str">
        <f t="shared" si="9"/>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 products!$A$1:$A$49, products!$C$1:$C$49,,0)</f>
        <v>M</v>
      </c>
      <c r="K293" s="4">
        <f>_xlfn.XLOOKUP(D293, products!$A$1:$A$49, products!$D$1:$D$49,,0)</f>
        <v>0.5</v>
      </c>
      <c r="L293" s="5">
        <f>_xlfn.XLOOKUP(D293, products!$A$1:$A$49, products!$E$1:$E$49,,0)</f>
        <v>8.25</v>
      </c>
      <c r="M293" s="5">
        <f t="shared" si="8"/>
        <v>16.5</v>
      </c>
      <c r="N293" t="str">
        <f>IF(I293="Rob","Robusta",IF(I293="Exc","Excelsa",IF(I293="Ara","Arabica",IF(orders!I293="Lib","Liberica",""))))</f>
        <v>Excelsa</v>
      </c>
      <c r="O293" t="str">
        <f t="shared" si="9"/>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 products!$A$1:$A$49, products!$C$1:$C$49,,0)</f>
        <v>D</v>
      </c>
      <c r="K294" s="4">
        <f>_xlfn.XLOOKUP(D294, products!$A$1:$A$49, products!$D$1:$D$49,,0)</f>
        <v>0.5</v>
      </c>
      <c r="L294" s="5">
        <f>_xlfn.XLOOKUP(D294, products!$A$1:$A$49, products!$E$1:$E$49,,0)</f>
        <v>5.97</v>
      </c>
      <c r="M294" s="5">
        <f t="shared" si="8"/>
        <v>17.91</v>
      </c>
      <c r="N294" t="str">
        <f>IF(I294="Rob","Robusta",IF(I294="Exc","Excelsa",IF(I294="Ara","Arabica",IF(orders!I294="Lib","Liberica",""))))</f>
        <v>Arabica</v>
      </c>
      <c r="O294" t="str">
        <f t="shared" si="9"/>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 products!$A$1:$A$49, products!$C$1:$C$49,,0)</f>
        <v>D</v>
      </c>
      <c r="K295" s="4">
        <f>_xlfn.XLOOKUP(D295, products!$A$1:$A$49, products!$D$1:$D$49,,0)</f>
        <v>0.5</v>
      </c>
      <c r="L295" s="5">
        <f>_xlfn.XLOOKUP(D295, products!$A$1:$A$49, products!$E$1:$E$49,,0)</f>
        <v>5.97</v>
      </c>
      <c r="M295" s="5">
        <f t="shared" si="8"/>
        <v>29.849999999999998</v>
      </c>
      <c r="N295" t="str">
        <f>IF(I295="Rob","Robusta",IF(I295="Exc","Excelsa",IF(I295="Ara","Arabica",IF(orders!I295="Lib","Liberica",""))))</f>
        <v>Arabica</v>
      </c>
      <c r="O295" t="str">
        <f t="shared" si="9"/>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 products!$A$1:$A$49, products!$C$1:$C$49,,0)</f>
        <v>L</v>
      </c>
      <c r="K296" s="4">
        <f>_xlfn.XLOOKUP(D296, products!$A$1:$A$49, products!$D$1:$D$49,,0)</f>
        <v>1</v>
      </c>
      <c r="L296" s="5">
        <f>_xlfn.XLOOKUP(D296, products!$A$1:$A$49, products!$E$1:$E$49,,0)</f>
        <v>14.85</v>
      </c>
      <c r="M296" s="5">
        <f t="shared" si="8"/>
        <v>44.55</v>
      </c>
      <c r="N296" t="str">
        <f>IF(I296="Rob","Robusta",IF(I296="Exc","Excelsa",IF(I296="Ara","Arabica",IF(orders!I296="Lib","Liberica",""))))</f>
        <v>Excelsa</v>
      </c>
      <c r="O296" t="str">
        <f t="shared" si="9"/>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 products!$A$1:$A$49, products!$C$1:$C$49,,0)</f>
        <v>M</v>
      </c>
      <c r="K297" s="4">
        <f>_xlfn.XLOOKUP(D297, products!$A$1:$A$49, products!$D$1:$D$49,,0)</f>
        <v>1</v>
      </c>
      <c r="L297" s="5">
        <f>_xlfn.XLOOKUP(D297, products!$A$1:$A$49, products!$E$1:$E$49,,0)</f>
        <v>13.75</v>
      </c>
      <c r="M297" s="5">
        <f t="shared" si="8"/>
        <v>27.5</v>
      </c>
      <c r="N297" t="str">
        <f>IF(I297="Rob","Robusta",IF(I297="Exc","Excelsa",IF(I297="Ara","Arabica",IF(orders!I297="Lib","Liberica",""))))</f>
        <v>Excelsa</v>
      </c>
      <c r="O297" t="str">
        <f t="shared" si="9"/>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 products!$A$1:$A$49, products!$C$1:$C$49,,0)</f>
        <v>M</v>
      </c>
      <c r="K298" s="4">
        <f>_xlfn.XLOOKUP(D298, products!$A$1:$A$49, products!$D$1:$D$49,,0)</f>
        <v>0.5</v>
      </c>
      <c r="L298" s="5">
        <f>_xlfn.XLOOKUP(D298, products!$A$1:$A$49, products!$E$1:$E$49,,0)</f>
        <v>5.97</v>
      </c>
      <c r="M298" s="5">
        <f t="shared" si="8"/>
        <v>35.82</v>
      </c>
      <c r="N298" t="str">
        <f>IF(I298="Rob","Robusta",IF(I298="Exc","Excelsa",IF(I298="Ara","Arabica",IF(orders!I298="Lib","Liberica",""))))</f>
        <v>Robusta</v>
      </c>
      <c r="O298" t="str">
        <f t="shared" si="9"/>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 products!$A$1:$A$49, products!$C$1:$C$49,,0)</f>
        <v>D</v>
      </c>
      <c r="K299" s="4">
        <f>_xlfn.XLOOKUP(D299, products!$A$1:$A$49, products!$D$1:$D$49,,0)</f>
        <v>0.5</v>
      </c>
      <c r="L299" s="5">
        <f>_xlfn.XLOOKUP(D299, products!$A$1:$A$49, products!$E$1:$E$49,,0)</f>
        <v>5.3699999999999992</v>
      </c>
      <c r="M299" s="5">
        <f t="shared" si="8"/>
        <v>16.11</v>
      </c>
      <c r="N299" t="str">
        <f>IF(I299="Rob","Robusta",IF(I299="Exc","Excelsa",IF(I299="Ara","Arabica",IF(orders!I299="Lib","Liberica",""))))</f>
        <v>Robusta</v>
      </c>
      <c r="O299" t="str">
        <f t="shared" si="9"/>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 products!$A$1:$A$49, products!$C$1:$C$49,,0)</f>
        <v>L</v>
      </c>
      <c r="K300" s="4">
        <f>_xlfn.XLOOKUP(D300, products!$A$1:$A$49, products!$D$1:$D$49,,0)</f>
        <v>0.2</v>
      </c>
      <c r="L300" s="5">
        <f>_xlfn.XLOOKUP(D300, products!$A$1:$A$49, products!$E$1:$E$49,,0)</f>
        <v>4.4550000000000001</v>
      </c>
      <c r="M300" s="5">
        <f t="shared" si="8"/>
        <v>26.73</v>
      </c>
      <c r="N300" t="str">
        <f>IF(I300="Rob","Robusta",IF(I300="Exc","Excelsa",IF(I300="Ara","Arabica",IF(orders!I300="Lib","Liberica",""))))</f>
        <v>Excelsa</v>
      </c>
      <c r="O300" t="str">
        <f t="shared" si="9"/>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 products!$A$1:$A$49, products!$C$1:$C$49,,0)</f>
        <v>L</v>
      </c>
      <c r="K301" s="4">
        <f>_xlfn.XLOOKUP(D301, products!$A$1:$A$49, products!$D$1:$D$49,,0)</f>
        <v>2.5</v>
      </c>
      <c r="L301" s="5">
        <f>_xlfn.XLOOKUP(D301, products!$A$1:$A$49, products!$E$1:$E$49,,0)</f>
        <v>34.154999999999994</v>
      </c>
      <c r="M301" s="5">
        <f t="shared" si="8"/>
        <v>204.92999999999995</v>
      </c>
      <c r="N301" t="str">
        <f>IF(I301="Rob","Robusta",IF(I301="Exc","Excelsa",IF(I301="Ara","Arabica",IF(orders!I301="Lib","Liberica",""))))</f>
        <v>Excelsa</v>
      </c>
      <c r="O301" t="str">
        <f t="shared" si="9"/>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 products!$A$1:$A$49, products!$C$1:$C$49,,0)</f>
        <v>L</v>
      </c>
      <c r="K302" s="4">
        <f>_xlfn.XLOOKUP(D302, products!$A$1:$A$49, products!$D$1:$D$49,,0)</f>
        <v>1</v>
      </c>
      <c r="L302" s="5">
        <f>_xlfn.XLOOKUP(D302, products!$A$1:$A$49, products!$E$1:$E$49,,0)</f>
        <v>12.95</v>
      </c>
      <c r="M302" s="5">
        <f t="shared" si="8"/>
        <v>38.849999999999994</v>
      </c>
      <c r="N302" t="str">
        <f>IF(I302="Rob","Robusta",IF(I302="Exc","Excelsa",IF(I302="Ara","Arabica",IF(orders!I302="Lib","Liberica",""))))</f>
        <v>Arabica</v>
      </c>
      <c r="O302" t="str">
        <f t="shared" si="9"/>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 products!$A$1:$A$49, products!$C$1:$C$49,,0)</f>
        <v>D</v>
      </c>
      <c r="K303" s="4">
        <f>_xlfn.XLOOKUP(D303, products!$A$1:$A$49, products!$D$1:$D$49,,0)</f>
        <v>0.2</v>
      </c>
      <c r="L303" s="5">
        <f>_xlfn.XLOOKUP(D303, products!$A$1:$A$49, products!$E$1:$E$49,,0)</f>
        <v>3.8849999999999998</v>
      </c>
      <c r="M303" s="5">
        <f t="shared" si="8"/>
        <v>15.54</v>
      </c>
      <c r="N303" t="str">
        <f>IF(I303="Rob","Robusta",IF(I303="Exc","Excelsa",IF(I303="Ara","Arabica",IF(orders!I303="Lib","Liberica",""))))</f>
        <v>Liberica</v>
      </c>
      <c r="O303" t="str">
        <f t="shared" si="9"/>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 products!$A$1:$A$49, products!$C$1:$C$49,,0)</f>
        <v>M</v>
      </c>
      <c r="K304" s="4">
        <f>_xlfn.XLOOKUP(D304, products!$A$1:$A$49, products!$D$1:$D$49,,0)</f>
        <v>0.5</v>
      </c>
      <c r="L304" s="5">
        <f>_xlfn.XLOOKUP(D304, products!$A$1:$A$49, products!$E$1:$E$49,,0)</f>
        <v>6.75</v>
      </c>
      <c r="M304" s="5">
        <f t="shared" si="8"/>
        <v>6.75</v>
      </c>
      <c r="N304" t="str">
        <f>IF(I304="Rob","Robusta",IF(I304="Exc","Excelsa",IF(I304="Ara","Arabica",IF(orders!I304="Lib","Liberica",""))))</f>
        <v>Arabica</v>
      </c>
      <c r="O304" t="str">
        <f t="shared" si="9"/>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 products!$A$1:$A$49, products!$C$1:$C$49,,0)</f>
        <v>D</v>
      </c>
      <c r="K305" s="4">
        <f>_xlfn.XLOOKUP(D305, products!$A$1:$A$49, products!$D$1:$D$49,,0)</f>
        <v>2.5</v>
      </c>
      <c r="L305" s="5">
        <f>_xlfn.XLOOKUP(D305, products!$A$1:$A$49, products!$E$1:$E$49,,0)</f>
        <v>27.945</v>
      </c>
      <c r="M305" s="5">
        <f t="shared" si="8"/>
        <v>111.78</v>
      </c>
      <c r="N305" t="str">
        <f>IF(I305="Rob","Robusta",IF(I305="Exc","Excelsa",IF(I305="Ara","Arabica",IF(orders!I305="Lib","Liberica",""))))</f>
        <v>Excelsa</v>
      </c>
      <c r="O305" t="str">
        <f t="shared" si="9"/>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 products!$A$1:$A$49, products!$C$1:$C$49,,0)</f>
        <v>L</v>
      </c>
      <c r="K306" s="4">
        <f>_xlfn.XLOOKUP(D306, products!$A$1:$A$49, products!$D$1:$D$49,,0)</f>
        <v>0.2</v>
      </c>
      <c r="L306" s="5">
        <f>_xlfn.XLOOKUP(D306, products!$A$1:$A$49, products!$E$1:$E$49,,0)</f>
        <v>3.8849999999999998</v>
      </c>
      <c r="M306" s="5">
        <f t="shared" si="8"/>
        <v>3.8849999999999998</v>
      </c>
      <c r="N306" t="str">
        <f>IF(I306="Rob","Robusta",IF(I306="Exc","Excelsa",IF(I306="Ara","Arabica",IF(orders!I306="Lib","Liberica",""))))</f>
        <v>Arabica</v>
      </c>
      <c r="O306" t="str">
        <f t="shared" si="9"/>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 products!$A$1:$A$49, products!$C$1:$C$49,,0)</f>
        <v>M</v>
      </c>
      <c r="K307" s="4">
        <f>_xlfn.XLOOKUP(D307, products!$A$1:$A$49, products!$D$1:$D$49,,0)</f>
        <v>0.2</v>
      </c>
      <c r="L307" s="5">
        <f>_xlfn.XLOOKUP(D307, products!$A$1:$A$49, products!$E$1:$E$49,,0)</f>
        <v>4.3650000000000002</v>
      </c>
      <c r="M307" s="5">
        <f t="shared" si="8"/>
        <v>21.825000000000003</v>
      </c>
      <c r="N307" t="str">
        <f>IF(I307="Rob","Robusta",IF(I307="Exc","Excelsa",IF(I307="Ara","Arabica",IF(orders!I307="Lib","Liberica",""))))</f>
        <v>Liberica</v>
      </c>
      <c r="O307" t="str">
        <f t="shared" si="9"/>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 products!$A$1:$A$49, products!$C$1:$C$49,,0)</f>
        <v>M</v>
      </c>
      <c r="K308" s="4">
        <f>_xlfn.XLOOKUP(D308, products!$A$1:$A$49, products!$D$1:$D$49,,0)</f>
        <v>0.2</v>
      </c>
      <c r="L308" s="5">
        <f>_xlfn.XLOOKUP(D308, products!$A$1:$A$49, products!$E$1:$E$49,,0)</f>
        <v>2.9849999999999999</v>
      </c>
      <c r="M308" s="5">
        <f t="shared" si="8"/>
        <v>14.924999999999999</v>
      </c>
      <c r="N308" t="str">
        <f>IF(I308="Rob","Robusta",IF(I308="Exc","Excelsa",IF(I308="Ara","Arabica",IF(orders!I308="Lib","Liberica",""))))</f>
        <v>Robusta</v>
      </c>
      <c r="O308" t="str">
        <f t="shared" si="9"/>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 products!$A$1:$A$49, products!$C$1:$C$49,,0)</f>
        <v>M</v>
      </c>
      <c r="K309" s="4">
        <f>_xlfn.XLOOKUP(D309, products!$A$1:$A$49, products!$D$1:$D$49,,0)</f>
        <v>1</v>
      </c>
      <c r="L309" s="5">
        <f>_xlfn.XLOOKUP(D309, products!$A$1:$A$49, products!$E$1:$E$49,,0)</f>
        <v>11.25</v>
      </c>
      <c r="M309" s="5">
        <f t="shared" si="8"/>
        <v>33.75</v>
      </c>
      <c r="N309" t="str">
        <f>IF(I309="Rob","Robusta",IF(I309="Exc","Excelsa",IF(I309="Ara","Arabica",IF(orders!I309="Lib","Liberica",""))))</f>
        <v>Arabica</v>
      </c>
      <c r="O309" t="str">
        <f t="shared" si="9"/>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 products!$A$1:$A$49, products!$C$1:$C$49,,0)</f>
        <v>M</v>
      </c>
      <c r="K310" s="4">
        <f>_xlfn.XLOOKUP(D310, products!$A$1:$A$49, products!$D$1:$D$49,,0)</f>
        <v>1</v>
      </c>
      <c r="L310" s="5">
        <f>_xlfn.XLOOKUP(D310, products!$A$1:$A$49, products!$E$1:$E$49,,0)</f>
        <v>11.25</v>
      </c>
      <c r="M310" s="5">
        <f t="shared" si="8"/>
        <v>33.75</v>
      </c>
      <c r="N310" t="str">
        <f>IF(I310="Rob","Robusta",IF(I310="Exc","Excelsa",IF(I310="Ara","Arabica",IF(orders!I310="Lib","Liberica",""))))</f>
        <v>Arabica</v>
      </c>
      <c r="O310" t="str">
        <f t="shared" si="9"/>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 products!$A$1:$A$49, products!$C$1:$C$49,,0)</f>
        <v>M</v>
      </c>
      <c r="K311" s="4">
        <f>_xlfn.XLOOKUP(D311, products!$A$1:$A$49, products!$D$1:$D$49,,0)</f>
        <v>0.2</v>
      </c>
      <c r="L311" s="5">
        <f>_xlfn.XLOOKUP(D311, products!$A$1:$A$49, products!$E$1:$E$49,,0)</f>
        <v>4.3650000000000002</v>
      </c>
      <c r="M311" s="5">
        <f t="shared" si="8"/>
        <v>26.19</v>
      </c>
      <c r="N311" t="str">
        <f>IF(I311="Rob","Robusta",IF(I311="Exc","Excelsa",IF(I311="Ara","Arabica",IF(orders!I311="Lib","Liberica",""))))</f>
        <v>Liberica</v>
      </c>
      <c r="O311" t="str">
        <f t="shared" si="9"/>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 products!$A$1:$A$49, products!$C$1:$C$49,,0)</f>
        <v>L</v>
      </c>
      <c r="K312" s="4">
        <f>_xlfn.XLOOKUP(D312, products!$A$1:$A$49, products!$D$1:$D$49,,0)</f>
        <v>1</v>
      </c>
      <c r="L312" s="5">
        <f>_xlfn.XLOOKUP(D312, products!$A$1:$A$49, products!$E$1:$E$49,,0)</f>
        <v>14.85</v>
      </c>
      <c r="M312" s="5">
        <f t="shared" si="8"/>
        <v>14.85</v>
      </c>
      <c r="N312" t="str">
        <f>IF(I312="Rob","Robusta",IF(I312="Exc","Excelsa",IF(I312="Ara","Arabica",IF(orders!I312="Lib","Liberica",""))))</f>
        <v>Excelsa</v>
      </c>
      <c r="O312" t="str">
        <f t="shared" si="9"/>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 products!$A$1:$A$49, products!$C$1:$C$49,,0)</f>
        <v>M</v>
      </c>
      <c r="K313" s="4">
        <f>_xlfn.XLOOKUP(D313, products!$A$1:$A$49, products!$D$1:$D$49,,0)</f>
        <v>2.5</v>
      </c>
      <c r="L313" s="5">
        <f>_xlfn.XLOOKUP(D313, products!$A$1:$A$49, products!$E$1:$E$49,,0)</f>
        <v>31.624999999999996</v>
      </c>
      <c r="M313" s="5">
        <f t="shared" si="8"/>
        <v>189.74999999999997</v>
      </c>
      <c r="N313" t="str">
        <f>IF(I313="Rob","Robusta",IF(I313="Exc","Excelsa",IF(I313="Ara","Arabica",IF(orders!I313="Lib","Liberica",""))))</f>
        <v>Excelsa</v>
      </c>
      <c r="O313" t="str">
        <f t="shared" si="9"/>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 products!$A$1:$A$49, products!$C$1:$C$49,,0)</f>
        <v>M</v>
      </c>
      <c r="K314" s="4">
        <f>_xlfn.XLOOKUP(D314, products!$A$1:$A$49, products!$D$1:$D$49,,0)</f>
        <v>0.5</v>
      </c>
      <c r="L314" s="5">
        <f>_xlfn.XLOOKUP(D314, products!$A$1:$A$49, products!$E$1:$E$49,,0)</f>
        <v>5.97</v>
      </c>
      <c r="M314" s="5">
        <f t="shared" si="8"/>
        <v>5.97</v>
      </c>
      <c r="N314" t="str">
        <f>IF(I314="Rob","Robusta",IF(I314="Exc","Excelsa",IF(I314="Ara","Arabica",IF(orders!I314="Lib","Liberica",""))))</f>
        <v>Robusta</v>
      </c>
      <c r="O314" t="str">
        <f t="shared" si="9"/>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 products!$A$1:$A$49, products!$C$1:$C$49,,0)</f>
        <v>M</v>
      </c>
      <c r="K315" s="4">
        <f>_xlfn.XLOOKUP(D315, products!$A$1:$A$49, products!$D$1:$D$49,,0)</f>
        <v>1</v>
      </c>
      <c r="L315" s="5">
        <f>_xlfn.XLOOKUP(D315, products!$A$1:$A$49, products!$E$1:$E$49,,0)</f>
        <v>9.9499999999999993</v>
      </c>
      <c r="M315" s="5">
        <f t="shared" si="8"/>
        <v>29.849999999999998</v>
      </c>
      <c r="N315" t="str">
        <f>IF(I315="Rob","Robusta",IF(I315="Exc","Excelsa",IF(I315="Ara","Arabica",IF(orders!I315="Lib","Liberica",""))))</f>
        <v>Robusta</v>
      </c>
      <c r="O315" t="str">
        <f t="shared" si="9"/>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 products!$A$1:$A$49, products!$C$1:$C$49,,0)</f>
        <v>D</v>
      </c>
      <c r="K316" s="4">
        <f>_xlfn.XLOOKUP(D316, products!$A$1:$A$49, products!$D$1:$D$49,,0)</f>
        <v>1</v>
      </c>
      <c r="L316" s="5">
        <f>_xlfn.XLOOKUP(D316, products!$A$1:$A$49, products!$E$1:$E$49,,0)</f>
        <v>8.9499999999999993</v>
      </c>
      <c r="M316" s="5">
        <f t="shared" si="8"/>
        <v>44.75</v>
      </c>
      <c r="N316" t="str">
        <f>IF(I316="Rob","Robusta",IF(I316="Exc","Excelsa",IF(I316="Ara","Arabica",IF(orders!I316="Lib","Liberica",""))))</f>
        <v>Robusta</v>
      </c>
      <c r="O316" t="str">
        <f t="shared" si="9"/>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 products!$A$1:$A$49, products!$C$1:$C$49,,0)</f>
        <v>L</v>
      </c>
      <c r="K317" s="4">
        <f>_xlfn.XLOOKUP(D317, products!$A$1:$A$49, products!$D$1:$D$49,,0)</f>
        <v>2.5</v>
      </c>
      <c r="L317" s="5">
        <f>_xlfn.XLOOKUP(D317, products!$A$1:$A$49, products!$E$1:$E$49,,0)</f>
        <v>34.154999999999994</v>
      </c>
      <c r="M317" s="5">
        <f t="shared" si="8"/>
        <v>34.154999999999994</v>
      </c>
      <c r="N317" t="str">
        <f>IF(I317="Rob","Robusta",IF(I317="Exc","Excelsa",IF(I317="Ara","Arabica",IF(orders!I317="Lib","Liberica",""))))</f>
        <v>Excelsa</v>
      </c>
      <c r="O317" t="str">
        <f t="shared" si="9"/>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 products!$A$1:$A$49, products!$C$1:$C$49,,0)</f>
        <v>L</v>
      </c>
      <c r="K318" s="4">
        <f>_xlfn.XLOOKUP(D318, products!$A$1:$A$49, products!$D$1:$D$49,,0)</f>
        <v>2.5</v>
      </c>
      <c r="L318" s="5">
        <f>_xlfn.XLOOKUP(D318, products!$A$1:$A$49, products!$E$1:$E$49,,0)</f>
        <v>34.154999999999994</v>
      </c>
      <c r="M318" s="5">
        <f t="shared" si="8"/>
        <v>204.92999999999995</v>
      </c>
      <c r="N318" t="str">
        <f>IF(I318="Rob","Robusta",IF(I318="Exc","Excelsa",IF(I318="Ara","Arabica",IF(orders!I318="Lib","Liberica",""))))</f>
        <v>Excelsa</v>
      </c>
      <c r="O318" t="str">
        <f t="shared" si="9"/>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 products!$A$1:$A$49, products!$C$1:$C$49,,0)</f>
        <v>D</v>
      </c>
      <c r="K319" s="4">
        <f>_xlfn.XLOOKUP(D319, products!$A$1:$A$49, products!$D$1:$D$49,,0)</f>
        <v>0.5</v>
      </c>
      <c r="L319" s="5">
        <f>_xlfn.XLOOKUP(D319, products!$A$1:$A$49, products!$E$1:$E$49,,0)</f>
        <v>7.29</v>
      </c>
      <c r="M319" s="5">
        <f t="shared" si="8"/>
        <v>21.87</v>
      </c>
      <c r="N319" t="str">
        <f>IF(I319="Rob","Robusta",IF(I319="Exc","Excelsa",IF(I319="Ara","Arabica",IF(orders!I319="Lib","Liberica",""))))</f>
        <v>Excelsa</v>
      </c>
      <c r="O319" t="str">
        <f t="shared" si="9"/>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 products!$A$1:$A$49, products!$C$1:$C$49,,0)</f>
        <v>M</v>
      </c>
      <c r="K320" s="4">
        <f>_xlfn.XLOOKUP(D320, products!$A$1:$A$49, products!$D$1:$D$49,,0)</f>
        <v>2.5</v>
      </c>
      <c r="L320" s="5">
        <f>_xlfn.XLOOKUP(D320, products!$A$1:$A$49, products!$E$1:$E$49,,0)</f>
        <v>25.874999999999996</v>
      </c>
      <c r="M320" s="5">
        <f t="shared" si="8"/>
        <v>51.749999999999993</v>
      </c>
      <c r="N320" t="str">
        <f>IF(I320="Rob","Robusta",IF(I320="Exc","Excelsa",IF(I320="Ara","Arabica",IF(orders!I320="Lib","Liberica",""))))</f>
        <v>Arabica</v>
      </c>
      <c r="O320" t="str">
        <f t="shared" si="9"/>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 products!$A$1:$A$49, products!$C$1:$C$49,,0)</f>
        <v>M</v>
      </c>
      <c r="K321" s="4">
        <f>_xlfn.XLOOKUP(D321, products!$A$1:$A$49, products!$D$1:$D$49,,0)</f>
        <v>0.2</v>
      </c>
      <c r="L321" s="5">
        <f>_xlfn.XLOOKUP(D321, products!$A$1:$A$49, products!$E$1:$E$49,,0)</f>
        <v>4.125</v>
      </c>
      <c r="M321" s="5">
        <f t="shared" si="8"/>
        <v>8.25</v>
      </c>
      <c r="N321" t="str">
        <f>IF(I321="Rob","Robusta",IF(I321="Exc","Excelsa",IF(I321="Ara","Arabica",IF(orders!I321="Lib","Liberica",""))))</f>
        <v>Excelsa</v>
      </c>
      <c r="O321" t="str">
        <f t="shared" si="9"/>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 products!$A$1:$A$49, products!$C$1:$C$49,,0)</f>
        <v>L</v>
      </c>
      <c r="K322" s="4">
        <f>_xlfn.XLOOKUP(D322, products!$A$1:$A$49, products!$D$1:$D$49,,0)</f>
        <v>0.2</v>
      </c>
      <c r="L322" s="5">
        <f>_xlfn.XLOOKUP(D322, products!$A$1:$A$49, products!$E$1:$E$49,,0)</f>
        <v>3.8849999999999998</v>
      </c>
      <c r="M322" s="5">
        <f t="shared" ref="M322:M385" si="10">L322*E322</f>
        <v>19.424999999999997</v>
      </c>
      <c r="N322" t="str">
        <f>IF(I322="Rob","Robusta",IF(I322="Exc","Excelsa",IF(I322="Ara","Arabica",IF(orders!I322="Lib","Liberica",""))))</f>
        <v>Arabica</v>
      </c>
      <c r="O322" t="str">
        <f t="shared" ref="O322:O385" si="11">IF(J322="M","Medium",IF(J322="L","Light",IF(J322="D","Dark","")))</f>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 products!$A$1:$A$49, products!$C$1:$C$49,,0)</f>
        <v>M</v>
      </c>
      <c r="K323" s="4">
        <f>_xlfn.XLOOKUP(D323, products!$A$1:$A$49, products!$D$1:$D$49,,0)</f>
        <v>0.2</v>
      </c>
      <c r="L323" s="5">
        <f>_xlfn.XLOOKUP(D323, products!$A$1:$A$49, products!$E$1:$E$49,,0)</f>
        <v>3.375</v>
      </c>
      <c r="M323" s="5">
        <f t="shared" si="10"/>
        <v>20.25</v>
      </c>
      <c r="N323" t="str">
        <f>IF(I323="Rob","Robusta",IF(I323="Exc","Excelsa",IF(I323="Ara","Arabica",IF(orders!I323="Lib","Liberica",""))))</f>
        <v>Arabica</v>
      </c>
      <c r="O323" t="str">
        <f t="shared" si="11"/>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 products!$A$1:$A$49, products!$C$1:$C$49,,0)</f>
        <v>D</v>
      </c>
      <c r="K324" s="4">
        <f>_xlfn.XLOOKUP(D324, products!$A$1:$A$49, products!$D$1:$D$49,,0)</f>
        <v>0.5</v>
      </c>
      <c r="L324" s="5">
        <f>_xlfn.XLOOKUP(D324, products!$A$1:$A$49, products!$E$1:$E$49,,0)</f>
        <v>7.77</v>
      </c>
      <c r="M324" s="5">
        <f t="shared" si="10"/>
        <v>23.31</v>
      </c>
      <c r="N324" t="str">
        <f>IF(I324="Rob","Robusta",IF(I324="Exc","Excelsa",IF(I324="Ara","Arabica",IF(orders!I324="Lib","Liberica",""))))</f>
        <v>Liberica</v>
      </c>
      <c r="O324" t="str">
        <f t="shared" si="11"/>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 products!$A$1:$A$49, products!$C$1:$C$49,,0)</f>
        <v>D</v>
      </c>
      <c r="K325" s="4">
        <f>_xlfn.XLOOKUP(D325, products!$A$1:$A$49, products!$D$1:$D$49,,0)</f>
        <v>0.2</v>
      </c>
      <c r="L325" s="5">
        <f>_xlfn.XLOOKUP(D325, products!$A$1:$A$49, products!$E$1:$E$49,,0)</f>
        <v>3.645</v>
      </c>
      <c r="M325" s="5">
        <f t="shared" si="10"/>
        <v>18.225000000000001</v>
      </c>
      <c r="N325" t="str">
        <f>IF(I325="Rob","Robusta",IF(I325="Exc","Excelsa",IF(I325="Ara","Arabica",IF(orders!I325="Lib","Liberica",""))))</f>
        <v>Excelsa</v>
      </c>
      <c r="O325" t="str">
        <f t="shared" si="11"/>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 products!$A$1:$A$49, products!$C$1:$C$49,,0)</f>
        <v>M</v>
      </c>
      <c r="K326" s="4">
        <f>_xlfn.XLOOKUP(D326, products!$A$1:$A$49, products!$D$1:$D$49,,0)</f>
        <v>1</v>
      </c>
      <c r="L326" s="5">
        <f>_xlfn.XLOOKUP(D326, products!$A$1:$A$49, products!$E$1:$E$49,,0)</f>
        <v>13.75</v>
      </c>
      <c r="M326" s="5">
        <f t="shared" si="10"/>
        <v>13.75</v>
      </c>
      <c r="N326" t="str">
        <f>IF(I326="Rob","Robusta",IF(I326="Exc","Excelsa",IF(I326="Ara","Arabica",IF(orders!I326="Lib","Liberica",""))))</f>
        <v>Excelsa</v>
      </c>
      <c r="O326" t="str">
        <f t="shared" si="11"/>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 products!$A$1:$A$49, products!$C$1:$C$49,,0)</f>
        <v>L</v>
      </c>
      <c r="K327" s="4">
        <f>_xlfn.XLOOKUP(D327, products!$A$1:$A$49, products!$D$1:$D$49,,0)</f>
        <v>2.5</v>
      </c>
      <c r="L327" s="5">
        <f>_xlfn.XLOOKUP(D327, products!$A$1:$A$49, products!$E$1:$E$49,,0)</f>
        <v>29.784999999999997</v>
      </c>
      <c r="M327" s="5">
        <f t="shared" si="10"/>
        <v>29.784999999999997</v>
      </c>
      <c r="N327" t="str">
        <f>IF(I327="Rob","Robusta",IF(I327="Exc","Excelsa",IF(I327="Ara","Arabica",IF(orders!I327="Lib","Liberica",""))))</f>
        <v>Arabica</v>
      </c>
      <c r="O327" t="str">
        <f t="shared" si="11"/>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 products!$A$1:$A$49, products!$C$1:$C$49,,0)</f>
        <v>D</v>
      </c>
      <c r="K328" s="4">
        <f>_xlfn.XLOOKUP(D328, products!$A$1:$A$49, products!$D$1:$D$49,,0)</f>
        <v>1</v>
      </c>
      <c r="L328" s="5">
        <f>_xlfn.XLOOKUP(D328, products!$A$1:$A$49, products!$E$1:$E$49,,0)</f>
        <v>8.9499999999999993</v>
      </c>
      <c r="M328" s="5">
        <f t="shared" si="10"/>
        <v>44.75</v>
      </c>
      <c r="N328" t="str">
        <f>IF(I328="Rob","Robusta",IF(I328="Exc","Excelsa",IF(I328="Ara","Arabica",IF(orders!I328="Lib","Liberica",""))))</f>
        <v>Robusta</v>
      </c>
      <c r="O328" t="str">
        <f t="shared" si="11"/>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 products!$A$1:$A$49, products!$C$1:$C$49,,0)</f>
        <v>D</v>
      </c>
      <c r="K329" s="4">
        <f>_xlfn.XLOOKUP(D329, products!$A$1:$A$49, products!$D$1:$D$49,,0)</f>
        <v>1</v>
      </c>
      <c r="L329" s="5">
        <f>_xlfn.XLOOKUP(D329, products!$A$1:$A$49, products!$E$1:$E$49,,0)</f>
        <v>8.9499999999999993</v>
      </c>
      <c r="M329" s="5">
        <f t="shared" si="10"/>
        <v>44.75</v>
      </c>
      <c r="N329" t="str">
        <f>IF(I329="Rob","Robusta",IF(I329="Exc","Excelsa",IF(I329="Ara","Arabica",IF(orders!I329="Lib","Liberica",""))))</f>
        <v>Robusta</v>
      </c>
      <c r="O329" t="str">
        <f t="shared" si="11"/>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 products!$A$1:$A$49, products!$C$1:$C$49,,0)</f>
        <v>L</v>
      </c>
      <c r="K330" s="4">
        <f>_xlfn.XLOOKUP(D330, products!$A$1:$A$49, products!$D$1:$D$49,,0)</f>
        <v>0.5</v>
      </c>
      <c r="L330" s="5">
        <f>_xlfn.XLOOKUP(D330, products!$A$1:$A$49, products!$E$1:$E$49,,0)</f>
        <v>9.51</v>
      </c>
      <c r="M330" s="5">
        <f t="shared" si="10"/>
        <v>38.04</v>
      </c>
      <c r="N330" t="str">
        <f>IF(I330="Rob","Robusta",IF(I330="Exc","Excelsa",IF(I330="Ara","Arabica",IF(orders!I330="Lib","Liberica",""))))</f>
        <v>Liberica</v>
      </c>
      <c r="O330" t="str">
        <f t="shared" si="11"/>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 products!$A$1:$A$49, products!$C$1:$C$49,,0)</f>
        <v>D</v>
      </c>
      <c r="K331" s="4">
        <f>_xlfn.XLOOKUP(D331, products!$A$1:$A$49, products!$D$1:$D$49,,0)</f>
        <v>0.5</v>
      </c>
      <c r="L331" s="5">
        <f>_xlfn.XLOOKUP(D331, products!$A$1:$A$49, products!$E$1:$E$49,,0)</f>
        <v>5.3699999999999992</v>
      </c>
      <c r="M331" s="5">
        <f t="shared" si="10"/>
        <v>21.479999999999997</v>
      </c>
      <c r="N331" t="str">
        <f>IF(I331="Rob","Robusta",IF(I331="Exc","Excelsa",IF(I331="Ara","Arabica",IF(orders!I331="Lib","Liberica",""))))</f>
        <v>Robusta</v>
      </c>
      <c r="O331" t="str">
        <f t="shared" si="11"/>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 products!$A$1:$A$49, products!$C$1:$C$49,,0)</f>
        <v>D</v>
      </c>
      <c r="K332" s="4">
        <f>_xlfn.XLOOKUP(D332, products!$A$1:$A$49, products!$D$1:$D$49,,0)</f>
        <v>0.5</v>
      </c>
      <c r="L332" s="5">
        <f>_xlfn.XLOOKUP(D332, products!$A$1:$A$49, products!$E$1:$E$49,,0)</f>
        <v>5.3699999999999992</v>
      </c>
      <c r="M332" s="5">
        <f t="shared" si="10"/>
        <v>16.11</v>
      </c>
      <c r="N332" t="str">
        <f>IF(I332="Rob","Robusta",IF(I332="Exc","Excelsa",IF(I332="Ara","Arabica",IF(orders!I332="Lib","Liberica",""))))</f>
        <v>Robusta</v>
      </c>
      <c r="O332" t="str">
        <f t="shared" si="11"/>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 products!$A$1:$A$49, products!$C$1:$C$49,,0)</f>
        <v>M</v>
      </c>
      <c r="K333" s="4">
        <f>_xlfn.XLOOKUP(D333, products!$A$1:$A$49, products!$D$1:$D$49,,0)</f>
        <v>2.5</v>
      </c>
      <c r="L333" s="5">
        <f>_xlfn.XLOOKUP(D333, products!$A$1:$A$49, products!$E$1:$E$49,,0)</f>
        <v>22.884999999999998</v>
      </c>
      <c r="M333" s="5">
        <f t="shared" si="10"/>
        <v>22.884999999999998</v>
      </c>
      <c r="N333" t="str">
        <f>IF(I333="Rob","Robusta",IF(I333="Exc","Excelsa",IF(I333="Ara","Arabica",IF(orders!I333="Lib","Liberica",""))))</f>
        <v>Robusta</v>
      </c>
      <c r="O333" t="str">
        <f t="shared" si="11"/>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 products!$A$1:$A$49, products!$C$1:$C$49,,0)</f>
        <v>D</v>
      </c>
      <c r="K334" s="4">
        <f>_xlfn.XLOOKUP(D334, products!$A$1:$A$49, products!$D$1:$D$49,,0)</f>
        <v>0.5</v>
      </c>
      <c r="L334" s="5">
        <f>_xlfn.XLOOKUP(D334, products!$A$1:$A$49, products!$E$1:$E$49,,0)</f>
        <v>5.97</v>
      </c>
      <c r="M334" s="5">
        <f t="shared" si="10"/>
        <v>17.91</v>
      </c>
      <c r="N334" t="str">
        <f>IF(I334="Rob","Robusta",IF(I334="Exc","Excelsa",IF(I334="Ara","Arabica",IF(orders!I334="Lib","Liberica",""))))</f>
        <v>Arabica</v>
      </c>
      <c r="O334" t="str">
        <f t="shared" si="11"/>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 products!$A$1:$A$49, products!$C$1:$C$49,,0)</f>
        <v>M</v>
      </c>
      <c r="K335" s="4">
        <f>_xlfn.XLOOKUP(D335, products!$A$1:$A$49, products!$D$1:$D$49,,0)</f>
        <v>0.5</v>
      </c>
      <c r="L335" s="5">
        <f>_xlfn.XLOOKUP(D335, products!$A$1:$A$49, products!$E$1:$E$49,,0)</f>
        <v>5.97</v>
      </c>
      <c r="M335" s="5">
        <f t="shared" si="10"/>
        <v>23.88</v>
      </c>
      <c r="N335" t="str">
        <f>IF(I335="Rob","Robusta",IF(I335="Exc","Excelsa",IF(I335="Ara","Arabica",IF(orders!I335="Lib","Liberica",""))))</f>
        <v>Robusta</v>
      </c>
      <c r="O335" t="str">
        <f t="shared" si="11"/>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 products!$A$1:$A$49, products!$C$1:$C$49,,0)</f>
        <v>L</v>
      </c>
      <c r="K336" s="4">
        <f>_xlfn.XLOOKUP(D336, products!$A$1:$A$49, products!$D$1:$D$49,,0)</f>
        <v>1</v>
      </c>
      <c r="L336" s="5">
        <f>_xlfn.XLOOKUP(D336, products!$A$1:$A$49, products!$E$1:$E$49,,0)</f>
        <v>11.95</v>
      </c>
      <c r="M336" s="5">
        <f t="shared" si="10"/>
        <v>59.75</v>
      </c>
      <c r="N336" t="str">
        <f>IF(I336="Rob","Robusta",IF(I336="Exc","Excelsa",IF(I336="Ara","Arabica",IF(orders!I336="Lib","Liberica",""))))</f>
        <v>Robusta</v>
      </c>
      <c r="O336" t="str">
        <f t="shared" si="11"/>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 products!$A$1:$A$49, products!$C$1:$C$49,,0)</f>
        <v>L</v>
      </c>
      <c r="K337" s="4">
        <f>_xlfn.XLOOKUP(D337, products!$A$1:$A$49, products!$D$1:$D$49,,0)</f>
        <v>0.2</v>
      </c>
      <c r="L337" s="5">
        <f>_xlfn.XLOOKUP(D337, products!$A$1:$A$49, products!$E$1:$E$49,,0)</f>
        <v>4.7549999999999999</v>
      </c>
      <c r="M337" s="5">
        <f t="shared" si="10"/>
        <v>28.53</v>
      </c>
      <c r="N337" t="str">
        <f>IF(I337="Rob","Robusta",IF(I337="Exc","Excelsa",IF(I337="Ara","Arabica",IF(orders!I337="Lib","Liberica",""))))</f>
        <v>Liberica</v>
      </c>
      <c r="O337" t="str">
        <f t="shared" si="11"/>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 products!$A$1:$A$49, products!$C$1:$C$49,,0)</f>
        <v>M</v>
      </c>
      <c r="K338" s="4">
        <f>_xlfn.XLOOKUP(D338, products!$A$1:$A$49, products!$D$1:$D$49,,0)</f>
        <v>1</v>
      </c>
      <c r="L338" s="5">
        <f>_xlfn.XLOOKUP(D338, products!$A$1:$A$49, products!$E$1:$E$49,,0)</f>
        <v>11.25</v>
      </c>
      <c r="M338" s="5">
        <f t="shared" si="10"/>
        <v>45</v>
      </c>
      <c r="N338" t="str">
        <f>IF(I338="Rob","Robusta",IF(I338="Exc","Excelsa",IF(I338="Ara","Arabica",IF(orders!I338="Lib","Liberica",""))))</f>
        <v>Arabica</v>
      </c>
      <c r="O338" t="str">
        <f t="shared" si="11"/>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 products!$A$1:$A$49, products!$C$1:$C$49,,0)</f>
        <v>D</v>
      </c>
      <c r="K339" s="4">
        <f>_xlfn.XLOOKUP(D339, products!$A$1:$A$49, products!$D$1:$D$49,,0)</f>
        <v>2.5</v>
      </c>
      <c r="L339" s="5">
        <f>_xlfn.XLOOKUP(D339, products!$A$1:$A$49, products!$E$1:$E$49,,0)</f>
        <v>27.945</v>
      </c>
      <c r="M339" s="5">
        <f t="shared" si="10"/>
        <v>55.89</v>
      </c>
      <c r="N339" t="str">
        <f>IF(I339="Rob","Robusta",IF(I339="Exc","Excelsa",IF(I339="Ara","Arabica",IF(orders!I339="Lib","Liberica",""))))</f>
        <v>Excelsa</v>
      </c>
      <c r="O339" t="str">
        <f t="shared" si="11"/>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 products!$A$1:$A$49, products!$C$1:$C$49,,0)</f>
        <v>L</v>
      </c>
      <c r="K340" s="4">
        <f>_xlfn.XLOOKUP(D340, products!$A$1:$A$49, products!$D$1:$D$49,,0)</f>
        <v>1</v>
      </c>
      <c r="L340" s="5">
        <f>_xlfn.XLOOKUP(D340, products!$A$1:$A$49, products!$E$1:$E$49,,0)</f>
        <v>14.85</v>
      </c>
      <c r="M340" s="5">
        <f t="shared" si="10"/>
        <v>59.4</v>
      </c>
      <c r="N340" t="str">
        <f>IF(I340="Rob","Robusta",IF(I340="Exc","Excelsa",IF(I340="Ara","Arabica",IF(orders!I340="Lib","Liberica",""))))</f>
        <v>Excelsa</v>
      </c>
      <c r="O340" t="str">
        <f t="shared" si="11"/>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 products!$A$1:$A$49, products!$C$1:$C$49,,0)</f>
        <v>D</v>
      </c>
      <c r="K341" s="4">
        <f>_xlfn.XLOOKUP(D341, products!$A$1:$A$49, products!$D$1:$D$49,,0)</f>
        <v>0.2</v>
      </c>
      <c r="L341" s="5">
        <f>_xlfn.XLOOKUP(D341, products!$A$1:$A$49, products!$E$1:$E$49,,0)</f>
        <v>3.645</v>
      </c>
      <c r="M341" s="5">
        <f t="shared" si="10"/>
        <v>7.29</v>
      </c>
      <c r="N341" t="str">
        <f>IF(I341="Rob","Robusta",IF(I341="Exc","Excelsa",IF(I341="Ara","Arabica",IF(orders!I341="Lib","Liberica",""))))</f>
        <v>Excelsa</v>
      </c>
      <c r="O341" t="str">
        <f t="shared" si="11"/>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 products!$A$1:$A$49, products!$C$1:$C$49,,0)</f>
        <v>D</v>
      </c>
      <c r="K342" s="4">
        <f>_xlfn.XLOOKUP(D342, products!$A$1:$A$49, products!$D$1:$D$49,,0)</f>
        <v>0.5</v>
      </c>
      <c r="L342" s="5">
        <f>_xlfn.XLOOKUP(D342, products!$A$1:$A$49, products!$E$1:$E$49,,0)</f>
        <v>7.29</v>
      </c>
      <c r="M342" s="5">
        <f t="shared" si="10"/>
        <v>7.29</v>
      </c>
      <c r="N342" t="str">
        <f>IF(I342="Rob","Robusta",IF(I342="Exc","Excelsa",IF(I342="Ara","Arabica",IF(orders!I342="Lib","Liberica",""))))</f>
        <v>Excelsa</v>
      </c>
      <c r="O342" t="str">
        <f t="shared" si="11"/>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 products!$A$1:$A$49, products!$C$1:$C$49,,0)</f>
        <v>L</v>
      </c>
      <c r="K343" s="4">
        <f>_xlfn.XLOOKUP(D343, products!$A$1:$A$49, products!$D$1:$D$49,,0)</f>
        <v>0.5</v>
      </c>
      <c r="L343" s="5">
        <f>_xlfn.XLOOKUP(D343, products!$A$1:$A$49, products!$E$1:$E$49,,0)</f>
        <v>8.91</v>
      </c>
      <c r="M343" s="5">
        <f t="shared" si="10"/>
        <v>17.82</v>
      </c>
      <c r="N343" t="str">
        <f>IF(I343="Rob","Robusta",IF(I343="Exc","Excelsa",IF(I343="Ara","Arabica",IF(orders!I343="Lib","Liberica",""))))</f>
        <v>Excelsa</v>
      </c>
      <c r="O343" t="str">
        <f t="shared" si="11"/>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 products!$A$1:$A$49, products!$C$1:$C$49,,0)</f>
        <v>D</v>
      </c>
      <c r="K344" s="4">
        <f>_xlfn.XLOOKUP(D344, products!$A$1:$A$49, products!$D$1:$D$49,,0)</f>
        <v>0.5</v>
      </c>
      <c r="L344" s="5">
        <f>_xlfn.XLOOKUP(D344, products!$A$1:$A$49, products!$E$1:$E$49,,0)</f>
        <v>7.77</v>
      </c>
      <c r="M344" s="5">
        <f t="shared" si="10"/>
        <v>38.849999999999994</v>
      </c>
      <c r="N344" t="str">
        <f>IF(I344="Rob","Robusta",IF(I344="Exc","Excelsa",IF(I344="Ara","Arabica",IF(orders!I344="Lib","Liberica",""))))</f>
        <v>Liberica</v>
      </c>
      <c r="O344" t="str">
        <f t="shared" si="11"/>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 products!$A$1:$A$49, products!$C$1:$C$49,,0)</f>
        <v>D</v>
      </c>
      <c r="K345" s="4">
        <f>_xlfn.XLOOKUP(D345, products!$A$1:$A$49, products!$D$1:$D$49,,0)</f>
        <v>0.5</v>
      </c>
      <c r="L345" s="5">
        <f>_xlfn.XLOOKUP(D345, products!$A$1:$A$49, products!$E$1:$E$49,,0)</f>
        <v>5.3699999999999992</v>
      </c>
      <c r="M345" s="5">
        <f t="shared" si="10"/>
        <v>32.22</v>
      </c>
      <c r="N345" t="str">
        <f>IF(I345="Rob","Robusta",IF(I345="Exc","Excelsa",IF(I345="Ara","Arabica",IF(orders!I345="Lib","Liberica",""))))</f>
        <v>Robusta</v>
      </c>
      <c r="O345" t="str">
        <f t="shared" si="11"/>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 products!$A$1:$A$49, products!$C$1:$C$49,,0)</f>
        <v>M</v>
      </c>
      <c r="K346" s="4">
        <f>_xlfn.XLOOKUP(D346, products!$A$1:$A$49, products!$D$1:$D$49,,0)</f>
        <v>1</v>
      </c>
      <c r="L346" s="5">
        <f>_xlfn.XLOOKUP(D346, products!$A$1:$A$49, products!$E$1:$E$49,,0)</f>
        <v>9.9499999999999993</v>
      </c>
      <c r="M346" s="5">
        <f t="shared" si="10"/>
        <v>19.899999999999999</v>
      </c>
      <c r="N346" t="str">
        <f>IF(I346="Rob","Robusta",IF(I346="Exc","Excelsa",IF(I346="Ara","Arabica",IF(orders!I346="Lib","Liberica",""))))</f>
        <v>Robusta</v>
      </c>
      <c r="O346" t="str">
        <f t="shared" si="11"/>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 products!$A$1:$A$49, products!$C$1:$C$49,,0)</f>
        <v>L</v>
      </c>
      <c r="K347" s="4">
        <f>_xlfn.XLOOKUP(D347, products!$A$1:$A$49, products!$D$1:$D$49,,0)</f>
        <v>1</v>
      </c>
      <c r="L347" s="5">
        <f>_xlfn.XLOOKUP(D347, products!$A$1:$A$49, products!$E$1:$E$49,,0)</f>
        <v>11.95</v>
      </c>
      <c r="M347" s="5">
        <f t="shared" si="10"/>
        <v>59.75</v>
      </c>
      <c r="N347" t="str">
        <f>IF(I347="Rob","Robusta",IF(I347="Exc","Excelsa",IF(I347="Ara","Arabica",IF(orders!I347="Lib","Liberica",""))))</f>
        <v>Robusta</v>
      </c>
      <c r="O347" t="str">
        <f t="shared" si="11"/>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 products!$A$1:$A$49, products!$C$1:$C$49,,0)</f>
        <v>L</v>
      </c>
      <c r="K348" s="4">
        <f>_xlfn.XLOOKUP(D348, products!$A$1:$A$49, products!$D$1:$D$49,,0)</f>
        <v>0.5</v>
      </c>
      <c r="L348" s="5">
        <f>_xlfn.XLOOKUP(D348, products!$A$1:$A$49, products!$E$1:$E$49,,0)</f>
        <v>7.77</v>
      </c>
      <c r="M348" s="5">
        <f t="shared" si="10"/>
        <v>23.31</v>
      </c>
      <c r="N348" t="str">
        <f>IF(I348="Rob","Robusta",IF(I348="Exc","Excelsa",IF(I348="Ara","Arabica",IF(orders!I348="Lib","Liberica",""))))</f>
        <v>Arabica</v>
      </c>
      <c r="O348" t="str">
        <f t="shared" si="11"/>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 products!$A$1:$A$49, products!$C$1:$C$49,,0)</f>
        <v>M</v>
      </c>
      <c r="K349" s="4">
        <f>_xlfn.XLOOKUP(D349, products!$A$1:$A$49, products!$D$1:$D$49,,0)</f>
        <v>1</v>
      </c>
      <c r="L349" s="5">
        <f>_xlfn.XLOOKUP(D349, products!$A$1:$A$49, products!$E$1:$E$49,,0)</f>
        <v>14.55</v>
      </c>
      <c r="M349" s="5">
        <f t="shared" si="10"/>
        <v>43.650000000000006</v>
      </c>
      <c r="N349" t="str">
        <f>IF(I349="Rob","Robusta",IF(I349="Exc","Excelsa",IF(I349="Ara","Arabica",IF(orders!I349="Lib","Liberica",""))))</f>
        <v>Liberica</v>
      </c>
      <c r="O349" t="str">
        <f t="shared" si="11"/>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 products!$A$1:$A$49, products!$C$1:$C$49,,0)</f>
        <v>L</v>
      </c>
      <c r="K350" s="4">
        <f>_xlfn.XLOOKUP(D350, products!$A$1:$A$49, products!$D$1:$D$49,,0)</f>
        <v>2.5</v>
      </c>
      <c r="L350" s="5">
        <f>_xlfn.XLOOKUP(D350, products!$A$1:$A$49, products!$E$1:$E$49,,0)</f>
        <v>34.154999999999994</v>
      </c>
      <c r="M350" s="5">
        <f t="shared" si="10"/>
        <v>204.92999999999995</v>
      </c>
      <c r="N350" t="str">
        <f>IF(I350="Rob","Robusta",IF(I350="Exc","Excelsa",IF(I350="Ara","Arabica",IF(orders!I350="Lib","Liberica",""))))</f>
        <v>Excelsa</v>
      </c>
      <c r="O350" t="str">
        <f t="shared" si="11"/>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 products!$A$1:$A$49, products!$C$1:$C$49,,0)</f>
        <v>L</v>
      </c>
      <c r="K351" s="4">
        <f>_xlfn.XLOOKUP(D351, products!$A$1:$A$49, products!$D$1:$D$49,,0)</f>
        <v>0.2</v>
      </c>
      <c r="L351" s="5">
        <f>_xlfn.XLOOKUP(D351, products!$A$1:$A$49, products!$E$1:$E$49,,0)</f>
        <v>3.5849999999999995</v>
      </c>
      <c r="M351" s="5">
        <f t="shared" si="10"/>
        <v>14.339999999999998</v>
      </c>
      <c r="N351" t="str">
        <f>IF(I351="Rob","Robusta",IF(I351="Exc","Excelsa",IF(I351="Ara","Arabica",IF(orders!I351="Lib","Liberica",""))))</f>
        <v>Robusta</v>
      </c>
      <c r="O351" t="str">
        <f t="shared" si="11"/>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 products!$A$1:$A$49, products!$C$1:$C$49,,0)</f>
        <v>D</v>
      </c>
      <c r="K352" s="4">
        <f>_xlfn.XLOOKUP(D352, products!$A$1:$A$49, products!$D$1:$D$49,,0)</f>
        <v>0.5</v>
      </c>
      <c r="L352" s="5">
        <f>_xlfn.XLOOKUP(D352, products!$A$1:$A$49, products!$E$1:$E$49,,0)</f>
        <v>5.97</v>
      </c>
      <c r="M352" s="5">
        <f t="shared" si="10"/>
        <v>23.88</v>
      </c>
      <c r="N352" t="str">
        <f>IF(I352="Rob","Robusta",IF(I352="Exc","Excelsa",IF(I352="Ara","Arabica",IF(orders!I352="Lib","Liberica",""))))</f>
        <v>Arabica</v>
      </c>
      <c r="O352" t="str">
        <f t="shared" si="11"/>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 products!$A$1:$A$49, products!$C$1:$C$49,,0)</f>
        <v>M</v>
      </c>
      <c r="K353" s="4">
        <f>_xlfn.XLOOKUP(D353, products!$A$1:$A$49, products!$D$1:$D$49,,0)</f>
        <v>1</v>
      </c>
      <c r="L353" s="5">
        <f>_xlfn.XLOOKUP(D353, products!$A$1:$A$49, products!$E$1:$E$49,,0)</f>
        <v>11.25</v>
      </c>
      <c r="M353" s="5">
        <f t="shared" si="10"/>
        <v>22.5</v>
      </c>
      <c r="N353" t="str">
        <f>IF(I353="Rob","Robusta",IF(I353="Exc","Excelsa",IF(I353="Ara","Arabica",IF(orders!I353="Lib","Liberica",""))))</f>
        <v>Arabica</v>
      </c>
      <c r="O353" t="str">
        <f t="shared" si="11"/>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 products!$A$1:$A$49, products!$C$1:$C$49,,0)</f>
        <v>D</v>
      </c>
      <c r="K354" s="4">
        <f>_xlfn.XLOOKUP(D354, products!$A$1:$A$49, products!$D$1:$D$49,,0)</f>
        <v>0.5</v>
      </c>
      <c r="L354" s="5">
        <f>_xlfn.XLOOKUP(D354, products!$A$1:$A$49, products!$E$1:$E$49,,0)</f>
        <v>7.29</v>
      </c>
      <c r="M354" s="5">
        <f t="shared" si="10"/>
        <v>36.450000000000003</v>
      </c>
      <c r="N354" t="str">
        <f>IF(I354="Rob","Robusta",IF(I354="Exc","Excelsa",IF(I354="Ara","Arabica",IF(orders!I354="Lib","Liberica",""))))</f>
        <v>Excelsa</v>
      </c>
      <c r="O354" t="str">
        <f t="shared" si="11"/>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 products!$A$1:$A$49, products!$C$1:$C$49,,0)</f>
        <v>M</v>
      </c>
      <c r="K355" s="4">
        <f>_xlfn.XLOOKUP(D355, products!$A$1:$A$49, products!$D$1:$D$49,,0)</f>
        <v>0.5</v>
      </c>
      <c r="L355" s="5">
        <f>_xlfn.XLOOKUP(D355, products!$A$1:$A$49, products!$E$1:$E$49,,0)</f>
        <v>6.75</v>
      </c>
      <c r="M355" s="5">
        <f t="shared" si="10"/>
        <v>27</v>
      </c>
      <c r="N355" t="str">
        <f>IF(I355="Rob","Robusta",IF(I355="Exc","Excelsa",IF(I355="Ara","Arabica",IF(orders!I355="Lib","Liberica",""))))</f>
        <v>Arabica</v>
      </c>
      <c r="O355" t="str">
        <f t="shared" si="11"/>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 products!$A$1:$A$49, products!$C$1:$C$49,,0)</f>
        <v>M</v>
      </c>
      <c r="K356" s="4">
        <f>_xlfn.XLOOKUP(D356, products!$A$1:$A$49, products!$D$1:$D$49,,0)</f>
        <v>2.5</v>
      </c>
      <c r="L356" s="5">
        <f>_xlfn.XLOOKUP(D356, products!$A$1:$A$49, products!$E$1:$E$49,,0)</f>
        <v>25.874999999999996</v>
      </c>
      <c r="M356" s="5">
        <f t="shared" si="10"/>
        <v>155.24999999999997</v>
      </c>
      <c r="N356" t="str">
        <f>IF(I356="Rob","Robusta",IF(I356="Exc","Excelsa",IF(I356="Ara","Arabica",IF(orders!I356="Lib","Liberica",""))))</f>
        <v>Arabica</v>
      </c>
      <c r="O356" t="str">
        <f t="shared" si="11"/>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 products!$A$1:$A$49, products!$C$1:$C$49,,0)</f>
        <v>D</v>
      </c>
      <c r="K357" s="4">
        <f>_xlfn.XLOOKUP(D357, products!$A$1:$A$49, products!$D$1:$D$49,,0)</f>
        <v>2.5</v>
      </c>
      <c r="L357" s="5">
        <f>_xlfn.XLOOKUP(D357, products!$A$1:$A$49, products!$E$1:$E$49,,0)</f>
        <v>22.884999999999998</v>
      </c>
      <c r="M357" s="5">
        <f t="shared" si="10"/>
        <v>114.42499999999998</v>
      </c>
      <c r="N357" t="str">
        <f>IF(I357="Rob","Robusta",IF(I357="Exc","Excelsa",IF(I357="Ara","Arabica",IF(orders!I357="Lib","Liberica",""))))</f>
        <v>Arabica</v>
      </c>
      <c r="O357" t="str">
        <f t="shared" si="11"/>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 products!$A$1:$A$49, products!$C$1:$C$49,,0)</f>
        <v>D</v>
      </c>
      <c r="K358" s="4">
        <f>_xlfn.XLOOKUP(D358, products!$A$1:$A$49, products!$D$1:$D$49,,0)</f>
        <v>1</v>
      </c>
      <c r="L358" s="5">
        <f>_xlfn.XLOOKUP(D358, products!$A$1:$A$49, products!$E$1:$E$49,,0)</f>
        <v>12.95</v>
      </c>
      <c r="M358" s="5">
        <f t="shared" si="10"/>
        <v>51.8</v>
      </c>
      <c r="N358" t="str">
        <f>IF(I358="Rob","Robusta",IF(I358="Exc","Excelsa",IF(I358="Ara","Arabica",IF(orders!I358="Lib","Liberica",""))))</f>
        <v>Liberica</v>
      </c>
      <c r="O358" t="str">
        <f t="shared" si="11"/>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 products!$A$1:$A$49, products!$C$1:$C$49,,0)</f>
        <v>M</v>
      </c>
      <c r="K359" s="4">
        <f>_xlfn.XLOOKUP(D359, products!$A$1:$A$49, products!$D$1:$D$49,,0)</f>
        <v>2.5</v>
      </c>
      <c r="L359" s="5">
        <f>_xlfn.XLOOKUP(D359, products!$A$1:$A$49, products!$E$1:$E$49,,0)</f>
        <v>25.874999999999996</v>
      </c>
      <c r="M359" s="5">
        <f t="shared" si="10"/>
        <v>155.24999999999997</v>
      </c>
      <c r="N359" t="str">
        <f>IF(I359="Rob","Robusta",IF(I359="Exc","Excelsa",IF(I359="Ara","Arabica",IF(orders!I359="Lib","Liberica",""))))</f>
        <v>Arabica</v>
      </c>
      <c r="O359" t="str">
        <f t="shared" si="11"/>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 products!$A$1:$A$49, products!$C$1:$C$49,,0)</f>
        <v>L</v>
      </c>
      <c r="K360" s="4">
        <f>_xlfn.XLOOKUP(D360, products!$A$1:$A$49, products!$D$1:$D$49,,0)</f>
        <v>2.5</v>
      </c>
      <c r="L360" s="5">
        <f>_xlfn.XLOOKUP(D360, products!$A$1:$A$49, products!$E$1:$E$49,,0)</f>
        <v>29.784999999999997</v>
      </c>
      <c r="M360" s="5">
        <f t="shared" si="10"/>
        <v>29.784999999999997</v>
      </c>
      <c r="N360" t="str">
        <f>IF(I360="Rob","Robusta",IF(I360="Exc","Excelsa",IF(I360="Ara","Arabica",IF(orders!I360="Lib","Liberica",""))))</f>
        <v>Arabica</v>
      </c>
      <c r="O360" t="str">
        <f t="shared" si="11"/>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 products!$A$1:$A$49, products!$C$1:$C$49,,0)</f>
        <v>L</v>
      </c>
      <c r="K361" s="4">
        <f>_xlfn.XLOOKUP(D361, products!$A$1:$A$49, products!$D$1:$D$49,,0)</f>
        <v>0.2</v>
      </c>
      <c r="L361" s="5">
        <f>_xlfn.XLOOKUP(D361, products!$A$1:$A$49, products!$E$1:$E$49,,0)</f>
        <v>3.5849999999999995</v>
      </c>
      <c r="M361" s="5">
        <f t="shared" si="10"/>
        <v>21.509999999999998</v>
      </c>
      <c r="N361" t="str">
        <f>IF(I361="Rob","Robusta",IF(I361="Exc","Excelsa",IF(I361="Ara","Arabica",IF(orders!I361="Lib","Liberica",""))))</f>
        <v>Robusta</v>
      </c>
      <c r="O361" t="str">
        <f t="shared" si="11"/>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 products!$A$1:$A$49, products!$C$1:$C$49,,0)</f>
        <v>D</v>
      </c>
      <c r="K362" s="4">
        <f>_xlfn.XLOOKUP(D362, products!$A$1:$A$49, products!$D$1:$D$49,,0)</f>
        <v>2.5</v>
      </c>
      <c r="L362" s="5">
        <f>_xlfn.XLOOKUP(D362, products!$A$1:$A$49, products!$E$1:$E$49,,0)</f>
        <v>20.584999999999997</v>
      </c>
      <c r="M362" s="5">
        <f t="shared" si="10"/>
        <v>41.169999999999995</v>
      </c>
      <c r="N362" t="str">
        <f>IF(I362="Rob","Robusta",IF(I362="Exc","Excelsa",IF(I362="Ara","Arabica",IF(orders!I362="Lib","Liberica",""))))</f>
        <v>Robusta</v>
      </c>
      <c r="O362" t="str">
        <f t="shared" si="11"/>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 products!$A$1:$A$49, products!$C$1:$C$49,,0)</f>
        <v>M</v>
      </c>
      <c r="K363" s="4">
        <f>_xlfn.XLOOKUP(D363, products!$A$1:$A$49, products!$D$1:$D$49,,0)</f>
        <v>0.5</v>
      </c>
      <c r="L363" s="5">
        <f>_xlfn.XLOOKUP(D363, products!$A$1:$A$49, products!$E$1:$E$49,,0)</f>
        <v>5.97</v>
      </c>
      <c r="M363" s="5">
        <f t="shared" si="10"/>
        <v>5.97</v>
      </c>
      <c r="N363" t="str">
        <f>IF(I363="Rob","Robusta",IF(I363="Exc","Excelsa",IF(I363="Ara","Arabica",IF(orders!I363="Lib","Liberica",""))))</f>
        <v>Robusta</v>
      </c>
      <c r="O363" t="str">
        <f t="shared" si="11"/>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 products!$A$1:$A$49, products!$C$1:$C$49,,0)</f>
        <v>L</v>
      </c>
      <c r="K364" s="4">
        <f>_xlfn.XLOOKUP(D364, products!$A$1:$A$49, products!$D$1:$D$49,,0)</f>
        <v>1</v>
      </c>
      <c r="L364" s="5">
        <f>_xlfn.XLOOKUP(D364, products!$A$1:$A$49, products!$E$1:$E$49,,0)</f>
        <v>14.85</v>
      </c>
      <c r="M364" s="5">
        <f t="shared" si="10"/>
        <v>74.25</v>
      </c>
      <c r="N364" t="str">
        <f>IF(I364="Rob","Robusta",IF(I364="Exc","Excelsa",IF(I364="Ara","Arabica",IF(orders!I364="Lib","Liberica",""))))</f>
        <v>Excelsa</v>
      </c>
      <c r="O364" t="str">
        <f t="shared" si="11"/>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 products!$A$1:$A$49, products!$C$1:$C$49,,0)</f>
        <v>M</v>
      </c>
      <c r="K365" s="4">
        <f>_xlfn.XLOOKUP(D365, products!$A$1:$A$49, products!$D$1:$D$49,,0)</f>
        <v>1</v>
      </c>
      <c r="L365" s="5">
        <f>_xlfn.XLOOKUP(D365, products!$A$1:$A$49, products!$E$1:$E$49,,0)</f>
        <v>14.55</v>
      </c>
      <c r="M365" s="5">
        <f t="shared" si="10"/>
        <v>87.300000000000011</v>
      </c>
      <c r="N365" t="str">
        <f>IF(I365="Rob","Robusta",IF(I365="Exc","Excelsa",IF(I365="Ara","Arabica",IF(orders!I365="Lib","Liberica",""))))</f>
        <v>Liberica</v>
      </c>
      <c r="O365" t="str">
        <f t="shared" si="11"/>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 products!$A$1:$A$49, products!$C$1:$C$49,,0)</f>
        <v>D</v>
      </c>
      <c r="K366" s="4">
        <f>_xlfn.XLOOKUP(D366, products!$A$1:$A$49, products!$D$1:$D$49,,0)</f>
        <v>1</v>
      </c>
      <c r="L366" s="5">
        <f>_xlfn.XLOOKUP(D366, products!$A$1:$A$49, products!$E$1:$E$49,,0)</f>
        <v>12.15</v>
      </c>
      <c r="M366" s="5">
        <f t="shared" si="10"/>
        <v>72.900000000000006</v>
      </c>
      <c r="N366" t="str">
        <f>IF(I366="Rob","Robusta",IF(I366="Exc","Excelsa",IF(I366="Ara","Arabica",IF(orders!I366="Lib","Liberica",""))))</f>
        <v>Excelsa</v>
      </c>
      <c r="O366" t="str">
        <f t="shared" si="11"/>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 products!$A$1:$A$49, products!$C$1:$C$49,,0)</f>
        <v>D</v>
      </c>
      <c r="K367" s="4">
        <f>_xlfn.XLOOKUP(D367, products!$A$1:$A$49, products!$D$1:$D$49,,0)</f>
        <v>0.5</v>
      </c>
      <c r="L367" s="5">
        <f>_xlfn.XLOOKUP(D367, products!$A$1:$A$49, products!$E$1:$E$49,,0)</f>
        <v>7.77</v>
      </c>
      <c r="M367" s="5">
        <f t="shared" si="10"/>
        <v>7.77</v>
      </c>
      <c r="N367" t="str">
        <f>IF(I367="Rob","Robusta",IF(I367="Exc","Excelsa",IF(I367="Ara","Arabica",IF(orders!I367="Lib","Liberica",""))))</f>
        <v>Liberica</v>
      </c>
      <c r="O367" t="str">
        <f t="shared" si="11"/>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 products!$A$1:$A$49, products!$C$1:$C$49,,0)</f>
        <v>D</v>
      </c>
      <c r="K368" s="4">
        <f>_xlfn.XLOOKUP(D368, products!$A$1:$A$49, products!$D$1:$D$49,,0)</f>
        <v>0.5</v>
      </c>
      <c r="L368" s="5">
        <f>_xlfn.XLOOKUP(D368, products!$A$1:$A$49, products!$E$1:$E$49,,0)</f>
        <v>7.29</v>
      </c>
      <c r="M368" s="5">
        <f t="shared" si="10"/>
        <v>43.74</v>
      </c>
      <c r="N368" t="str">
        <f>IF(I368="Rob","Robusta",IF(I368="Exc","Excelsa",IF(I368="Ara","Arabica",IF(orders!I368="Lib","Liberica",""))))</f>
        <v>Excelsa</v>
      </c>
      <c r="O368" t="str">
        <f t="shared" si="11"/>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 products!$A$1:$A$49, products!$C$1:$C$49,,0)</f>
        <v>M</v>
      </c>
      <c r="K369" s="4">
        <f>_xlfn.XLOOKUP(D369, products!$A$1:$A$49, products!$D$1:$D$49,,0)</f>
        <v>0.2</v>
      </c>
      <c r="L369" s="5">
        <f>_xlfn.XLOOKUP(D369, products!$A$1:$A$49, products!$E$1:$E$49,,0)</f>
        <v>4.3650000000000002</v>
      </c>
      <c r="M369" s="5">
        <f t="shared" si="10"/>
        <v>8.73</v>
      </c>
      <c r="N369" t="str">
        <f>IF(I369="Rob","Robusta",IF(I369="Exc","Excelsa",IF(I369="Ara","Arabica",IF(orders!I369="Lib","Liberica",""))))</f>
        <v>Liberica</v>
      </c>
      <c r="O369" t="str">
        <f t="shared" si="11"/>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 products!$A$1:$A$49, products!$C$1:$C$49,,0)</f>
        <v>M</v>
      </c>
      <c r="K370" s="4">
        <f>_xlfn.XLOOKUP(D370, products!$A$1:$A$49, products!$D$1:$D$49,,0)</f>
        <v>2.5</v>
      </c>
      <c r="L370" s="5">
        <f>_xlfn.XLOOKUP(D370, products!$A$1:$A$49, products!$E$1:$E$49,,0)</f>
        <v>31.624999999999996</v>
      </c>
      <c r="M370" s="5">
        <f t="shared" si="10"/>
        <v>63.249999999999993</v>
      </c>
      <c r="N370" t="str">
        <f>IF(I370="Rob","Robusta",IF(I370="Exc","Excelsa",IF(I370="Ara","Arabica",IF(orders!I370="Lib","Liberica",""))))</f>
        <v>Excelsa</v>
      </c>
      <c r="O370" t="str">
        <f t="shared" si="11"/>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 products!$A$1:$A$49, products!$C$1:$C$49,,0)</f>
        <v>L</v>
      </c>
      <c r="K371" s="4">
        <f>_xlfn.XLOOKUP(D371, products!$A$1:$A$49, products!$D$1:$D$49,,0)</f>
        <v>0.5</v>
      </c>
      <c r="L371" s="5">
        <f>_xlfn.XLOOKUP(D371, products!$A$1:$A$49, products!$E$1:$E$49,,0)</f>
        <v>8.91</v>
      </c>
      <c r="M371" s="5">
        <f t="shared" si="10"/>
        <v>8.91</v>
      </c>
      <c r="N371" t="str">
        <f>IF(I371="Rob","Robusta",IF(I371="Exc","Excelsa",IF(I371="Ara","Arabica",IF(orders!I371="Lib","Liberica",""))))</f>
        <v>Excelsa</v>
      </c>
      <c r="O371" t="str">
        <f t="shared" si="11"/>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 products!$A$1:$A$49, products!$C$1:$C$49,,0)</f>
        <v>D</v>
      </c>
      <c r="K372" s="4">
        <f>_xlfn.XLOOKUP(D372, products!$A$1:$A$49, products!$D$1:$D$49,,0)</f>
        <v>1</v>
      </c>
      <c r="L372" s="5">
        <f>_xlfn.XLOOKUP(D372, products!$A$1:$A$49, products!$E$1:$E$49,,0)</f>
        <v>12.15</v>
      </c>
      <c r="M372" s="5">
        <f t="shared" si="10"/>
        <v>24.3</v>
      </c>
      <c r="N372" t="str">
        <f>IF(I372="Rob","Robusta",IF(I372="Exc","Excelsa",IF(I372="Ara","Arabica",IF(orders!I372="Lib","Liberica",""))))</f>
        <v>Excelsa</v>
      </c>
      <c r="O372" t="str">
        <f t="shared" si="11"/>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 products!$A$1:$A$49, products!$C$1:$C$49,,0)</f>
        <v>L</v>
      </c>
      <c r="K373" s="4">
        <f>_xlfn.XLOOKUP(D373, products!$A$1:$A$49, products!$D$1:$D$49,,0)</f>
        <v>0.5</v>
      </c>
      <c r="L373" s="5">
        <f>_xlfn.XLOOKUP(D373, products!$A$1:$A$49, products!$E$1:$E$49,,0)</f>
        <v>7.77</v>
      </c>
      <c r="M373" s="5">
        <f t="shared" si="10"/>
        <v>46.62</v>
      </c>
      <c r="N373" t="str">
        <f>IF(I373="Rob","Robusta",IF(I373="Exc","Excelsa",IF(I373="Ara","Arabica",IF(orders!I373="Lib","Liberica",""))))</f>
        <v>Arabica</v>
      </c>
      <c r="O373" t="str">
        <f t="shared" si="11"/>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 products!$A$1:$A$49, products!$C$1:$C$49,,0)</f>
        <v>L</v>
      </c>
      <c r="K374" s="4">
        <f>_xlfn.XLOOKUP(D374, products!$A$1:$A$49, products!$D$1:$D$49,,0)</f>
        <v>0.5</v>
      </c>
      <c r="L374" s="5">
        <f>_xlfn.XLOOKUP(D374, products!$A$1:$A$49, products!$E$1:$E$49,,0)</f>
        <v>7.169999999999999</v>
      </c>
      <c r="M374" s="5">
        <f t="shared" si="10"/>
        <v>43.019999999999996</v>
      </c>
      <c r="N374" t="str">
        <f>IF(I374="Rob","Robusta",IF(I374="Exc","Excelsa",IF(I374="Ara","Arabica",IF(orders!I374="Lib","Liberica",""))))</f>
        <v>Robusta</v>
      </c>
      <c r="O374" t="str">
        <f t="shared" si="11"/>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 products!$A$1:$A$49, products!$C$1:$C$49,,0)</f>
        <v>D</v>
      </c>
      <c r="K375" s="4">
        <f>_xlfn.XLOOKUP(D375, products!$A$1:$A$49, products!$D$1:$D$49,,0)</f>
        <v>0.5</v>
      </c>
      <c r="L375" s="5">
        <f>_xlfn.XLOOKUP(D375, products!$A$1:$A$49, products!$E$1:$E$49,,0)</f>
        <v>5.97</v>
      </c>
      <c r="M375" s="5">
        <f t="shared" si="10"/>
        <v>17.91</v>
      </c>
      <c r="N375" t="str">
        <f>IF(I375="Rob","Robusta",IF(I375="Exc","Excelsa",IF(I375="Ara","Arabica",IF(orders!I375="Lib","Liberica",""))))</f>
        <v>Arabica</v>
      </c>
      <c r="O375" t="str">
        <f t="shared" si="11"/>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 products!$A$1:$A$49, products!$C$1:$C$49,,0)</f>
        <v>L</v>
      </c>
      <c r="K376" s="4">
        <f>_xlfn.XLOOKUP(D376, products!$A$1:$A$49, products!$D$1:$D$49,,0)</f>
        <v>0.5</v>
      </c>
      <c r="L376" s="5">
        <f>_xlfn.XLOOKUP(D376, products!$A$1:$A$49, products!$E$1:$E$49,,0)</f>
        <v>9.51</v>
      </c>
      <c r="M376" s="5">
        <f t="shared" si="10"/>
        <v>38.04</v>
      </c>
      <c r="N376" t="str">
        <f>IF(I376="Rob","Robusta",IF(I376="Exc","Excelsa",IF(I376="Ara","Arabica",IF(orders!I376="Lib","Liberica",""))))</f>
        <v>Liberica</v>
      </c>
      <c r="O376" t="str">
        <f t="shared" si="11"/>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 products!$A$1:$A$49, products!$C$1:$C$49,,0)</f>
        <v>M</v>
      </c>
      <c r="K377" s="4">
        <f>_xlfn.XLOOKUP(D377, products!$A$1:$A$49, products!$D$1:$D$49,,0)</f>
        <v>0.2</v>
      </c>
      <c r="L377" s="5">
        <f>_xlfn.XLOOKUP(D377, products!$A$1:$A$49, products!$E$1:$E$49,,0)</f>
        <v>3.375</v>
      </c>
      <c r="M377" s="5">
        <f t="shared" si="10"/>
        <v>6.75</v>
      </c>
      <c r="N377" t="str">
        <f>IF(I377="Rob","Robusta",IF(I377="Exc","Excelsa",IF(I377="Ara","Arabica",IF(orders!I377="Lib","Liberica",""))))</f>
        <v>Arabica</v>
      </c>
      <c r="O377" t="str">
        <f t="shared" si="11"/>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 products!$A$1:$A$49, products!$C$1:$C$49,,0)</f>
        <v>M</v>
      </c>
      <c r="K378" s="4">
        <f>_xlfn.XLOOKUP(D378, products!$A$1:$A$49, products!$D$1:$D$49,,0)</f>
        <v>0.5</v>
      </c>
      <c r="L378" s="5">
        <f>_xlfn.XLOOKUP(D378, products!$A$1:$A$49, products!$E$1:$E$49,,0)</f>
        <v>5.97</v>
      </c>
      <c r="M378" s="5">
        <f t="shared" si="10"/>
        <v>5.97</v>
      </c>
      <c r="N378" t="str">
        <f>IF(I378="Rob","Robusta",IF(I378="Exc","Excelsa",IF(I378="Ara","Arabica",IF(orders!I378="Lib","Liberica",""))))</f>
        <v>Robusta</v>
      </c>
      <c r="O378" t="str">
        <f t="shared" si="11"/>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 products!$A$1:$A$49, products!$C$1:$C$49,,0)</f>
        <v>D</v>
      </c>
      <c r="K379" s="4">
        <f>_xlfn.XLOOKUP(D379, products!$A$1:$A$49, products!$D$1:$D$49,,0)</f>
        <v>0.2</v>
      </c>
      <c r="L379" s="5">
        <f>_xlfn.XLOOKUP(D379, products!$A$1:$A$49, products!$E$1:$E$49,,0)</f>
        <v>2.6849999999999996</v>
      </c>
      <c r="M379" s="5">
        <f t="shared" si="10"/>
        <v>8.0549999999999997</v>
      </c>
      <c r="N379" t="str">
        <f>IF(I379="Rob","Robusta",IF(I379="Exc","Excelsa",IF(I379="Ara","Arabica",IF(orders!I379="Lib","Liberica",""))))</f>
        <v>Robusta</v>
      </c>
      <c r="O379" t="str">
        <f t="shared" si="11"/>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 products!$A$1:$A$49, products!$C$1:$C$49,,0)</f>
        <v>L</v>
      </c>
      <c r="K380" s="4">
        <f>_xlfn.XLOOKUP(D380, products!$A$1:$A$49, products!$D$1:$D$49,,0)</f>
        <v>0.5</v>
      </c>
      <c r="L380" s="5">
        <f>_xlfn.XLOOKUP(D380, products!$A$1:$A$49, products!$E$1:$E$49,,0)</f>
        <v>7.77</v>
      </c>
      <c r="M380" s="5">
        <f t="shared" si="10"/>
        <v>23.31</v>
      </c>
      <c r="N380" t="str">
        <f>IF(I380="Rob","Robusta",IF(I380="Exc","Excelsa",IF(I380="Ara","Arabica",IF(orders!I380="Lib","Liberica",""))))</f>
        <v>Arabica</v>
      </c>
      <c r="O380" t="str">
        <f t="shared" si="11"/>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 products!$A$1:$A$49, products!$C$1:$C$49,,0)</f>
        <v>L</v>
      </c>
      <c r="K381" s="4">
        <f>_xlfn.XLOOKUP(D381, products!$A$1:$A$49, products!$D$1:$D$49,,0)</f>
        <v>0.5</v>
      </c>
      <c r="L381" s="5">
        <f>_xlfn.XLOOKUP(D381, products!$A$1:$A$49, products!$E$1:$E$49,,0)</f>
        <v>7.169999999999999</v>
      </c>
      <c r="M381" s="5">
        <f t="shared" si="10"/>
        <v>43.019999999999996</v>
      </c>
      <c r="N381" t="str">
        <f>IF(I381="Rob","Robusta",IF(I381="Exc","Excelsa",IF(I381="Ara","Arabica",IF(orders!I381="Lib","Liberica",""))))</f>
        <v>Robusta</v>
      </c>
      <c r="O381" t="str">
        <f t="shared" si="11"/>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 products!$A$1:$A$49, products!$C$1:$C$49,,0)</f>
        <v>D</v>
      </c>
      <c r="K382" s="4">
        <f>_xlfn.XLOOKUP(D382, products!$A$1:$A$49, products!$D$1:$D$49,,0)</f>
        <v>0.5</v>
      </c>
      <c r="L382" s="5">
        <f>_xlfn.XLOOKUP(D382, products!$A$1:$A$49, products!$E$1:$E$49,,0)</f>
        <v>7.77</v>
      </c>
      <c r="M382" s="5">
        <f t="shared" si="10"/>
        <v>23.31</v>
      </c>
      <c r="N382" t="str">
        <f>IF(I382="Rob","Robusta",IF(I382="Exc","Excelsa",IF(I382="Ara","Arabica",IF(orders!I382="Lib","Liberica",""))))</f>
        <v>Liberica</v>
      </c>
      <c r="O382" t="str">
        <f t="shared" si="11"/>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 products!$A$1:$A$49, products!$C$1:$C$49,,0)</f>
        <v>D</v>
      </c>
      <c r="K383" s="4">
        <f>_xlfn.XLOOKUP(D383, products!$A$1:$A$49, products!$D$1:$D$49,,0)</f>
        <v>0.2</v>
      </c>
      <c r="L383" s="5">
        <f>_xlfn.XLOOKUP(D383, products!$A$1:$A$49, products!$E$1:$E$49,,0)</f>
        <v>2.9849999999999999</v>
      </c>
      <c r="M383" s="5">
        <f t="shared" si="10"/>
        <v>14.924999999999999</v>
      </c>
      <c r="N383" t="str">
        <f>IF(I383="Rob","Robusta",IF(I383="Exc","Excelsa",IF(I383="Ara","Arabica",IF(orders!I383="Lib","Liberica",""))))</f>
        <v>Arabica</v>
      </c>
      <c r="O383" t="str">
        <f t="shared" si="11"/>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 products!$A$1:$A$49, products!$C$1:$C$49,,0)</f>
        <v>D</v>
      </c>
      <c r="K384" s="4">
        <f>_xlfn.XLOOKUP(D384, products!$A$1:$A$49, products!$D$1:$D$49,,0)</f>
        <v>0.5</v>
      </c>
      <c r="L384" s="5">
        <f>_xlfn.XLOOKUP(D384, products!$A$1:$A$49, products!$E$1:$E$49,,0)</f>
        <v>7.29</v>
      </c>
      <c r="M384" s="5">
        <f t="shared" si="10"/>
        <v>21.87</v>
      </c>
      <c r="N384" t="str">
        <f>IF(I384="Rob","Robusta",IF(I384="Exc","Excelsa",IF(I384="Ara","Arabica",IF(orders!I384="Lib","Liberica",""))))</f>
        <v>Excelsa</v>
      </c>
      <c r="O384" t="str">
        <f t="shared" si="11"/>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 products!$A$1:$A$49, products!$C$1:$C$49,,0)</f>
        <v>L</v>
      </c>
      <c r="K385" s="4">
        <f>_xlfn.XLOOKUP(D385, products!$A$1:$A$49, products!$D$1:$D$49,,0)</f>
        <v>0.5</v>
      </c>
      <c r="L385" s="5">
        <f>_xlfn.XLOOKUP(D385, products!$A$1:$A$49, products!$E$1:$E$49,,0)</f>
        <v>8.91</v>
      </c>
      <c r="M385" s="5">
        <f t="shared" si="10"/>
        <v>53.46</v>
      </c>
      <c r="N385" t="str">
        <f>IF(I385="Rob","Robusta",IF(I385="Exc","Excelsa",IF(I385="Ara","Arabica",IF(orders!I385="Lib","Liberica",""))))</f>
        <v>Excelsa</v>
      </c>
      <c r="O385" t="str">
        <f t="shared" si="11"/>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 products!$A$1:$A$49, products!$C$1:$C$49,,0)</f>
        <v>L</v>
      </c>
      <c r="K386" s="4">
        <f>_xlfn.XLOOKUP(D386, products!$A$1:$A$49, products!$D$1:$D$49,,0)</f>
        <v>2.5</v>
      </c>
      <c r="L386" s="5">
        <f>_xlfn.XLOOKUP(D386, products!$A$1:$A$49, products!$E$1:$E$49,,0)</f>
        <v>29.784999999999997</v>
      </c>
      <c r="M386" s="5">
        <f t="shared" ref="M386:M449" si="12">L386*E386</f>
        <v>119.13999999999999</v>
      </c>
      <c r="N386" t="str">
        <f>IF(I386="Rob","Robusta",IF(I386="Exc","Excelsa",IF(I386="Ara","Arabica",IF(orders!I386="Lib","Liberica",""))))</f>
        <v>Arabica</v>
      </c>
      <c r="O386" t="str">
        <f t="shared" ref="O386:O449" si="13">IF(J386="M","Medium",IF(J386="L","Light",IF(J386="D","Dark","")))</f>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 products!$A$1:$A$49, products!$C$1:$C$49,,0)</f>
        <v>M</v>
      </c>
      <c r="K387" s="4">
        <f>_xlfn.XLOOKUP(D387, products!$A$1:$A$49, products!$D$1:$D$49,,0)</f>
        <v>0.5</v>
      </c>
      <c r="L387" s="5">
        <f>_xlfn.XLOOKUP(D387, products!$A$1:$A$49, products!$E$1:$E$49,,0)</f>
        <v>8.73</v>
      </c>
      <c r="M387" s="5">
        <f t="shared" si="12"/>
        <v>43.650000000000006</v>
      </c>
      <c r="N387" t="str">
        <f>IF(I387="Rob","Robusta",IF(I387="Exc","Excelsa",IF(I387="Ara","Arabica",IF(orders!I387="Lib","Liberica",""))))</f>
        <v>Liberica</v>
      </c>
      <c r="O387" t="str">
        <f t="shared" si="13"/>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 products!$A$1:$A$49, products!$C$1:$C$49,,0)</f>
        <v>D</v>
      </c>
      <c r="K388" s="4">
        <f>_xlfn.XLOOKUP(D388, products!$A$1:$A$49, products!$D$1:$D$49,,0)</f>
        <v>0.2</v>
      </c>
      <c r="L388" s="5">
        <f>_xlfn.XLOOKUP(D388, products!$A$1:$A$49, products!$E$1:$E$49,,0)</f>
        <v>2.9849999999999999</v>
      </c>
      <c r="M388" s="5">
        <f t="shared" si="12"/>
        <v>17.91</v>
      </c>
      <c r="N388" t="str">
        <f>IF(I388="Rob","Robusta",IF(I388="Exc","Excelsa",IF(I388="Ara","Arabica",IF(orders!I388="Lib","Liberica",""))))</f>
        <v>Arabica</v>
      </c>
      <c r="O388" t="str">
        <f t="shared" si="13"/>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 products!$A$1:$A$49, products!$C$1:$C$49,,0)</f>
        <v>L</v>
      </c>
      <c r="K389" s="4">
        <f>_xlfn.XLOOKUP(D389, products!$A$1:$A$49, products!$D$1:$D$49,,0)</f>
        <v>1</v>
      </c>
      <c r="L389" s="5">
        <f>_xlfn.XLOOKUP(D389, products!$A$1:$A$49, products!$E$1:$E$49,,0)</f>
        <v>14.85</v>
      </c>
      <c r="M389" s="5">
        <f t="shared" si="12"/>
        <v>74.25</v>
      </c>
      <c r="N389" t="str">
        <f>IF(I389="Rob","Robusta",IF(I389="Exc","Excelsa",IF(I389="Ara","Arabica",IF(orders!I389="Lib","Liberica",""))))</f>
        <v>Excelsa</v>
      </c>
      <c r="O389" t="str">
        <f t="shared" si="13"/>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 products!$A$1:$A$49, products!$C$1:$C$49,,0)</f>
        <v>D</v>
      </c>
      <c r="K390" s="4">
        <f>_xlfn.XLOOKUP(D390, products!$A$1:$A$49, products!$D$1:$D$49,,0)</f>
        <v>0.2</v>
      </c>
      <c r="L390" s="5">
        <f>_xlfn.XLOOKUP(D390, products!$A$1:$A$49, products!$E$1:$E$49,,0)</f>
        <v>3.8849999999999998</v>
      </c>
      <c r="M390" s="5">
        <f t="shared" si="12"/>
        <v>11.654999999999999</v>
      </c>
      <c r="N390" t="str">
        <f>IF(I390="Rob","Robusta",IF(I390="Exc","Excelsa",IF(I390="Ara","Arabica",IF(orders!I390="Lib","Liberica",""))))</f>
        <v>Liberica</v>
      </c>
      <c r="O390" t="str">
        <f t="shared" si="13"/>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 products!$A$1:$A$49, products!$C$1:$C$49,,0)</f>
        <v>D</v>
      </c>
      <c r="K391" s="4">
        <f>_xlfn.XLOOKUP(D391, products!$A$1:$A$49, products!$D$1:$D$49,,0)</f>
        <v>0.5</v>
      </c>
      <c r="L391" s="5">
        <f>_xlfn.XLOOKUP(D391, products!$A$1:$A$49, products!$E$1:$E$49,,0)</f>
        <v>7.77</v>
      </c>
      <c r="M391" s="5">
        <f t="shared" si="12"/>
        <v>23.31</v>
      </c>
      <c r="N391" t="str">
        <f>IF(I391="Rob","Robusta",IF(I391="Exc","Excelsa",IF(I391="Ara","Arabica",IF(orders!I391="Lib","Liberica",""))))</f>
        <v>Liberica</v>
      </c>
      <c r="O391" t="str">
        <f t="shared" si="13"/>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 products!$A$1:$A$49, products!$C$1:$C$49,,0)</f>
        <v>D</v>
      </c>
      <c r="K392" s="4">
        <f>_xlfn.XLOOKUP(D392, products!$A$1:$A$49, products!$D$1:$D$49,,0)</f>
        <v>0.5</v>
      </c>
      <c r="L392" s="5">
        <f>_xlfn.XLOOKUP(D392, products!$A$1:$A$49, products!$E$1:$E$49,,0)</f>
        <v>7.29</v>
      </c>
      <c r="M392" s="5">
        <f t="shared" si="12"/>
        <v>14.58</v>
      </c>
      <c r="N392" t="str">
        <f>IF(I392="Rob","Robusta",IF(I392="Exc","Excelsa",IF(I392="Ara","Arabica",IF(orders!I392="Lib","Liberica",""))))</f>
        <v>Excelsa</v>
      </c>
      <c r="O392" t="str">
        <f t="shared" si="13"/>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 products!$A$1:$A$49, products!$C$1:$C$49,,0)</f>
        <v>M</v>
      </c>
      <c r="K393" s="4">
        <f>_xlfn.XLOOKUP(D393, products!$A$1:$A$49, products!$D$1:$D$49,,0)</f>
        <v>0.5</v>
      </c>
      <c r="L393" s="5">
        <f>_xlfn.XLOOKUP(D393, products!$A$1:$A$49, products!$E$1:$E$49,,0)</f>
        <v>6.75</v>
      </c>
      <c r="M393" s="5">
        <f t="shared" si="12"/>
        <v>13.5</v>
      </c>
      <c r="N393" t="str">
        <f>IF(I393="Rob","Robusta",IF(I393="Exc","Excelsa",IF(I393="Ara","Arabica",IF(orders!I393="Lib","Liberica",""))))</f>
        <v>Arabica</v>
      </c>
      <c r="O393" t="str">
        <f t="shared" si="13"/>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 products!$A$1:$A$49, products!$C$1:$C$49,,0)</f>
        <v>L</v>
      </c>
      <c r="K394" s="4">
        <f>_xlfn.XLOOKUP(D394, products!$A$1:$A$49, products!$D$1:$D$49,,0)</f>
        <v>1</v>
      </c>
      <c r="L394" s="5">
        <f>_xlfn.XLOOKUP(D394, products!$A$1:$A$49, products!$E$1:$E$49,,0)</f>
        <v>14.85</v>
      </c>
      <c r="M394" s="5">
        <f t="shared" si="12"/>
        <v>89.1</v>
      </c>
      <c r="N394" t="str">
        <f>IF(I394="Rob","Robusta",IF(I394="Exc","Excelsa",IF(I394="Ara","Arabica",IF(orders!I394="Lib","Liberica",""))))</f>
        <v>Excelsa</v>
      </c>
      <c r="O394" t="str">
        <f t="shared" si="13"/>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 products!$A$1:$A$49, products!$C$1:$C$49,,0)</f>
        <v>L</v>
      </c>
      <c r="K395" s="4">
        <f>_xlfn.XLOOKUP(D395, products!$A$1:$A$49, products!$D$1:$D$49,,0)</f>
        <v>0.2</v>
      </c>
      <c r="L395" s="5">
        <f>_xlfn.XLOOKUP(D395, products!$A$1:$A$49, products!$E$1:$E$49,,0)</f>
        <v>3.8849999999999998</v>
      </c>
      <c r="M395" s="5">
        <f t="shared" si="12"/>
        <v>3.8849999999999998</v>
      </c>
      <c r="N395" t="str">
        <f>IF(I395="Rob","Robusta",IF(I395="Exc","Excelsa",IF(I395="Ara","Arabica",IF(orders!I395="Lib","Liberica",""))))</f>
        <v>Arabica</v>
      </c>
      <c r="O395" t="str">
        <f t="shared" si="13"/>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 products!$A$1:$A$49, products!$C$1:$C$49,,0)</f>
        <v>L</v>
      </c>
      <c r="K396" s="4">
        <f>_xlfn.XLOOKUP(D396, products!$A$1:$A$49, products!$D$1:$D$49,,0)</f>
        <v>2.5</v>
      </c>
      <c r="L396" s="5">
        <f>_xlfn.XLOOKUP(D396, products!$A$1:$A$49, products!$E$1:$E$49,,0)</f>
        <v>27.484999999999996</v>
      </c>
      <c r="M396" s="5">
        <f t="shared" si="12"/>
        <v>109.93999999999998</v>
      </c>
      <c r="N396" t="str">
        <f>IF(I396="Rob","Robusta",IF(I396="Exc","Excelsa",IF(I396="Ara","Arabica",IF(orders!I396="Lib","Liberica",""))))</f>
        <v>Robusta</v>
      </c>
      <c r="O396" t="str">
        <f t="shared" si="13"/>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 products!$A$1:$A$49, products!$C$1:$C$49,,0)</f>
        <v>D</v>
      </c>
      <c r="K397" s="4">
        <f>_xlfn.XLOOKUP(D397, products!$A$1:$A$49, products!$D$1:$D$49,,0)</f>
        <v>0.5</v>
      </c>
      <c r="L397" s="5">
        <f>_xlfn.XLOOKUP(D397, products!$A$1:$A$49, products!$E$1:$E$49,,0)</f>
        <v>7.77</v>
      </c>
      <c r="M397" s="5">
        <f t="shared" si="12"/>
        <v>46.62</v>
      </c>
      <c r="N397" t="str">
        <f>IF(I397="Rob","Robusta",IF(I397="Exc","Excelsa",IF(I397="Ara","Arabica",IF(orders!I397="Lib","Liberica",""))))</f>
        <v>Liberica</v>
      </c>
      <c r="O397" t="str">
        <f t="shared" si="13"/>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 products!$A$1:$A$49, products!$C$1:$C$49,,0)</f>
        <v>L</v>
      </c>
      <c r="K398" s="4">
        <f>_xlfn.XLOOKUP(D398, products!$A$1:$A$49, products!$D$1:$D$49,,0)</f>
        <v>0.5</v>
      </c>
      <c r="L398" s="5">
        <f>_xlfn.XLOOKUP(D398, products!$A$1:$A$49, products!$E$1:$E$49,,0)</f>
        <v>7.77</v>
      </c>
      <c r="M398" s="5">
        <f t="shared" si="12"/>
        <v>38.849999999999994</v>
      </c>
      <c r="N398" t="str">
        <f>IF(I398="Rob","Robusta",IF(I398="Exc","Excelsa",IF(I398="Ara","Arabica",IF(orders!I398="Lib","Liberica",""))))</f>
        <v>Arabica</v>
      </c>
      <c r="O398" t="str">
        <f t="shared" si="13"/>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 products!$A$1:$A$49, products!$C$1:$C$49,,0)</f>
        <v>D</v>
      </c>
      <c r="K399" s="4">
        <f>_xlfn.XLOOKUP(D399, products!$A$1:$A$49, products!$D$1:$D$49,,0)</f>
        <v>0.5</v>
      </c>
      <c r="L399" s="5">
        <f>_xlfn.XLOOKUP(D399, products!$A$1:$A$49, products!$E$1:$E$49,,0)</f>
        <v>7.77</v>
      </c>
      <c r="M399" s="5">
        <f t="shared" si="12"/>
        <v>31.08</v>
      </c>
      <c r="N399" t="str">
        <f>IF(I399="Rob","Robusta",IF(I399="Exc","Excelsa",IF(I399="Ara","Arabica",IF(orders!I399="Lib","Liberica",""))))</f>
        <v>Liberica</v>
      </c>
      <c r="O399" t="str">
        <f t="shared" si="13"/>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 products!$A$1:$A$49, products!$C$1:$C$49,,0)</f>
        <v>D</v>
      </c>
      <c r="K400" s="4">
        <f>_xlfn.XLOOKUP(D400, products!$A$1:$A$49, products!$D$1:$D$49,,0)</f>
        <v>0.2</v>
      </c>
      <c r="L400" s="5">
        <f>_xlfn.XLOOKUP(D400, products!$A$1:$A$49, products!$E$1:$E$49,,0)</f>
        <v>2.9849999999999999</v>
      </c>
      <c r="M400" s="5">
        <f t="shared" si="12"/>
        <v>17.91</v>
      </c>
      <c r="N400" t="str">
        <f>IF(I400="Rob","Robusta",IF(I400="Exc","Excelsa",IF(I400="Ara","Arabica",IF(orders!I400="Lib","Liberica",""))))</f>
        <v>Arabica</v>
      </c>
      <c r="O400" t="str">
        <f t="shared" si="13"/>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 products!$A$1:$A$49, products!$C$1:$C$49,,0)</f>
        <v>D</v>
      </c>
      <c r="K401" s="4">
        <f>_xlfn.XLOOKUP(D401, products!$A$1:$A$49, products!$D$1:$D$49,,0)</f>
        <v>2.5</v>
      </c>
      <c r="L401" s="5">
        <f>_xlfn.XLOOKUP(D401, products!$A$1:$A$49, products!$E$1:$E$49,,0)</f>
        <v>27.945</v>
      </c>
      <c r="M401" s="5">
        <f t="shared" si="12"/>
        <v>167.67000000000002</v>
      </c>
      <c r="N401" t="str">
        <f>IF(I401="Rob","Robusta",IF(I401="Exc","Excelsa",IF(I401="Ara","Arabica",IF(orders!I401="Lib","Liberica",""))))</f>
        <v>Excelsa</v>
      </c>
      <c r="O401" t="str">
        <f t="shared" si="13"/>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 products!$A$1:$A$49, products!$C$1:$C$49,,0)</f>
        <v>L</v>
      </c>
      <c r="K402" s="4">
        <f>_xlfn.XLOOKUP(D402, products!$A$1:$A$49, products!$D$1:$D$49,,0)</f>
        <v>1</v>
      </c>
      <c r="L402" s="5">
        <f>_xlfn.XLOOKUP(D402, products!$A$1:$A$49, products!$E$1:$E$49,,0)</f>
        <v>15.85</v>
      </c>
      <c r="M402" s="5">
        <f t="shared" si="12"/>
        <v>63.4</v>
      </c>
      <c r="N402" t="str">
        <f>IF(I402="Rob","Robusta",IF(I402="Exc","Excelsa",IF(I402="Ara","Arabica",IF(orders!I402="Lib","Liberica",""))))</f>
        <v>Liberica</v>
      </c>
      <c r="O402" t="str">
        <f t="shared" si="13"/>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 products!$A$1:$A$49, products!$C$1:$C$49,,0)</f>
        <v>M</v>
      </c>
      <c r="K403" s="4">
        <f>_xlfn.XLOOKUP(D403, products!$A$1:$A$49, products!$D$1:$D$49,,0)</f>
        <v>0.2</v>
      </c>
      <c r="L403" s="5">
        <f>_xlfn.XLOOKUP(D403, products!$A$1:$A$49, products!$E$1:$E$49,,0)</f>
        <v>4.3650000000000002</v>
      </c>
      <c r="M403" s="5">
        <f t="shared" si="12"/>
        <v>8.73</v>
      </c>
      <c r="N403" t="str">
        <f>IF(I403="Rob","Robusta",IF(I403="Exc","Excelsa",IF(I403="Ara","Arabica",IF(orders!I403="Lib","Liberica",""))))</f>
        <v>Liberica</v>
      </c>
      <c r="O403" t="str">
        <f t="shared" si="13"/>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 products!$A$1:$A$49, products!$C$1:$C$49,,0)</f>
        <v>D</v>
      </c>
      <c r="K404" s="4">
        <f>_xlfn.XLOOKUP(D404, products!$A$1:$A$49, products!$D$1:$D$49,,0)</f>
        <v>1</v>
      </c>
      <c r="L404" s="5">
        <f>_xlfn.XLOOKUP(D404, products!$A$1:$A$49, products!$E$1:$E$49,,0)</f>
        <v>8.9499999999999993</v>
      </c>
      <c r="M404" s="5">
        <f t="shared" si="12"/>
        <v>26.849999999999998</v>
      </c>
      <c r="N404" t="str">
        <f>IF(I404="Rob","Robusta",IF(I404="Exc","Excelsa",IF(I404="Ara","Arabica",IF(orders!I404="Lib","Liberica",""))))</f>
        <v>Robusta</v>
      </c>
      <c r="O404" t="str">
        <f t="shared" si="13"/>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 products!$A$1:$A$49, products!$C$1:$C$49,,0)</f>
        <v>L</v>
      </c>
      <c r="K405" s="4">
        <f>_xlfn.XLOOKUP(D405, products!$A$1:$A$49, products!$D$1:$D$49,,0)</f>
        <v>0.2</v>
      </c>
      <c r="L405" s="5">
        <f>_xlfn.XLOOKUP(D405, products!$A$1:$A$49, products!$E$1:$E$49,,0)</f>
        <v>4.7549999999999999</v>
      </c>
      <c r="M405" s="5">
        <f t="shared" si="12"/>
        <v>9.51</v>
      </c>
      <c r="N405" t="str">
        <f>IF(I405="Rob","Robusta",IF(I405="Exc","Excelsa",IF(I405="Ara","Arabica",IF(orders!I405="Lib","Liberica",""))))</f>
        <v>Liberica</v>
      </c>
      <c r="O405" t="str">
        <f t="shared" si="13"/>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 products!$A$1:$A$49, products!$C$1:$C$49,,0)</f>
        <v>D</v>
      </c>
      <c r="K406" s="4">
        <f>_xlfn.XLOOKUP(D406, products!$A$1:$A$49, products!$D$1:$D$49,,0)</f>
        <v>1</v>
      </c>
      <c r="L406" s="5">
        <f>_xlfn.XLOOKUP(D406, products!$A$1:$A$49, products!$E$1:$E$49,,0)</f>
        <v>9.9499999999999993</v>
      </c>
      <c r="M406" s="5">
        <f t="shared" si="12"/>
        <v>39.799999999999997</v>
      </c>
      <c r="N406" t="str">
        <f>IF(I406="Rob","Robusta",IF(I406="Exc","Excelsa",IF(I406="Ara","Arabica",IF(orders!I406="Lib","Liberica",""))))</f>
        <v>Arabica</v>
      </c>
      <c r="O406" t="str">
        <f t="shared" si="13"/>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 products!$A$1:$A$49, products!$C$1:$C$49,,0)</f>
        <v>M</v>
      </c>
      <c r="K407" s="4">
        <f>_xlfn.XLOOKUP(D407, products!$A$1:$A$49, products!$D$1:$D$49,,0)</f>
        <v>0.5</v>
      </c>
      <c r="L407" s="5">
        <f>_xlfn.XLOOKUP(D407, products!$A$1:$A$49, products!$E$1:$E$49,,0)</f>
        <v>8.25</v>
      </c>
      <c r="M407" s="5">
        <f t="shared" si="12"/>
        <v>24.75</v>
      </c>
      <c r="N407" t="str">
        <f>IF(I407="Rob","Robusta",IF(I407="Exc","Excelsa",IF(I407="Ara","Arabica",IF(orders!I407="Lib","Liberica",""))))</f>
        <v>Excelsa</v>
      </c>
      <c r="O407" t="str">
        <f t="shared" si="13"/>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 products!$A$1:$A$49, products!$C$1:$C$49,,0)</f>
        <v>M</v>
      </c>
      <c r="K408" s="4">
        <f>_xlfn.XLOOKUP(D408, products!$A$1:$A$49, products!$D$1:$D$49,,0)</f>
        <v>1</v>
      </c>
      <c r="L408" s="5">
        <f>_xlfn.XLOOKUP(D408, products!$A$1:$A$49, products!$E$1:$E$49,,0)</f>
        <v>13.75</v>
      </c>
      <c r="M408" s="5">
        <f t="shared" si="12"/>
        <v>68.75</v>
      </c>
      <c r="N408" t="str">
        <f>IF(I408="Rob","Robusta",IF(I408="Exc","Excelsa",IF(I408="Ara","Arabica",IF(orders!I408="Lib","Liberica",""))))</f>
        <v>Excelsa</v>
      </c>
      <c r="O408" t="str">
        <f t="shared" si="13"/>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 products!$A$1:$A$49, products!$C$1:$C$49,,0)</f>
        <v>M</v>
      </c>
      <c r="K409" s="4">
        <f>_xlfn.XLOOKUP(D409, products!$A$1:$A$49, products!$D$1:$D$49,,0)</f>
        <v>0.5</v>
      </c>
      <c r="L409" s="5">
        <f>_xlfn.XLOOKUP(D409, products!$A$1:$A$49, products!$E$1:$E$49,,0)</f>
        <v>8.25</v>
      </c>
      <c r="M409" s="5">
        <f t="shared" si="12"/>
        <v>49.5</v>
      </c>
      <c r="N409" t="str">
        <f>IF(I409="Rob","Robusta",IF(I409="Exc","Excelsa",IF(I409="Ara","Arabica",IF(orders!I409="Lib","Liberica",""))))</f>
        <v>Excelsa</v>
      </c>
      <c r="O409" t="str">
        <f t="shared" si="13"/>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 products!$A$1:$A$49, products!$C$1:$C$49,,0)</f>
        <v>M</v>
      </c>
      <c r="K410" s="4">
        <f>_xlfn.XLOOKUP(D410, products!$A$1:$A$49, products!$D$1:$D$49,,0)</f>
        <v>2.5</v>
      </c>
      <c r="L410" s="5">
        <f>_xlfn.XLOOKUP(D410, products!$A$1:$A$49, products!$E$1:$E$49,,0)</f>
        <v>25.874999999999996</v>
      </c>
      <c r="M410" s="5">
        <f t="shared" si="12"/>
        <v>51.749999999999993</v>
      </c>
      <c r="N410" t="str">
        <f>IF(I410="Rob","Robusta",IF(I410="Exc","Excelsa",IF(I410="Ara","Arabica",IF(orders!I410="Lib","Liberica",""))))</f>
        <v>Arabica</v>
      </c>
      <c r="O410" t="str">
        <f t="shared" si="13"/>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 products!$A$1:$A$49, products!$C$1:$C$49,,0)</f>
        <v>L</v>
      </c>
      <c r="K411" s="4">
        <f>_xlfn.XLOOKUP(D411, products!$A$1:$A$49, products!$D$1:$D$49,,0)</f>
        <v>1</v>
      </c>
      <c r="L411" s="5">
        <f>_xlfn.XLOOKUP(D411, products!$A$1:$A$49, products!$E$1:$E$49,,0)</f>
        <v>15.85</v>
      </c>
      <c r="M411" s="5">
        <f t="shared" si="12"/>
        <v>47.55</v>
      </c>
      <c r="N411" t="str">
        <f>IF(I411="Rob","Robusta",IF(I411="Exc","Excelsa",IF(I411="Ara","Arabica",IF(orders!I411="Lib","Liberica",""))))</f>
        <v>Liberica</v>
      </c>
      <c r="O411" t="str">
        <f t="shared" si="13"/>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 products!$A$1:$A$49, products!$C$1:$C$49,,0)</f>
        <v>L</v>
      </c>
      <c r="K412" s="4">
        <f>_xlfn.XLOOKUP(D412, products!$A$1:$A$49, products!$D$1:$D$49,,0)</f>
        <v>0.2</v>
      </c>
      <c r="L412" s="5">
        <f>_xlfn.XLOOKUP(D412, products!$A$1:$A$49, products!$E$1:$E$49,,0)</f>
        <v>3.8849999999999998</v>
      </c>
      <c r="M412" s="5">
        <f t="shared" si="12"/>
        <v>15.54</v>
      </c>
      <c r="N412" t="str">
        <f>IF(I412="Rob","Robusta",IF(I412="Exc","Excelsa",IF(I412="Ara","Arabica",IF(orders!I412="Lib","Liberica",""))))</f>
        <v>Arabica</v>
      </c>
      <c r="O412" t="str">
        <f t="shared" si="13"/>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 products!$A$1:$A$49, products!$C$1:$C$49,,0)</f>
        <v>M</v>
      </c>
      <c r="K413" s="4">
        <f>_xlfn.XLOOKUP(D413, products!$A$1:$A$49, products!$D$1:$D$49,,0)</f>
        <v>1</v>
      </c>
      <c r="L413" s="5">
        <f>_xlfn.XLOOKUP(D413, products!$A$1:$A$49, products!$E$1:$E$49,,0)</f>
        <v>14.55</v>
      </c>
      <c r="M413" s="5">
        <f t="shared" si="12"/>
        <v>87.300000000000011</v>
      </c>
      <c r="N413" t="str">
        <f>IF(I413="Rob","Robusta",IF(I413="Exc","Excelsa",IF(I413="Ara","Arabica",IF(orders!I413="Lib","Liberica",""))))</f>
        <v>Liberica</v>
      </c>
      <c r="O413" t="str">
        <f t="shared" si="13"/>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 products!$A$1:$A$49, products!$C$1:$C$49,,0)</f>
        <v>M</v>
      </c>
      <c r="K414" s="4">
        <f>_xlfn.XLOOKUP(D414, products!$A$1:$A$49, products!$D$1:$D$49,,0)</f>
        <v>1</v>
      </c>
      <c r="L414" s="5">
        <f>_xlfn.XLOOKUP(D414, products!$A$1:$A$49, products!$E$1:$E$49,,0)</f>
        <v>11.25</v>
      </c>
      <c r="M414" s="5">
        <f t="shared" si="12"/>
        <v>56.25</v>
      </c>
      <c r="N414" t="str">
        <f>IF(I414="Rob","Robusta",IF(I414="Exc","Excelsa",IF(I414="Ara","Arabica",IF(orders!I414="Lib","Liberica",""))))</f>
        <v>Arabica</v>
      </c>
      <c r="O414" t="str">
        <f t="shared" si="13"/>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 products!$A$1:$A$49, products!$C$1:$C$49,,0)</f>
        <v>L</v>
      </c>
      <c r="K415" s="4">
        <f>_xlfn.XLOOKUP(D415, products!$A$1:$A$49, products!$D$1:$D$49,,0)</f>
        <v>2.5</v>
      </c>
      <c r="L415" s="5">
        <f>_xlfn.XLOOKUP(D415, products!$A$1:$A$49, products!$E$1:$E$49,,0)</f>
        <v>36.454999999999998</v>
      </c>
      <c r="M415" s="5">
        <f t="shared" si="12"/>
        <v>36.454999999999998</v>
      </c>
      <c r="N415" t="str">
        <f>IF(I415="Rob","Robusta",IF(I415="Exc","Excelsa",IF(I415="Ara","Arabica",IF(orders!I415="Lib","Liberica",""))))</f>
        <v>Liberica</v>
      </c>
      <c r="O415" t="str">
        <f t="shared" si="13"/>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 products!$A$1:$A$49, products!$C$1:$C$49,,0)</f>
        <v>L</v>
      </c>
      <c r="K416" s="4">
        <f>_xlfn.XLOOKUP(D416, products!$A$1:$A$49, products!$D$1:$D$49,,0)</f>
        <v>0.2</v>
      </c>
      <c r="L416" s="5">
        <f>_xlfn.XLOOKUP(D416, products!$A$1:$A$49, products!$E$1:$E$49,,0)</f>
        <v>3.5849999999999995</v>
      </c>
      <c r="M416" s="5">
        <f t="shared" si="12"/>
        <v>10.754999999999999</v>
      </c>
      <c r="N416" t="str">
        <f>IF(I416="Rob","Robusta",IF(I416="Exc","Excelsa",IF(I416="Ara","Arabica",IF(orders!I416="Lib","Liberica",""))))</f>
        <v>Robusta</v>
      </c>
      <c r="O416" t="str">
        <f t="shared" si="13"/>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 products!$A$1:$A$49, products!$C$1:$C$49,,0)</f>
        <v>M</v>
      </c>
      <c r="K417" s="4">
        <f>_xlfn.XLOOKUP(D417, products!$A$1:$A$49, products!$D$1:$D$49,,0)</f>
        <v>0.2</v>
      </c>
      <c r="L417" s="5">
        <f>_xlfn.XLOOKUP(D417, products!$A$1:$A$49, products!$E$1:$E$49,,0)</f>
        <v>2.9849999999999999</v>
      </c>
      <c r="M417" s="5">
        <f t="shared" si="12"/>
        <v>8.9550000000000001</v>
      </c>
      <c r="N417" t="str">
        <f>IF(I417="Rob","Robusta",IF(I417="Exc","Excelsa",IF(I417="Ara","Arabica",IF(orders!I417="Lib","Liberica",""))))</f>
        <v>Robusta</v>
      </c>
      <c r="O417" t="str">
        <f t="shared" si="13"/>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 products!$A$1:$A$49, products!$C$1:$C$49,,0)</f>
        <v>L</v>
      </c>
      <c r="K418" s="4">
        <f>_xlfn.XLOOKUP(D418, products!$A$1:$A$49, products!$D$1:$D$49,,0)</f>
        <v>0.5</v>
      </c>
      <c r="L418" s="5">
        <f>_xlfn.XLOOKUP(D418, products!$A$1:$A$49, products!$E$1:$E$49,,0)</f>
        <v>7.77</v>
      </c>
      <c r="M418" s="5">
        <f t="shared" si="12"/>
        <v>23.31</v>
      </c>
      <c r="N418" t="str">
        <f>IF(I418="Rob","Robusta",IF(I418="Exc","Excelsa",IF(I418="Ara","Arabica",IF(orders!I418="Lib","Liberica",""))))</f>
        <v>Arabica</v>
      </c>
      <c r="O418" t="str">
        <f t="shared" si="13"/>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 products!$A$1:$A$49, products!$C$1:$C$49,,0)</f>
        <v>L</v>
      </c>
      <c r="K419" s="4">
        <f>_xlfn.XLOOKUP(D419, products!$A$1:$A$49, products!$D$1:$D$49,,0)</f>
        <v>2.5</v>
      </c>
      <c r="L419" s="5">
        <f>_xlfn.XLOOKUP(D419, products!$A$1:$A$49, products!$E$1:$E$49,,0)</f>
        <v>29.784999999999997</v>
      </c>
      <c r="M419" s="5">
        <f t="shared" si="12"/>
        <v>29.784999999999997</v>
      </c>
      <c r="N419" t="str">
        <f>IF(I419="Rob","Robusta",IF(I419="Exc","Excelsa",IF(I419="Ara","Arabica",IF(orders!I419="Lib","Liberica",""))))</f>
        <v>Arabica</v>
      </c>
      <c r="O419" t="str">
        <f t="shared" si="13"/>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 products!$A$1:$A$49, products!$C$1:$C$49,,0)</f>
        <v>L</v>
      </c>
      <c r="K420" s="4">
        <f>_xlfn.XLOOKUP(D420, products!$A$1:$A$49, products!$D$1:$D$49,,0)</f>
        <v>2.5</v>
      </c>
      <c r="L420" s="5">
        <f>_xlfn.XLOOKUP(D420, products!$A$1:$A$49, products!$E$1:$E$49,,0)</f>
        <v>29.784999999999997</v>
      </c>
      <c r="M420" s="5">
        <f t="shared" si="12"/>
        <v>148.92499999999998</v>
      </c>
      <c r="N420" t="str">
        <f>IF(I420="Rob","Robusta",IF(I420="Exc","Excelsa",IF(I420="Ara","Arabica",IF(orders!I420="Lib","Liberica",""))))</f>
        <v>Arabica</v>
      </c>
      <c r="O420" t="str">
        <f t="shared" si="13"/>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 products!$A$1:$A$49, products!$C$1:$C$49,,0)</f>
        <v>M</v>
      </c>
      <c r="K421" s="4">
        <f>_xlfn.XLOOKUP(D421, products!$A$1:$A$49, products!$D$1:$D$49,,0)</f>
        <v>0.5</v>
      </c>
      <c r="L421" s="5">
        <f>_xlfn.XLOOKUP(D421, products!$A$1:$A$49, products!$E$1:$E$49,,0)</f>
        <v>8.73</v>
      </c>
      <c r="M421" s="5">
        <f t="shared" si="12"/>
        <v>8.73</v>
      </c>
      <c r="N421" t="str">
        <f>IF(I421="Rob","Robusta",IF(I421="Exc","Excelsa",IF(I421="Ara","Arabica",IF(orders!I421="Lib","Liberica",""))))</f>
        <v>Liberica</v>
      </c>
      <c r="O421" t="str">
        <f t="shared" si="13"/>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 products!$A$1:$A$49, products!$C$1:$C$49,,0)</f>
        <v>D</v>
      </c>
      <c r="K422" s="4">
        <f>_xlfn.XLOOKUP(D422, products!$A$1:$A$49, products!$D$1:$D$49,,0)</f>
        <v>0.5</v>
      </c>
      <c r="L422" s="5">
        <f>_xlfn.XLOOKUP(D422, products!$A$1:$A$49, products!$E$1:$E$49,,0)</f>
        <v>7.77</v>
      </c>
      <c r="M422" s="5">
        <f t="shared" si="12"/>
        <v>31.08</v>
      </c>
      <c r="N422" t="str">
        <f>IF(I422="Rob","Robusta",IF(I422="Exc","Excelsa",IF(I422="Ara","Arabica",IF(orders!I422="Lib","Liberica",""))))</f>
        <v>Liberica</v>
      </c>
      <c r="O422" t="str">
        <f t="shared" si="13"/>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 products!$A$1:$A$49, products!$C$1:$C$49,,0)</f>
        <v>D</v>
      </c>
      <c r="K423" s="4">
        <f>_xlfn.XLOOKUP(D423, products!$A$1:$A$49, products!$D$1:$D$49,,0)</f>
        <v>2.5</v>
      </c>
      <c r="L423" s="5">
        <f>_xlfn.XLOOKUP(D423, products!$A$1:$A$49, products!$E$1:$E$49,,0)</f>
        <v>22.884999999999998</v>
      </c>
      <c r="M423" s="5">
        <f t="shared" si="12"/>
        <v>137.31</v>
      </c>
      <c r="N423" t="str">
        <f>IF(I423="Rob","Robusta",IF(I423="Exc","Excelsa",IF(I423="Ara","Arabica",IF(orders!I423="Lib","Liberica",""))))</f>
        <v>Arabica</v>
      </c>
      <c r="O423" t="str">
        <f t="shared" si="13"/>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 products!$A$1:$A$49, products!$C$1:$C$49,,0)</f>
        <v>D</v>
      </c>
      <c r="K424" s="4">
        <f>_xlfn.XLOOKUP(D424, products!$A$1:$A$49, products!$D$1:$D$49,,0)</f>
        <v>0.5</v>
      </c>
      <c r="L424" s="5">
        <f>_xlfn.XLOOKUP(D424, products!$A$1:$A$49, products!$E$1:$E$49,,0)</f>
        <v>5.97</v>
      </c>
      <c r="M424" s="5">
        <f t="shared" si="12"/>
        <v>29.849999999999998</v>
      </c>
      <c r="N424" t="str">
        <f>IF(I424="Rob","Robusta",IF(I424="Exc","Excelsa",IF(I424="Ara","Arabica",IF(orders!I424="Lib","Liberica",""))))</f>
        <v>Arabica</v>
      </c>
      <c r="O424" t="str">
        <f t="shared" si="13"/>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 products!$A$1:$A$49, products!$C$1:$C$49,,0)</f>
        <v>M</v>
      </c>
      <c r="K425" s="4">
        <f>_xlfn.XLOOKUP(D425, products!$A$1:$A$49, products!$D$1:$D$49,,0)</f>
        <v>0.5</v>
      </c>
      <c r="L425" s="5">
        <f>_xlfn.XLOOKUP(D425, products!$A$1:$A$49, products!$E$1:$E$49,,0)</f>
        <v>5.97</v>
      </c>
      <c r="M425" s="5">
        <f t="shared" si="12"/>
        <v>17.91</v>
      </c>
      <c r="N425" t="str">
        <f>IF(I425="Rob","Robusta",IF(I425="Exc","Excelsa",IF(I425="Ara","Arabica",IF(orders!I425="Lib","Liberica",""))))</f>
        <v>Robusta</v>
      </c>
      <c r="O425" t="str">
        <f t="shared" si="13"/>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 products!$A$1:$A$49, products!$C$1:$C$49,,0)</f>
        <v>L</v>
      </c>
      <c r="K426" s="4">
        <f>_xlfn.XLOOKUP(D426, products!$A$1:$A$49, products!$D$1:$D$49,,0)</f>
        <v>0.5</v>
      </c>
      <c r="L426" s="5">
        <f>_xlfn.XLOOKUP(D426, products!$A$1:$A$49, products!$E$1:$E$49,,0)</f>
        <v>8.91</v>
      </c>
      <c r="M426" s="5">
        <f t="shared" si="12"/>
        <v>26.73</v>
      </c>
      <c r="N426" t="str">
        <f>IF(I426="Rob","Robusta",IF(I426="Exc","Excelsa",IF(I426="Ara","Arabica",IF(orders!I426="Lib","Liberica",""))))</f>
        <v>Excelsa</v>
      </c>
      <c r="O426" t="str">
        <f t="shared" si="13"/>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 products!$A$1:$A$49, products!$C$1:$C$49,,0)</f>
        <v>D</v>
      </c>
      <c r="K427" s="4">
        <f>_xlfn.XLOOKUP(D427, products!$A$1:$A$49, products!$D$1:$D$49,,0)</f>
        <v>1</v>
      </c>
      <c r="L427" s="5">
        <f>_xlfn.XLOOKUP(D427, products!$A$1:$A$49, products!$E$1:$E$49,,0)</f>
        <v>8.9499999999999993</v>
      </c>
      <c r="M427" s="5">
        <f t="shared" si="12"/>
        <v>17.899999999999999</v>
      </c>
      <c r="N427" t="str">
        <f>IF(I427="Rob","Robusta",IF(I427="Exc","Excelsa",IF(I427="Ara","Arabica",IF(orders!I427="Lib","Liberica",""))))</f>
        <v>Robusta</v>
      </c>
      <c r="O427" t="str">
        <f t="shared" si="13"/>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 products!$A$1:$A$49, products!$C$1:$C$49,,0)</f>
        <v>L</v>
      </c>
      <c r="K428" s="4">
        <f>_xlfn.XLOOKUP(D428, products!$A$1:$A$49, products!$D$1:$D$49,,0)</f>
        <v>0.2</v>
      </c>
      <c r="L428" s="5">
        <f>_xlfn.XLOOKUP(D428, products!$A$1:$A$49, products!$E$1:$E$49,,0)</f>
        <v>3.5849999999999995</v>
      </c>
      <c r="M428" s="5">
        <f t="shared" si="12"/>
        <v>14.339999999999998</v>
      </c>
      <c r="N428" t="str">
        <f>IF(I428="Rob","Robusta",IF(I428="Exc","Excelsa",IF(I428="Ara","Arabica",IF(orders!I428="Lib","Liberica",""))))</f>
        <v>Robusta</v>
      </c>
      <c r="O428" t="str">
        <f t="shared" si="13"/>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 products!$A$1:$A$49, products!$C$1:$C$49,,0)</f>
        <v>M</v>
      </c>
      <c r="K429" s="4">
        <f>_xlfn.XLOOKUP(D429, products!$A$1:$A$49, products!$D$1:$D$49,,0)</f>
        <v>2.5</v>
      </c>
      <c r="L429" s="5">
        <f>_xlfn.XLOOKUP(D429, products!$A$1:$A$49, products!$E$1:$E$49,,0)</f>
        <v>25.874999999999996</v>
      </c>
      <c r="M429" s="5">
        <f t="shared" si="12"/>
        <v>77.624999999999986</v>
      </c>
      <c r="N429" t="str">
        <f>IF(I429="Rob","Robusta",IF(I429="Exc","Excelsa",IF(I429="Ara","Arabica",IF(orders!I429="Lib","Liberica",""))))</f>
        <v>Arabica</v>
      </c>
      <c r="O429" t="str">
        <f t="shared" si="13"/>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 products!$A$1:$A$49, products!$C$1:$C$49,,0)</f>
        <v>L</v>
      </c>
      <c r="K430" s="4">
        <f>_xlfn.XLOOKUP(D430, products!$A$1:$A$49, products!$D$1:$D$49,,0)</f>
        <v>1</v>
      </c>
      <c r="L430" s="5">
        <f>_xlfn.XLOOKUP(D430, products!$A$1:$A$49, products!$E$1:$E$49,,0)</f>
        <v>11.95</v>
      </c>
      <c r="M430" s="5">
        <f t="shared" si="12"/>
        <v>59.75</v>
      </c>
      <c r="N430" t="str">
        <f>IF(I430="Rob","Robusta",IF(I430="Exc","Excelsa",IF(I430="Ara","Arabica",IF(orders!I430="Lib","Liberica",""))))</f>
        <v>Robusta</v>
      </c>
      <c r="O430" t="str">
        <f t="shared" si="13"/>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 products!$A$1:$A$49, products!$C$1:$C$49,,0)</f>
        <v>L</v>
      </c>
      <c r="K431" s="4">
        <f>_xlfn.XLOOKUP(D431, products!$A$1:$A$49, products!$D$1:$D$49,,0)</f>
        <v>1</v>
      </c>
      <c r="L431" s="5">
        <f>_xlfn.XLOOKUP(D431, products!$A$1:$A$49, products!$E$1:$E$49,,0)</f>
        <v>12.95</v>
      </c>
      <c r="M431" s="5">
        <f t="shared" si="12"/>
        <v>77.699999999999989</v>
      </c>
      <c r="N431" t="str">
        <f>IF(I431="Rob","Robusta",IF(I431="Exc","Excelsa",IF(I431="Ara","Arabica",IF(orders!I431="Lib","Liberica",""))))</f>
        <v>Arabica</v>
      </c>
      <c r="O431" t="str">
        <f t="shared" si="13"/>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 products!$A$1:$A$49, products!$C$1:$C$49,,0)</f>
        <v>D</v>
      </c>
      <c r="K432" s="4">
        <f>_xlfn.XLOOKUP(D432, products!$A$1:$A$49, products!$D$1:$D$49,,0)</f>
        <v>0.2</v>
      </c>
      <c r="L432" s="5">
        <f>_xlfn.XLOOKUP(D432, products!$A$1:$A$49, products!$E$1:$E$49,,0)</f>
        <v>2.6849999999999996</v>
      </c>
      <c r="M432" s="5">
        <f t="shared" si="12"/>
        <v>5.3699999999999992</v>
      </c>
      <c r="N432" t="str">
        <f>IF(I432="Rob","Robusta",IF(I432="Exc","Excelsa",IF(I432="Ara","Arabica",IF(orders!I432="Lib","Liberica",""))))</f>
        <v>Robusta</v>
      </c>
      <c r="O432" t="str">
        <f t="shared" si="13"/>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 products!$A$1:$A$49, products!$C$1:$C$49,,0)</f>
        <v>D</v>
      </c>
      <c r="K433" s="4">
        <f>_xlfn.XLOOKUP(D433, products!$A$1:$A$49, products!$D$1:$D$49,,0)</f>
        <v>2.5</v>
      </c>
      <c r="L433" s="5">
        <f>_xlfn.XLOOKUP(D433, products!$A$1:$A$49, products!$E$1:$E$49,,0)</f>
        <v>27.945</v>
      </c>
      <c r="M433" s="5">
        <f t="shared" si="12"/>
        <v>83.835000000000008</v>
      </c>
      <c r="N433" t="str">
        <f>IF(I433="Rob","Robusta",IF(I433="Exc","Excelsa",IF(I433="Ara","Arabica",IF(orders!I433="Lib","Liberica",""))))</f>
        <v>Excelsa</v>
      </c>
      <c r="O433" t="str">
        <f t="shared" si="13"/>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 products!$A$1:$A$49, products!$C$1:$C$49,,0)</f>
        <v>M</v>
      </c>
      <c r="K434" s="4">
        <f>_xlfn.XLOOKUP(D434, products!$A$1:$A$49, products!$D$1:$D$49,,0)</f>
        <v>1</v>
      </c>
      <c r="L434" s="5">
        <f>_xlfn.XLOOKUP(D434, products!$A$1:$A$49, products!$E$1:$E$49,,0)</f>
        <v>11.25</v>
      </c>
      <c r="M434" s="5">
        <f t="shared" si="12"/>
        <v>22.5</v>
      </c>
      <c r="N434" t="str">
        <f>IF(I434="Rob","Robusta",IF(I434="Exc","Excelsa",IF(I434="Ara","Arabica",IF(orders!I434="Lib","Liberica",""))))</f>
        <v>Arabica</v>
      </c>
      <c r="O434" t="str">
        <f t="shared" si="13"/>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 products!$A$1:$A$49, products!$C$1:$C$49,,0)</f>
        <v>M</v>
      </c>
      <c r="K435" s="4">
        <f>_xlfn.XLOOKUP(D435, products!$A$1:$A$49, products!$D$1:$D$49,,0)</f>
        <v>2.5</v>
      </c>
      <c r="L435" s="5">
        <f>_xlfn.XLOOKUP(D435, products!$A$1:$A$49, products!$E$1:$E$49,,0)</f>
        <v>33.464999999999996</v>
      </c>
      <c r="M435" s="5">
        <f t="shared" si="12"/>
        <v>200.78999999999996</v>
      </c>
      <c r="N435" t="str">
        <f>IF(I435="Rob","Robusta",IF(I435="Exc","Excelsa",IF(I435="Ara","Arabica",IF(orders!I435="Lib","Liberica",""))))</f>
        <v>Liberica</v>
      </c>
      <c r="O435" t="str">
        <f t="shared" si="13"/>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 products!$A$1:$A$49, products!$C$1:$C$49,,0)</f>
        <v>M</v>
      </c>
      <c r="K436" s="4">
        <f>_xlfn.XLOOKUP(D436, products!$A$1:$A$49, products!$D$1:$D$49,,0)</f>
        <v>1</v>
      </c>
      <c r="L436" s="5">
        <f>_xlfn.XLOOKUP(D436, products!$A$1:$A$49, products!$E$1:$E$49,,0)</f>
        <v>11.25</v>
      </c>
      <c r="M436" s="5">
        <f t="shared" si="12"/>
        <v>67.5</v>
      </c>
      <c r="N436" t="str">
        <f>IF(I436="Rob","Robusta",IF(I436="Exc","Excelsa",IF(I436="Ara","Arabica",IF(orders!I436="Lib","Liberica",""))))</f>
        <v>Arabica</v>
      </c>
      <c r="O436" t="str">
        <f t="shared" si="13"/>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 products!$A$1:$A$49, products!$C$1:$C$49,,0)</f>
        <v>M</v>
      </c>
      <c r="K437" s="4">
        <f>_xlfn.XLOOKUP(D437, products!$A$1:$A$49, products!$D$1:$D$49,,0)</f>
        <v>0.5</v>
      </c>
      <c r="L437" s="5">
        <f>_xlfn.XLOOKUP(D437, products!$A$1:$A$49, products!$E$1:$E$49,,0)</f>
        <v>8.25</v>
      </c>
      <c r="M437" s="5">
        <f t="shared" si="12"/>
        <v>8.25</v>
      </c>
      <c r="N437" t="str">
        <f>IF(I437="Rob","Robusta",IF(I437="Exc","Excelsa",IF(I437="Ara","Arabica",IF(orders!I437="Lib","Liberica",""))))</f>
        <v>Excelsa</v>
      </c>
      <c r="O437" t="str">
        <f t="shared" si="13"/>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 products!$A$1:$A$49, products!$C$1:$C$49,,0)</f>
        <v>L</v>
      </c>
      <c r="K438" s="4">
        <f>_xlfn.XLOOKUP(D438, products!$A$1:$A$49, products!$D$1:$D$49,,0)</f>
        <v>0.2</v>
      </c>
      <c r="L438" s="5">
        <f>_xlfn.XLOOKUP(D438, products!$A$1:$A$49, products!$E$1:$E$49,,0)</f>
        <v>4.7549999999999999</v>
      </c>
      <c r="M438" s="5">
        <f t="shared" si="12"/>
        <v>9.51</v>
      </c>
      <c r="N438" t="str">
        <f>IF(I438="Rob","Robusta",IF(I438="Exc","Excelsa",IF(I438="Ara","Arabica",IF(orders!I438="Lib","Liberica",""))))</f>
        <v>Liberica</v>
      </c>
      <c r="O438" t="str">
        <f t="shared" si="13"/>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 products!$A$1:$A$49, products!$C$1:$C$49,,0)</f>
        <v>D</v>
      </c>
      <c r="K439" s="4">
        <f>_xlfn.XLOOKUP(D439, products!$A$1:$A$49, products!$D$1:$D$49,,0)</f>
        <v>2.5</v>
      </c>
      <c r="L439" s="5">
        <f>_xlfn.XLOOKUP(D439, products!$A$1:$A$49, products!$E$1:$E$49,,0)</f>
        <v>29.784999999999997</v>
      </c>
      <c r="M439" s="5">
        <f t="shared" si="12"/>
        <v>29.784999999999997</v>
      </c>
      <c r="N439" t="str">
        <f>IF(I439="Rob","Robusta",IF(I439="Exc","Excelsa",IF(I439="Ara","Arabica",IF(orders!I439="Lib","Liberica",""))))</f>
        <v>Liberica</v>
      </c>
      <c r="O439" t="str">
        <f t="shared" si="13"/>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 products!$A$1:$A$49, products!$C$1:$C$49,,0)</f>
        <v>D</v>
      </c>
      <c r="K440" s="4">
        <f>_xlfn.XLOOKUP(D440, products!$A$1:$A$49, products!$D$1:$D$49,,0)</f>
        <v>0.5</v>
      </c>
      <c r="L440" s="5">
        <f>_xlfn.XLOOKUP(D440, products!$A$1:$A$49, products!$E$1:$E$49,,0)</f>
        <v>7.77</v>
      </c>
      <c r="M440" s="5">
        <f t="shared" si="12"/>
        <v>15.54</v>
      </c>
      <c r="N440" t="str">
        <f>IF(I440="Rob","Robusta",IF(I440="Exc","Excelsa",IF(I440="Ara","Arabica",IF(orders!I440="Lib","Liberica",""))))</f>
        <v>Liberica</v>
      </c>
      <c r="O440" t="str">
        <f t="shared" si="13"/>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 products!$A$1:$A$49, products!$C$1:$C$49,,0)</f>
        <v>L</v>
      </c>
      <c r="K441" s="4">
        <f>_xlfn.XLOOKUP(D441, products!$A$1:$A$49, products!$D$1:$D$49,,0)</f>
        <v>0.5</v>
      </c>
      <c r="L441" s="5">
        <f>_xlfn.XLOOKUP(D441, products!$A$1:$A$49, products!$E$1:$E$49,,0)</f>
        <v>8.91</v>
      </c>
      <c r="M441" s="5">
        <f t="shared" si="12"/>
        <v>35.64</v>
      </c>
      <c r="N441" t="str">
        <f>IF(I441="Rob","Robusta",IF(I441="Exc","Excelsa",IF(I441="Ara","Arabica",IF(orders!I441="Lib","Liberica",""))))</f>
        <v>Excelsa</v>
      </c>
      <c r="O441" t="str">
        <f t="shared" si="13"/>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 products!$A$1:$A$49, products!$C$1:$C$49,,0)</f>
        <v>M</v>
      </c>
      <c r="K442" s="4">
        <f>_xlfn.XLOOKUP(D442, products!$A$1:$A$49, products!$D$1:$D$49,,0)</f>
        <v>2.5</v>
      </c>
      <c r="L442" s="5">
        <f>_xlfn.XLOOKUP(D442, products!$A$1:$A$49, products!$E$1:$E$49,,0)</f>
        <v>25.874999999999996</v>
      </c>
      <c r="M442" s="5">
        <f t="shared" si="12"/>
        <v>103.49999999999999</v>
      </c>
      <c r="N442" t="str">
        <f>IF(I442="Rob","Robusta",IF(I442="Exc","Excelsa",IF(I442="Ara","Arabica",IF(orders!I442="Lib","Liberica",""))))</f>
        <v>Arabica</v>
      </c>
      <c r="O442" t="str">
        <f t="shared" si="13"/>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 products!$A$1:$A$49, products!$C$1:$C$49,,0)</f>
        <v>D</v>
      </c>
      <c r="K443" s="4">
        <f>_xlfn.XLOOKUP(D443, products!$A$1:$A$49, products!$D$1:$D$49,,0)</f>
        <v>1</v>
      </c>
      <c r="L443" s="5">
        <f>_xlfn.XLOOKUP(D443, products!$A$1:$A$49, products!$E$1:$E$49,,0)</f>
        <v>12.15</v>
      </c>
      <c r="M443" s="5">
        <f t="shared" si="12"/>
        <v>36.450000000000003</v>
      </c>
      <c r="N443" t="str">
        <f>IF(I443="Rob","Robusta",IF(I443="Exc","Excelsa",IF(I443="Ara","Arabica",IF(orders!I443="Lib","Liberica",""))))</f>
        <v>Excelsa</v>
      </c>
      <c r="O443" t="str">
        <f t="shared" si="13"/>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 products!$A$1:$A$49, products!$C$1:$C$49,,0)</f>
        <v>L</v>
      </c>
      <c r="K444" s="4">
        <f>_xlfn.XLOOKUP(D444, products!$A$1:$A$49, products!$D$1:$D$49,,0)</f>
        <v>0.5</v>
      </c>
      <c r="L444" s="5">
        <f>_xlfn.XLOOKUP(D444, products!$A$1:$A$49, products!$E$1:$E$49,,0)</f>
        <v>7.169999999999999</v>
      </c>
      <c r="M444" s="5">
        <f t="shared" si="12"/>
        <v>35.849999999999994</v>
      </c>
      <c r="N444" t="str">
        <f>IF(I444="Rob","Robusta",IF(I444="Exc","Excelsa",IF(I444="Ara","Arabica",IF(orders!I444="Lib","Liberica",""))))</f>
        <v>Robusta</v>
      </c>
      <c r="O444" t="str">
        <f t="shared" si="13"/>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 products!$A$1:$A$49, products!$C$1:$C$49,,0)</f>
        <v>L</v>
      </c>
      <c r="K445" s="4">
        <f>_xlfn.XLOOKUP(D445, products!$A$1:$A$49, products!$D$1:$D$49,,0)</f>
        <v>0.2</v>
      </c>
      <c r="L445" s="5">
        <f>_xlfn.XLOOKUP(D445, products!$A$1:$A$49, products!$E$1:$E$49,,0)</f>
        <v>4.4550000000000001</v>
      </c>
      <c r="M445" s="5">
        <f t="shared" si="12"/>
        <v>22.274999999999999</v>
      </c>
      <c r="N445" t="str">
        <f>IF(I445="Rob","Robusta",IF(I445="Exc","Excelsa",IF(I445="Ara","Arabica",IF(orders!I445="Lib","Liberica",""))))</f>
        <v>Excelsa</v>
      </c>
      <c r="O445" t="str">
        <f t="shared" si="13"/>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 products!$A$1:$A$49, products!$C$1:$C$49,,0)</f>
        <v>M</v>
      </c>
      <c r="K446" s="4">
        <f>_xlfn.XLOOKUP(D446, products!$A$1:$A$49, products!$D$1:$D$49,,0)</f>
        <v>0.2</v>
      </c>
      <c r="L446" s="5">
        <f>_xlfn.XLOOKUP(D446, products!$A$1:$A$49, products!$E$1:$E$49,,0)</f>
        <v>4.125</v>
      </c>
      <c r="M446" s="5">
        <f t="shared" si="12"/>
        <v>24.75</v>
      </c>
      <c r="N446" t="str">
        <f>IF(I446="Rob","Robusta",IF(I446="Exc","Excelsa",IF(I446="Ara","Arabica",IF(orders!I446="Lib","Liberica",""))))</f>
        <v>Excelsa</v>
      </c>
      <c r="O446" t="str">
        <f t="shared" si="13"/>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 products!$A$1:$A$49, products!$C$1:$C$49,,0)</f>
        <v>M</v>
      </c>
      <c r="K447" s="4">
        <f>_xlfn.XLOOKUP(D447, products!$A$1:$A$49, products!$D$1:$D$49,,0)</f>
        <v>2.5</v>
      </c>
      <c r="L447" s="5">
        <f>_xlfn.XLOOKUP(D447, products!$A$1:$A$49, products!$E$1:$E$49,,0)</f>
        <v>33.464999999999996</v>
      </c>
      <c r="M447" s="5">
        <f t="shared" si="12"/>
        <v>66.929999999999993</v>
      </c>
      <c r="N447" t="str">
        <f>IF(I447="Rob","Robusta",IF(I447="Exc","Excelsa",IF(I447="Ara","Arabica",IF(orders!I447="Lib","Liberica",""))))</f>
        <v>Liberica</v>
      </c>
      <c r="O447" t="str">
        <f t="shared" si="13"/>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 products!$A$1:$A$49, products!$C$1:$C$49,,0)</f>
        <v>M</v>
      </c>
      <c r="K448" s="4">
        <f>_xlfn.XLOOKUP(D448, products!$A$1:$A$49, products!$D$1:$D$49,,0)</f>
        <v>0.5</v>
      </c>
      <c r="L448" s="5">
        <f>_xlfn.XLOOKUP(D448, products!$A$1:$A$49, products!$E$1:$E$49,,0)</f>
        <v>8.73</v>
      </c>
      <c r="M448" s="5">
        <f t="shared" si="12"/>
        <v>8.73</v>
      </c>
      <c r="N448" t="str">
        <f>IF(I448="Rob","Robusta",IF(I448="Exc","Excelsa",IF(I448="Ara","Arabica",IF(orders!I448="Lib","Liberica",""))))</f>
        <v>Liberica</v>
      </c>
      <c r="O448" t="str">
        <f t="shared" si="13"/>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 products!$A$1:$A$49, products!$C$1:$C$49,,0)</f>
        <v>M</v>
      </c>
      <c r="K449" s="4">
        <f>_xlfn.XLOOKUP(D449, products!$A$1:$A$49, products!$D$1:$D$49,,0)</f>
        <v>0.5</v>
      </c>
      <c r="L449" s="5">
        <f>_xlfn.XLOOKUP(D449, products!$A$1:$A$49, products!$E$1:$E$49,,0)</f>
        <v>5.97</v>
      </c>
      <c r="M449" s="5">
        <f t="shared" si="12"/>
        <v>17.91</v>
      </c>
      <c r="N449" t="str">
        <f>IF(I449="Rob","Robusta",IF(I449="Exc","Excelsa",IF(I449="Ara","Arabica",IF(orders!I449="Lib","Liberica",""))))</f>
        <v>Robusta</v>
      </c>
      <c r="O449" t="str">
        <f t="shared" si="13"/>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 products!$A$1:$A$49, products!$C$1:$C$49,,0)</f>
        <v>L</v>
      </c>
      <c r="K450" s="4">
        <f>_xlfn.XLOOKUP(D450, products!$A$1:$A$49, products!$D$1:$D$49,,0)</f>
        <v>0.5</v>
      </c>
      <c r="L450" s="5">
        <f>_xlfn.XLOOKUP(D450, products!$A$1:$A$49, products!$E$1:$E$49,,0)</f>
        <v>7.169999999999999</v>
      </c>
      <c r="M450" s="5">
        <f t="shared" ref="M450:M513" si="14">L450*E450</f>
        <v>7.169999999999999</v>
      </c>
      <c r="N450" t="str">
        <f>IF(I450="Rob","Robusta",IF(I450="Exc","Excelsa",IF(I450="Ara","Arabica",IF(orders!I450="Lib","Liberica",""))))</f>
        <v>Robusta</v>
      </c>
      <c r="O450" t="str">
        <f t="shared" ref="O450:O513" si="15">IF(J450="M","Medium",IF(J450="L","Light",IF(J450="D","Dark","")))</f>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 products!$A$1:$A$49, products!$C$1:$C$49,,0)</f>
        <v>D</v>
      </c>
      <c r="K451" s="4">
        <f>_xlfn.XLOOKUP(D451, products!$A$1:$A$49, products!$D$1:$D$49,,0)</f>
        <v>0.2</v>
      </c>
      <c r="L451" s="5">
        <f>_xlfn.XLOOKUP(D451, products!$A$1:$A$49, products!$E$1:$E$49,,0)</f>
        <v>2.6849999999999996</v>
      </c>
      <c r="M451" s="5">
        <f t="shared" si="14"/>
        <v>5.3699999999999992</v>
      </c>
      <c r="N451" t="str">
        <f>IF(I451="Rob","Robusta",IF(I451="Exc","Excelsa",IF(I451="Ara","Arabica",IF(orders!I451="Lib","Liberica",""))))</f>
        <v>Robusta</v>
      </c>
      <c r="O451" t="str">
        <f t="shared" si="15"/>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 products!$A$1:$A$49, products!$C$1:$C$49,,0)</f>
        <v>L</v>
      </c>
      <c r="K452" s="4">
        <f>_xlfn.XLOOKUP(D452, products!$A$1:$A$49, products!$D$1:$D$49,,0)</f>
        <v>0.2</v>
      </c>
      <c r="L452" s="5">
        <f>_xlfn.XLOOKUP(D452, products!$A$1:$A$49, products!$E$1:$E$49,,0)</f>
        <v>4.7549999999999999</v>
      </c>
      <c r="M452" s="5">
        <f t="shared" si="14"/>
        <v>23.774999999999999</v>
      </c>
      <c r="N452" t="str">
        <f>IF(I452="Rob","Robusta",IF(I452="Exc","Excelsa",IF(I452="Ara","Arabica",IF(orders!I452="Lib","Liberica",""))))</f>
        <v>Liberica</v>
      </c>
      <c r="O452" t="str">
        <f t="shared" si="15"/>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 products!$A$1:$A$49, products!$C$1:$C$49,,0)</f>
        <v>D</v>
      </c>
      <c r="K453" s="4">
        <f>_xlfn.XLOOKUP(D453, products!$A$1:$A$49, products!$D$1:$D$49,,0)</f>
        <v>2.5</v>
      </c>
      <c r="L453" s="5">
        <f>_xlfn.XLOOKUP(D453, products!$A$1:$A$49, products!$E$1:$E$49,,0)</f>
        <v>20.584999999999997</v>
      </c>
      <c r="M453" s="5">
        <f t="shared" si="14"/>
        <v>41.169999999999995</v>
      </c>
      <c r="N453" t="str">
        <f>IF(I453="Rob","Robusta",IF(I453="Exc","Excelsa",IF(I453="Ara","Arabica",IF(orders!I453="Lib","Liberica",""))))</f>
        <v>Robusta</v>
      </c>
      <c r="O453" t="str">
        <f t="shared" si="15"/>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 products!$A$1:$A$49, products!$C$1:$C$49,,0)</f>
        <v>L</v>
      </c>
      <c r="K454" s="4">
        <f>_xlfn.XLOOKUP(D454, products!$A$1:$A$49, products!$D$1:$D$49,,0)</f>
        <v>0.2</v>
      </c>
      <c r="L454" s="5">
        <f>_xlfn.XLOOKUP(D454, products!$A$1:$A$49, products!$E$1:$E$49,,0)</f>
        <v>3.8849999999999998</v>
      </c>
      <c r="M454" s="5">
        <f t="shared" si="14"/>
        <v>11.654999999999999</v>
      </c>
      <c r="N454" t="str">
        <f>IF(I454="Rob","Robusta",IF(I454="Exc","Excelsa",IF(I454="Ara","Arabica",IF(orders!I454="Lib","Liberica",""))))</f>
        <v>Arabica</v>
      </c>
      <c r="O454" t="str">
        <f t="shared" si="15"/>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 products!$A$1:$A$49, products!$C$1:$C$49,,0)</f>
        <v>L</v>
      </c>
      <c r="K455" s="4">
        <f>_xlfn.XLOOKUP(D455, products!$A$1:$A$49, products!$D$1:$D$49,,0)</f>
        <v>0.5</v>
      </c>
      <c r="L455" s="5">
        <f>_xlfn.XLOOKUP(D455, products!$A$1:$A$49, products!$E$1:$E$49,,0)</f>
        <v>9.51</v>
      </c>
      <c r="M455" s="5">
        <f t="shared" si="14"/>
        <v>38.04</v>
      </c>
      <c r="N455" t="str">
        <f>IF(I455="Rob","Robusta",IF(I455="Exc","Excelsa",IF(I455="Ara","Arabica",IF(orders!I455="Lib","Liberica",""))))</f>
        <v>Liberica</v>
      </c>
      <c r="O455" t="str">
        <f t="shared" si="15"/>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 products!$A$1:$A$49, products!$C$1:$C$49,,0)</f>
        <v>D</v>
      </c>
      <c r="K456" s="4">
        <f>_xlfn.XLOOKUP(D456, products!$A$1:$A$49, products!$D$1:$D$49,,0)</f>
        <v>2.5</v>
      </c>
      <c r="L456" s="5">
        <f>_xlfn.XLOOKUP(D456, products!$A$1:$A$49, products!$E$1:$E$49,,0)</f>
        <v>20.584999999999997</v>
      </c>
      <c r="M456" s="5">
        <f t="shared" si="14"/>
        <v>82.339999999999989</v>
      </c>
      <c r="N456" t="str">
        <f>IF(I456="Rob","Robusta",IF(I456="Exc","Excelsa",IF(I456="Ara","Arabica",IF(orders!I456="Lib","Liberica",""))))</f>
        <v>Robusta</v>
      </c>
      <c r="O456" t="str">
        <f t="shared" si="15"/>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 products!$A$1:$A$49, products!$C$1:$C$49,,0)</f>
        <v>L</v>
      </c>
      <c r="K457" s="4">
        <f>_xlfn.XLOOKUP(D457, products!$A$1:$A$49, products!$D$1:$D$49,,0)</f>
        <v>0.2</v>
      </c>
      <c r="L457" s="5">
        <f>_xlfn.XLOOKUP(D457, products!$A$1:$A$49, products!$E$1:$E$49,,0)</f>
        <v>4.7549999999999999</v>
      </c>
      <c r="M457" s="5">
        <f t="shared" si="14"/>
        <v>9.51</v>
      </c>
      <c r="N457" t="str">
        <f>IF(I457="Rob","Robusta",IF(I457="Exc","Excelsa",IF(I457="Ara","Arabica",IF(orders!I457="Lib","Liberica",""))))</f>
        <v>Liberica</v>
      </c>
      <c r="O457" t="str">
        <f t="shared" si="15"/>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 products!$A$1:$A$49, products!$C$1:$C$49,,0)</f>
        <v>D</v>
      </c>
      <c r="K458" s="4">
        <f>_xlfn.XLOOKUP(D458, products!$A$1:$A$49, products!$D$1:$D$49,,0)</f>
        <v>2.5</v>
      </c>
      <c r="L458" s="5">
        <f>_xlfn.XLOOKUP(D458, products!$A$1:$A$49, products!$E$1:$E$49,,0)</f>
        <v>20.584999999999997</v>
      </c>
      <c r="M458" s="5">
        <f t="shared" si="14"/>
        <v>41.169999999999995</v>
      </c>
      <c r="N458" t="str">
        <f>IF(I458="Rob","Robusta",IF(I458="Exc","Excelsa",IF(I458="Ara","Arabica",IF(orders!I458="Lib","Liberica",""))))</f>
        <v>Robusta</v>
      </c>
      <c r="O458" t="str">
        <f t="shared" si="15"/>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 products!$A$1:$A$49, products!$C$1:$C$49,,0)</f>
        <v>L</v>
      </c>
      <c r="K459" s="4">
        <f>_xlfn.XLOOKUP(D459, products!$A$1:$A$49, products!$D$1:$D$49,,0)</f>
        <v>0.5</v>
      </c>
      <c r="L459" s="5">
        <f>_xlfn.XLOOKUP(D459, products!$A$1:$A$49, products!$E$1:$E$49,,0)</f>
        <v>9.51</v>
      </c>
      <c r="M459" s="5">
        <f t="shared" si="14"/>
        <v>47.55</v>
      </c>
      <c r="N459" t="str">
        <f>IF(I459="Rob","Robusta",IF(I459="Exc","Excelsa",IF(I459="Ara","Arabica",IF(orders!I459="Lib","Liberica",""))))</f>
        <v>Liberica</v>
      </c>
      <c r="O459" t="str">
        <f t="shared" si="15"/>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 products!$A$1:$A$49, products!$C$1:$C$49,,0)</f>
        <v>M</v>
      </c>
      <c r="K460" s="4">
        <f>_xlfn.XLOOKUP(D460, products!$A$1:$A$49, products!$D$1:$D$49,,0)</f>
        <v>1</v>
      </c>
      <c r="L460" s="5">
        <f>_xlfn.XLOOKUP(D460, products!$A$1:$A$49, products!$E$1:$E$49,,0)</f>
        <v>11.25</v>
      </c>
      <c r="M460" s="5">
        <f t="shared" si="14"/>
        <v>45</v>
      </c>
      <c r="N460" t="str">
        <f>IF(I460="Rob","Robusta",IF(I460="Exc","Excelsa",IF(I460="Ara","Arabica",IF(orders!I460="Lib","Liberica",""))))</f>
        <v>Arabica</v>
      </c>
      <c r="O460" t="str">
        <f t="shared" si="15"/>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 products!$A$1:$A$49, products!$C$1:$C$49,,0)</f>
        <v>L</v>
      </c>
      <c r="K461" s="4">
        <f>_xlfn.XLOOKUP(D461, products!$A$1:$A$49, products!$D$1:$D$49,,0)</f>
        <v>0.2</v>
      </c>
      <c r="L461" s="5">
        <f>_xlfn.XLOOKUP(D461, products!$A$1:$A$49, products!$E$1:$E$49,,0)</f>
        <v>4.7549999999999999</v>
      </c>
      <c r="M461" s="5">
        <f t="shared" si="14"/>
        <v>23.774999999999999</v>
      </c>
      <c r="N461" t="str">
        <f>IF(I461="Rob","Robusta",IF(I461="Exc","Excelsa",IF(I461="Ara","Arabica",IF(orders!I461="Lib","Liberica",""))))</f>
        <v>Liberica</v>
      </c>
      <c r="O461" t="str">
        <f t="shared" si="15"/>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 products!$A$1:$A$49, products!$C$1:$C$49,,0)</f>
        <v>D</v>
      </c>
      <c r="K462" s="4">
        <f>_xlfn.XLOOKUP(D462, products!$A$1:$A$49, products!$D$1:$D$49,,0)</f>
        <v>0.5</v>
      </c>
      <c r="L462" s="5">
        <f>_xlfn.XLOOKUP(D462, products!$A$1:$A$49, products!$E$1:$E$49,,0)</f>
        <v>5.3699999999999992</v>
      </c>
      <c r="M462" s="5">
        <f t="shared" si="14"/>
        <v>16.11</v>
      </c>
      <c r="N462" t="str">
        <f>IF(I462="Rob","Robusta",IF(I462="Exc","Excelsa",IF(I462="Ara","Arabica",IF(orders!I462="Lib","Liberica",""))))</f>
        <v>Robusta</v>
      </c>
      <c r="O462" t="str">
        <f t="shared" si="15"/>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 products!$A$1:$A$49, products!$C$1:$C$49,,0)</f>
        <v>D</v>
      </c>
      <c r="K463" s="4">
        <f>_xlfn.XLOOKUP(D463, products!$A$1:$A$49, products!$D$1:$D$49,,0)</f>
        <v>0.2</v>
      </c>
      <c r="L463" s="5">
        <f>_xlfn.XLOOKUP(D463, products!$A$1:$A$49, products!$E$1:$E$49,,0)</f>
        <v>2.6849999999999996</v>
      </c>
      <c r="M463" s="5">
        <f t="shared" si="14"/>
        <v>10.739999999999998</v>
      </c>
      <c r="N463" t="str">
        <f>IF(I463="Rob","Robusta",IF(I463="Exc","Excelsa",IF(I463="Ara","Arabica",IF(orders!I463="Lib","Liberica",""))))</f>
        <v>Robusta</v>
      </c>
      <c r="O463" t="str">
        <f t="shared" si="15"/>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 products!$A$1:$A$49, products!$C$1:$C$49,,0)</f>
        <v>D</v>
      </c>
      <c r="K464" s="4">
        <f>_xlfn.XLOOKUP(D464, products!$A$1:$A$49, products!$D$1:$D$49,,0)</f>
        <v>1</v>
      </c>
      <c r="L464" s="5">
        <f>_xlfn.XLOOKUP(D464, products!$A$1:$A$49, products!$E$1:$E$49,,0)</f>
        <v>9.9499999999999993</v>
      </c>
      <c r="M464" s="5">
        <f t="shared" si="14"/>
        <v>49.75</v>
      </c>
      <c r="N464" t="str">
        <f>IF(I464="Rob","Robusta",IF(I464="Exc","Excelsa",IF(I464="Ara","Arabica",IF(orders!I464="Lib","Liberica",""))))</f>
        <v>Arabica</v>
      </c>
      <c r="O464" t="str">
        <f t="shared" si="15"/>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 products!$A$1:$A$49, products!$C$1:$C$49,,0)</f>
        <v>M</v>
      </c>
      <c r="K465" s="4">
        <f>_xlfn.XLOOKUP(D465, products!$A$1:$A$49, products!$D$1:$D$49,,0)</f>
        <v>1</v>
      </c>
      <c r="L465" s="5">
        <f>_xlfn.XLOOKUP(D465, products!$A$1:$A$49, products!$E$1:$E$49,,0)</f>
        <v>13.75</v>
      </c>
      <c r="M465" s="5">
        <f t="shared" si="14"/>
        <v>27.5</v>
      </c>
      <c r="N465" t="str">
        <f>IF(I465="Rob","Robusta",IF(I465="Exc","Excelsa",IF(I465="Ara","Arabica",IF(orders!I465="Lib","Liberica",""))))</f>
        <v>Excelsa</v>
      </c>
      <c r="O465" t="str">
        <f t="shared" si="15"/>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 products!$A$1:$A$49, products!$C$1:$C$49,,0)</f>
        <v>D</v>
      </c>
      <c r="K466" s="4">
        <f>_xlfn.XLOOKUP(D466, products!$A$1:$A$49, products!$D$1:$D$49,,0)</f>
        <v>2.5</v>
      </c>
      <c r="L466" s="5">
        <f>_xlfn.XLOOKUP(D466, products!$A$1:$A$49, products!$E$1:$E$49,,0)</f>
        <v>29.784999999999997</v>
      </c>
      <c r="M466" s="5">
        <f t="shared" si="14"/>
        <v>119.13999999999999</v>
      </c>
      <c r="N466" t="str">
        <f>IF(I466="Rob","Robusta",IF(I466="Exc","Excelsa",IF(I466="Ara","Arabica",IF(orders!I466="Lib","Liberica",""))))</f>
        <v>Liberica</v>
      </c>
      <c r="O466" t="str">
        <f t="shared" si="15"/>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 products!$A$1:$A$49, products!$C$1:$C$49,,0)</f>
        <v>D</v>
      </c>
      <c r="K467" s="4">
        <f>_xlfn.XLOOKUP(D467, products!$A$1:$A$49, products!$D$1:$D$49,,0)</f>
        <v>2.5</v>
      </c>
      <c r="L467" s="5">
        <f>_xlfn.XLOOKUP(D467, products!$A$1:$A$49, products!$E$1:$E$49,,0)</f>
        <v>20.584999999999997</v>
      </c>
      <c r="M467" s="5">
        <f t="shared" si="14"/>
        <v>20.584999999999997</v>
      </c>
      <c r="N467" t="str">
        <f>IF(I467="Rob","Robusta",IF(I467="Exc","Excelsa",IF(I467="Ara","Arabica",IF(orders!I467="Lib","Liberica",""))))</f>
        <v>Robusta</v>
      </c>
      <c r="O467" t="str">
        <f t="shared" si="15"/>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 products!$A$1:$A$49, products!$C$1:$C$49,,0)</f>
        <v>D</v>
      </c>
      <c r="K468" s="4">
        <f>_xlfn.XLOOKUP(D468, products!$A$1:$A$49, products!$D$1:$D$49,,0)</f>
        <v>0.2</v>
      </c>
      <c r="L468" s="5">
        <f>_xlfn.XLOOKUP(D468, products!$A$1:$A$49, products!$E$1:$E$49,,0)</f>
        <v>2.9849999999999999</v>
      </c>
      <c r="M468" s="5">
        <f t="shared" si="14"/>
        <v>8.9550000000000001</v>
      </c>
      <c r="N468" t="str">
        <f>IF(I468="Rob","Robusta",IF(I468="Exc","Excelsa",IF(I468="Ara","Arabica",IF(orders!I468="Lib","Liberica",""))))</f>
        <v>Arabica</v>
      </c>
      <c r="O468" t="str">
        <f t="shared" si="15"/>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 products!$A$1:$A$49, products!$C$1:$C$49,,0)</f>
        <v>D</v>
      </c>
      <c r="K469" s="4">
        <f>_xlfn.XLOOKUP(D469, products!$A$1:$A$49, products!$D$1:$D$49,,0)</f>
        <v>0.5</v>
      </c>
      <c r="L469" s="5">
        <f>_xlfn.XLOOKUP(D469, products!$A$1:$A$49, products!$E$1:$E$49,,0)</f>
        <v>5.97</v>
      </c>
      <c r="M469" s="5">
        <f t="shared" si="14"/>
        <v>5.97</v>
      </c>
      <c r="N469" t="str">
        <f>IF(I469="Rob","Robusta",IF(I469="Exc","Excelsa",IF(I469="Ara","Arabica",IF(orders!I469="Lib","Liberica",""))))</f>
        <v>Arabica</v>
      </c>
      <c r="O469" t="str">
        <f t="shared" si="15"/>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 products!$A$1:$A$49, products!$C$1:$C$49,,0)</f>
        <v>M</v>
      </c>
      <c r="K470" s="4">
        <f>_xlfn.XLOOKUP(D470, products!$A$1:$A$49, products!$D$1:$D$49,,0)</f>
        <v>1</v>
      </c>
      <c r="L470" s="5">
        <f>_xlfn.XLOOKUP(D470, products!$A$1:$A$49, products!$E$1:$E$49,,0)</f>
        <v>13.75</v>
      </c>
      <c r="M470" s="5">
        <f t="shared" si="14"/>
        <v>41.25</v>
      </c>
      <c r="N470" t="str">
        <f>IF(I470="Rob","Robusta",IF(I470="Exc","Excelsa",IF(I470="Ara","Arabica",IF(orders!I470="Lib","Liberica",""))))</f>
        <v>Excelsa</v>
      </c>
      <c r="O470" t="str">
        <f t="shared" si="15"/>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 products!$A$1:$A$49, products!$C$1:$C$49,,0)</f>
        <v>L</v>
      </c>
      <c r="K471" s="4">
        <f>_xlfn.XLOOKUP(D471, products!$A$1:$A$49, products!$D$1:$D$49,,0)</f>
        <v>0.2</v>
      </c>
      <c r="L471" s="5">
        <f>_xlfn.XLOOKUP(D471, products!$A$1:$A$49, products!$E$1:$E$49,,0)</f>
        <v>4.4550000000000001</v>
      </c>
      <c r="M471" s="5">
        <f t="shared" si="14"/>
        <v>22.274999999999999</v>
      </c>
      <c r="N471" t="str">
        <f>IF(I471="Rob","Robusta",IF(I471="Exc","Excelsa",IF(I471="Ara","Arabica",IF(orders!I471="Lib","Liberica",""))))</f>
        <v>Excelsa</v>
      </c>
      <c r="O471" t="str">
        <f t="shared" si="15"/>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 products!$A$1:$A$49, products!$C$1:$C$49,,0)</f>
        <v>M</v>
      </c>
      <c r="K472" s="4">
        <f>_xlfn.XLOOKUP(D472, products!$A$1:$A$49, products!$D$1:$D$49,,0)</f>
        <v>0.5</v>
      </c>
      <c r="L472" s="5">
        <f>_xlfn.XLOOKUP(D472, products!$A$1:$A$49, products!$E$1:$E$49,,0)</f>
        <v>6.75</v>
      </c>
      <c r="M472" s="5">
        <f t="shared" si="14"/>
        <v>6.75</v>
      </c>
      <c r="N472" t="str">
        <f>IF(I472="Rob","Robusta",IF(I472="Exc","Excelsa",IF(I472="Ara","Arabica",IF(orders!I472="Lib","Liberica",""))))</f>
        <v>Arabica</v>
      </c>
      <c r="O472" t="str">
        <f t="shared" si="15"/>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 products!$A$1:$A$49, products!$C$1:$C$49,,0)</f>
        <v>M</v>
      </c>
      <c r="K473" s="4">
        <f>_xlfn.XLOOKUP(D473, products!$A$1:$A$49, products!$D$1:$D$49,,0)</f>
        <v>2.5</v>
      </c>
      <c r="L473" s="5">
        <f>_xlfn.XLOOKUP(D473, products!$A$1:$A$49, products!$E$1:$E$49,,0)</f>
        <v>33.464999999999996</v>
      </c>
      <c r="M473" s="5">
        <f t="shared" si="14"/>
        <v>133.85999999999999</v>
      </c>
      <c r="N473" t="str">
        <f>IF(I473="Rob","Robusta",IF(I473="Exc","Excelsa",IF(I473="Ara","Arabica",IF(orders!I473="Lib","Liberica",""))))</f>
        <v>Liberica</v>
      </c>
      <c r="O473" t="str">
        <f t="shared" si="15"/>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 products!$A$1:$A$49, products!$C$1:$C$49,,0)</f>
        <v>D</v>
      </c>
      <c r="K474" s="4">
        <f>_xlfn.XLOOKUP(D474, products!$A$1:$A$49, products!$D$1:$D$49,,0)</f>
        <v>0.2</v>
      </c>
      <c r="L474" s="5">
        <f>_xlfn.XLOOKUP(D474, products!$A$1:$A$49, products!$E$1:$E$49,,0)</f>
        <v>2.9849999999999999</v>
      </c>
      <c r="M474" s="5">
        <f t="shared" si="14"/>
        <v>5.97</v>
      </c>
      <c r="N474" t="str">
        <f>IF(I474="Rob","Robusta",IF(I474="Exc","Excelsa",IF(I474="Ara","Arabica",IF(orders!I474="Lib","Liberica",""))))</f>
        <v>Arabica</v>
      </c>
      <c r="O474" t="str">
        <f t="shared" si="15"/>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 products!$A$1:$A$49, products!$C$1:$C$49,,0)</f>
        <v>L</v>
      </c>
      <c r="K475" s="4">
        <f>_xlfn.XLOOKUP(D475, products!$A$1:$A$49, products!$D$1:$D$49,,0)</f>
        <v>1</v>
      </c>
      <c r="L475" s="5">
        <f>_xlfn.XLOOKUP(D475, products!$A$1:$A$49, products!$E$1:$E$49,,0)</f>
        <v>12.95</v>
      </c>
      <c r="M475" s="5">
        <f t="shared" si="14"/>
        <v>25.9</v>
      </c>
      <c r="N475" t="str">
        <f>IF(I475="Rob","Robusta",IF(I475="Exc","Excelsa",IF(I475="Ara","Arabica",IF(orders!I475="Lib","Liberica",""))))</f>
        <v>Arabica</v>
      </c>
      <c r="O475" t="str">
        <f t="shared" si="15"/>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 products!$A$1:$A$49, products!$C$1:$C$49,,0)</f>
        <v>M</v>
      </c>
      <c r="K476" s="4">
        <f>_xlfn.XLOOKUP(D476, products!$A$1:$A$49, products!$D$1:$D$49,,0)</f>
        <v>2.5</v>
      </c>
      <c r="L476" s="5">
        <f>_xlfn.XLOOKUP(D476, products!$A$1:$A$49, products!$E$1:$E$49,,0)</f>
        <v>31.624999999999996</v>
      </c>
      <c r="M476" s="5">
        <f t="shared" si="14"/>
        <v>31.624999999999996</v>
      </c>
      <c r="N476" t="str">
        <f>IF(I476="Rob","Robusta",IF(I476="Exc","Excelsa",IF(I476="Ara","Arabica",IF(orders!I476="Lib","Liberica",""))))</f>
        <v>Excelsa</v>
      </c>
      <c r="O476" t="str">
        <f t="shared" si="15"/>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 products!$A$1:$A$49, products!$C$1:$C$49,,0)</f>
        <v>M</v>
      </c>
      <c r="K477" s="4">
        <f>_xlfn.XLOOKUP(D477, products!$A$1:$A$49, products!$D$1:$D$49,,0)</f>
        <v>0.2</v>
      </c>
      <c r="L477" s="5">
        <f>_xlfn.XLOOKUP(D477, products!$A$1:$A$49, products!$E$1:$E$49,,0)</f>
        <v>4.3650000000000002</v>
      </c>
      <c r="M477" s="5">
        <f t="shared" si="14"/>
        <v>8.73</v>
      </c>
      <c r="N477" t="str">
        <f>IF(I477="Rob","Robusta",IF(I477="Exc","Excelsa",IF(I477="Ara","Arabica",IF(orders!I477="Lib","Liberica",""))))</f>
        <v>Liberica</v>
      </c>
      <c r="O477" t="str">
        <f t="shared" si="15"/>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 products!$A$1:$A$49, products!$C$1:$C$49,,0)</f>
        <v>L</v>
      </c>
      <c r="K478" s="4">
        <f>_xlfn.XLOOKUP(D478, products!$A$1:$A$49, products!$D$1:$D$49,,0)</f>
        <v>0.2</v>
      </c>
      <c r="L478" s="5">
        <f>_xlfn.XLOOKUP(D478, products!$A$1:$A$49, products!$E$1:$E$49,,0)</f>
        <v>4.4550000000000001</v>
      </c>
      <c r="M478" s="5">
        <f t="shared" si="14"/>
        <v>26.73</v>
      </c>
      <c r="N478" t="str">
        <f>IF(I478="Rob","Robusta",IF(I478="Exc","Excelsa",IF(I478="Ara","Arabica",IF(orders!I478="Lib","Liberica",""))))</f>
        <v>Excelsa</v>
      </c>
      <c r="O478" t="str">
        <f t="shared" si="15"/>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 products!$A$1:$A$49, products!$C$1:$C$49,,0)</f>
        <v>M</v>
      </c>
      <c r="K479" s="4">
        <f>_xlfn.XLOOKUP(D479, products!$A$1:$A$49, products!$D$1:$D$49,,0)</f>
        <v>0.2</v>
      </c>
      <c r="L479" s="5">
        <f>_xlfn.XLOOKUP(D479, products!$A$1:$A$49, products!$E$1:$E$49,,0)</f>
        <v>4.3650000000000002</v>
      </c>
      <c r="M479" s="5">
        <f t="shared" si="14"/>
        <v>26.19</v>
      </c>
      <c r="N479" t="str">
        <f>IF(I479="Rob","Robusta",IF(I479="Exc","Excelsa",IF(I479="Ara","Arabica",IF(orders!I479="Lib","Liberica",""))))</f>
        <v>Liberica</v>
      </c>
      <c r="O479" t="str">
        <f t="shared" si="15"/>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 products!$A$1:$A$49, products!$C$1:$C$49,,0)</f>
        <v>D</v>
      </c>
      <c r="K480" s="4">
        <f>_xlfn.XLOOKUP(D480, products!$A$1:$A$49, products!$D$1:$D$49,,0)</f>
        <v>1</v>
      </c>
      <c r="L480" s="5">
        <f>_xlfn.XLOOKUP(D480, products!$A$1:$A$49, products!$E$1:$E$49,,0)</f>
        <v>8.9499999999999993</v>
      </c>
      <c r="M480" s="5">
        <f t="shared" si="14"/>
        <v>53.699999999999996</v>
      </c>
      <c r="N480" t="str">
        <f>IF(I480="Rob","Robusta",IF(I480="Exc","Excelsa",IF(I480="Ara","Arabica",IF(orders!I480="Lib","Liberica",""))))</f>
        <v>Robusta</v>
      </c>
      <c r="O480" t="str">
        <f t="shared" si="15"/>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 products!$A$1:$A$49, products!$C$1:$C$49,,0)</f>
        <v>M</v>
      </c>
      <c r="K481" s="4">
        <f>_xlfn.XLOOKUP(D481, products!$A$1:$A$49, products!$D$1:$D$49,,0)</f>
        <v>2.5</v>
      </c>
      <c r="L481" s="5">
        <f>_xlfn.XLOOKUP(D481, products!$A$1:$A$49, products!$E$1:$E$49,,0)</f>
        <v>31.624999999999996</v>
      </c>
      <c r="M481" s="5">
        <f t="shared" si="14"/>
        <v>126.49999999999999</v>
      </c>
      <c r="N481" t="str">
        <f>IF(I481="Rob","Robusta",IF(I481="Exc","Excelsa",IF(I481="Ara","Arabica",IF(orders!I481="Lib","Liberica",""))))</f>
        <v>Excelsa</v>
      </c>
      <c r="O481" t="str">
        <f t="shared" si="15"/>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 products!$A$1:$A$49, products!$C$1:$C$49,,0)</f>
        <v>M</v>
      </c>
      <c r="K482" s="4">
        <f>_xlfn.XLOOKUP(D482, products!$A$1:$A$49, products!$D$1:$D$49,,0)</f>
        <v>0.2</v>
      </c>
      <c r="L482" s="5">
        <f>_xlfn.XLOOKUP(D482, products!$A$1:$A$49, products!$E$1:$E$49,,0)</f>
        <v>4.125</v>
      </c>
      <c r="M482" s="5">
        <f t="shared" si="14"/>
        <v>4.125</v>
      </c>
      <c r="N482" t="str">
        <f>IF(I482="Rob","Robusta",IF(I482="Exc","Excelsa",IF(I482="Ara","Arabica",IF(orders!I482="Lib","Liberica",""))))</f>
        <v>Excelsa</v>
      </c>
      <c r="O482" t="str">
        <f t="shared" si="15"/>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 products!$A$1:$A$49, products!$C$1:$C$49,,0)</f>
        <v>L</v>
      </c>
      <c r="K483" s="4">
        <f>_xlfn.XLOOKUP(D483, products!$A$1:$A$49, products!$D$1:$D$49,,0)</f>
        <v>1</v>
      </c>
      <c r="L483" s="5">
        <f>_xlfn.XLOOKUP(D483, products!$A$1:$A$49, products!$E$1:$E$49,,0)</f>
        <v>11.95</v>
      </c>
      <c r="M483" s="5">
        <f t="shared" si="14"/>
        <v>23.9</v>
      </c>
      <c r="N483" t="str">
        <f>IF(I483="Rob","Robusta",IF(I483="Exc","Excelsa",IF(I483="Ara","Arabica",IF(orders!I483="Lib","Liberica",""))))</f>
        <v>Robusta</v>
      </c>
      <c r="O483" t="str">
        <f t="shared" si="15"/>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 products!$A$1:$A$49, products!$C$1:$C$49,,0)</f>
        <v>D</v>
      </c>
      <c r="K484" s="4">
        <f>_xlfn.XLOOKUP(D484, products!$A$1:$A$49, products!$D$1:$D$49,,0)</f>
        <v>2.5</v>
      </c>
      <c r="L484" s="5">
        <f>_xlfn.XLOOKUP(D484, products!$A$1:$A$49, products!$E$1:$E$49,,0)</f>
        <v>27.945</v>
      </c>
      <c r="M484" s="5">
        <f t="shared" si="14"/>
        <v>139.72499999999999</v>
      </c>
      <c r="N484" t="str">
        <f>IF(I484="Rob","Robusta",IF(I484="Exc","Excelsa",IF(I484="Ara","Arabica",IF(orders!I484="Lib","Liberica",""))))</f>
        <v>Excelsa</v>
      </c>
      <c r="O484" t="str">
        <f t="shared" si="15"/>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 products!$A$1:$A$49, products!$C$1:$C$49,,0)</f>
        <v>D</v>
      </c>
      <c r="K485" s="4">
        <f>_xlfn.XLOOKUP(D485, products!$A$1:$A$49, products!$D$1:$D$49,,0)</f>
        <v>2.5</v>
      </c>
      <c r="L485" s="5">
        <f>_xlfn.XLOOKUP(D485, products!$A$1:$A$49, products!$E$1:$E$49,,0)</f>
        <v>29.784999999999997</v>
      </c>
      <c r="M485" s="5">
        <f t="shared" si="14"/>
        <v>59.569999999999993</v>
      </c>
      <c r="N485" t="str">
        <f>IF(I485="Rob","Robusta",IF(I485="Exc","Excelsa",IF(I485="Ara","Arabica",IF(orders!I485="Lib","Liberica",""))))</f>
        <v>Liberica</v>
      </c>
      <c r="O485" t="str">
        <f t="shared" si="15"/>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 products!$A$1:$A$49, products!$C$1:$C$49,,0)</f>
        <v>L</v>
      </c>
      <c r="K486" s="4">
        <f>_xlfn.XLOOKUP(D486, products!$A$1:$A$49, products!$D$1:$D$49,,0)</f>
        <v>0.5</v>
      </c>
      <c r="L486" s="5">
        <f>_xlfn.XLOOKUP(D486, products!$A$1:$A$49, products!$E$1:$E$49,,0)</f>
        <v>9.51</v>
      </c>
      <c r="M486" s="5">
        <f t="shared" si="14"/>
        <v>57.06</v>
      </c>
      <c r="N486" t="str">
        <f>IF(I486="Rob","Robusta",IF(I486="Exc","Excelsa",IF(I486="Ara","Arabica",IF(orders!I486="Lib","Liberica",""))))</f>
        <v>Liberica</v>
      </c>
      <c r="O486" t="str">
        <f t="shared" si="15"/>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 products!$A$1:$A$49, products!$C$1:$C$49,,0)</f>
        <v>L</v>
      </c>
      <c r="K487" s="4">
        <f>_xlfn.XLOOKUP(D487, products!$A$1:$A$49, products!$D$1:$D$49,,0)</f>
        <v>0.2</v>
      </c>
      <c r="L487" s="5">
        <f>_xlfn.XLOOKUP(D487, products!$A$1:$A$49, products!$E$1:$E$49,,0)</f>
        <v>3.5849999999999995</v>
      </c>
      <c r="M487" s="5">
        <f t="shared" si="14"/>
        <v>21.509999999999998</v>
      </c>
      <c r="N487" t="str">
        <f>IF(I487="Rob","Robusta",IF(I487="Exc","Excelsa",IF(I487="Ara","Arabica",IF(orders!I487="Lib","Liberica",""))))</f>
        <v>Robusta</v>
      </c>
      <c r="O487" t="str">
        <f t="shared" si="15"/>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 products!$A$1:$A$49, products!$C$1:$C$49,,0)</f>
        <v>M</v>
      </c>
      <c r="K488" s="4">
        <f>_xlfn.XLOOKUP(D488, products!$A$1:$A$49, products!$D$1:$D$49,,0)</f>
        <v>0.5</v>
      </c>
      <c r="L488" s="5">
        <f>_xlfn.XLOOKUP(D488, products!$A$1:$A$49, products!$E$1:$E$49,,0)</f>
        <v>8.73</v>
      </c>
      <c r="M488" s="5">
        <f t="shared" si="14"/>
        <v>52.38</v>
      </c>
      <c r="N488" t="str">
        <f>IF(I488="Rob","Robusta",IF(I488="Exc","Excelsa",IF(I488="Ara","Arabica",IF(orders!I488="Lib","Liberica",""))))</f>
        <v>Liberica</v>
      </c>
      <c r="O488" t="str">
        <f t="shared" si="15"/>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 products!$A$1:$A$49, products!$C$1:$C$49,,0)</f>
        <v>D</v>
      </c>
      <c r="K489" s="4">
        <f>_xlfn.XLOOKUP(D489, products!$A$1:$A$49, products!$D$1:$D$49,,0)</f>
        <v>1</v>
      </c>
      <c r="L489" s="5">
        <f>_xlfn.XLOOKUP(D489, products!$A$1:$A$49, products!$E$1:$E$49,,0)</f>
        <v>12.15</v>
      </c>
      <c r="M489" s="5">
        <f t="shared" si="14"/>
        <v>72.900000000000006</v>
      </c>
      <c r="N489" t="str">
        <f>IF(I489="Rob","Robusta",IF(I489="Exc","Excelsa",IF(I489="Ara","Arabica",IF(orders!I489="Lib","Liberica",""))))</f>
        <v>Excelsa</v>
      </c>
      <c r="O489" t="str">
        <f t="shared" si="15"/>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 products!$A$1:$A$49, products!$C$1:$C$49,,0)</f>
        <v>M</v>
      </c>
      <c r="K490" s="4">
        <f>_xlfn.XLOOKUP(D490, products!$A$1:$A$49, products!$D$1:$D$49,,0)</f>
        <v>0.2</v>
      </c>
      <c r="L490" s="5">
        <f>_xlfn.XLOOKUP(D490, products!$A$1:$A$49, products!$E$1:$E$49,,0)</f>
        <v>2.9849999999999999</v>
      </c>
      <c r="M490" s="5">
        <f t="shared" si="14"/>
        <v>14.924999999999999</v>
      </c>
      <c r="N490" t="str">
        <f>IF(I490="Rob","Robusta",IF(I490="Exc","Excelsa",IF(I490="Ara","Arabica",IF(orders!I490="Lib","Liberica",""))))</f>
        <v>Robusta</v>
      </c>
      <c r="O490" t="str">
        <f t="shared" si="15"/>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 products!$A$1:$A$49, products!$C$1:$C$49,,0)</f>
        <v>L</v>
      </c>
      <c r="K491" s="4">
        <f>_xlfn.XLOOKUP(D491, products!$A$1:$A$49, products!$D$1:$D$49,,0)</f>
        <v>1</v>
      </c>
      <c r="L491" s="5">
        <f>_xlfn.XLOOKUP(D491, products!$A$1:$A$49, products!$E$1:$E$49,,0)</f>
        <v>15.85</v>
      </c>
      <c r="M491" s="5">
        <f t="shared" si="14"/>
        <v>95.1</v>
      </c>
      <c r="N491" t="str">
        <f>IF(I491="Rob","Robusta",IF(I491="Exc","Excelsa",IF(I491="Ara","Arabica",IF(orders!I491="Lib","Liberica",""))))</f>
        <v>Liberica</v>
      </c>
      <c r="O491" t="str">
        <f t="shared" si="15"/>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 products!$A$1:$A$49, products!$C$1:$C$49,,0)</f>
        <v>D</v>
      </c>
      <c r="K492" s="4">
        <f>_xlfn.XLOOKUP(D492, products!$A$1:$A$49, products!$D$1:$D$49,,0)</f>
        <v>0.5</v>
      </c>
      <c r="L492" s="5">
        <f>_xlfn.XLOOKUP(D492, products!$A$1:$A$49, products!$E$1:$E$49,,0)</f>
        <v>7.77</v>
      </c>
      <c r="M492" s="5">
        <f t="shared" si="14"/>
        <v>15.54</v>
      </c>
      <c r="N492" t="str">
        <f>IF(I492="Rob","Robusta",IF(I492="Exc","Excelsa",IF(I492="Ara","Arabica",IF(orders!I492="Lib","Liberica",""))))</f>
        <v>Liberica</v>
      </c>
      <c r="O492" t="str">
        <f t="shared" si="15"/>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 products!$A$1:$A$49, products!$C$1:$C$49,,0)</f>
        <v>D</v>
      </c>
      <c r="K493" s="4">
        <f>_xlfn.XLOOKUP(D493, products!$A$1:$A$49, products!$D$1:$D$49,,0)</f>
        <v>0.2</v>
      </c>
      <c r="L493" s="5">
        <f>_xlfn.XLOOKUP(D493, products!$A$1:$A$49, products!$E$1:$E$49,,0)</f>
        <v>3.8849999999999998</v>
      </c>
      <c r="M493" s="5">
        <f t="shared" si="14"/>
        <v>23.31</v>
      </c>
      <c r="N493" t="str">
        <f>IF(I493="Rob","Robusta",IF(I493="Exc","Excelsa",IF(I493="Ara","Arabica",IF(orders!I493="Lib","Liberica",""))))</f>
        <v>Liberica</v>
      </c>
      <c r="O493" t="str">
        <f t="shared" si="15"/>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 products!$A$1:$A$49, products!$C$1:$C$49,,0)</f>
        <v>M</v>
      </c>
      <c r="K494" s="4">
        <f>_xlfn.XLOOKUP(D494, products!$A$1:$A$49, products!$D$1:$D$49,,0)</f>
        <v>0.2</v>
      </c>
      <c r="L494" s="5">
        <f>_xlfn.XLOOKUP(D494, products!$A$1:$A$49, products!$E$1:$E$49,,0)</f>
        <v>4.125</v>
      </c>
      <c r="M494" s="5">
        <f t="shared" si="14"/>
        <v>4.125</v>
      </c>
      <c r="N494" t="str">
        <f>IF(I494="Rob","Robusta",IF(I494="Exc","Excelsa",IF(I494="Ara","Arabica",IF(orders!I494="Lib","Liberica",""))))</f>
        <v>Excelsa</v>
      </c>
      <c r="O494" t="str">
        <f t="shared" si="15"/>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 products!$A$1:$A$49, products!$C$1:$C$49,,0)</f>
        <v>M</v>
      </c>
      <c r="K495" s="4">
        <f>_xlfn.XLOOKUP(D495, products!$A$1:$A$49, products!$D$1:$D$49,,0)</f>
        <v>0.5</v>
      </c>
      <c r="L495" s="5">
        <f>_xlfn.XLOOKUP(D495, products!$A$1:$A$49, products!$E$1:$E$49,,0)</f>
        <v>5.97</v>
      </c>
      <c r="M495" s="5">
        <f t="shared" si="14"/>
        <v>35.82</v>
      </c>
      <c r="N495" t="str">
        <f>IF(I495="Rob","Robusta",IF(I495="Exc","Excelsa",IF(I495="Ara","Arabica",IF(orders!I495="Lib","Liberica",""))))</f>
        <v>Robusta</v>
      </c>
      <c r="O495" t="str">
        <f t="shared" si="15"/>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 products!$A$1:$A$49, products!$C$1:$C$49,,0)</f>
        <v>L</v>
      </c>
      <c r="K496" s="4">
        <f>_xlfn.XLOOKUP(D496, products!$A$1:$A$49, products!$D$1:$D$49,,0)</f>
        <v>1</v>
      </c>
      <c r="L496" s="5">
        <f>_xlfn.XLOOKUP(D496, products!$A$1:$A$49, products!$E$1:$E$49,,0)</f>
        <v>15.85</v>
      </c>
      <c r="M496" s="5">
        <f t="shared" si="14"/>
        <v>31.7</v>
      </c>
      <c r="N496" t="str">
        <f>IF(I496="Rob","Robusta",IF(I496="Exc","Excelsa",IF(I496="Ara","Arabica",IF(orders!I496="Lib","Liberica",""))))</f>
        <v>Liberica</v>
      </c>
      <c r="O496" t="str">
        <f t="shared" si="15"/>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 products!$A$1:$A$49, products!$C$1:$C$49,,0)</f>
        <v>L</v>
      </c>
      <c r="K497" s="4">
        <f>_xlfn.XLOOKUP(D497, products!$A$1:$A$49, products!$D$1:$D$49,,0)</f>
        <v>1</v>
      </c>
      <c r="L497" s="5">
        <f>_xlfn.XLOOKUP(D497, products!$A$1:$A$49, products!$E$1:$E$49,,0)</f>
        <v>15.85</v>
      </c>
      <c r="M497" s="5">
        <f t="shared" si="14"/>
        <v>79.25</v>
      </c>
      <c r="N497" t="str">
        <f>IF(I497="Rob","Robusta",IF(I497="Exc","Excelsa",IF(I497="Ara","Arabica",IF(orders!I497="Lib","Liberica",""))))</f>
        <v>Liberica</v>
      </c>
      <c r="O497" t="str">
        <f t="shared" si="15"/>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 products!$A$1:$A$49, products!$C$1:$C$49,,0)</f>
        <v>D</v>
      </c>
      <c r="K498" s="4">
        <f>_xlfn.XLOOKUP(D498, products!$A$1:$A$49, products!$D$1:$D$49,,0)</f>
        <v>0.2</v>
      </c>
      <c r="L498" s="5">
        <f>_xlfn.XLOOKUP(D498, products!$A$1:$A$49, products!$E$1:$E$49,,0)</f>
        <v>3.645</v>
      </c>
      <c r="M498" s="5">
        <f t="shared" si="14"/>
        <v>10.935</v>
      </c>
      <c r="N498" t="str">
        <f>IF(I498="Rob","Robusta",IF(I498="Exc","Excelsa",IF(I498="Ara","Arabica",IF(orders!I498="Lib","Liberica",""))))</f>
        <v>Excelsa</v>
      </c>
      <c r="O498" t="str">
        <f t="shared" si="15"/>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 products!$A$1:$A$49, products!$C$1:$C$49,,0)</f>
        <v>D</v>
      </c>
      <c r="K499" s="4">
        <f>_xlfn.XLOOKUP(D499, products!$A$1:$A$49, products!$D$1:$D$49,,0)</f>
        <v>1</v>
      </c>
      <c r="L499" s="5">
        <f>_xlfn.XLOOKUP(D499, products!$A$1:$A$49, products!$E$1:$E$49,,0)</f>
        <v>9.9499999999999993</v>
      </c>
      <c r="M499" s="5">
        <f t="shared" si="14"/>
        <v>39.799999999999997</v>
      </c>
      <c r="N499" t="str">
        <f>IF(I499="Rob","Robusta",IF(I499="Exc","Excelsa",IF(I499="Ara","Arabica",IF(orders!I499="Lib","Liberica",""))))</f>
        <v>Arabica</v>
      </c>
      <c r="O499" t="str">
        <f t="shared" si="15"/>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 products!$A$1:$A$49, products!$C$1:$C$49,,0)</f>
        <v>M</v>
      </c>
      <c r="K500" s="4">
        <f>_xlfn.XLOOKUP(D500, products!$A$1:$A$49, products!$D$1:$D$49,,0)</f>
        <v>1</v>
      </c>
      <c r="L500" s="5">
        <f>_xlfn.XLOOKUP(D500, products!$A$1:$A$49, products!$E$1:$E$49,,0)</f>
        <v>9.9499999999999993</v>
      </c>
      <c r="M500" s="5">
        <f t="shared" si="14"/>
        <v>49.75</v>
      </c>
      <c r="N500" t="str">
        <f>IF(I500="Rob","Robusta",IF(I500="Exc","Excelsa",IF(I500="Ara","Arabica",IF(orders!I500="Lib","Liberica",""))))</f>
        <v>Robusta</v>
      </c>
      <c r="O500" t="str">
        <f t="shared" si="15"/>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 products!$A$1:$A$49, products!$C$1:$C$49,,0)</f>
        <v>D</v>
      </c>
      <c r="K501" s="4">
        <f>_xlfn.XLOOKUP(D501, products!$A$1:$A$49, products!$D$1:$D$49,,0)</f>
        <v>0.2</v>
      </c>
      <c r="L501" s="5">
        <f>_xlfn.XLOOKUP(D501, products!$A$1:$A$49, products!$E$1:$E$49,,0)</f>
        <v>2.6849999999999996</v>
      </c>
      <c r="M501" s="5">
        <f t="shared" si="14"/>
        <v>8.0549999999999997</v>
      </c>
      <c r="N501" t="str">
        <f>IF(I501="Rob","Robusta",IF(I501="Exc","Excelsa",IF(I501="Ara","Arabica",IF(orders!I501="Lib","Liberica",""))))</f>
        <v>Robusta</v>
      </c>
      <c r="O501" t="str">
        <f t="shared" si="15"/>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 products!$A$1:$A$49, products!$C$1:$C$49,,0)</f>
        <v>L</v>
      </c>
      <c r="K502" s="4">
        <f>_xlfn.XLOOKUP(D502, products!$A$1:$A$49, products!$D$1:$D$49,,0)</f>
        <v>1</v>
      </c>
      <c r="L502" s="5">
        <f>_xlfn.XLOOKUP(D502, products!$A$1:$A$49, products!$E$1:$E$49,,0)</f>
        <v>11.95</v>
      </c>
      <c r="M502" s="5">
        <f t="shared" si="14"/>
        <v>47.8</v>
      </c>
      <c r="N502" t="str">
        <f>IF(I502="Rob","Robusta",IF(I502="Exc","Excelsa",IF(I502="Ara","Arabica",IF(orders!I502="Lib","Liberica",""))))</f>
        <v>Robusta</v>
      </c>
      <c r="O502" t="str">
        <f t="shared" si="15"/>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 products!$A$1:$A$49, products!$C$1:$C$49,,0)</f>
        <v>M</v>
      </c>
      <c r="K503" s="4">
        <f>_xlfn.XLOOKUP(D503, products!$A$1:$A$49, products!$D$1:$D$49,,0)</f>
        <v>0.2</v>
      </c>
      <c r="L503" s="5">
        <f>_xlfn.XLOOKUP(D503, products!$A$1:$A$49, products!$E$1:$E$49,,0)</f>
        <v>2.9849999999999999</v>
      </c>
      <c r="M503" s="5">
        <f t="shared" si="14"/>
        <v>11.94</v>
      </c>
      <c r="N503" t="str">
        <f>IF(I503="Rob","Robusta",IF(I503="Exc","Excelsa",IF(I503="Ara","Arabica",IF(orders!I503="Lib","Liberica",""))))</f>
        <v>Robusta</v>
      </c>
      <c r="O503" t="str">
        <f t="shared" si="15"/>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 products!$A$1:$A$49, products!$C$1:$C$49,,0)</f>
        <v>M</v>
      </c>
      <c r="K504" s="4">
        <f>_xlfn.XLOOKUP(D504, products!$A$1:$A$49, products!$D$1:$D$49,,0)</f>
        <v>0.2</v>
      </c>
      <c r="L504" s="5">
        <f>_xlfn.XLOOKUP(D504, products!$A$1:$A$49, products!$E$1:$E$49,,0)</f>
        <v>4.125</v>
      </c>
      <c r="M504" s="5">
        <f t="shared" si="14"/>
        <v>16.5</v>
      </c>
      <c r="N504" t="str">
        <f>IF(I504="Rob","Robusta",IF(I504="Exc","Excelsa",IF(I504="Ara","Arabica",IF(orders!I504="Lib","Liberica",""))))</f>
        <v>Excelsa</v>
      </c>
      <c r="O504" t="str">
        <f t="shared" si="15"/>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 products!$A$1:$A$49, products!$C$1:$C$49,,0)</f>
        <v>D</v>
      </c>
      <c r="K505" s="4">
        <f>_xlfn.XLOOKUP(D505, products!$A$1:$A$49, products!$D$1:$D$49,,0)</f>
        <v>1</v>
      </c>
      <c r="L505" s="5">
        <f>_xlfn.XLOOKUP(D505, products!$A$1:$A$49, products!$E$1:$E$49,,0)</f>
        <v>12.95</v>
      </c>
      <c r="M505" s="5">
        <f t="shared" si="14"/>
        <v>51.8</v>
      </c>
      <c r="N505" t="str">
        <f>IF(I505="Rob","Robusta",IF(I505="Exc","Excelsa",IF(I505="Ara","Arabica",IF(orders!I505="Lib","Liberica",""))))</f>
        <v>Liberica</v>
      </c>
      <c r="O505" t="str">
        <f t="shared" si="15"/>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 products!$A$1:$A$49, products!$C$1:$C$49,,0)</f>
        <v>L</v>
      </c>
      <c r="K506" s="4">
        <f>_xlfn.XLOOKUP(D506, products!$A$1:$A$49, products!$D$1:$D$49,,0)</f>
        <v>0.2</v>
      </c>
      <c r="L506" s="5">
        <f>_xlfn.XLOOKUP(D506, products!$A$1:$A$49, products!$E$1:$E$49,,0)</f>
        <v>4.7549999999999999</v>
      </c>
      <c r="M506" s="5">
        <f t="shared" si="14"/>
        <v>14.265000000000001</v>
      </c>
      <c r="N506" t="str">
        <f>IF(I506="Rob","Robusta",IF(I506="Exc","Excelsa",IF(I506="Ara","Arabica",IF(orders!I506="Lib","Liberica",""))))</f>
        <v>Liberica</v>
      </c>
      <c r="O506" t="str">
        <f t="shared" si="15"/>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 products!$A$1:$A$49, products!$C$1:$C$49,,0)</f>
        <v>M</v>
      </c>
      <c r="K507" s="4">
        <f>_xlfn.XLOOKUP(D507, products!$A$1:$A$49, products!$D$1:$D$49,,0)</f>
        <v>0.2</v>
      </c>
      <c r="L507" s="5">
        <f>_xlfn.XLOOKUP(D507, products!$A$1:$A$49, products!$E$1:$E$49,,0)</f>
        <v>4.3650000000000002</v>
      </c>
      <c r="M507" s="5">
        <f t="shared" si="14"/>
        <v>26.19</v>
      </c>
      <c r="N507" t="str">
        <f>IF(I507="Rob","Robusta",IF(I507="Exc","Excelsa",IF(I507="Ara","Arabica",IF(orders!I507="Lib","Liberica",""))))</f>
        <v>Liberica</v>
      </c>
      <c r="O507" t="str">
        <f t="shared" si="15"/>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 products!$A$1:$A$49, products!$C$1:$C$49,,0)</f>
        <v>L</v>
      </c>
      <c r="K508" s="4">
        <f>_xlfn.XLOOKUP(D508, products!$A$1:$A$49, products!$D$1:$D$49,,0)</f>
        <v>1</v>
      </c>
      <c r="L508" s="5">
        <f>_xlfn.XLOOKUP(D508, products!$A$1:$A$49, products!$E$1:$E$49,,0)</f>
        <v>12.95</v>
      </c>
      <c r="M508" s="5">
        <f t="shared" si="14"/>
        <v>25.9</v>
      </c>
      <c r="N508" t="str">
        <f>IF(I508="Rob","Robusta",IF(I508="Exc","Excelsa",IF(I508="Ara","Arabica",IF(orders!I508="Lib","Liberica",""))))</f>
        <v>Arabica</v>
      </c>
      <c r="O508" t="str">
        <f t="shared" si="15"/>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 products!$A$1:$A$49, products!$C$1:$C$49,,0)</f>
        <v>L</v>
      </c>
      <c r="K509" s="4">
        <f>_xlfn.XLOOKUP(D509, products!$A$1:$A$49, products!$D$1:$D$49,,0)</f>
        <v>2.5</v>
      </c>
      <c r="L509" s="5">
        <f>_xlfn.XLOOKUP(D509, products!$A$1:$A$49, products!$E$1:$E$49,,0)</f>
        <v>29.784999999999997</v>
      </c>
      <c r="M509" s="5">
        <f t="shared" si="14"/>
        <v>89.35499999999999</v>
      </c>
      <c r="N509" t="str">
        <f>IF(I509="Rob","Robusta",IF(I509="Exc","Excelsa",IF(I509="Ara","Arabica",IF(orders!I509="Lib","Liberica",""))))</f>
        <v>Arabica</v>
      </c>
      <c r="O509" t="str">
        <f t="shared" si="15"/>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 products!$A$1:$A$49, products!$C$1:$C$49,,0)</f>
        <v>D</v>
      </c>
      <c r="K510" s="4">
        <f>_xlfn.XLOOKUP(D510, products!$A$1:$A$49, products!$D$1:$D$49,,0)</f>
        <v>0.5</v>
      </c>
      <c r="L510" s="5">
        <f>_xlfn.XLOOKUP(D510, products!$A$1:$A$49, products!$E$1:$E$49,,0)</f>
        <v>7.77</v>
      </c>
      <c r="M510" s="5">
        <f t="shared" si="14"/>
        <v>46.62</v>
      </c>
      <c r="N510" t="str">
        <f>IF(I510="Rob","Robusta",IF(I510="Exc","Excelsa",IF(I510="Ara","Arabica",IF(orders!I510="Lib","Liberica",""))))</f>
        <v>Liberica</v>
      </c>
      <c r="O510" t="str">
        <f t="shared" si="15"/>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 products!$A$1:$A$49, products!$C$1:$C$49,,0)</f>
        <v>D</v>
      </c>
      <c r="K511" s="4">
        <f>_xlfn.XLOOKUP(D511, products!$A$1:$A$49, products!$D$1:$D$49,,0)</f>
        <v>1</v>
      </c>
      <c r="L511" s="5">
        <f>_xlfn.XLOOKUP(D511, products!$A$1:$A$49, products!$E$1:$E$49,,0)</f>
        <v>9.9499999999999993</v>
      </c>
      <c r="M511" s="5">
        <f t="shared" si="14"/>
        <v>29.849999999999998</v>
      </c>
      <c r="N511" t="str">
        <f>IF(I511="Rob","Robusta",IF(I511="Exc","Excelsa",IF(I511="Ara","Arabica",IF(orders!I511="Lib","Liberica",""))))</f>
        <v>Arabica</v>
      </c>
      <c r="O511" t="str">
        <f t="shared" si="15"/>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 products!$A$1:$A$49, products!$C$1:$C$49,,0)</f>
        <v>L</v>
      </c>
      <c r="K512" s="4">
        <f>_xlfn.XLOOKUP(D512, products!$A$1:$A$49, products!$D$1:$D$49,,0)</f>
        <v>0.2</v>
      </c>
      <c r="L512" s="5">
        <f>_xlfn.XLOOKUP(D512, products!$A$1:$A$49, products!$E$1:$E$49,,0)</f>
        <v>3.5849999999999995</v>
      </c>
      <c r="M512" s="5">
        <f t="shared" si="14"/>
        <v>10.754999999999999</v>
      </c>
      <c r="N512" t="str">
        <f>IF(I512="Rob","Robusta",IF(I512="Exc","Excelsa",IF(I512="Ara","Arabica",IF(orders!I512="Lib","Liberica",""))))</f>
        <v>Robusta</v>
      </c>
      <c r="O512" t="str">
        <f t="shared" si="15"/>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 products!$A$1:$A$49, products!$C$1:$C$49,,0)</f>
        <v>M</v>
      </c>
      <c r="K513" s="4">
        <f>_xlfn.XLOOKUP(D513, products!$A$1:$A$49, products!$D$1:$D$49,,0)</f>
        <v>0.2</v>
      </c>
      <c r="L513" s="5">
        <f>_xlfn.XLOOKUP(D513, products!$A$1:$A$49, products!$E$1:$E$49,,0)</f>
        <v>3.375</v>
      </c>
      <c r="M513" s="5">
        <f t="shared" si="14"/>
        <v>13.5</v>
      </c>
      <c r="N513" t="str">
        <f>IF(I513="Rob","Robusta",IF(I513="Exc","Excelsa",IF(I513="Ara","Arabica",IF(orders!I513="Lib","Liberica",""))))</f>
        <v>Arabica</v>
      </c>
      <c r="O513" t="str">
        <f t="shared" si="15"/>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 products!$A$1:$A$49, products!$C$1:$C$49,,0)</f>
        <v>L</v>
      </c>
      <c r="K514" s="4">
        <f>_xlfn.XLOOKUP(D514, products!$A$1:$A$49, products!$D$1:$D$49,,0)</f>
        <v>1</v>
      </c>
      <c r="L514" s="5">
        <f>_xlfn.XLOOKUP(D514, products!$A$1:$A$49, products!$E$1:$E$49,,0)</f>
        <v>15.85</v>
      </c>
      <c r="M514" s="5">
        <f t="shared" ref="M514:M577" si="16">L514*E514</f>
        <v>47.55</v>
      </c>
      <c r="N514" t="str">
        <f>IF(I514="Rob","Robusta",IF(I514="Exc","Excelsa",IF(I514="Ara","Arabica",IF(orders!I514="Lib","Liberica",""))))</f>
        <v>Liberica</v>
      </c>
      <c r="O514" t="str">
        <f t="shared" ref="O514:O577" si="17">IF(J514="M","Medium",IF(J514="L","Light",IF(J514="D","Dark","")))</f>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 products!$A$1:$A$49, products!$C$1:$C$49,,0)</f>
        <v>L</v>
      </c>
      <c r="K515" s="4">
        <f>_xlfn.XLOOKUP(D515, products!$A$1:$A$49, products!$D$1:$D$49,,0)</f>
        <v>1</v>
      </c>
      <c r="L515" s="5">
        <f>_xlfn.XLOOKUP(D515, products!$A$1:$A$49, products!$E$1:$E$49,,0)</f>
        <v>15.85</v>
      </c>
      <c r="M515" s="5">
        <f t="shared" si="16"/>
        <v>79.25</v>
      </c>
      <c r="N515" t="str">
        <f>IF(I515="Rob","Robusta",IF(I515="Exc","Excelsa",IF(I515="Ara","Arabica",IF(orders!I515="Lib","Liberica",""))))</f>
        <v>Liberica</v>
      </c>
      <c r="O515" t="str">
        <f t="shared" si="17"/>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 products!$A$1:$A$49, products!$C$1:$C$49,,0)</f>
        <v>M</v>
      </c>
      <c r="K516" s="4">
        <f>_xlfn.XLOOKUP(D516, products!$A$1:$A$49, products!$D$1:$D$49,,0)</f>
        <v>0.2</v>
      </c>
      <c r="L516" s="5">
        <f>_xlfn.XLOOKUP(D516, products!$A$1:$A$49, products!$E$1:$E$49,,0)</f>
        <v>4.3650000000000002</v>
      </c>
      <c r="M516" s="5">
        <f t="shared" si="16"/>
        <v>26.19</v>
      </c>
      <c r="N516" t="str">
        <f>IF(I516="Rob","Robusta",IF(I516="Exc","Excelsa",IF(I516="Ara","Arabica",IF(orders!I516="Lib","Liberica",""))))</f>
        <v>Liberica</v>
      </c>
      <c r="O516" t="str">
        <f t="shared" si="17"/>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 products!$A$1:$A$49, products!$C$1:$C$49,,0)</f>
        <v>L</v>
      </c>
      <c r="K517" s="4">
        <f>_xlfn.XLOOKUP(D517, products!$A$1:$A$49, products!$D$1:$D$49,,0)</f>
        <v>0.5</v>
      </c>
      <c r="L517" s="5">
        <f>_xlfn.XLOOKUP(D517, products!$A$1:$A$49, products!$E$1:$E$49,,0)</f>
        <v>7.169999999999999</v>
      </c>
      <c r="M517" s="5">
        <f t="shared" si="16"/>
        <v>21.509999999999998</v>
      </c>
      <c r="N517" t="str">
        <f>IF(I517="Rob","Robusta",IF(I517="Exc","Excelsa",IF(I517="Ara","Arabica",IF(orders!I517="Lib","Liberica",""))))</f>
        <v>Robusta</v>
      </c>
      <c r="O517" t="str">
        <f t="shared" si="17"/>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 products!$A$1:$A$49, products!$C$1:$C$49,,0)</f>
        <v>D</v>
      </c>
      <c r="K518" s="4">
        <f>_xlfn.XLOOKUP(D518, products!$A$1:$A$49, products!$D$1:$D$49,,0)</f>
        <v>2.5</v>
      </c>
      <c r="L518" s="5">
        <f>_xlfn.XLOOKUP(D518, products!$A$1:$A$49, products!$E$1:$E$49,,0)</f>
        <v>20.584999999999997</v>
      </c>
      <c r="M518" s="5">
        <f t="shared" si="16"/>
        <v>102.92499999999998</v>
      </c>
      <c r="N518" t="str">
        <f>IF(I518="Rob","Robusta",IF(I518="Exc","Excelsa",IF(I518="Ara","Arabica",IF(orders!I518="Lib","Liberica",""))))</f>
        <v>Robusta</v>
      </c>
      <c r="O518" t="str">
        <f t="shared" si="17"/>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 products!$A$1:$A$49, products!$C$1:$C$49,,0)</f>
        <v>D</v>
      </c>
      <c r="K519" s="4">
        <f>_xlfn.XLOOKUP(D519, products!$A$1:$A$49, products!$D$1:$D$49,,0)</f>
        <v>0.2</v>
      </c>
      <c r="L519" s="5">
        <f>_xlfn.XLOOKUP(D519, products!$A$1:$A$49, products!$E$1:$E$49,,0)</f>
        <v>3.8849999999999998</v>
      </c>
      <c r="M519" s="5">
        <f t="shared" si="16"/>
        <v>7.77</v>
      </c>
      <c r="N519" t="str">
        <f>IF(I519="Rob","Robusta",IF(I519="Exc","Excelsa",IF(I519="Ara","Arabica",IF(orders!I519="Lib","Liberica",""))))</f>
        <v>Liberica</v>
      </c>
      <c r="O519" t="str">
        <f t="shared" si="17"/>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 products!$A$1:$A$49, products!$C$1:$C$49,,0)</f>
        <v>D</v>
      </c>
      <c r="K520" s="4">
        <f>_xlfn.XLOOKUP(D520, products!$A$1:$A$49, products!$D$1:$D$49,,0)</f>
        <v>2.5</v>
      </c>
      <c r="L520" s="5">
        <f>_xlfn.XLOOKUP(D520, products!$A$1:$A$49, products!$E$1:$E$49,,0)</f>
        <v>27.945</v>
      </c>
      <c r="M520" s="5">
        <f t="shared" si="16"/>
        <v>139.72499999999999</v>
      </c>
      <c r="N520" t="str">
        <f>IF(I520="Rob","Robusta",IF(I520="Exc","Excelsa",IF(I520="Ara","Arabica",IF(orders!I520="Lib","Liberica",""))))</f>
        <v>Excelsa</v>
      </c>
      <c r="O520" t="str">
        <f t="shared" si="17"/>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 products!$A$1:$A$49, products!$C$1:$C$49,,0)</f>
        <v>D</v>
      </c>
      <c r="K521" s="4">
        <f>_xlfn.XLOOKUP(D521, products!$A$1:$A$49, products!$D$1:$D$49,,0)</f>
        <v>0.5</v>
      </c>
      <c r="L521" s="5">
        <f>_xlfn.XLOOKUP(D521, products!$A$1:$A$49, products!$E$1:$E$49,,0)</f>
        <v>5.97</v>
      </c>
      <c r="M521" s="5">
        <f t="shared" si="16"/>
        <v>11.94</v>
      </c>
      <c r="N521" t="str">
        <f>IF(I521="Rob","Robusta",IF(I521="Exc","Excelsa",IF(I521="Ara","Arabica",IF(orders!I521="Lib","Liberica",""))))</f>
        <v>Arabica</v>
      </c>
      <c r="O521" t="str">
        <f t="shared" si="17"/>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 products!$A$1:$A$49, products!$C$1:$C$49,,0)</f>
        <v>D</v>
      </c>
      <c r="K522" s="4">
        <f>_xlfn.XLOOKUP(D522, products!$A$1:$A$49, products!$D$1:$D$49,,0)</f>
        <v>0.2</v>
      </c>
      <c r="L522" s="5">
        <f>_xlfn.XLOOKUP(D522, products!$A$1:$A$49, products!$E$1:$E$49,,0)</f>
        <v>3.8849999999999998</v>
      </c>
      <c r="M522" s="5">
        <f t="shared" si="16"/>
        <v>3.8849999999999998</v>
      </c>
      <c r="N522" t="str">
        <f>IF(I522="Rob","Robusta",IF(I522="Exc","Excelsa",IF(I522="Ara","Arabica",IF(orders!I522="Lib","Liberica",""))))</f>
        <v>Liberica</v>
      </c>
      <c r="O522" t="str">
        <f t="shared" si="17"/>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 products!$A$1:$A$49, products!$C$1:$C$49,,0)</f>
        <v>M</v>
      </c>
      <c r="K523" s="4">
        <f>_xlfn.XLOOKUP(D523, products!$A$1:$A$49, products!$D$1:$D$49,,0)</f>
        <v>1</v>
      </c>
      <c r="L523" s="5">
        <f>_xlfn.XLOOKUP(D523, products!$A$1:$A$49, products!$E$1:$E$49,,0)</f>
        <v>9.9499999999999993</v>
      </c>
      <c r="M523" s="5">
        <f t="shared" si="16"/>
        <v>39.799999999999997</v>
      </c>
      <c r="N523" t="str">
        <f>IF(I523="Rob","Robusta",IF(I523="Exc","Excelsa",IF(I523="Ara","Arabica",IF(orders!I523="Lib","Liberica",""))))</f>
        <v>Robusta</v>
      </c>
      <c r="O523" t="str">
        <f t="shared" si="17"/>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 products!$A$1:$A$49, products!$C$1:$C$49,,0)</f>
        <v>M</v>
      </c>
      <c r="K524" s="4">
        <f>_xlfn.XLOOKUP(D524, products!$A$1:$A$49, products!$D$1:$D$49,,0)</f>
        <v>0.5</v>
      </c>
      <c r="L524" s="5">
        <f>_xlfn.XLOOKUP(D524, products!$A$1:$A$49, products!$E$1:$E$49,,0)</f>
        <v>5.97</v>
      </c>
      <c r="M524" s="5">
        <f t="shared" si="16"/>
        <v>29.849999999999998</v>
      </c>
      <c r="N524" t="str">
        <f>IF(I524="Rob","Robusta",IF(I524="Exc","Excelsa",IF(I524="Ara","Arabica",IF(orders!I524="Lib","Liberica",""))))</f>
        <v>Robusta</v>
      </c>
      <c r="O524" t="str">
        <f t="shared" si="17"/>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 products!$A$1:$A$49, products!$C$1:$C$49,,0)</f>
        <v>D</v>
      </c>
      <c r="K525" s="4">
        <f>_xlfn.XLOOKUP(D525, products!$A$1:$A$49, products!$D$1:$D$49,,0)</f>
        <v>2.5</v>
      </c>
      <c r="L525" s="5">
        <f>_xlfn.XLOOKUP(D525, products!$A$1:$A$49, products!$E$1:$E$49,,0)</f>
        <v>29.784999999999997</v>
      </c>
      <c r="M525" s="5">
        <f t="shared" si="16"/>
        <v>29.784999999999997</v>
      </c>
      <c r="N525" t="str">
        <f>IF(I525="Rob","Robusta",IF(I525="Exc","Excelsa",IF(I525="Ara","Arabica",IF(orders!I525="Lib","Liberica",""))))</f>
        <v>Liberica</v>
      </c>
      <c r="O525" t="str">
        <f t="shared" si="17"/>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 products!$A$1:$A$49, products!$C$1:$C$49,,0)</f>
        <v>L</v>
      </c>
      <c r="K526" s="4">
        <f>_xlfn.XLOOKUP(D526, products!$A$1:$A$49, products!$D$1:$D$49,,0)</f>
        <v>2.5</v>
      </c>
      <c r="L526" s="5">
        <f>_xlfn.XLOOKUP(D526, products!$A$1:$A$49, products!$E$1:$E$49,,0)</f>
        <v>36.454999999999998</v>
      </c>
      <c r="M526" s="5">
        <f t="shared" si="16"/>
        <v>72.91</v>
      </c>
      <c r="N526" t="str">
        <f>IF(I526="Rob","Robusta",IF(I526="Exc","Excelsa",IF(I526="Ara","Arabica",IF(orders!I526="Lib","Liberica",""))))</f>
        <v>Liberica</v>
      </c>
      <c r="O526" t="str">
        <f t="shared" si="17"/>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 products!$A$1:$A$49, products!$C$1:$C$49,,0)</f>
        <v>D</v>
      </c>
      <c r="K527" s="4">
        <f>_xlfn.XLOOKUP(D527, products!$A$1:$A$49, products!$D$1:$D$49,,0)</f>
        <v>0.2</v>
      </c>
      <c r="L527" s="5">
        <f>_xlfn.XLOOKUP(D527, products!$A$1:$A$49, products!$E$1:$E$49,,0)</f>
        <v>2.6849999999999996</v>
      </c>
      <c r="M527" s="5">
        <f t="shared" si="16"/>
        <v>13.424999999999997</v>
      </c>
      <c r="N527" t="str">
        <f>IF(I527="Rob","Robusta",IF(I527="Exc","Excelsa",IF(I527="Ara","Arabica",IF(orders!I527="Lib","Liberica",""))))</f>
        <v>Robusta</v>
      </c>
      <c r="O527" t="str">
        <f t="shared" si="17"/>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 products!$A$1:$A$49, products!$C$1:$C$49,,0)</f>
        <v>M</v>
      </c>
      <c r="K528" s="4">
        <f>_xlfn.XLOOKUP(D528, products!$A$1:$A$49, products!$D$1:$D$49,,0)</f>
        <v>2.5</v>
      </c>
      <c r="L528" s="5">
        <f>_xlfn.XLOOKUP(D528, products!$A$1:$A$49, products!$E$1:$E$49,,0)</f>
        <v>31.624999999999996</v>
      </c>
      <c r="M528" s="5">
        <f t="shared" si="16"/>
        <v>126.49999999999999</v>
      </c>
      <c r="N528" t="str">
        <f>IF(I528="Rob","Robusta",IF(I528="Exc","Excelsa",IF(I528="Ara","Arabica",IF(orders!I528="Lib","Liberica",""))))</f>
        <v>Excelsa</v>
      </c>
      <c r="O528" t="str">
        <f t="shared" si="17"/>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 products!$A$1:$A$49, products!$C$1:$C$49,,0)</f>
        <v>M</v>
      </c>
      <c r="K529" s="4">
        <f>_xlfn.XLOOKUP(D529, products!$A$1:$A$49, products!$D$1:$D$49,,0)</f>
        <v>0.5</v>
      </c>
      <c r="L529" s="5">
        <f>_xlfn.XLOOKUP(D529, products!$A$1:$A$49, products!$E$1:$E$49,,0)</f>
        <v>8.25</v>
      </c>
      <c r="M529" s="5">
        <f t="shared" si="16"/>
        <v>41.25</v>
      </c>
      <c r="N529" t="str">
        <f>IF(I529="Rob","Robusta",IF(I529="Exc","Excelsa",IF(I529="Ara","Arabica",IF(orders!I529="Lib","Liberica",""))))</f>
        <v>Excelsa</v>
      </c>
      <c r="O529" t="str">
        <f t="shared" si="17"/>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 products!$A$1:$A$49, products!$C$1:$C$49,,0)</f>
        <v>L</v>
      </c>
      <c r="K530" s="4">
        <f>_xlfn.XLOOKUP(D530, products!$A$1:$A$49, products!$D$1:$D$49,,0)</f>
        <v>0.5</v>
      </c>
      <c r="L530" s="5">
        <f>_xlfn.XLOOKUP(D530, products!$A$1:$A$49, products!$E$1:$E$49,,0)</f>
        <v>8.91</v>
      </c>
      <c r="M530" s="5">
        <f t="shared" si="16"/>
        <v>53.46</v>
      </c>
      <c r="N530" t="str">
        <f>IF(I530="Rob","Robusta",IF(I530="Exc","Excelsa",IF(I530="Ara","Arabica",IF(orders!I530="Lib","Liberica",""))))</f>
        <v>Excelsa</v>
      </c>
      <c r="O530" t="str">
        <f t="shared" si="17"/>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 products!$A$1:$A$49, products!$C$1:$C$49,,0)</f>
        <v>M</v>
      </c>
      <c r="K531" s="4">
        <f>_xlfn.XLOOKUP(D531, products!$A$1:$A$49, products!$D$1:$D$49,,0)</f>
        <v>1</v>
      </c>
      <c r="L531" s="5">
        <f>_xlfn.XLOOKUP(D531, products!$A$1:$A$49, products!$E$1:$E$49,,0)</f>
        <v>9.9499999999999993</v>
      </c>
      <c r="M531" s="5">
        <f t="shared" si="16"/>
        <v>59.699999999999996</v>
      </c>
      <c r="N531" t="str">
        <f>IF(I531="Rob","Robusta",IF(I531="Exc","Excelsa",IF(I531="Ara","Arabica",IF(orders!I531="Lib","Liberica",""))))</f>
        <v>Robusta</v>
      </c>
      <c r="O531" t="str">
        <f t="shared" si="17"/>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 products!$A$1:$A$49, products!$C$1:$C$49,,0)</f>
        <v>M</v>
      </c>
      <c r="K532" s="4">
        <f>_xlfn.XLOOKUP(D532, products!$A$1:$A$49, products!$D$1:$D$49,,0)</f>
        <v>1</v>
      </c>
      <c r="L532" s="5">
        <f>_xlfn.XLOOKUP(D532, products!$A$1:$A$49, products!$E$1:$E$49,,0)</f>
        <v>9.9499999999999993</v>
      </c>
      <c r="M532" s="5">
        <f t="shared" si="16"/>
        <v>59.699999999999996</v>
      </c>
      <c r="N532" t="str">
        <f>IF(I532="Rob","Robusta",IF(I532="Exc","Excelsa",IF(I532="Ara","Arabica",IF(orders!I532="Lib","Liberica",""))))</f>
        <v>Robusta</v>
      </c>
      <c r="O532" t="str">
        <f t="shared" si="17"/>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 products!$A$1:$A$49, products!$C$1:$C$49,,0)</f>
        <v>D</v>
      </c>
      <c r="K533" s="4">
        <f>_xlfn.XLOOKUP(D533, products!$A$1:$A$49, products!$D$1:$D$49,,0)</f>
        <v>1</v>
      </c>
      <c r="L533" s="5">
        <f>_xlfn.XLOOKUP(D533, products!$A$1:$A$49, products!$E$1:$E$49,,0)</f>
        <v>8.9499999999999993</v>
      </c>
      <c r="M533" s="5">
        <f t="shared" si="16"/>
        <v>44.75</v>
      </c>
      <c r="N533" t="str">
        <f>IF(I533="Rob","Robusta",IF(I533="Exc","Excelsa",IF(I533="Ara","Arabica",IF(orders!I533="Lib","Liberica",""))))</f>
        <v>Robusta</v>
      </c>
      <c r="O533" t="str">
        <f t="shared" si="17"/>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 products!$A$1:$A$49, products!$C$1:$C$49,,0)</f>
        <v>M</v>
      </c>
      <c r="K534" s="4">
        <f>_xlfn.XLOOKUP(D534, products!$A$1:$A$49, products!$D$1:$D$49,,0)</f>
        <v>0.5</v>
      </c>
      <c r="L534" s="5">
        <f>_xlfn.XLOOKUP(D534, products!$A$1:$A$49, products!$E$1:$E$49,,0)</f>
        <v>8.25</v>
      </c>
      <c r="M534" s="5">
        <f t="shared" si="16"/>
        <v>16.5</v>
      </c>
      <c r="N534" t="str">
        <f>IF(I534="Rob","Robusta",IF(I534="Exc","Excelsa",IF(I534="Ara","Arabica",IF(orders!I534="Lib","Liberica",""))))</f>
        <v>Excelsa</v>
      </c>
      <c r="O534" t="str">
        <f t="shared" si="17"/>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 products!$A$1:$A$49, products!$C$1:$C$49,,0)</f>
        <v>D</v>
      </c>
      <c r="K535" s="4">
        <f>_xlfn.XLOOKUP(D535, products!$A$1:$A$49, products!$D$1:$D$49,,0)</f>
        <v>0.5</v>
      </c>
      <c r="L535" s="5">
        <f>_xlfn.XLOOKUP(D535, products!$A$1:$A$49, products!$E$1:$E$49,,0)</f>
        <v>5.3699999999999992</v>
      </c>
      <c r="M535" s="5">
        <f t="shared" si="16"/>
        <v>21.479999999999997</v>
      </c>
      <c r="N535" t="str">
        <f>IF(I535="Rob","Robusta",IF(I535="Exc","Excelsa",IF(I535="Ara","Arabica",IF(orders!I535="Lib","Liberica",""))))</f>
        <v>Robusta</v>
      </c>
      <c r="O535" t="str">
        <f t="shared" si="17"/>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 products!$A$1:$A$49, products!$C$1:$C$49,,0)</f>
        <v>M</v>
      </c>
      <c r="K536" s="4">
        <f>_xlfn.XLOOKUP(D536, products!$A$1:$A$49, products!$D$1:$D$49,,0)</f>
        <v>2.5</v>
      </c>
      <c r="L536" s="5">
        <f>_xlfn.XLOOKUP(D536, products!$A$1:$A$49, products!$E$1:$E$49,,0)</f>
        <v>22.884999999999998</v>
      </c>
      <c r="M536" s="5">
        <f t="shared" si="16"/>
        <v>45.769999999999996</v>
      </c>
      <c r="N536" t="str">
        <f>IF(I536="Rob","Robusta",IF(I536="Exc","Excelsa",IF(I536="Ara","Arabica",IF(orders!I536="Lib","Liberica",""))))</f>
        <v>Robusta</v>
      </c>
      <c r="O536" t="str">
        <f t="shared" si="17"/>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 products!$A$1:$A$49, products!$C$1:$C$49,,0)</f>
        <v>L</v>
      </c>
      <c r="K537" s="4">
        <f>_xlfn.XLOOKUP(D537, products!$A$1:$A$49, products!$D$1:$D$49,,0)</f>
        <v>0.2</v>
      </c>
      <c r="L537" s="5">
        <f>_xlfn.XLOOKUP(D537, products!$A$1:$A$49, products!$E$1:$E$49,,0)</f>
        <v>4.7549999999999999</v>
      </c>
      <c r="M537" s="5">
        <f t="shared" si="16"/>
        <v>9.51</v>
      </c>
      <c r="N537" t="str">
        <f>IF(I537="Rob","Robusta",IF(I537="Exc","Excelsa",IF(I537="Ara","Arabica",IF(orders!I537="Lib","Liberica",""))))</f>
        <v>Liberica</v>
      </c>
      <c r="O537" t="str">
        <f t="shared" si="17"/>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 products!$A$1:$A$49, products!$C$1:$C$49,,0)</f>
        <v>D</v>
      </c>
      <c r="K538" s="4">
        <f>_xlfn.XLOOKUP(D538, products!$A$1:$A$49, products!$D$1:$D$49,,0)</f>
        <v>0.2</v>
      </c>
      <c r="L538" s="5">
        <f>_xlfn.XLOOKUP(D538, products!$A$1:$A$49, products!$E$1:$E$49,,0)</f>
        <v>2.6849999999999996</v>
      </c>
      <c r="M538" s="5">
        <f t="shared" si="16"/>
        <v>8.0549999999999997</v>
      </c>
      <c r="N538" t="str">
        <f>IF(I538="Rob","Robusta",IF(I538="Exc","Excelsa",IF(I538="Ara","Arabica",IF(orders!I538="Lib","Liberica",""))))</f>
        <v>Robusta</v>
      </c>
      <c r="O538" t="str">
        <f t="shared" si="17"/>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 products!$A$1:$A$49, products!$C$1:$C$49,,0)</f>
        <v>D</v>
      </c>
      <c r="K539" s="4">
        <f>_xlfn.XLOOKUP(D539, products!$A$1:$A$49, products!$D$1:$D$49,,0)</f>
        <v>2.5</v>
      </c>
      <c r="L539" s="5">
        <f>_xlfn.XLOOKUP(D539, products!$A$1:$A$49, products!$E$1:$E$49,,0)</f>
        <v>27.945</v>
      </c>
      <c r="M539" s="5">
        <f t="shared" si="16"/>
        <v>111.78</v>
      </c>
      <c r="N539" t="str">
        <f>IF(I539="Rob","Robusta",IF(I539="Exc","Excelsa",IF(I539="Ara","Arabica",IF(orders!I539="Lib","Liberica",""))))</f>
        <v>Excelsa</v>
      </c>
      <c r="O539" t="str">
        <f t="shared" si="17"/>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 products!$A$1:$A$49, products!$C$1:$C$49,,0)</f>
        <v>D</v>
      </c>
      <c r="K540" s="4">
        <f>_xlfn.XLOOKUP(D540, products!$A$1:$A$49, products!$D$1:$D$49,,0)</f>
        <v>0.2</v>
      </c>
      <c r="L540" s="5">
        <f>_xlfn.XLOOKUP(D540, products!$A$1:$A$49, products!$E$1:$E$49,,0)</f>
        <v>2.6849999999999996</v>
      </c>
      <c r="M540" s="5">
        <f t="shared" si="16"/>
        <v>10.739999999999998</v>
      </c>
      <c r="N540" t="str">
        <f>IF(I540="Rob","Robusta",IF(I540="Exc","Excelsa",IF(I540="Ara","Arabica",IF(orders!I540="Lib","Liberica",""))))</f>
        <v>Robusta</v>
      </c>
      <c r="O540" t="str">
        <f t="shared" si="17"/>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 products!$A$1:$A$49, products!$C$1:$C$49,,0)</f>
        <v>D</v>
      </c>
      <c r="K541" s="4">
        <f>_xlfn.XLOOKUP(D541, products!$A$1:$A$49, products!$D$1:$D$49,,0)</f>
        <v>0.5</v>
      </c>
      <c r="L541" s="5">
        <f>_xlfn.XLOOKUP(D541, products!$A$1:$A$49, products!$E$1:$E$49,,0)</f>
        <v>5.3699999999999992</v>
      </c>
      <c r="M541" s="5">
        <f t="shared" si="16"/>
        <v>26.849999999999994</v>
      </c>
      <c r="N541" t="str">
        <f>IF(I541="Rob","Robusta",IF(I541="Exc","Excelsa",IF(I541="Ara","Arabica",IF(orders!I541="Lib","Liberica",""))))</f>
        <v>Robusta</v>
      </c>
      <c r="O541" t="str">
        <f t="shared" si="17"/>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 products!$A$1:$A$49, products!$C$1:$C$49,,0)</f>
        <v>L</v>
      </c>
      <c r="K542" s="4">
        <f>_xlfn.XLOOKUP(D542, products!$A$1:$A$49, products!$D$1:$D$49,,0)</f>
        <v>1</v>
      </c>
      <c r="L542" s="5">
        <f>_xlfn.XLOOKUP(D542, products!$A$1:$A$49, products!$E$1:$E$49,,0)</f>
        <v>15.85</v>
      </c>
      <c r="M542" s="5">
        <f t="shared" si="16"/>
        <v>63.4</v>
      </c>
      <c r="N542" t="str">
        <f>IF(I542="Rob","Robusta",IF(I542="Exc","Excelsa",IF(I542="Ara","Arabica",IF(orders!I542="Lib","Liberica",""))))</f>
        <v>Liberica</v>
      </c>
      <c r="O542" t="str">
        <f t="shared" si="17"/>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 products!$A$1:$A$49, products!$C$1:$C$49,,0)</f>
        <v>D</v>
      </c>
      <c r="K543" s="4">
        <f>_xlfn.XLOOKUP(D543, products!$A$1:$A$49, products!$D$1:$D$49,,0)</f>
        <v>2.5</v>
      </c>
      <c r="L543" s="5">
        <f>_xlfn.XLOOKUP(D543, products!$A$1:$A$49, products!$E$1:$E$49,,0)</f>
        <v>22.884999999999998</v>
      </c>
      <c r="M543" s="5">
        <f t="shared" si="16"/>
        <v>22.884999999999998</v>
      </c>
      <c r="N543" t="str">
        <f>IF(I543="Rob","Robusta",IF(I543="Exc","Excelsa",IF(I543="Ara","Arabica",IF(orders!I543="Lib","Liberica",""))))</f>
        <v>Arabica</v>
      </c>
      <c r="O543" t="str">
        <f t="shared" si="17"/>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 products!$A$1:$A$49, products!$C$1:$C$49,,0)</f>
        <v>M</v>
      </c>
      <c r="K544" s="4">
        <f>_xlfn.XLOOKUP(D544, products!$A$1:$A$49, products!$D$1:$D$49,,0)</f>
        <v>2.5</v>
      </c>
      <c r="L544" s="5">
        <f>_xlfn.XLOOKUP(D544, products!$A$1:$A$49, products!$E$1:$E$49,,0)</f>
        <v>25.874999999999996</v>
      </c>
      <c r="M544" s="5">
        <f t="shared" si="16"/>
        <v>103.49999999999999</v>
      </c>
      <c r="N544" t="str">
        <f>IF(I544="Rob","Robusta",IF(I544="Exc","Excelsa",IF(I544="Ara","Arabica",IF(orders!I544="Lib","Liberica",""))))</f>
        <v>Arabica</v>
      </c>
      <c r="O544" t="str">
        <f t="shared" si="17"/>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 products!$A$1:$A$49, products!$C$1:$C$49,,0)</f>
        <v>L</v>
      </c>
      <c r="K545" s="4">
        <f>_xlfn.XLOOKUP(D545, products!$A$1:$A$49, products!$D$1:$D$49,,0)</f>
        <v>2.5</v>
      </c>
      <c r="L545" s="5">
        <f>_xlfn.XLOOKUP(D545, products!$A$1:$A$49, products!$E$1:$E$49,,0)</f>
        <v>27.484999999999996</v>
      </c>
      <c r="M545" s="5">
        <f t="shared" si="16"/>
        <v>54.969999999999992</v>
      </c>
      <c r="N545" t="str">
        <f>IF(I545="Rob","Robusta",IF(I545="Exc","Excelsa",IF(I545="Ara","Arabica",IF(orders!I545="Lib","Liberica",""))))</f>
        <v>Robusta</v>
      </c>
      <c r="O545" t="str">
        <f t="shared" si="17"/>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 products!$A$1:$A$49, products!$C$1:$C$49,,0)</f>
        <v>L</v>
      </c>
      <c r="K546" s="4">
        <f>_xlfn.XLOOKUP(D546, products!$A$1:$A$49, products!$D$1:$D$49,,0)</f>
        <v>0.5</v>
      </c>
      <c r="L546" s="5">
        <f>_xlfn.XLOOKUP(D546, products!$A$1:$A$49, products!$E$1:$E$49,,0)</f>
        <v>7.77</v>
      </c>
      <c r="M546" s="5">
        <f t="shared" si="16"/>
        <v>15.54</v>
      </c>
      <c r="N546" t="str">
        <f>IF(I546="Rob","Robusta",IF(I546="Exc","Excelsa",IF(I546="Ara","Arabica",IF(orders!I546="Lib","Liberica",""))))</f>
        <v>Arabica</v>
      </c>
      <c r="O546" t="str">
        <f t="shared" si="17"/>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 products!$A$1:$A$49, products!$C$1:$C$49,,0)</f>
        <v>D</v>
      </c>
      <c r="K547" s="4">
        <f>_xlfn.XLOOKUP(D547, products!$A$1:$A$49, products!$D$1:$D$49,,0)</f>
        <v>0.2</v>
      </c>
      <c r="L547" s="5">
        <f>_xlfn.XLOOKUP(D547, products!$A$1:$A$49, products!$E$1:$E$49,,0)</f>
        <v>3.8849999999999998</v>
      </c>
      <c r="M547" s="5">
        <f t="shared" si="16"/>
        <v>15.54</v>
      </c>
      <c r="N547" t="str">
        <f>IF(I547="Rob","Robusta",IF(I547="Exc","Excelsa",IF(I547="Ara","Arabica",IF(orders!I547="Lib","Liberica",""))))</f>
        <v>Liberica</v>
      </c>
      <c r="O547" t="str">
        <f t="shared" si="17"/>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 products!$A$1:$A$49, products!$C$1:$C$49,,0)</f>
        <v>D</v>
      </c>
      <c r="K548" s="4">
        <f>_xlfn.XLOOKUP(D548, products!$A$1:$A$49, products!$D$1:$D$49,,0)</f>
        <v>2.5</v>
      </c>
      <c r="L548" s="5">
        <f>_xlfn.XLOOKUP(D548, products!$A$1:$A$49, products!$E$1:$E$49,,0)</f>
        <v>27.945</v>
      </c>
      <c r="M548" s="5">
        <f t="shared" si="16"/>
        <v>83.835000000000008</v>
      </c>
      <c r="N548" t="str">
        <f>IF(I548="Rob","Robusta",IF(I548="Exc","Excelsa",IF(I548="Ara","Arabica",IF(orders!I548="Lib","Liberica",""))))</f>
        <v>Excelsa</v>
      </c>
      <c r="O548" t="str">
        <f t="shared" si="17"/>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 products!$A$1:$A$49, products!$C$1:$C$49,,0)</f>
        <v>L</v>
      </c>
      <c r="K549" s="4">
        <f>_xlfn.XLOOKUP(D549, products!$A$1:$A$49, products!$D$1:$D$49,,0)</f>
        <v>0.2</v>
      </c>
      <c r="L549" s="5">
        <f>_xlfn.XLOOKUP(D549, products!$A$1:$A$49, products!$E$1:$E$49,,0)</f>
        <v>3.5849999999999995</v>
      </c>
      <c r="M549" s="5">
        <f t="shared" si="16"/>
        <v>10.754999999999999</v>
      </c>
      <c r="N549" t="str">
        <f>IF(I549="Rob","Robusta",IF(I549="Exc","Excelsa",IF(I549="Ara","Arabica",IF(orders!I549="Lib","Liberica",""))))</f>
        <v>Robusta</v>
      </c>
      <c r="O549" t="str">
        <f t="shared" si="17"/>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 products!$A$1:$A$49, products!$C$1:$C$49,,0)</f>
        <v>L</v>
      </c>
      <c r="K550" s="4">
        <f>_xlfn.XLOOKUP(D550, products!$A$1:$A$49, products!$D$1:$D$49,,0)</f>
        <v>0.2</v>
      </c>
      <c r="L550" s="5">
        <f>_xlfn.XLOOKUP(D550, products!$A$1:$A$49, products!$E$1:$E$49,,0)</f>
        <v>4.4550000000000001</v>
      </c>
      <c r="M550" s="5">
        <f t="shared" si="16"/>
        <v>13.365</v>
      </c>
      <c r="N550" t="str">
        <f>IF(I550="Rob","Robusta",IF(I550="Exc","Excelsa",IF(I550="Ara","Arabica",IF(orders!I550="Lib","Liberica",""))))</f>
        <v>Excelsa</v>
      </c>
      <c r="O550" t="str">
        <f t="shared" si="17"/>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 products!$A$1:$A$49, products!$C$1:$C$49,,0)</f>
        <v>L</v>
      </c>
      <c r="K551" s="4">
        <f>_xlfn.XLOOKUP(D551, products!$A$1:$A$49, products!$D$1:$D$49,,0)</f>
        <v>0.2</v>
      </c>
      <c r="L551" s="5">
        <f>_xlfn.XLOOKUP(D551, products!$A$1:$A$49, products!$E$1:$E$49,,0)</f>
        <v>4.4550000000000001</v>
      </c>
      <c r="M551" s="5">
        <f t="shared" si="16"/>
        <v>17.82</v>
      </c>
      <c r="N551" t="str">
        <f>IF(I551="Rob","Robusta",IF(I551="Exc","Excelsa",IF(I551="Ara","Arabica",IF(orders!I551="Lib","Liberica",""))))</f>
        <v>Excelsa</v>
      </c>
      <c r="O551" t="str">
        <f t="shared" si="17"/>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 products!$A$1:$A$49, products!$C$1:$C$49,,0)</f>
        <v>D</v>
      </c>
      <c r="K552" s="4">
        <f>_xlfn.XLOOKUP(D552, products!$A$1:$A$49, products!$D$1:$D$49,,0)</f>
        <v>0.2</v>
      </c>
      <c r="L552" s="5">
        <f>_xlfn.XLOOKUP(D552, products!$A$1:$A$49, products!$E$1:$E$49,,0)</f>
        <v>3.8849999999999998</v>
      </c>
      <c r="M552" s="5">
        <f t="shared" si="16"/>
        <v>23.31</v>
      </c>
      <c r="N552" t="str">
        <f>IF(I552="Rob","Robusta",IF(I552="Exc","Excelsa",IF(I552="Ara","Arabica",IF(orders!I552="Lib","Liberica",""))))</f>
        <v>Liberica</v>
      </c>
      <c r="O552" t="str">
        <f t="shared" si="17"/>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 products!$A$1:$A$49, products!$C$1:$C$49,,0)</f>
        <v>D</v>
      </c>
      <c r="K553" s="4">
        <f>_xlfn.XLOOKUP(D553, products!$A$1:$A$49, products!$D$1:$D$49,,0)</f>
        <v>0.2</v>
      </c>
      <c r="L553" s="5">
        <f>_xlfn.XLOOKUP(D553, products!$A$1:$A$49, products!$E$1:$E$49,,0)</f>
        <v>3.645</v>
      </c>
      <c r="M553" s="5">
        <f t="shared" si="16"/>
        <v>7.29</v>
      </c>
      <c r="N553" t="str">
        <f>IF(I553="Rob","Robusta",IF(I553="Exc","Excelsa",IF(I553="Ara","Arabica",IF(orders!I553="Lib","Liberica",""))))</f>
        <v>Excelsa</v>
      </c>
      <c r="O553" t="str">
        <f t="shared" si="17"/>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 products!$A$1:$A$49, products!$C$1:$C$49,,0)</f>
        <v>L</v>
      </c>
      <c r="K554" s="4">
        <f>_xlfn.XLOOKUP(D554, products!$A$1:$A$49, products!$D$1:$D$49,,0)</f>
        <v>0.2</v>
      </c>
      <c r="L554" s="5">
        <f>_xlfn.XLOOKUP(D554, products!$A$1:$A$49, products!$E$1:$E$49,,0)</f>
        <v>4.4550000000000001</v>
      </c>
      <c r="M554" s="5">
        <f t="shared" si="16"/>
        <v>17.82</v>
      </c>
      <c r="N554" t="str">
        <f>IF(I554="Rob","Robusta",IF(I554="Exc","Excelsa",IF(I554="Ara","Arabica",IF(orders!I554="Lib","Liberica",""))))</f>
        <v>Excelsa</v>
      </c>
      <c r="O554" t="str">
        <f t="shared" si="17"/>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 products!$A$1:$A$49, products!$C$1:$C$49,,0)</f>
        <v>M</v>
      </c>
      <c r="K555" s="4">
        <f>_xlfn.XLOOKUP(D555, products!$A$1:$A$49, products!$D$1:$D$49,,0)</f>
        <v>1</v>
      </c>
      <c r="L555" s="5">
        <f>_xlfn.XLOOKUP(D555, products!$A$1:$A$49, products!$E$1:$E$49,,0)</f>
        <v>13.75</v>
      </c>
      <c r="M555" s="5">
        <f t="shared" si="16"/>
        <v>68.75</v>
      </c>
      <c r="N555" t="str">
        <f>IF(I555="Rob","Robusta",IF(I555="Exc","Excelsa",IF(I555="Ara","Arabica",IF(orders!I555="Lib","Liberica",""))))</f>
        <v>Excelsa</v>
      </c>
      <c r="O555" t="str">
        <f t="shared" si="17"/>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 products!$A$1:$A$49, products!$C$1:$C$49,,0)</f>
        <v>L</v>
      </c>
      <c r="K556" s="4">
        <f>_xlfn.XLOOKUP(D556, products!$A$1:$A$49, products!$D$1:$D$49,,0)</f>
        <v>2.5</v>
      </c>
      <c r="L556" s="5">
        <f>_xlfn.XLOOKUP(D556, products!$A$1:$A$49, products!$E$1:$E$49,,0)</f>
        <v>27.484999999999996</v>
      </c>
      <c r="M556" s="5">
        <f t="shared" si="16"/>
        <v>54.969999999999992</v>
      </c>
      <c r="N556" t="str">
        <f>IF(I556="Rob","Robusta",IF(I556="Exc","Excelsa",IF(I556="Ara","Arabica",IF(orders!I556="Lib","Liberica",""))))</f>
        <v>Robusta</v>
      </c>
      <c r="O556" t="str">
        <f t="shared" si="17"/>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 products!$A$1:$A$49, products!$C$1:$C$49,,0)</f>
        <v>M</v>
      </c>
      <c r="K557" s="4">
        <f>_xlfn.XLOOKUP(D557, products!$A$1:$A$49, products!$D$1:$D$49,,0)</f>
        <v>1</v>
      </c>
      <c r="L557" s="5">
        <f>_xlfn.XLOOKUP(D557, products!$A$1:$A$49, products!$E$1:$E$49,,0)</f>
        <v>13.75</v>
      </c>
      <c r="M557" s="5">
        <f t="shared" si="16"/>
        <v>82.5</v>
      </c>
      <c r="N557" t="str">
        <f>IF(I557="Rob","Robusta",IF(I557="Exc","Excelsa",IF(I557="Ara","Arabica",IF(orders!I557="Lib","Liberica",""))))</f>
        <v>Excelsa</v>
      </c>
      <c r="O557" t="str">
        <f t="shared" si="17"/>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 products!$A$1:$A$49, products!$C$1:$C$49,,0)</f>
        <v>M</v>
      </c>
      <c r="K558" s="4">
        <f>_xlfn.XLOOKUP(D558, products!$A$1:$A$49, products!$D$1:$D$49,,0)</f>
        <v>0.2</v>
      </c>
      <c r="L558" s="5">
        <f>_xlfn.XLOOKUP(D558, products!$A$1:$A$49, products!$E$1:$E$49,,0)</f>
        <v>4.3650000000000002</v>
      </c>
      <c r="M558" s="5">
        <f t="shared" si="16"/>
        <v>8.73</v>
      </c>
      <c r="N558" t="str">
        <f>IF(I558="Rob","Robusta",IF(I558="Exc","Excelsa",IF(I558="Ara","Arabica",IF(orders!I558="Lib","Liberica",""))))</f>
        <v>Liberica</v>
      </c>
      <c r="O558" t="str">
        <f t="shared" si="17"/>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 products!$A$1:$A$49, products!$C$1:$C$49,,0)</f>
        <v>L</v>
      </c>
      <c r="K559" s="4">
        <f>_xlfn.XLOOKUP(D559, products!$A$1:$A$49, products!$D$1:$D$49,,0)</f>
        <v>1</v>
      </c>
      <c r="L559" s="5">
        <f>_xlfn.XLOOKUP(D559, products!$A$1:$A$49, products!$E$1:$E$49,,0)</f>
        <v>14.85</v>
      </c>
      <c r="M559" s="5">
        <f t="shared" si="16"/>
        <v>59.4</v>
      </c>
      <c r="N559" t="str">
        <f>IF(I559="Rob","Robusta",IF(I559="Exc","Excelsa",IF(I559="Ara","Arabica",IF(orders!I559="Lib","Liberica",""))))</f>
        <v>Excelsa</v>
      </c>
      <c r="O559" t="str">
        <f t="shared" si="17"/>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 products!$A$1:$A$49, products!$C$1:$C$49,,0)</f>
        <v>D</v>
      </c>
      <c r="K560" s="4">
        <f>_xlfn.XLOOKUP(D560, products!$A$1:$A$49, products!$D$1:$D$49,,0)</f>
        <v>0.2</v>
      </c>
      <c r="L560" s="5">
        <f>_xlfn.XLOOKUP(D560, products!$A$1:$A$49, products!$E$1:$E$49,,0)</f>
        <v>3.8849999999999998</v>
      </c>
      <c r="M560" s="5">
        <f t="shared" si="16"/>
        <v>15.54</v>
      </c>
      <c r="N560" t="str">
        <f>IF(I560="Rob","Robusta",IF(I560="Exc","Excelsa",IF(I560="Ara","Arabica",IF(orders!I560="Lib","Liberica",""))))</f>
        <v>Liberica</v>
      </c>
      <c r="O560" t="str">
        <f t="shared" si="17"/>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 products!$A$1:$A$49, products!$C$1:$C$49,,0)</f>
        <v>L</v>
      </c>
      <c r="K561" s="4">
        <f>_xlfn.XLOOKUP(D561, products!$A$1:$A$49, products!$D$1:$D$49,,0)</f>
        <v>1</v>
      </c>
      <c r="L561" s="5">
        <f>_xlfn.XLOOKUP(D561, products!$A$1:$A$49, products!$E$1:$E$49,,0)</f>
        <v>12.95</v>
      </c>
      <c r="M561" s="5">
        <f t="shared" si="16"/>
        <v>38.849999999999994</v>
      </c>
      <c r="N561" t="str">
        <f>IF(I561="Rob","Robusta",IF(I561="Exc","Excelsa",IF(I561="Ara","Arabica",IF(orders!I561="Lib","Liberica",""))))</f>
        <v>Arabica</v>
      </c>
      <c r="O561" t="str">
        <f t="shared" si="17"/>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 products!$A$1:$A$49, products!$C$1:$C$49,,0)</f>
        <v>M</v>
      </c>
      <c r="K562" s="4">
        <f>_xlfn.XLOOKUP(D562, products!$A$1:$A$49, products!$D$1:$D$49,,0)</f>
        <v>2.5</v>
      </c>
      <c r="L562" s="5">
        <f>_xlfn.XLOOKUP(D562, products!$A$1:$A$49, products!$E$1:$E$49,,0)</f>
        <v>31.624999999999996</v>
      </c>
      <c r="M562" s="5">
        <f t="shared" si="16"/>
        <v>189.74999999999997</v>
      </c>
      <c r="N562" t="str">
        <f>IF(I562="Rob","Robusta",IF(I562="Exc","Excelsa",IF(I562="Ara","Arabica",IF(orders!I562="Lib","Liberica",""))))</f>
        <v>Excelsa</v>
      </c>
      <c r="O562" t="str">
        <f t="shared" si="17"/>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 products!$A$1:$A$49, products!$C$1:$C$49,,0)</f>
        <v>D</v>
      </c>
      <c r="K563" s="4">
        <f>_xlfn.XLOOKUP(D563, products!$A$1:$A$49, products!$D$1:$D$49,,0)</f>
        <v>0.2</v>
      </c>
      <c r="L563" s="5">
        <f>_xlfn.XLOOKUP(D563, products!$A$1:$A$49, products!$E$1:$E$49,,0)</f>
        <v>2.9849999999999999</v>
      </c>
      <c r="M563" s="5">
        <f t="shared" si="16"/>
        <v>17.91</v>
      </c>
      <c r="N563" t="str">
        <f>IF(I563="Rob","Robusta",IF(I563="Exc","Excelsa",IF(I563="Ara","Arabica",IF(orders!I563="Lib","Liberica",""))))</f>
        <v>Arabica</v>
      </c>
      <c r="O563" t="str">
        <f t="shared" si="17"/>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 products!$A$1:$A$49, products!$C$1:$C$49,,0)</f>
        <v>L</v>
      </c>
      <c r="K564" s="4">
        <f>_xlfn.XLOOKUP(D564, products!$A$1:$A$49, products!$D$1:$D$49,,0)</f>
        <v>0.2</v>
      </c>
      <c r="L564" s="5">
        <f>_xlfn.XLOOKUP(D564, products!$A$1:$A$49, products!$E$1:$E$49,,0)</f>
        <v>4.7549999999999999</v>
      </c>
      <c r="M564" s="5">
        <f t="shared" si="16"/>
        <v>28.53</v>
      </c>
      <c r="N564" t="str">
        <f>IF(I564="Rob","Robusta",IF(I564="Exc","Excelsa",IF(I564="Ara","Arabica",IF(orders!I564="Lib","Liberica",""))))</f>
        <v>Liberica</v>
      </c>
      <c r="O564" t="str">
        <f t="shared" si="17"/>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 products!$A$1:$A$49, products!$C$1:$C$49,,0)</f>
        <v>M</v>
      </c>
      <c r="K565" s="4">
        <f>_xlfn.XLOOKUP(D565, products!$A$1:$A$49, products!$D$1:$D$49,,0)</f>
        <v>1</v>
      </c>
      <c r="L565" s="5">
        <f>_xlfn.XLOOKUP(D565, products!$A$1:$A$49, products!$E$1:$E$49,,0)</f>
        <v>13.75</v>
      </c>
      <c r="M565" s="5">
        <f t="shared" si="16"/>
        <v>82.5</v>
      </c>
      <c r="N565" t="str">
        <f>IF(I565="Rob","Robusta",IF(I565="Exc","Excelsa",IF(I565="Ara","Arabica",IF(orders!I565="Lib","Liberica",""))))</f>
        <v>Excelsa</v>
      </c>
      <c r="O565" t="str">
        <f t="shared" si="17"/>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 products!$A$1:$A$49, products!$C$1:$C$49,,0)</f>
        <v>L</v>
      </c>
      <c r="K566" s="4">
        <f>_xlfn.XLOOKUP(D566, products!$A$1:$A$49, products!$D$1:$D$49,,0)</f>
        <v>0.5</v>
      </c>
      <c r="L566" s="5">
        <f>_xlfn.XLOOKUP(D566, products!$A$1:$A$49, products!$E$1:$E$49,,0)</f>
        <v>7.169999999999999</v>
      </c>
      <c r="M566" s="5">
        <f t="shared" si="16"/>
        <v>14.339999999999998</v>
      </c>
      <c r="N566" t="str">
        <f>IF(I566="Rob","Robusta",IF(I566="Exc","Excelsa",IF(I566="Ara","Arabica",IF(orders!I566="Lib","Liberica",""))))</f>
        <v>Robusta</v>
      </c>
      <c r="O566" t="str">
        <f t="shared" si="17"/>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 products!$A$1:$A$49, products!$C$1:$C$49,,0)</f>
        <v>D</v>
      </c>
      <c r="K567" s="4">
        <f>_xlfn.XLOOKUP(D567, products!$A$1:$A$49, products!$D$1:$D$49,,0)</f>
        <v>2.5</v>
      </c>
      <c r="L567" s="5">
        <f>_xlfn.XLOOKUP(D567, products!$A$1:$A$49, products!$E$1:$E$49,,0)</f>
        <v>20.584999999999997</v>
      </c>
      <c r="M567" s="5">
        <f t="shared" si="16"/>
        <v>82.339999999999989</v>
      </c>
      <c r="N567" t="str">
        <f>IF(I567="Rob","Robusta",IF(I567="Exc","Excelsa",IF(I567="Ara","Arabica",IF(orders!I567="Lib","Liberica",""))))</f>
        <v>Robusta</v>
      </c>
      <c r="O567" t="str">
        <f t="shared" si="17"/>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 products!$A$1:$A$49, products!$C$1:$C$49,,0)</f>
        <v>M</v>
      </c>
      <c r="K568" s="4">
        <f>_xlfn.XLOOKUP(D568, products!$A$1:$A$49, products!$D$1:$D$49,,0)</f>
        <v>0.2</v>
      </c>
      <c r="L568" s="5">
        <f>_xlfn.XLOOKUP(D568, products!$A$1:$A$49, products!$E$1:$E$49,,0)</f>
        <v>3.375</v>
      </c>
      <c r="M568" s="5">
        <f t="shared" si="16"/>
        <v>20.25</v>
      </c>
      <c r="N568" t="str">
        <f>IF(I568="Rob","Robusta",IF(I568="Exc","Excelsa",IF(I568="Ara","Arabica",IF(orders!I568="Lib","Liberica",""))))</f>
        <v>Arabica</v>
      </c>
      <c r="O568" t="str">
        <f t="shared" si="17"/>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 products!$A$1:$A$49, products!$C$1:$C$49,,0)</f>
        <v>L</v>
      </c>
      <c r="K569" s="4">
        <f>_xlfn.XLOOKUP(D569, products!$A$1:$A$49, products!$D$1:$D$49,,0)</f>
        <v>2.5</v>
      </c>
      <c r="L569" s="5">
        <f>_xlfn.XLOOKUP(D569, products!$A$1:$A$49, products!$E$1:$E$49,,0)</f>
        <v>27.484999999999996</v>
      </c>
      <c r="M569" s="5">
        <f t="shared" si="16"/>
        <v>164.90999999999997</v>
      </c>
      <c r="N569" t="str">
        <f>IF(I569="Rob","Robusta",IF(I569="Exc","Excelsa",IF(I569="Ara","Arabica",IF(orders!I569="Lib","Liberica",""))))</f>
        <v>Robusta</v>
      </c>
      <c r="O569" t="str">
        <f t="shared" si="17"/>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 products!$A$1:$A$49, products!$C$1:$C$49,,0)</f>
        <v>L</v>
      </c>
      <c r="K570" s="4">
        <f>_xlfn.XLOOKUP(D570, products!$A$1:$A$49, products!$D$1:$D$49,,0)</f>
        <v>0.2</v>
      </c>
      <c r="L570" s="5">
        <f>_xlfn.XLOOKUP(D570, products!$A$1:$A$49, products!$E$1:$E$49,,0)</f>
        <v>4.7549999999999999</v>
      </c>
      <c r="M570" s="5">
        <f t="shared" si="16"/>
        <v>19.02</v>
      </c>
      <c r="N570" t="str">
        <f>IF(I570="Rob","Robusta",IF(I570="Exc","Excelsa",IF(I570="Ara","Arabica",IF(orders!I570="Lib","Liberica",""))))</f>
        <v>Liberica</v>
      </c>
      <c r="O570" t="str">
        <f t="shared" si="17"/>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 products!$A$1:$A$49, products!$C$1:$C$49,,0)</f>
        <v>D</v>
      </c>
      <c r="K571" s="4">
        <f>_xlfn.XLOOKUP(D571, products!$A$1:$A$49, products!$D$1:$D$49,,0)</f>
        <v>2.5</v>
      </c>
      <c r="L571" s="5">
        <f>_xlfn.XLOOKUP(D571, products!$A$1:$A$49, products!$E$1:$E$49,,0)</f>
        <v>22.884999999999998</v>
      </c>
      <c r="M571" s="5">
        <f t="shared" si="16"/>
        <v>137.31</v>
      </c>
      <c r="N571" t="str">
        <f>IF(I571="Rob","Robusta",IF(I571="Exc","Excelsa",IF(I571="Ara","Arabica",IF(orders!I571="Lib","Liberica",""))))</f>
        <v>Arabica</v>
      </c>
      <c r="O571" t="str">
        <f t="shared" si="17"/>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 products!$A$1:$A$49, products!$C$1:$C$49,,0)</f>
        <v>M</v>
      </c>
      <c r="K572" s="4">
        <f>_xlfn.XLOOKUP(D572, products!$A$1:$A$49, products!$D$1:$D$49,,0)</f>
        <v>0.5</v>
      </c>
      <c r="L572" s="5">
        <f>_xlfn.XLOOKUP(D572, products!$A$1:$A$49, products!$E$1:$E$49,,0)</f>
        <v>6.75</v>
      </c>
      <c r="M572" s="5">
        <f t="shared" si="16"/>
        <v>27</v>
      </c>
      <c r="N572" t="str">
        <f>IF(I572="Rob","Robusta",IF(I572="Exc","Excelsa",IF(I572="Ara","Arabica",IF(orders!I572="Lib","Liberica",""))))</f>
        <v>Arabica</v>
      </c>
      <c r="O572" t="str">
        <f t="shared" si="17"/>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 products!$A$1:$A$49, products!$C$1:$C$49,,0)</f>
        <v>L</v>
      </c>
      <c r="K573" s="4">
        <f>_xlfn.XLOOKUP(D573, products!$A$1:$A$49, products!$D$1:$D$49,,0)</f>
        <v>0.5</v>
      </c>
      <c r="L573" s="5">
        <f>_xlfn.XLOOKUP(D573, products!$A$1:$A$49, products!$E$1:$E$49,,0)</f>
        <v>8.91</v>
      </c>
      <c r="M573" s="5">
        <f t="shared" si="16"/>
        <v>35.64</v>
      </c>
      <c r="N573" t="str">
        <f>IF(I573="Rob","Robusta",IF(I573="Exc","Excelsa",IF(I573="Ara","Arabica",IF(orders!I573="Lib","Liberica",""))))</f>
        <v>Excelsa</v>
      </c>
      <c r="O573" t="str">
        <f t="shared" si="17"/>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 products!$A$1:$A$49, products!$C$1:$C$49,,0)</f>
        <v>D</v>
      </c>
      <c r="K574" s="4">
        <f>_xlfn.XLOOKUP(D574, products!$A$1:$A$49, products!$D$1:$D$49,,0)</f>
        <v>0.2</v>
      </c>
      <c r="L574" s="5">
        <f>_xlfn.XLOOKUP(D574, products!$A$1:$A$49, products!$E$1:$E$49,,0)</f>
        <v>2.9849999999999999</v>
      </c>
      <c r="M574" s="5">
        <f t="shared" si="16"/>
        <v>5.97</v>
      </c>
      <c r="N574" t="str">
        <f>IF(I574="Rob","Robusta",IF(I574="Exc","Excelsa",IF(I574="Ara","Arabica",IF(orders!I574="Lib","Liberica",""))))</f>
        <v>Arabica</v>
      </c>
      <c r="O574" t="str">
        <f t="shared" si="17"/>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 products!$A$1:$A$49, products!$C$1:$C$49,,0)</f>
        <v>M</v>
      </c>
      <c r="K575" s="4">
        <f>_xlfn.XLOOKUP(D575, products!$A$1:$A$49, products!$D$1:$D$49,,0)</f>
        <v>1</v>
      </c>
      <c r="L575" s="5">
        <f>_xlfn.XLOOKUP(D575, products!$A$1:$A$49, products!$E$1:$E$49,,0)</f>
        <v>11.25</v>
      </c>
      <c r="M575" s="5">
        <f t="shared" si="16"/>
        <v>67.5</v>
      </c>
      <c r="N575" t="str">
        <f>IF(I575="Rob","Robusta",IF(I575="Exc","Excelsa",IF(I575="Ara","Arabica",IF(orders!I575="Lib","Liberica",""))))</f>
        <v>Arabica</v>
      </c>
      <c r="O575" t="str">
        <f t="shared" si="17"/>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 products!$A$1:$A$49, products!$C$1:$C$49,,0)</f>
        <v>L</v>
      </c>
      <c r="K576" s="4">
        <f>_xlfn.XLOOKUP(D576, products!$A$1:$A$49, products!$D$1:$D$49,,0)</f>
        <v>0.2</v>
      </c>
      <c r="L576" s="5">
        <f>_xlfn.XLOOKUP(D576, products!$A$1:$A$49, products!$E$1:$E$49,,0)</f>
        <v>3.5849999999999995</v>
      </c>
      <c r="M576" s="5">
        <f t="shared" si="16"/>
        <v>21.509999999999998</v>
      </c>
      <c r="N576" t="str">
        <f>IF(I576="Rob","Robusta",IF(I576="Exc","Excelsa",IF(I576="Ara","Arabica",IF(orders!I576="Lib","Liberica",""))))</f>
        <v>Robusta</v>
      </c>
      <c r="O576" t="str">
        <f t="shared" si="17"/>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 products!$A$1:$A$49, products!$C$1:$C$49,,0)</f>
        <v>M</v>
      </c>
      <c r="K577" s="4">
        <f>_xlfn.XLOOKUP(D577, products!$A$1:$A$49, products!$D$1:$D$49,,0)</f>
        <v>2.5</v>
      </c>
      <c r="L577" s="5">
        <f>_xlfn.XLOOKUP(D577, products!$A$1:$A$49, products!$E$1:$E$49,,0)</f>
        <v>33.464999999999996</v>
      </c>
      <c r="M577" s="5">
        <f t="shared" si="16"/>
        <v>66.929999999999993</v>
      </c>
      <c r="N577" t="str">
        <f>IF(I577="Rob","Robusta",IF(I577="Exc","Excelsa",IF(I577="Ara","Arabica",IF(orders!I577="Lib","Liberica",""))))</f>
        <v>Liberica</v>
      </c>
      <c r="O577" t="str">
        <f t="shared" si="17"/>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 products!$A$1:$A$49, products!$C$1:$C$49,,0)</f>
        <v>D</v>
      </c>
      <c r="K578" s="4">
        <f>_xlfn.XLOOKUP(D578, products!$A$1:$A$49, products!$D$1:$D$49,,0)</f>
        <v>0.2</v>
      </c>
      <c r="L578" s="5">
        <f>_xlfn.XLOOKUP(D578, products!$A$1:$A$49, products!$E$1:$E$49,,0)</f>
        <v>2.9849999999999999</v>
      </c>
      <c r="M578" s="5">
        <f t="shared" ref="M578:M641" si="18">L578*E578</f>
        <v>17.91</v>
      </c>
      <c r="N578" t="str">
        <f>IF(I578="Rob","Robusta",IF(I578="Exc","Excelsa",IF(I578="Ara","Arabica",IF(orders!I578="Lib","Liberica",""))))</f>
        <v>Arabica</v>
      </c>
      <c r="O578" t="str">
        <f t="shared" ref="O578:O641" si="19">IF(J578="M","Medium",IF(J578="L","Light",IF(J578="D","Dark","")))</f>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 products!$A$1:$A$49, products!$C$1:$C$49,,0)</f>
        <v>M</v>
      </c>
      <c r="K579" s="4">
        <f>_xlfn.XLOOKUP(D579, products!$A$1:$A$49, products!$D$1:$D$49,,0)</f>
        <v>1</v>
      </c>
      <c r="L579" s="5">
        <f>_xlfn.XLOOKUP(D579, products!$A$1:$A$49, products!$E$1:$E$49,,0)</f>
        <v>14.55</v>
      </c>
      <c r="M579" s="5">
        <f t="shared" si="18"/>
        <v>58.2</v>
      </c>
      <c r="N579" t="str">
        <f>IF(I579="Rob","Robusta",IF(I579="Exc","Excelsa",IF(I579="Ara","Arabica",IF(orders!I579="Lib","Liberica",""))))</f>
        <v>Liberica</v>
      </c>
      <c r="O579" t="str">
        <f t="shared" si="19"/>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 products!$A$1:$A$49, products!$C$1:$C$49,,0)</f>
        <v>L</v>
      </c>
      <c r="K580" s="4">
        <f>_xlfn.XLOOKUP(D580, products!$A$1:$A$49, products!$D$1:$D$49,,0)</f>
        <v>0.2</v>
      </c>
      <c r="L580" s="5">
        <f>_xlfn.XLOOKUP(D580, products!$A$1:$A$49, products!$E$1:$E$49,,0)</f>
        <v>4.4550000000000001</v>
      </c>
      <c r="M580" s="5">
        <f t="shared" si="18"/>
        <v>13.365</v>
      </c>
      <c r="N580" t="str">
        <f>IF(I580="Rob","Robusta",IF(I580="Exc","Excelsa",IF(I580="Ara","Arabica",IF(orders!I580="Lib","Liberica",""))))</f>
        <v>Excelsa</v>
      </c>
      <c r="O580" t="str">
        <f t="shared" si="1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 products!$A$1:$A$49, products!$C$1:$C$49,,0)</f>
        <v>M</v>
      </c>
      <c r="K581" s="4">
        <f>_xlfn.XLOOKUP(D581, products!$A$1:$A$49, products!$D$1:$D$49,,0)</f>
        <v>0.5</v>
      </c>
      <c r="L581" s="5">
        <f>_xlfn.XLOOKUP(D581, products!$A$1:$A$49, products!$E$1:$E$49,,0)</f>
        <v>6.75</v>
      </c>
      <c r="M581" s="5">
        <f t="shared" si="18"/>
        <v>33.75</v>
      </c>
      <c r="N581" t="str">
        <f>IF(I581="Rob","Robusta",IF(I581="Exc","Excelsa",IF(I581="Ara","Arabica",IF(orders!I581="Lib","Liberica",""))))</f>
        <v>Arabica</v>
      </c>
      <c r="O581" t="str">
        <f t="shared" si="1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 products!$A$1:$A$49, products!$C$1:$C$49,,0)</f>
        <v>L</v>
      </c>
      <c r="K582" s="4">
        <f>_xlfn.XLOOKUP(D582, products!$A$1:$A$49, products!$D$1:$D$49,,0)</f>
        <v>1</v>
      </c>
      <c r="L582" s="5">
        <f>_xlfn.XLOOKUP(D582, products!$A$1:$A$49, products!$E$1:$E$49,,0)</f>
        <v>14.85</v>
      </c>
      <c r="M582" s="5">
        <f t="shared" si="18"/>
        <v>44.55</v>
      </c>
      <c r="N582" t="str">
        <f>IF(I582="Rob","Robusta",IF(I582="Exc","Excelsa",IF(I582="Ara","Arabica",IF(orders!I582="Lib","Liberica",""))))</f>
        <v>Excelsa</v>
      </c>
      <c r="O582" t="str">
        <f t="shared" si="1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 products!$A$1:$A$49, products!$C$1:$C$49,,0)</f>
        <v>L</v>
      </c>
      <c r="K583" s="4">
        <f>_xlfn.XLOOKUP(D583, products!$A$1:$A$49, products!$D$1:$D$49,,0)</f>
        <v>0.5</v>
      </c>
      <c r="L583" s="5">
        <f>_xlfn.XLOOKUP(D583, products!$A$1:$A$49, products!$E$1:$E$49,,0)</f>
        <v>8.91</v>
      </c>
      <c r="M583" s="5">
        <f t="shared" si="18"/>
        <v>44.55</v>
      </c>
      <c r="N583" t="str">
        <f>IF(I583="Rob","Robusta",IF(I583="Exc","Excelsa",IF(I583="Ara","Arabica",IF(orders!I583="Lib","Liberica",""))))</f>
        <v>Excelsa</v>
      </c>
      <c r="O583" t="str">
        <f t="shared" si="1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 products!$A$1:$A$49, products!$C$1:$C$49,,0)</f>
        <v>D</v>
      </c>
      <c r="K584" s="4">
        <f>_xlfn.XLOOKUP(D584, products!$A$1:$A$49, products!$D$1:$D$49,,0)</f>
        <v>1</v>
      </c>
      <c r="L584" s="5">
        <f>_xlfn.XLOOKUP(D584, products!$A$1:$A$49, products!$E$1:$E$49,,0)</f>
        <v>12.15</v>
      </c>
      <c r="M584" s="5">
        <f t="shared" si="18"/>
        <v>60.75</v>
      </c>
      <c r="N584" t="str">
        <f>IF(I584="Rob","Robusta",IF(I584="Exc","Excelsa",IF(I584="Ara","Arabica",IF(orders!I584="Lib","Liberica",""))))</f>
        <v>Excelsa</v>
      </c>
      <c r="O584" t="str">
        <f t="shared" si="1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 products!$A$1:$A$49, products!$C$1:$C$49,,0)</f>
        <v>L</v>
      </c>
      <c r="K585" s="4">
        <f>_xlfn.XLOOKUP(D585, products!$A$1:$A$49, products!$D$1:$D$49,,0)</f>
        <v>0.2</v>
      </c>
      <c r="L585" s="5">
        <f>_xlfn.XLOOKUP(D585, products!$A$1:$A$49, products!$E$1:$E$49,,0)</f>
        <v>3.5849999999999995</v>
      </c>
      <c r="M585" s="5">
        <f t="shared" si="18"/>
        <v>3.5849999999999995</v>
      </c>
      <c r="N585" t="str">
        <f>IF(I585="Rob","Robusta",IF(I585="Exc","Excelsa",IF(I585="Ara","Arabica",IF(orders!I585="Lib","Liberica",""))))</f>
        <v>Robusta</v>
      </c>
      <c r="O585" t="str">
        <f t="shared" si="1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 products!$A$1:$A$49, products!$C$1:$C$49,,0)</f>
        <v>L</v>
      </c>
      <c r="K586" s="4">
        <f>_xlfn.XLOOKUP(D586, products!$A$1:$A$49, products!$D$1:$D$49,,0)</f>
        <v>0.2</v>
      </c>
      <c r="L586" s="5">
        <f>_xlfn.XLOOKUP(D586, products!$A$1:$A$49, products!$E$1:$E$49,,0)</f>
        <v>3.5849999999999995</v>
      </c>
      <c r="M586" s="5">
        <f t="shared" si="18"/>
        <v>21.509999999999998</v>
      </c>
      <c r="N586" t="str">
        <f>IF(I586="Rob","Robusta",IF(I586="Exc","Excelsa",IF(I586="Ara","Arabica",IF(orders!I586="Lib","Liberica",""))))</f>
        <v>Robusta</v>
      </c>
      <c r="O586" t="str">
        <f t="shared" si="1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 products!$A$1:$A$49, products!$C$1:$C$49,,0)</f>
        <v>M</v>
      </c>
      <c r="K587" s="4">
        <f>_xlfn.XLOOKUP(D587, products!$A$1:$A$49, products!$D$1:$D$49,,0)</f>
        <v>0.5</v>
      </c>
      <c r="L587" s="5">
        <f>_xlfn.XLOOKUP(D587, products!$A$1:$A$49, products!$E$1:$E$49,,0)</f>
        <v>8.25</v>
      </c>
      <c r="M587" s="5">
        <f t="shared" si="18"/>
        <v>16.5</v>
      </c>
      <c r="N587" t="str">
        <f>IF(I587="Rob","Robusta",IF(I587="Exc","Excelsa",IF(I587="Ara","Arabica",IF(orders!I587="Lib","Liberica",""))))</f>
        <v>Excelsa</v>
      </c>
      <c r="O587" t="str">
        <f t="shared" si="1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 products!$A$1:$A$49, products!$C$1:$C$49,,0)</f>
        <v>L</v>
      </c>
      <c r="K588" s="4">
        <f>_xlfn.XLOOKUP(D588, products!$A$1:$A$49, products!$D$1:$D$49,,0)</f>
        <v>2.5</v>
      </c>
      <c r="L588" s="5">
        <f>_xlfn.XLOOKUP(D588, products!$A$1:$A$49, products!$E$1:$E$49,,0)</f>
        <v>27.484999999999996</v>
      </c>
      <c r="M588" s="5">
        <f t="shared" si="18"/>
        <v>82.454999999999984</v>
      </c>
      <c r="N588" t="str">
        <f>IF(I588="Rob","Robusta",IF(I588="Exc","Excelsa",IF(I588="Ara","Arabica",IF(orders!I588="Lib","Liberica",""))))</f>
        <v>Robusta</v>
      </c>
      <c r="O588" t="str">
        <f t="shared" si="1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 products!$A$1:$A$49, products!$C$1:$C$49,,0)</f>
        <v>D</v>
      </c>
      <c r="K589" s="4">
        <f>_xlfn.XLOOKUP(D589, products!$A$1:$A$49, products!$D$1:$D$49,,0)</f>
        <v>0.5</v>
      </c>
      <c r="L589" s="5">
        <f>_xlfn.XLOOKUP(D589, products!$A$1:$A$49, products!$E$1:$E$49,,0)</f>
        <v>7.77</v>
      </c>
      <c r="M589" s="5">
        <f t="shared" si="18"/>
        <v>7.77</v>
      </c>
      <c r="N589" t="str">
        <f>IF(I589="Rob","Robusta",IF(I589="Exc","Excelsa",IF(I589="Ara","Arabica",IF(orders!I589="Lib","Liberica",""))))</f>
        <v>Liberica</v>
      </c>
      <c r="O589" t="str">
        <f t="shared" si="1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 products!$A$1:$A$49, products!$C$1:$C$49,,0)</f>
        <v>M</v>
      </c>
      <c r="K590" s="4">
        <f>_xlfn.XLOOKUP(D590, products!$A$1:$A$49, products!$D$1:$D$49,,0)</f>
        <v>0.5</v>
      </c>
      <c r="L590" s="5">
        <f>_xlfn.XLOOKUP(D590, products!$A$1:$A$49, products!$E$1:$E$49,,0)</f>
        <v>5.97</v>
      </c>
      <c r="M590" s="5">
        <f t="shared" si="18"/>
        <v>11.94</v>
      </c>
      <c r="N590" t="str">
        <f>IF(I590="Rob","Robusta",IF(I590="Exc","Excelsa",IF(I590="Ara","Arabica",IF(orders!I590="Lib","Liberica",""))))</f>
        <v>Robusta</v>
      </c>
      <c r="O590" t="str">
        <f t="shared" si="1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 products!$A$1:$A$49, products!$C$1:$C$49,,0)</f>
        <v>L</v>
      </c>
      <c r="K591" s="4">
        <f>_xlfn.XLOOKUP(D591, products!$A$1:$A$49, products!$D$1:$D$49,,0)</f>
        <v>2.5</v>
      </c>
      <c r="L591" s="5">
        <f>_xlfn.XLOOKUP(D591, products!$A$1:$A$49, products!$E$1:$E$49,,0)</f>
        <v>34.154999999999994</v>
      </c>
      <c r="M591" s="5">
        <f t="shared" si="18"/>
        <v>204.92999999999995</v>
      </c>
      <c r="N591" t="str">
        <f>IF(I591="Rob","Robusta",IF(I591="Exc","Excelsa",IF(I591="Ara","Arabica",IF(orders!I591="Lib","Liberica",""))))</f>
        <v>Excelsa</v>
      </c>
      <c r="O591" t="str">
        <f t="shared" si="1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 products!$A$1:$A$49, products!$C$1:$C$49,,0)</f>
        <v>M</v>
      </c>
      <c r="K592" s="4">
        <f>_xlfn.XLOOKUP(D592, products!$A$1:$A$49, products!$D$1:$D$49,,0)</f>
        <v>2.5</v>
      </c>
      <c r="L592" s="5">
        <f>_xlfn.XLOOKUP(D592, products!$A$1:$A$49, products!$E$1:$E$49,,0)</f>
        <v>31.624999999999996</v>
      </c>
      <c r="M592" s="5">
        <f t="shared" si="18"/>
        <v>63.249999999999993</v>
      </c>
      <c r="N592" t="str">
        <f>IF(I592="Rob","Robusta",IF(I592="Exc","Excelsa",IF(I592="Ara","Arabica",IF(orders!I592="Lib","Liberica",""))))</f>
        <v>Excelsa</v>
      </c>
      <c r="O592" t="str">
        <f t="shared" si="1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 products!$A$1:$A$49, products!$C$1:$C$49,,0)</f>
        <v>D</v>
      </c>
      <c r="K593" s="4">
        <f>_xlfn.XLOOKUP(D593, products!$A$1:$A$49, products!$D$1:$D$49,,0)</f>
        <v>0.2</v>
      </c>
      <c r="L593" s="5">
        <f>_xlfn.XLOOKUP(D593, products!$A$1:$A$49, products!$E$1:$E$49,,0)</f>
        <v>2.6849999999999996</v>
      </c>
      <c r="M593" s="5">
        <f t="shared" si="18"/>
        <v>8.0549999999999997</v>
      </c>
      <c r="N593" t="str">
        <f>IF(I593="Rob","Robusta",IF(I593="Exc","Excelsa",IF(I593="Ara","Arabica",IF(orders!I593="Lib","Liberica",""))))</f>
        <v>Robusta</v>
      </c>
      <c r="O593" t="str">
        <f t="shared" si="1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 products!$A$1:$A$49, products!$C$1:$C$49,,0)</f>
        <v>M</v>
      </c>
      <c r="K594" s="4">
        <f>_xlfn.XLOOKUP(D594, products!$A$1:$A$49, products!$D$1:$D$49,,0)</f>
        <v>2.5</v>
      </c>
      <c r="L594" s="5">
        <f>_xlfn.XLOOKUP(D594, products!$A$1:$A$49, products!$E$1:$E$49,,0)</f>
        <v>25.874999999999996</v>
      </c>
      <c r="M594" s="5">
        <f t="shared" si="18"/>
        <v>51.749999999999993</v>
      </c>
      <c r="N594" t="str">
        <f>IF(I594="Rob","Robusta",IF(I594="Exc","Excelsa",IF(I594="Ara","Arabica",IF(orders!I594="Lib","Liberica",""))))</f>
        <v>Arabica</v>
      </c>
      <c r="O594" t="str">
        <f t="shared" si="1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 products!$A$1:$A$49, products!$C$1:$C$49,,0)</f>
        <v>D</v>
      </c>
      <c r="K595" s="4">
        <f>_xlfn.XLOOKUP(D595, products!$A$1:$A$49, products!$D$1:$D$49,,0)</f>
        <v>2.5</v>
      </c>
      <c r="L595" s="5">
        <f>_xlfn.XLOOKUP(D595, products!$A$1:$A$49, products!$E$1:$E$49,,0)</f>
        <v>27.945</v>
      </c>
      <c r="M595" s="5">
        <f t="shared" si="18"/>
        <v>27.945</v>
      </c>
      <c r="N595" t="str">
        <f>IF(I595="Rob","Robusta",IF(I595="Exc","Excelsa",IF(I595="Ara","Arabica",IF(orders!I595="Lib","Liberica",""))))</f>
        <v>Excelsa</v>
      </c>
      <c r="O595" t="str">
        <f t="shared" si="1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 products!$A$1:$A$49, products!$C$1:$C$49,,0)</f>
        <v>L</v>
      </c>
      <c r="K596" s="4">
        <f>_xlfn.XLOOKUP(D596, products!$A$1:$A$49, products!$D$1:$D$49,,0)</f>
        <v>2.5</v>
      </c>
      <c r="L596" s="5">
        <f>_xlfn.XLOOKUP(D596, products!$A$1:$A$49, products!$E$1:$E$49,,0)</f>
        <v>29.784999999999997</v>
      </c>
      <c r="M596" s="5">
        <f t="shared" si="18"/>
        <v>59.569999999999993</v>
      </c>
      <c r="N596" t="str">
        <f>IF(I596="Rob","Robusta",IF(I596="Exc","Excelsa",IF(I596="Ara","Arabica",IF(orders!I596="Lib","Liberica",""))))</f>
        <v>Arabica</v>
      </c>
      <c r="O596" t="str">
        <f t="shared" si="1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 products!$A$1:$A$49, products!$C$1:$C$49,,0)</f>
        <v>L</v>
      </c>
      <c r="K597" s="4">
        <f>_xlfn.XLOOKUP(D597, products!$A$1:$A$49, products!$D$1:$D$49,,0)</f>
        <v>1</v>
      </c>
      <c r="L597" s="5">
        <f>_xlfn.XLOOKUP(D597, products!$A$1:$A$49, products!$E$1:$E$49,,0)</f>
        <v>14.85</v>
      </c>
      <c r="M597" s="5">
        <f t="shared" si="18"/>
        <v>14.85</v>
      </c>
      <c r="N597" t="str">
        <f>IF(I597="Rob","Robusta",IF(I597="Exc","Excelsa",IF(I597="Ara","Arabica",IF(orders!I597="Lib","Liberica",""))))</f>
        <v>Excelsa</v>
      </c>
      <c r="O597" t="str">
        <f t="shared" si="1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 products!$A$1:$A$49, products!$C$1:$C$49,,0)</f>
        <v>M</v>
      </c>
      <c r="K598" s="4">
        <f>_xlfn.XLOOKUP(D598, products!$A$1:$A$49, products!$D$1:$D$49,,0)</f>
        <v>0.5</v>
      </c>
      <c r="L598" s="5">
        <f>_xlfn.XLOOKUP(D598, products!$A$1:$A$49, products!$E$1:$E$49,,0)</f>
        <v>6.75</v>
      </c>
      <c r="M598" s="5">
        <f t="shared" si="18"/>
        <v>33.75</v>
      </c>
      <c r="N598" t="str">
        <f>IF(I598="Rob","Robusta",IF(I598="Exc","Excelsa",IF(I598="Ara","Arabica",IF(orders!I598="Lib","Liberica",""))))</f>
        <v>Arabica</v>
      </c>
      <c r="O598" t="str">
        <f t="shared" si="1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 products!$A$1:$A$49, products!$C$1:$C$49,,0)</f>
        <v>L</v>
      </c>
      <c r="K599" s="4">
        <f>_xlfn.XLOOKUP(D599, products!$A$1:$A$49, products!$D$1:$D$49,,0)</f>
        <v>2.5</v>
      </c>
      <c r="L599" s="5">
        <f>_xlfn.XLOOKUP(D599, products!$A$1:$A$49, products!$E$1:$E$49,,0)</f>
        <v>36.454999999999998</v>
      </c>
      <c r="M599" s="5">
        <f t="shared" si="18"/>
        <v>145.82</v>
      </c>
      <c r="N599" t="str">
        <f>IF(I599="Rob","Robusta",IF(I599="Exc","Excelsa",IF(I599="Ara","Arabica",IF(orders!I599="Lib","Liberica",""))))</f>
        <v>Liberica</v>
      </c>
      <c r="O599" t="str">
        <f t="shared" si="1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 products!$A$1:$A$49, products!$C$1:$C$49,,0)</f>
        <v>M</v>
      </c>
      <c r="K600" s="4">
        <f>_xlfn.XLOOKUP(D600, products!$A$1:$A$49, products!$D$1:$D$49,,0)</f>
        <v>0.2</v>
      </c>
      <c r="L600" s="5">
        <f>_xlfn.XLOOKUP(D600, products!$A$1:$A$49, products!$E$1:$E$49,,0)</f>
        <v>2.9849999999999999</v>
      </c>
      <c r="M600" s="5">
        <f t="shared" si="18"/>
        <v>11.94</v>
      </c>
      <c r="N600" t="str">
        <f>IF(I600="Rob","Robusta",IF(I600="Exc","Excelsa",IF(I600="Ara","Arabica",IF(orders!I600="Lib","Liberica",""))))</f>
        <v>Robusta</v>
      </c>
      <c r="O600" t="str">
        <f t="shared" si="1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 products!$A$1:$A$49, products!$C$1:$C$49,,0)</f>
        <v>D</v>
      </c>
      <c r="K601" s="4">
        <f>_xlfn.XLOOKUP(D601, products!$A$1:$A$49, products!$D$1:$D$49,,0)</f>
        <v>0.2</v>
      </c>
      <c r="L601" s="5">
        <f>_xlfn.XLOOKUP(D601, products!$A$1:$A$49, products!$E$1:$E$49,,0)</f>
        <v>2.9849999999999999</v>
      </c>
      <c r="M601" s="5">
        <f t="shared" si="18"/>
        <v>11.94</v>
      </c>
      <c r="N601" t="str">
        <f>IF(I601="Rob","Robusta",IF(I601="Exc","Excelsa",IF(I601="Ara","Arabica",IF(orders!I601="Lib","Liberica",""))))</f>
        <v>Arabica</v>
      </c>
      <c r="O601" t="str">
        <f t="shared" si="1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 products!$A$1:$A$49, products!$C$1:$C$49,,0)</f>
        <v>D</v>
      </c>
      <c r="K602" s="4">
        <f>_xlfn.XLOOKUP(D602, products!$A$1:$A$49, products!$D$1:$D$49,,0)</f>
        <v>0.5</v>
      </c>
      <c r="L602" s="5">
        <f>_xlfn.XLOOKUP(D602, products!$A$1:$A$49, products!$E$1:$E$49,,0)</f>
        <v>7.77</v>
      </c>
      <c r="M602" s="5">
        <f t="shared" si="18"/>
        <v>7.77</v>
      </c>
      <c r="N602" t="str">
        <f>IF(I602="Rob","Robusta",IF(I602="Exc","Excelsa",IF(I602="Ara","Arabica",IF(orders!I602="Lib","Liberica",""))))</f>
        <v>Liberica</v>
      </c>
      <c r="O602" t="str">
        <f t="shared" si="1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 products!$A$1:$A$49, products!$C$1:$C$49,,0)</f>
        <v>L</v>
      </c>
      <c r="K603" s="4">
        <f>_xlfn.XLOOKUP(D603, products!$A$1:$A$49, products!$D$1:$D$49,,0)</f>
        <v>2.5</v>
      </c>
      <c r="L603" s="5">
        <f>_xlfn.XLOOKUP(D603, products!$A$1:$A$49, products!$E$1:$E$49,,0)</f>
        <v>27.484999999999996</v>
      </c>
      <c r="M603" s="5">
        <f t="shared" si="18"/>
        <v>109.93999999999998</v>
      </c>
      <c r="N603" t="str">
        <f>IF(I603="Rob","Robusta",IF(I603="Exc","Excelsa",IF(I603="Ara","Arabica",IF(orders!I603="Lib","Liberica",""))))</f>
        <v>Robusta</v>
      </c>
      <c r="O603" t="str">
        <f t="shared" si="1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 products!$A$1:$A$49, products!$C$1:$C$49,,0)</f>
        <v>L</v>
      </c>
      <c r="K604" s="4">
        <f>_xlfn.XLOOKUP(D604, products!$A$1:$A$49, products!$D$1:$D$49,,0)</f>
        <v>0.2</v>
      </c>
      <c r="L604" s="5">
        <f>_xlfn.XLOOKUP(D604, products!$A$1:$A$49, products!$E$1:$E$49,,0)</f>
        <v>4.4550000000000001</v>
      </c>
      <c r="M604" s="5">
        <f t="shared" si="18"/>
        <v>22.274999999999999</v>
      </c>
      <c r="N604" t="str">
        <f>IF(I604="Rob","Robusta",IF(I604="Exc","Excelsa",IF(I604="Ara","Arabica",IF(orders!I604="Lib","Liberica",""))))</f>
        <v>Excelsa</v>
      </c>
      <c r="O604" t="str">
        <f t="shared" si="1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 products!$A$1:$A$49, products!$C$1:$C$49,,0)</f>
        <v>M</v>
      </c>
      <c r="K605" s="4">
        <f>_xlfn.XLOOKUP(D605, products!$A$1:$A$49, products!$D$1:$D$49,,0)</f>
        <v>0.2</v>
      </c>
      <c r="L605" s="5">
        <f>_xlfn.XLOOKUP(D605, products!$A$1:$A$49, products!$E$1:$E$49,,0)</f>
        <v>2.9849999999999999</v>
      </c>
      <c r="M605" s="5">
        <f t="shared" si="18"/>
        <v>8.9550000000000001</v>
      </c>
      <c r="N605" t="str">
        <f>IF(I605="Rob","Robusta",IF(I605="Exc","Excelsa",IF(I605="Ara","Arabica",IF(orders!I605="Lib","Liberica",""))))</f>
        <v>Robusta</v>
      </c>
      <c r="O605" t="str">
        <f t="shared" si="1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 products!$A$1:$A$49, products!$C$1:$C$49,,0)</f>
        <v>D</v>
      </c>
      <c r="K606" s="4">
        <f>_xlfn.XLOOKUP(D606, products!$A$1:$A$49, products!$D$1:$D$49,,0)</f>
        <v>2.5</v>
      </c>
      <c r="L606" s="5">
        <f>_xlfn.XLOOKUP(D606, products!$A$1:$A$49, products!$E$1:$E$49,,0)</f>
        <v>29.784999999999997</v>
      </c>
      <c r="M606" s="5">
        <f t="shared" si="18"/>
        <v>119.13999999999999</v>
      </c>
      <c r="N606" t="str">
        <f>IF(I606="Rob","Robusta",IF(I606="Exc","Excelsa",IF(I606="Ara","Arabica",IF(orders!I606="Lib","Liberica",""))))</f>
        <v>Liberica</v>
      </c>
      <c r="O606" t="str">
        <f t="shared" si="1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 products!$A$1:$A$49, products!$C$1:$C$49,,0)</f>
        <v>L</v>
      </c>
      <c r="K607" s="4">
        <f>_xlfn.XLOOKUP(D607, products!$A$1:$A$49, products!$D$1:$D$49,,0)</f>
        <v>2.5</v>
      </c>
      <c r="L607" s="5">
        <f>_xlfn.XLOOKUP(D607, products!$A$1:$A$49, products!$E$1:$E$49,,0)</f>
        <v>29.784999999999997</v>
      </c>
      <c r="M607" s="5">
        <f t="shared" si="18"/>
        <v>148.92499999999998</v>
      </c>
      <c r="N607" t="str">
        <f>IF(I607="Rob","Robusta",IF(I607="Exc","Excelsa",IF(I607="Ara","Arabica",IF(orders!I607="Lib","Liberica",""))))</f>
        <v>Arabica</v>
      </c>
      <c r="O607" t="str">
        <f t="shared" si="1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 products!$A$1:$A$49, products!$C$1:$C$49,,0)</f>
        <v>L</v>
      </c>
      <c r="K608" s="4">
        <f>_xlfn.XLOOKUP(D608, products!$A$1:$A$49, products!$D$1:$D$49,,0)</f>
        <v>2.5</v>
      </c>
      <c r="L608" s="5">
        <f>_xlfn.XLOOKUP(D608, products!$A$1:$A$49, products!$E$1:$E$49,,0)</f>
        <v>36.454999999999998</v>
      </c>
      <c r="M608" s="5">
        <f t="shared" si="18"/>
        <v>109.36499999999999</v>
      </c>
      <c r="N608" t="str">
        <f>IF(I608="Rob","Robusta",IF(I608="Exc","Excelsa",IF(I608="Ara","Arabica",IF(orders!I608="Lib","Liberica",""))))</f>
        <v>Liberica</v>
      </c>
      <c r="O608" t="str">
        <f t="shared" si="1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 products!$A$1:$A$49, products!$C$1:$C$49,,0)</f>
        <v>D</v>
      </c>
      <c r="K609" s="4">
        <f>_xlfn.XLOOKUP(D609, products!$A$1:$A$49, products!$D$1:$D$49,,0)</f>
        <v>0.2</v>
      </c>
      <c r="L609" s="5">
        <f>_xlfn.XLOOKUP(D609, products!$A$1:$A$49, products!$E$1:$E$49,,0)</f>
        <v>3.645</v>
      </c>
      <c r="M609" s="5">
        <f t="shared" si="18"/>
        <v>3.645</v>
      </c>
      <c r="N609" t="str">
        <f>IF(I609="Rob","Robusta",IF(I609="Exc","Excelsa",IF(I609="Ara","Arabica",IF(orders!I609="Lib","Liberica",""))))</f>
        <v>Excelsa</v>
      </c>
      <c r="O609" t="str">
        <f t="shared" si="1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 products!$A$1:$A$49, products!$C$1:$C$49,,0)</f>
        <v>D</v>
      </c>
      <c r="K610" s="4">
        <f>_xlfn.XLOOKUP(D610, products!$A$1:$A$49, products!$D$1:$D$49,,0)</f>
        <v>2.5</v>
      </c>
      <c r="L610" s="5">
        <f>_xlfn.XLOOKUP(D610, products!$A$1:$A$49, products!$E$1:$E$49,,0)</f>
        <v>27.945</v>
      </c>
      <c r="M610" s="5">
        <f t="shared" si="18"/>
        <v>55.89</v>
      </c>
      <c r="N610" t="str">
        <f>IF(I610="Rob","Robusta",IF(I610="Exc","Excelsa",IF(I610="Ara","Arabica",IF(orders!I610="Lib","Liberica",""))))</f>
        <v>Excelsa</v>
      </c>
      <c r="O610" t="str">
        <f t="shared" si="1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 products!$A$1:$A$49, products!$C$1:$C$49,,0)</f>
        <v>M</v>
      </c>
      <c r="K611" s="4">
        <f>_xlfn.XLOOKUP(D611, products!$A$1:$A$49, products!$D$1:$D$49,,0)</f>
        <v>0.2</v>
      </c>
      <c r="L611" s="5">
        <f>_xlfn.XLOOKUP(D611, products!$A$1:$A$49, products!$E$1:$E$49,,0)</f>
        <v>4.3650000000000002</v>
      </c>
      <c r="M611" s="5">
        <f t="shared" si="18"/>
        <v>26.19</v>
      </c>
      <c r="N611" t="str">
        <f>IF(I611="Rob","Robusta",IF(I611="Exc","Excelsa",IF(I611="Ara","Arabica",IF(orders!I611="Lib","Liberica",""))))</f>
        <v>Liberica</v>
      </c>
      <c r="O611" t="str">
        <f t="shared" si="1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 products!$A$1:$A$49, products!$C$1:$C$49,,0)</f>
        <v>M</v>
      </c>
      <c r="K612" s="4">
        <f>_xlfn.XLOOKUP(D612, products!$A$1:$A$49, products!$D$1:$D$49,,0)</f>
        <v>1</v>
      </c>
      <c r="L612" s="5">
        <f>_xlfn.XLOOKUP(D612, products!$A$1:$A$49, products!$E$1:$E$49,,0)</f>
        <v>9.9499999999999993</v>
      </c>
      <c r="M612" s="5">
        <f t="shared" si="18"/>
        <v>39.799999999999997</v>
      </c>
      <c r="N612" t="str">
        <f>IF(I612="Rob","Robusta",IF(I612="Exc","Excelsa",IF(I612="Ara","Arabica",IF(orders!I612="Lib","Liberica",""))))</f>
        <v>Robusta</v>
      </c>
      <c r="O612" t="str">
        <f t="shared" si="1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 products!$A$1:$A$49, products!$C$1:$C$49,,0)</f>
        <v>L</v>
      </c>
      <c r="K613" s="4">
        <f>_xlfn.XLOOKUP(D613, products!$A$1:$A$49, products!$D$1:$D$49,,0)</f>
        <v>2.5</v>
      </c>
      <c r="L613" s="5">
        <f>_xlfn.XLOOKUP(D613, products!$A$1:$A$49, products!$E$1:$E$49,,0)</f>
        <v>34.154999999999994</v>
      </c>
      <c r="M613" s="5">
        <f t="shared" si="18"/>
        <v>68.309999999999988</v>
      </c>
      <c r="N613" t="str">
        <f>IF(I613="Rob","Robusta",IF(I613="Exc","Excelsa",IF(I613="Ara","Arabica",IF(orders!I613="Lib","Liberica",""))))</f>
        <v>Excelsa</v>
      </c>
      <c r="O613" t="str">
        <f t="shared" si="1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 products!$A$1:$A$49, products!$C$1:$C$49,,0)</f>
        <v>M</v>
      </c>
      <c r="K614" s="4">
        <f>_xlfn.XLOOKUP(D614, products!$A$1:$A$49, products!$D$1:$D$49,,0)</f>
        <v>0.2</v>
      </c>
      <c r="L614" s="5">
        <f>_xlfn.XLOOKUP(D614, products!$A$1:$A$49, products!$E$1:$E$49,,0)</f>
        <v>3.375</v>
      </c>
      <c r="M614" s="5">
        <f t="shared" si="18"/>
        <v>13.5</v>
      </c>
      <c r="N614" t="str">
        <f>IF(I614="Rob","Robusta",IF(I614="Exc","Excelsa",IF(I614="Ara","Arabica",IF(orders!I614="Lib","Liberica",""))))</f>
        <v>Arabica</v>
      </c>
      <c r="O614" t="str">
        <f t="shared" si="1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 products!$A$1:$A$49, products!$C$1:$C$49,,0)</f>
        <v>M</v>
      </c>
      <c r="K615" s="4">
        <f>_xlfn.XLOOKUP(D615, products!$A$1:$A$49, products!$D$1:$D$49,,0)</f>
        <v>0.5</v>
      </c>
      <c r="L615" s="5">
        <f>_xlfn.XLOOKUP(D615, products!$A$1:$A$49, products!$E$1:$E$49,,0)</f>
        <v>5.97</v>
      </c>
      <c r="M615" s="5">
        <f t="shared" si="18"/>
        <v>5.97</v>
      </c>
      <c r="N615" t="str">
        <f>IF(I615="Rob","Robusta",IF(I615="Exc","Excelsa",IF(I615="Ara","Arabica",IF(orders!I615="Lib","Liberica",""))))</f>
        <v>Robusta</v>
      </c>
      <c r="O615" t="str">
        <f t="shared" si="1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 products!$A$1:$A$49, products!$C$1:$C$49,,0)</f>
        <v>M</v>
      </c>
      <c r="K616" s="4">
        <f>_xlfn.XLOOKUP(D616, products!$A$1:$A$49, products!$D$1:$D$49,,0)</f>
        <v>0.5</v>
      </c>
      <c r="L616" s="5">
        <f>_xlfn.XLOOKUP(D616, products!$A$1:$A$49, products!$E$1:$E$49,,0)</f>
        <v>5.97</v>
      </c>
      <c r="M616" s="5">
        <f t="shared" si="18"/>
        <v>29.849999999999998</v>
      </c>
      <c r="N616" t="str">
        <f>IF(I616="Rob","Robusta",IF(I616="Exc","Excelsa",IF(I616="Ara","Arabica",IF(orders!I616="Lib","Liberica",""))))</f>
        <v>Robusta</v>
      </c>
      <c r="O616" t="str">
        <f t="shared" si="1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 products!$A$1:$A$49, products!$C$1:$C$49,,0)</f>
        <v>L</v>
      </c>
      <c r="K617" s="4">
        <f>_xlfn.XLOOKUP(D617, products!$A$1:$A$49, products!$D$1:$D$49,,0)</f>
        <v>2.5</v>
      </c>
      <c r="L617" s="5">
        <f>_xlfn.XLOOKUP(D617, products!$A$1:$A$49, products!$E$1:$E$49,,0)</f>
        <v>36.454999999999998</v>
      </c>
      <c r="M617" s="5">
        <f t="shared" si="18"/>
        <v>72.91</v>
      </c>
      <c r="N617" t="str">
        <f>IF(I617="Rob","Robusta",IF(I617="Exc","Excelsa",IF(I617="Ara","Arabica",IF(orders!I617="Lib","Liberica",""))))</f>
        <v>Liberica</v>
      </c>
      <c r="O617" t="str">
        <f t="shared" si="1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 products!$A$1:$A$49, products!$C$1:$C$49,,0)</f>
        <v>M</v>
      </c>
      <c r="K618" s="4">
        <f>_xlfn.XLOOKUP(D618, products!$A$1:$A$49, products!$D$1:$D$49,,0)</f>
        <v>2.5</v>
      </c>
      <c r="L618" s="5">
        <f>_xlfn.XLOOKUP(D618, products!$A$1:$A$49, products!$E$1:$E$49,,0)</f>
        <v>31.624999999999996</v>
      </c>
      <c r="M618" s="5">
        <f t="shared" si="18"/>
        <v>126.49999999999999</v>
      </c>
      <c r="N618" t="str">
        <f>IF(I618="Rob","Robusta",IF(I618="Exc","Excelsa",IF(I618="Ara","Arabica",IF(orders!I618="Lib","Liberica",""))))</f>
        <v>Excelsa</v>
      </c>
      <c r="O618" t="str">
        <f t="shared" si="1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 products!$A$1:$A$49, products!$C$1:$C$49,,0)</f>
        <v>M</v>
      </c>
      <c r="K619" s="4">
        <f>_xlfn.XLOOKUP(D619, products!$A$1:$A$49, products!$D$1:$D$49,,0)</f>
        <v>2.5</v>
      </c>
      <c r="L619" s="5">
        <f>_xlfn.XLOOKUP(D619, products!$A$1:$A$49, products!$E$1:$E$49,,0)</f>
        <v>33.464999999999996</v>
      </c>
      <c r="M619" s="5">
        <f t="shared" si="18"/>
        <v>33.464999999999996</v>
      </c>
      <c r="N619" t="str">
        <f>IF(I619="Rob","Robusta",IF(I619="Exc","Excelsa",IF(I619="Ara","Arabica",IF(orders!I619="Lib","Liberica",""))))</f>
        <v>Liberica</v>
      </c>
      <c r="O619" t="str">
        <f t="shared" si="1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 products!$A$1:$A$49, products!$C$1:$C$49,,0)</f>
        <v>D</v>
      </c>
      <c r="K620" s="4">
        <f>_xlfn.XLOOKUP(D620, products!$A$1:$A$49, products!$D$1:$D$49,,0)</f>
        <v>1</v>
      </c>
      <c r="L620" s="5">
        <f>_xlfn.XLOOKUP(D620, products!$A$1:$A$49, products!$E$1:$E$49,,0)</f>
        <v>12.15</v>
      </c>
      <c r="M620" s="5">
        <f t="shared" si="18"/>
        <v>72.900000000000006</v>
      </c>
      <c r="N620" t="str">
        <f>IF(I620="Rob","Robusta",IF(I620="Exc","Excelsa",IF(I620="Ara","Arabica",IF(orders!I620="Lib","Liberica",""))))</f>
        <v>Excelsa</v>
      </c>
      <c r="O620" t="str">
        <f t="shared" si="1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 products!$A$1:$A$49, products!$C$1:$C$49,,0)</f>
        <v>D</v>
      </c>
      <c r="K621" s="4">
        <f>_xlfn.XLOOKUP(D621, products!$A$1:$A$49, products!$D$1:$D$49,,0)</f>
        <v>0.5</v>
      </c>
      <c r="L621" s="5">
        <f>_xlfn.XLOOKUP(D621, products!$A$1:$A$49, products!$E$1:$E$49,,0)</f>
        <v>7.77</v>
      </c>
      <c r="M621" s="5">
        <f t="shared" si="18"/>
        <v>15.54</v>
      </c>
      <c r="N621" t="str">
        <f>IF(I621="Rob","Robusta",IF(I621="Exc","Excelsa",IF(I621="Ara","Arabica",IF(orders!I621="Lib","Liberica",""))))</f>
        <v>Liberica</v>
      </c>
      <c r="O621" t="str">
        <f t="shared" si="1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 products!$A$1:$A$49, products!$C$1:$C$49,,0)</f>
        <v>M</v>
      </c>
      <c r="K622" s="4">
        <f>_xlfn.XLOOKUP(D622, products!$A$1:$A$49, products!$D$1:$D$49,,0)</f>
        <v>0.2</v>
      </c>
      <c r="L622" s="5">
        <f>_xlfn.XLOOKUP(D622, products!$A$1:$A$49, products!$E$1:$E$49,,0)</f>
        <v>3.375</v>
      </c>
      <c r="M622" s="5">
        <f t="shared" si="18"/>
        <v>20.25</v>
      </c>
      <c r="N622" t="str">
        <f>IF(I622="Rob","Robusta",IF(I622="Exc","Excelsa",IF(I622="Ara","Arabica",IF(orders!I622="Lib","Liberica",""))))</f>
        <v>Arabica</v>
      </c>
      <c r="O622" t="str">
        <f t="shared" si="1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 products!$A$1:$A$49, products!$C$1:$C$49,,0)</f>
        <v>L</v>
      </c>
      <c r="K623" s="4">
        <f>_xlfn.XLOOKUP(D623, products!$A$1:$A$49, products!$D$1:$D$49,,0)</f>
        <v>1</v>
      </c>
      <c r="L623" s="5">
        <f>_xlfn.XLOOKUP(D623, products!$A$1:$A$49, products!$E$1:$E$49,,0)</f>
        <v>12.95</v>
      </c>
      <c r="M623" s="5">
        <f t="shared" si="18"/>
        <v>77.699999999999989</v>
      </c>
      <c r="N623" t="str">
        <f>IF(I623="Rob","Robusta",IF(I623="Exc","Excelsa",IF(I623="Ara","Arabica",IF(orders!I623="Lib","Liberica",""))))</f>
        <v>Arabica</v>
      </c>
      <c r="O623" t="str">
        <f t="shared" si="1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 products!$A$1:$A$49, products!$C$1:$C$49,,0)</f>
        <v>M</v>
      </c>
      <c r="K624" s="4">
        <f>_xlfn.XLOOKUP(D624, products!$A$1:$A$49, products!$D$1:$D$49,,0)</f>
        <v>2.5</v>
      </c>
      <c r="L624" s="5">
        <f>_xlfn.XLOOKUP(D624, products!$A$1:$A$49, products!$E$1:$E$49,,0)</f>
        <v>33.464999999999996</v>
      </c>
      <c r="M624" s="5">
        <f t="shared" si="18"/>
        <v>133.85999999999999</v>
      </c>
      <c r="N624" t="str">
        <f>IF(I624="Rob","Robusta",IF(I624="Exc","Excelsa",IF(I624="Ara","Arabica",IF(orders!I624="Lib","Liberica",""))))</f>
        <v>Liberica</v>
      </c>
      <c r="O624" t="str">
        <f t="shared" si="1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 products!$A$1:$A$49, products!$C$1:$C$49,,0)</f>
        <v>D</v>
      </c>
      <c r="K625" s="4">
        <f>_xlfn.XLOOKUP(D625, products!$A$1:$A$49, products!$D$1:$D$49,,0)</f>
        <v>1</v>
      </c>
      <c r="L625" s="5">
        <f>_xlfn.XLOOKUP(D625, products!$A$1:$A$49, products!$E$1:$E$49,,0)</f>
        <v>12.15</v>
      </c>
      <c r="M625" s="5">
        <f t="shared" si="18"/>
        <v>12.15</v>
      </c>
      <c r="N625" t="str">
        <f>IF(I625="Rob","Robusta",IF(I625="Exc","Excelsa",IF(I625="Ara","Arabica",IF(orders!I625="Lib","Liberica",""))))</f>
        <v>Excelsa</v>
      </c>
      <c r="O625" t="str">
        <f t="shared" si="1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 products!$A$1:$A$49, products!$C$1:$C$49,,0)</f>
        <v>M</v>
      </c>
      <c r="K626" s="4">
        <f>_xlfn.XLOOKUP(D626, products!$A$1:$A$49, products!$D$1:$D$49,,0)</f>
        <v>2.5</v>
      </c>
      <c r="L626" s="5">
        <f>_xlfn.XLOOKUP(D626, products!$A$1:$A$49, products!$E$1:$E$49,,0)</f>
        <v>31.624999999999996</v>
      </c>
      <c r="M626" s="5">
        <f t="shared" si="18"/>
        <v>63.249999999999993</v>
      </c>
      <c r="N626" t="str">
        <f>IF(I626="Rob","Robusta",IF(I626="Exc","Excelsa",IF(I626="Ara","Arabica",IF(orders!I626="Lib","Liberica",""))))</f>
        <v>Excelsa</v>
      </c>
      <c r="O626" t="str">
        <f t="shared" si="1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 products!$A$1:$A$49, products!$C$1:$C$49,,0)</f>
        <v>L</v>
      </c>
      <c r="K627" s="4">
        <f>_xlfn.XLOOKUP(D627, products!$A$1:$A$49, products!$D$1:$D$49,,0)</f>
        <v>0.5</v>
      </c>
      <c r="L627" s="5">
        <f>_xlfn.XLOOKUP(D627, products!$A$1:$A$49, products!$E$1:$E$49,,0)</f>
        <v>7.169999999999999</v>
      </c>
      <c r="M627" s="5">
        <f t="shared" si="18"/>
        <v>35.849999999999994</v>
      </c>
      <c r="N627" t="str">
        <f>IF(I627="Rob","Robusta",IF(I627="Exc","Excelsa",IF(I627="Ara","Arabica",IF(orders!I627="Lib","Liberica",""))))</f>
        <v>Robusta</v>
      </c>
      <c r="O627" t="str">
        <f t="shared" si="1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 products!$A$1:$A$49, products!$C$1:$C$49,,0)</f>
        <v>M</v>
      </c>
      <c r="K628" s="4">
        <f>_xlfn.XLOOKUP(D628, products!$A$1:$A$49, products!$D$1:$D$49,,0)</f>
        <v>2.5</v>
      </c>
      <c r="L628" s="5">
        <f>_xlfn.XLOOKUP(D628, products!$A$1:$A$49, products!$E$1:$E$49,,0)</f>
        <v>25.874999999999996</v>
      </c>
      <c r="M628" s="5">
        <f t="shared" si="18"/>
        <v>77.624999999999986</v>
      </c>
      <c r="N628" t="str">
        <f>IF(I628="Rob","Robusta",IF(I628="Exc","Excelsa",IF(I628="Ara","Arabica",IF(orders!I628="Lib","Liberica",""))))</f>
        <v>Arabica</v>
      </c>
      <c r="O628" t="str">
        <f t="shared" si="1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 products!$A$1:$A$49, products!$C$1:$C$49,,0)</f>
        <v>M</v>
      </c>
      <c r="K629" s="4">
        <f>_xlfn.XLOOKUP(D629, products!$A$1:$A$49, products!$D$1:$D$49,,0)</f>
        <v>2.5</v>
      </c>
      <c r="L629" s="5">
        <f>_xlfn.XLOOKUP(D629, products!$A$1:$A$49, products!$E$1:$E$49,,0)</f>
        <v>31.624999999999996</v>
      </c>
      <c r="M629" s="5">
        <f t="shared" si="18"/>
        <v>63.249999999999993</v>
      </c>
      <c r="N629" t="str">
        <f>IF(I629="Rob","Robusta",IF(I629="Exc","Excelsa",IF(I629="Ara","Arabica",IF(orders!I629="Lib","Liberica",""))))</f>
        <v>Excelsa</v>
      </c>
      <c r="O629" t="str">
        <f t="shared" si="1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 products!$A$1:$A$49, products!$C$1:$C$49,,0)</f>
        <v>L</v>
      </c>
      <c r="K630" s="4">
        <f>_xlfn.XLOOKUP(D630, products!$A$1:$A$49, products!$D$1:$D$49,,0)</f>
        <v>0.2</v>
      </c>
      <c r="L630" s="5">
        <f>_xlfn.XLOOKUP(D630, products!$A$1:$A$49, products!$E$1:$E$49,,0)</f>
        <v>4.4550000000000001</v>
      </c>
      <c r="M630" s="5">
        <f t="shared" si="18"/>
        <v>26.73</v>
      </c>
      <c r="N630" t="str">
        <f>IF(I630="Rob","Robusta",IF(I630="Exc","Excelsa",IF(I630="Ara","Arabica",IF(orders!I630="Lib","Liberica",""))))</f>
        <v>Excelsa</v>
      </c>
      <c r="O630" t="str">
        <f t="shared" si="1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 products!$A$1:$A$49, products!$C$1:$C$49,,0)</f>
        <v>D</v>
      </c>
      <c r="K631" s="4">
        <f>_xlfn.XLOOKUP(D631, products!$A$1:$A$49, products!$D$1:$D$49,,0)</f>
        <v>0.5</v>
      </c>
      <c r="L631" s="5">
        <f>_xlfn.XLOOKUP(D631, products!$A$1:$A$49, products!$E$1:$E$49,,0)</f>
        <v>7.77</v>
      </c>
      <c r="M631" s="5">
        <f t="shared" si="18"/>
        <v>31.08</v>
      </c>
      <c r="N631" t="str">
        <f>IF(I631="Rob","Robusta",IF(I631="Exc","Excelsa",IF(I631="Ara","Arabica",IF(orders!I631="Lib","Liberica",""))))</f>
        <v>Liberica</v>
      </c>
      <c r="O631" t="str">
        <f t="shared" si="1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 products!$A$1:$A$49, products!$C$1:$C$49,,0)</f>
        <v>D</v>
      </c>
      <c r="K632" s="4">
        <f>_xlfn.XLOOKUP(D632, products!$A$1:$A$49, products!$D$1:$D$49,,0)</f>
        <v>0.2</v>
      </c>
      <c r="L632" s="5">
        <f>_xlfn.XLOOKUP(D632, products!$A$1:$A$49, products!$E$1:$E$49,,0)</f>
        <v>2.9849999999999999</v>
      </c>
      <c r="M632" s="5">
        <f t="shared" si="18"/>
        <v>2.9849999999999999</v>
      </c>
      <c r="N632" t="str">
        <f>IF(I632="Rob","Robusta",IF(I632="Exc","Excelsa",IF(I632="Ara","Arabica",IF(orders!I632="Lib","Liberica",""))))</f>
        <v>Arabica</v>
      </c>
      <c r="O632" t="str">
        <f t="shared" si="1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 products!$A$1:$A$49, products!$C$1:$C$49,,0)</f>
        <v>D</v>
      </c>
      <c r="K633" s="4">
        <f>_xlfn.XLOOKUP(D633, products!$A$1:$A$49, products!$D$1:$D$49,,0)</f>
        <v>2.5</v>
      </c>
      <c r="L633" s="5">
        <f>_xlfn.XLOOKUP(D633, products!$A$1:$A$49, products!$E$1:$E$49,,0)</f>
        <v>20.584999999999997</v>
      </c>
      <c r="M633" s="5">
        <f t="shared" si="18"/>
        <v>102.92499999999998</v>
      </c>
      <c r="N633" t="str">
        <f>IF(I633="Rob","Robusta",IF(I633="Exc","Excelsa",IF(I633="Ara","Arabica",IF(orders!I633="Lib","Liberica",""))))</f>
        <v>Robusta</v>
      </c>
      <c r="O633" t="str">
        <f t="shared" si="1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 products!$A$1:$A$49, products!$C$1:$C$49,,0)</f>
        <v>L</v>
      </c>
      <c r="K634" s="4">
        <f>_xlfn.XLOOKUP(D634, products!$A$1:$A$49, products!$D$1:$D$49,,0)</f>
        <v>0.5</v>
      </c>
      <c r="L634" s="5">
        <f>_xlfn.XLOOKUP(D634, products!$A$1:$A$49, products!$E$1:$E$49,,0)</f>
        <v>8.91</v>
      </c>
      <c r="M634" s="5">
        <f t="shared" si="18"/>
        <v>35.64</v>
      </c>
      <c r="N634" t="str">
        <f>IF(I634="Rob","Robusta",IF(I634="Exc","Excelsa",IF(I634="Ara","Arabica",IF(orders!I634="Lib","Liberica",""))))</f>
        <v>Excelsa</v>
      </c>
      <c r="O634" t="str">
        <f t="shared" si="1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 products!$A$1:$A$49, products!$C$1:$C$49,,0)</f>
        <v>L</v>
      </c>
      <c r="K635" s="4">
        <f>_xlfn.XLOOKUP(D635, products!$A$1:$A$49, products!$D$1:$D$49,,0)</f>
        <v>1</v>
      </c>
      <c r="L635" s="5">
        <f>_xlfn.XLOOKUP(D635, products!$A$1:$A$49, products!$E$1:$E$49,,0)</f>
        <v>11.95</v>
      </c>
      <c r="M635" s="5">
        <f t="shared" si="18"/>
        <v>47.8</v>
      </c>
      <c r="N635" t="str">
        <f>IF(I635="Rob","Robusta",IF(I635="Exc","Excelsa",IF(I635="Ara","Arabica",IF(orders!I635="Lib","Liberica",""))))</f>
        <v>Robusta</v>
      </c>
      <c r="O635" t="str">
        <f t="shared" si="1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 products!$A$1:$A$49, products!$C$1:$C$49,,0)</f>
        <v>M</v>
      </c>
      <c r="K636" s="4">
        <f>_xlfn.XLOOKUP(D636, products!$A$1:$A$49, products!$D$1:$D$49,,0)</f>
        <v>1</v>
      </c>
      <c r="L636" s="5">
        <f>_xlfn.XLOOKUP(D636, products!$A$1:$A$49, products!$E$1:$E$49,,0)</f>
        <v>14.55</v>
      </c>
      <c r="M636" s="5">
        <f t="shared" si="18"/>
        <v>43.650000000000006</v>
      </c>
      <c r="N636" t="str">
        <f>IF(I636="Rob","Robusta",IF(I636="Exc","Excelsa",IF(I636="Ara","Arabica",IF(orders!I636="Lib","Liberica",""))))</f>
        <v>Liberica</v>
      </c>
      <c r="O636" t="str">
        <f t="shared" si="1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 products!$A$1:$A$49, products!$C$1:$C$49,,0)</f>
        <v>L</v>
      </c>
      <c r="K637" s="4">
        <f>_xlfn.XLOOKUP(D637, products!$A$1:$A$49, products!$D$1:$D$49,,0)</f>
        <v>0.5</v>
      </c>
      <c r="L637" s="5">
        <f>_xlfn.XLOOKUP(D637, products!$A$1:$A$49, products!$E$1:$E$49,,0)</f>
        <v>8.91</v>
      </c>
      <c r="M637" s="5">
        <f t="shared" si="18"/>
        <v>35.64</v>
      </c>
      <c r="N637" t="str">
        <f>IF(I637="Rob","Robusta",IF(I637="Exc","Excelsa",IF(I637="Ara","Arabica",IF(orders!I637="Lib","Liberica",""))))</f>
        <v>Excelsa</v>
      </c>
      <c r="O637" t="str">
        <f t="shared" si="1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 products!$A$1:$A$49, products!$C$1:$C$49,,0)</f>
        <v>L</v>
      </c>
      <c r="K638" s="4">
        <f>_xlfn.XLOOKUP(D638, products!$A$1:$A$49, products!$D$1:$D$49,,0)</f>
        <v>1</v>
      </c>
      <c r="L638" s="5">
        <f>_xlfn.XLOOKUP(D638, products!$A$1:$A$49, products!$E$1:$E$49,,0)</f>
        <v>15.85</v>
      </c>
      <c r="M638" s="5">
        <f t="shared" si="18"/>
        <v>95.1</v>
      </c>
      <c r="N638" t="str">
        <f>IF(I638="Rob","Robusta",IF(I638="Exc","Excelsa",IF(I638="Ara","Arabica",IF(orders!I638="Lib","Liberica",""))))</f>
        <v>Liberica</v>
      </c>
      <c r="O638" t="str">
        <f t="shared" si="1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 products!$A$1:$A$49, products!$C$1:$C$49,,0)</f>
        <v>M</v>
      </c>
      <c r="K639" s="4">
        <f>_xlfn.XLOOKUP(D639, products!$A$1:$A$49, products!$D$1:$D$49,,0)</f>
        <v>2.5</v>
      </c>
      <c r="L639" s="5">
        <f>_xlfn.XLOOKUP(D639, products!$A$1:$A$49, products!$E$1:$E$49,,0)</f>
        <v>31.624999999999996</v>
      </c>
      <c r="M639" s="5">
        <f t="shared" si="18"/>
        <v>31.624999999999996</v>
      </c>
      <c r="N639" t="str">
        <f>IF(I639="Rob","Robusta",IF(I639="Exc","Excelsa",IF(I639="Ara","Arabica",IF(orders!I639="Lib","Liberica",""))))</f>
        <v>Excelsa</v>
      </c>
      <c r="O639" t="str">
        <f t="shared" si="1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 products!$A$1:$A$49, products!$C$1:$C$49,,0)</f>
        <v>M</v>
      </c>
      <c r="K640" s="4">
        <f>_xlfn.XLOOKUP(D640, products!$A$1:$A$49, products!$D$1:$D$49,,0)</f>
        <v>2.5</v>
      </c>
      <c r="L640" s="5">
        <f>_xlfn.XLOOKUP(D640, products!$A$1:$A$49, products!$E$1:$E$49,,0)</f>
        <v>25.874999999999996</v>
      </c>
      <c r="M640" s="5">
        <f t="shared" si="18"/>
        <v>77.624999999999986</v>
      </c>
      <c r="N640" t="str">
        <f>IF(I640="Rob","Robusta",IF(I640="Exc","Excelsa",IF(I640="Ara","Arabica",IF(orders!I640="Lib","Liberica",""))))</f>
        <v>Arabica</v>
      </c>
      <c r="O640" t="str">
        <f t="shared" si="1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 products!$A$1:$A$49, products!$C$1:$C$49,,0)</f>
        <v>D</v>
      </c>
      <c r="K641" s="4">
        <f>_xlfn.XLOOKUP(D641, products!$A$1:$A$49, products!$D$1:$D$49,,0)</f>
        <v>0.2</v>
      </c>
      <c r="L641" s="5">
        <f>_xlfn.XLOOKUP(D641, products!$A$1:$A$49, products!$E$1:$E$49,,0)</f>
        <v>3.8849999999999998</v>
      </c>
      <c r="M641" s="5">
        <f t="shared" si="18"/>
        <v>3.8849999999999998</v>
      </c>
      <c r="N641" t="str">
        <f>IF(I641="Rob","Robusta",IF(I641="Exc","Excelsa",IF(I641="Ara","Arabica",IF(orders!I641="Lib","Liberica",""))))</f>
        <v>Liberica</v>
      </c>
      <c r="O641" t="str">
        <f t="shared" si="1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 products!$A$1:$A$49, products!$C$1:$C$49,,0)</f>
        <v>L</v>
      </c>
      <c r="K642" s="4">
        <f>_xlfn.XLOOKUP(D642, products!$A$1:$A$49, products!$D$1:$D$49,,0)</f>
        <v>2.5</v>
      </c>
      <c r="L642" s="5">
        <f>_xlfn.XLOOKUP(D642, products!$A$1:$A$49, products!$E$1:$E$49,,0)</f>
        <v>27.484999999999996</v>
      </c>
      <c r="M642" s="5">
        <f t="shared" ref="M642:M705" si="20">L642*E642</f>
        <v>137.42499999999998</v>
      </c>
      <c r="N642" t="str">
        <f>IF(I642="Rob","Robusta",IF(I642="Exc","Excelsa",IF(I642="Ara","Arabica",IF(orders!I642="Lib","Liberica",""))))</f>
        <v>Robusta</v>
      </c>
      <c r="O642" t="str">
        <f t="shared" ref="O642:O705" si="21">IF(J642="M","Medium",IF(J642="L","Light",IF(J642="D","Dark","")))</f>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 products!$A$1:$A$49, products!$C$1:$C$49,,0)</f>
        <v>L</v>
      </c>
      <c r="K643" s="4">
        <f>_xlfn.XLOOKUP(D643, products!$A$1:$A$49, products!$D$1:$D$49,,0)</f>
        <v>1</v>
      </c>
      <c r="L643" s="5">
        <f>_xlfn.XLOOKUP(D643, products!$A$1:$A$49, products!$E$1:$E$49,,0)</f>
        <v>11.95</v>
      </c>
      <c r="M643" s="5">
        <f t="shared" si="20"/>
        <v>35.849999999999994</v>
      </c>
      <c r="N643" t="str">
        <f>IF(I643="Rob","Robusta",IF(I643="Exc","Excelsa",IF(I643="Ara","Arabica",IF(orders!I643="Lib","Liberica",""))))</f>
        <v>Robusta</v>
      </c>
      <c r="O643" t="str">
        <f t="shared" si="21"/>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 products!$A$1:$A$49, products!$C$1:$C$49,,0)</f>
        <v>M</v>
      </c>
      <c r="K644" s="4">
        <f>_xlfn.XLOOKUP(D644, products!$A$1:$A$49, products!$D$1:$D$49,,0)</f>
        <v>0.2</v>
      </c>
      <c r="L644" s="5">
        <f>_xlfn.XLOOKUP(D644, products!$A$1:$A$49, products!$E$1:$E$49,,0)</f>
        <v>4.125</v>
      </c>
      <c r="M644" s="5">
        <f t="shared" si="20"/>
        <v>8.25</v>
      </c>
      <c r="N644" t="str">
        <f>IF(I644="Rob","Robusta",IF(I644="Exc","Excelsa",IF(I644="Ara","Arabica",IF(orders!I644="Lib","Liberica",""))))</f>
        <v>Excelsa</v>
      </c>
      <c r="O644" t="str">
        <f t="shared" si="21"/>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 products!$A$1:$A$49, products!$C$1:$C$49,,0)</f>
        <v>L</v>
      </c>
      <c r="K645" s="4">
        <f>_xlfn.XLOOKUP(D645, products!$A$1:$A$49, products!$D$1:$D$49,,0)</f>
        <v>2.5</v>
      </c>
      <c r="L645" s="5">
        <f>_xlfn.XLOOKUP(D645, products!$A$1:$A$49, products!$E$1:$E$49,,0)</f>
        <v>34.154999999999994</v>
      </c>
      <c r="M645" s="5">
        <f t="shared" si="20"/>
        <v>102.46499999999997</v>
      </c>
      <c r="N645" t="str">
        <f>IF(I645="Rob","Robusta",IF(I645="Exc","Excelsa",IF(I645="Ara","Arabica",IF(orders!I645="Lib","Liberica",""))))</f>
        <v>Excelsa</v>
      </c>
      <c r="O645" t="str">
        <f t="shared" si="21"/>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 products!$A$1:$A$49, products!$C$1:$C$49,,0)</f>
        <v>D</v>
      </c>
      <c r="K646" s="4">
        <f>_xlfn.XLOOKUP(D646, products!$A$1:$A$49, products!$D$1:$D$49,,0)</f>
        <v>2.5</v>
      </c>
      <c r="L646" s="5">
        <f>_xlfn.XLOOKUP(D646, products!$A$1:$A$49, products!$E$1:$E$49,,0)</f>
        <v>20.584999999999997</v>
      </c>
      <c r="M646" s="5">
        <f t="shared" si="20"/>
        <v>41.169999999999995</v>
      </c>
      <c r="N646" t="str">
        <f>IF(I646="Rob","Robusta",IF(I646="Exc","Excelsa",IF(I646="Ara","Arabica",IF(orders!I646="Lib","Liberica",""))))</f>
        <v>Robusta</v>
      </c>
      <c r="O646" t="str">
        <f t="shared" si="21"/>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 products!$A$1:$A$49, products!$C$1:$C$49,,0)</f>
        <v>D</v>
      </c>
      <c r="K647" s="4">
        <f>_xlfn.XLOOKUP(D647, products!$A$1:$A$49, products!$D$1:$D$49,,0)</f>
        <v>2.5</v>
      </c>
      <c r="L647" s="5">
        <f>_xlfn.XLOOKUP(D647, products!$A$1:$A$49, products!$E$1:$E$49,,0)</f>
        <v>22.884999999999998</v>
      </c>
      <c r="M647" s="5">
        <f t="shared" si="20"/>
        <v>68.655000000000001</v>
      </c>
      <c r="N647" t="str">
        <f>IF(I647="Rob","Robusta",IF(I647="Exc","Excelsa",IF(I647="Ara","Arabica",IF(orders!I647="Lib","Liberica",""))))</f>
        <v>Arabica</v>
      </c>
      <c r="O647" t="str">
        <f t="shared" si="21"/>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 products!$A$1:$A$49, products!$C$1:$C$49,,0)</f>
        <v>D</v>
      </c>
      <c r="K648" s="4">
        <f>_xlfn.XLOOKUP(D648, products!$A$1:$A$49, products!$D$1:$D$49,,0)</f>
        <v>1</v>
      </c>
      <c r="L648" s="5">
        <f>_xlfn.XLOOKUP(D648, products!$A$1:$A$49, products!$E$1:$E$49,,0)</f>
        <v>9.9499999999999993</v>
      </c>
      <c r="M648" s="5">
        <f t="shared" si="20"/>
        <v>9.9499999999999993</v>
      </c>
      <c r="N648" t="str">
        <f>IF(I648="Rob","Robusta",IF(I648="Exc","Excelsa",IF(I648="Ara","Arabica",IF(orders!I648="Lib","Liberica",""))))</f>
        <v>Arabica</v>
      </c>
      <c r="O648" t="str">
        <f t="shared" si="21"/>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 products!$A$1:$A$49, products!$C$1:$C$49,,0)</f>
        <v>L</v>
      </c>
      <c r="K649" s="4">
        <f>_xlfn.XLOOKUP(D649, products!$A$1:$A$49, products!$D$1:$D$49,,0)</f>
        <v>0.5</v>
      </c>
      <c r="L649" s="5">
        <f>_xlfn.XLOOKUP(D649, products!$A$1:$A$49, products!$E$1:$E$49,,0)</f>
        <v>9.51</v>
      </c>
      <c r="M649" s="5">
        <f t="shared" si="20"/>
        <v>28.53</v>
      </c>
      <c r="N649" t="str">
        <f>IF(I649="Rob","Robusta",IF(I649="Exc","Excelsa",IF(I649="Ara","Arabica",IF(orders!I649="Lib","Liberica",""))))</f>
        <v>Liberica</v>
      </c>
      <c r="O649" t="str">
        <f t="shared" si="21"/>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 products!$A$1:$A$49, products!$C$1:$C$49,,0)</f>
        <v>D</v>
      </c>
      <c r="K650" s="4">
        <f>_xlfn.XLOOKUP(D650, products!$A$1:$A$49, products!$D$1:$D$49,,0)</f>
        <v>0.2</v>
      </c>
      <c r="L650" s="5">
        <f>_xlfn.XLOOKUP(D650, products!$A$1:$A$49, products!$E$1:$E$49,,0)</f>
        <v>2.6849999999999996</v>
      </c>
      <c r="M650" s="5">
        <f t="shared" si="20"/>
        <v>16.11</v>
      </c>
      <c r="N650" t="str">
        <f>IF(I650="Rob","Robusta",IF(I650="Exc","Excelsa",IF(I650="Ara","Arabica",IF(orders!I650="Lib","Liberica",""))))</f>
        <v>Robusta</v>
      </c>
      <c r="O650" t="str">
        <f t="shared" si="21"/>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 products!$A$1:$A$49, products!$C$1:$C$49,,0)</f>
        <v>L</v>
      </c>
      <c r="K651" s="4">
        <f>_xlfn.XLOOKUP(D651, products!$A$1:$A$49, products!$D$1:$D$49,,0)</f>
        <v>1</v>
      </c>
      <c r="L651" s="5">
        <f>_xlfn.XLOOKUP(D651, products!$A$1:$A$49, products!$E$1:$E$49,,0)</f>
        <v>15.85</v>
      </c>
      <c r="M651" s="5">
        <f t="shared" si="20"/>
        <v>95.1</v>
      </c>
      <c r="N651" t="str">
        <f>IF(I651="Rob","Robusta",IF(I651="Exc","Excelsa",IF(I651="Ara","Arabica",IF(orders!I651="Lib","Liberica",""))))</f>
        <v>Liberica</v>
      </c>
      <c r="O651" t="str">
        <f t="shared" si="21"/>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 products!$A$1:$A$49, products!$C$1:$C$49,,0)</f>
        <v>D</v>
      </c>
      <c r="K652" s="4">
        <f>_xlfn.XLOOKUP(D652, products!$A$1:$A$49, products!$D$1:$D$49,,0)</f>
        <v>0.5</v>
      </c>
      <c r="L652" s="5">
        <f>_xlfn.XLOOKUP(D652, products!$A$1:$A$49, products!$E$1:$E$49,,0)</f>
        <v>5.3699999999999992</v>
      </c>
      <c r="M652" s="5">
        <f t="shared" si="20"/>
        <v>5.3699999999999992</v>
      </c>
      <c r="N652" t="str">
        <f>IF(I652="Rob","Robusta",IF(I652="Exc","Excelsa",IF(I652="Ara","Arabica",IF(orders!I652="Lib","Liberica",""))))</f>
        <v>Robusta</v>
      </c>
      <c r="O652" t="str">
        <f t="shared" si="21"/>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 products!$A$1:$A$49, products!$C$1:$C$49,,0)</f>
        <v>L</v>
      </c>
      <c r="K653" s="4">
        <f>_xlfn.XLOOKUP(D653, products!$A$1:$A$49, products!$D$1:$D$49,,0)</f>
        <v>1</v>
      </c>
      <c r="L653" s="5">
        <f>_xlfn.XLOOKUP(D653, products!$A$1:$A$49, products!$E$1:$E$49,,0)</f>
        <v>11.95</v>
      </c>
      <c r="M653" s="5">
        <f t="shared" si="20"/>
        <v>47.8</v>
      </c>
      <c r="N653" t="str">
        <f>IF(I653="Rob","Robusta",IF(I653="Exc","Excelsa",IF(I653="Ara","Arabica",IF(orders!I653="Lib","Liberica",""))))</f>
        <v>Robusta</v>
      </c>
      <c r="O653" t="str">
        <f t="shared" si="21"/>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 products!$A$1:$A$49, products!$C$1:$C$49,,0)</f>
        <v>L</v>
      </c>
      <c r="K654" s="4">
        <f>_xlfn.XLOOKUP(D654, products!$A$1:$A$49, products!$D$1:$D$49,,0)</f>
        <v>1</v>
      </c>
      <c r="L654" s="5">
        <f>_xlfn.XLOOKUP(D654, products!$A$1:$A$49, products!$E$1:$E$49,,0)</f>
        <v>15.85</v>
      </c>
      <c r="M654" s="5">
        <f t="shared" si="20"/>
        <v>63.4</v>
      </c>
      <c r="N654" t="str">
        <f>IF(I654="Rob","Robusta",IF(I654="Exc","Excelsa",IF(I654="Ara","Arabica",IF(orders!I654="Lib","Liberica",""))))</f>
        <v>Liberica</v>
      </c>
      <c r="O654" t="str">
        <f t="shared" si="21"/>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 products!$A$1:$A$49, products!$C$1:$C$49,,0)</f>
        <v>M</v>
      </c>
      <c r="K655" s="4">
        <f>_xlfn.XLOOKUP(D655, products!$A$1:$A$49, products!$D$1:$D$49,,0)</f>
        <v>2.5</v>
      </c>
      <c r="L655" s="5">
        <f>_xlfn.XLOOKUP(D655, products!$A$1:$A$49, products!$E$1:$E$49,,0)</f>
        <v>25.874999999999996</v>
      </c>
      <c r="M655" s="5">
        <f t="shared" si="20"/>
        <v>103.49999999999999</v>
      </c>
      <c r="N655" t="str">
        <f>IF(I655="Rob","Robusta",IF(I655="Exc","Excelsa",IF(I655="Ara","Arabica",IF(orders!I655="Lib","Liberica",""))))</f>
        <v>Arabica</v>
      </c>
      <c r="O655" t="str">
        <f t="shared" si="21"/>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 products!$A$1:$A$49, products!$C$1:$C$49,,0)</f>
        <v>D</v>
      </c>
      <c r="K656" s="4">
        <f>_xlfn.XLOOKUP(D656, products!$A$1:$A$49, products!$D$1:$D$49,,0)</f>
        <v>2.5</v>
      </c>
      <c r="L656" s="5">
        <f>_xlfn.XLOOKUP(D656, products!$A$1:$A$49, products!$E$1:$E$49,,0)</f>
        <v>22.884999999999998</v>
      </c>
      <c r="M656" s="5">
        <f t="shared" si="20"/>
        <v>68.655000000000001</v>
      </c>
      <c r="N656" t="str">
        <f>IF(I656="Rob","Robusta",IF(I656="Exc","Excelsa",IF(I656="Ara","Arabica",IF(orders!I656="Lib","Liberica",""))))</f>
        <v>Arabica</v>
      </c>
      <c r="O656" t="str">
        <f t="shared" si="21"/>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 products!$A$1:$A$49, products!$C$1:$C$49,,0)</f>
        <v>M</v>
      </c>
      <c r="K657" s="4">
        <f>_xlfn.XLOOKUP(D657, products!$A$1:$A$49, products!$D$1:$D$49,,0)</f>
        <v>2.5</v>
      </c>
      <c r="L657" s="5">
        <f>_xlfn.XLOOKUP(D657, products!$A$1:$A$49, products!$E$1:$E$49,,0)</f>
        <v>22.884999999999998</v>
      </c>
      <c r="M657" s="5">
        <f t="shared" si="20"/>
        <v>45.769999999999996</v>
      </c>
      <c r="N657" t="str">
        <f>IF(I657="Rob","Robusta",IF(I657="Exc","Excelsa",IF(I657="Ara","Arabica",IF(orders!I657="Lib","Liberica",""))))</f>
        <v>Robusta</v>
      </c>
      <c r="O657" t="str">
        <f t="shared" si="21"/>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 products!$A$1:$A$49, products!$C$1:$C$49,,0)</f>
        <v>D</v>
      </c>
      <c r="K658" s="4">
        <f>_xlfn.XLOOKUP(D658, products!$A$1:$A$49, products!$D$1:$D$49,,0)</f>
        <v>1</v>
      </c>
      <c r="L658" s="5">
        <f>_xlfn.XLOOKUP(D658, products!$A$1:$A$49, products!$E$1:$E$49,,0)</f>
        <v>12.95</v>
      </c>
      <c r="M658" s="5">
        <f t="shared" si="20"/>
        <v>51.8</v>
      </c>
      <c r="N658" t="str">
        <f>IF(I658="Rob","Robusta",IF(I658="Exc","Excelsa",IF(I658="Ara","Arabica",IF(orders!I658="Lib","Liberica",""))))</f>
        <v>Liberica</v>
      </c>
      <c r="O658" t="str">
        <f t="shared" si="21"/>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 products!$A$1:$A$49, products!$C$1:$C$49,,0)</f>
        <v>M</v>
      </c>
      <c r="K659" s="4">
        <f>_xlfn.XLOOKUP(D659, products!$A$1:$A$49, products!$D$1:$D$49,,0)</f>
        <v>0.5</v>
      </c>
      <c r="L659" s="5">
        <f>_xlfn.XLOOKUP(D659, products!$A$1:$A$49, products!$E$1:$E$49,,0)</f>
        <v>6.75</v>
      </c>
      <c r="M659" s="5">
        <f t="shared" si="20"/>
        <v>13.5</v>
      </c>
      <c r="N659" t="str">
        <f>IF(I659="Rob","Robusta",IF(I659="Exc","Excelsa",IF(I659="Ara","Arabica",IF(orders!I659="Lib","Liberica",""))))</f>
        <v>Arabica</v>
      </c>
      <c r="O659" t="str">
        <f t="shared" si="21"/>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 products!$A$1:$A$49, products!$C$1:$C$49,,0)</f>
        <v>M</v>
      </c>
      <c r="K660" s="4">
        <f>_xlfn.XLOOKUP(D660, products!$A$1:$A$49, products!$D$1:$D$49,,0)</f>
        <v>0.5</v>
      </c>
      <c r="L660" s="5">
        <f>_xlfn.XLOOKUP(D660, products!$A$1:$A$49, products!$E$1:$E$49,,0)</f>
        <v>8.25</v>
      </c>
      <c r="M660" s="5">
        <f t="shared" si="20"/>
        <v>24.75</v>
      </c>
      <c r="N660" t="str">
        <f>IF(I660="Rob","Robusta",IF(I660="Exc","Excelsa",IF(I660="Ara","Arabica",IF(orders!I660="Lib","Liberica",""))))</f>
        <v>Excelsa</v>
      </c>
      <c r="O660" t="str">
        <f t="shared" si="21"/>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 products!$A$1:$A$49, products!$C$1:$C$49,,0)</f>
        <v>D</v>
      </c>
      <c r="K661" s="4">
        <f>_xlfn.XLOOKUP(D661, products!$A$1:$A$49, products!$D$1:$D$49,,0)</f>
        <v>2.5</v>
      </c>
      <c r="L661" s="5">
        <f>_xlfn.XLOOKUP(D661, products!$A$1:$A$49, products!$E$1:$E$49,,0)</f>
        <v>22.884999999999998</v>
      </c>
      <c r="M661" s="5">
        <f t="shared" si="20"/>
        <v>45.769999999999996</v>
      </c>
      <c r="N661" t="str">
        <f>IF(I661="Rob","Robusta",IF(I661="Exc","Excelsa",IF(I661="Ara","Arabica",IF(orders!I661="Lib","Liberica",""))))</f>
        <v>Arabica</v>
      </c>
      <c r="O661" t="str">
        <f t="shared" si="21"/>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 products!$A$1:$A$49, products!$C$1:$C$49,,0)</f>
        <v>L</v>
      </c>
      <c r="K662" s="4">
        <f>_xlfn.XLOOKUP(D662, products!$A$1:$A$49, products!$D$1:$D$49,,0)</f>
        <v>0.5</v>
      </c>
      <c r="L662" s="5">
        <f>_xlfn.XLOOKUP(D662, products!$A$1:$A$49, products!$E$1:$E$49,,0)</f>
        <v>8.91</v>
      </c>
      <c r="M662" s="5">
        <f t="shared" si="20"/>
        <v>53.46</v>
      </c>
      <c r="N662" t="str">
        <f>IF(I662="Rob","Robusta",IF(I662="Exc","Excelsa",IF(I662="Ara","Arabica",IF(orders!I662="Lib","Liberica",""))))</f>
        <v>Excelsa</v>
      </c>
      <c r="O662" t="str">
        <f t="shared" si="21"/>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 products!$A$1:$A$49, products!$C$1:$C$49,,0)</f>
        <v>M</v>
      </c>
      <c r="K663" s="4">
        <f>_xlfn.XLOOKUP(D663, products!$A$1:$A$49, products!$D$1:$D$49,,0)</f>
        <v>0.2</v>
      </c>
      <c r="L663" s="5">
        <f>_xlfn.XLOOKUP(D663, products!$A$1:$A$49, products!$E$1:$E$49,,0)</f>
        <v>3.375</v>
      </c>
      <c r="M663" s="5">
        <f t="shared" si="20"/>
        <v>20.25</v>
      </c>
      <c r="N663" t="str">
        <f>IF(I663="Rob","Robusta",IF(I663="Exc","Excelsa",IF(I663="Ara","Arabica",IF(orders!I663="Lib","Liberica",""))))</f>
        <v>Arabica</v>
      </c>
      <c r="O663" t="str">
        <f t="shared" si="21"/>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 products!$A$1:$A$49, products!$C$1:$C$49,,0)</f>
        <v>D</v>
      </c>
      <c r="K664" s="4">
        <f>_xlfn.XLOOKUP(D664, products!$A$1:$A$49, products!$D$1:$D$49,,0)</f>
        <v>2.5</v>
      </c>
      <c r="L664" s="5">
        <f>_xlfn.XLOOKUP(D664, products!$A$1:$A$49, products!$E$1:$E$49,,0)</f>
        <v>29.784999999999997</v>
      </c>
      <c r="M664" s="5">
        <f t="shared" si="20"/>
        <v>148.92499999999998</v>
      </c>
      <c r="N664" t="str">
        <f>IF(I664="Rob","Robusta",IF(I664="Exc","Excelsa",IF(I664="Ara","Arabica",IF(orders!I664="Lib","Liberica",""))))</f>
        <v>Liberica</v>
      </c>
      <c r="O664" t="str">
        <f t="shared" si="21"/>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 products!$A$1:$A$49, products!$C$1:$C$49,,0)</f>
        <v>M</v>
      </c>
      <c r="K665" s="4">
        <f>_xlfn.XLOOKUP(D665, products!$A$1:$A$49, products!$D$1:$D$49,,0)</f>
        <v>1</v>
      </c>
      <c r="L665" s="5">
        <f>_xlfn.XLOOKUP(D665, products!$A$1:$A$49, products!$E$1:$E$49,,0)</f>
        <v>11.25</v>
      </c>
      <c r="M665" s="5">
        <f t="shared" si="20"/>
        <v>67.5</v>
      </c>
      <c r="N665" t="str">
        <f>IF(I665="Rob","Robusta",IF(I665="Exc","Excelsa",IF(I665="Ara","Arabica",IF(orders!I665="Lib","Liberica",""))))</f>
        <v>Arabica</v>
      </c>
      <c r="O665" t="str">
        <f t="shared" si="21"/>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 products!$A$1:$A$49, products!$C$1:$C$49,,0)</f>
        <v>D</v>
      </c>
      <c r="K666" s="4">
        <f>_xlfn.XLOOKUP(D666, products!$A$1:$A$49, products!$D$1:$D$49,,0)</f>
        <v>1</v>
      </c>
      <c r="L666" s="5">
        <f>_xlfn.XLOOKUP(D666, products!$A$1:$A$49, products!$E$1:$E$49,,0)</f>
        <v>12.15</v>
      </c>
      <c r="M666" s="5">
        <f t="shared" si="20"/>
        <v>72.900000000000006</v>
      </c>
      <c r="N666" t="str">
        <f>IF(I666="Rob","Robusta",IF(I666="Exc","Excelsa",IF(I666="Ara","Arabica",IF(orders!I666="Lib","Liberica",""))))</f>
        <v>Excelsa</v>
      </c>
      <c r="O666" t="str">
        <f t="shared" si="21"/>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 products!$A$1:$A$49, products!$C$1:$C$49,,0)</f>
        <v>D</v>
      </c>
      <c r="K667" s="4">
        <f>_xlfn.XLOOKUP(D667, products!$A$1:$A$49, products!$D$1:$D$49,,0)</f>
        <v>0.2</v>
      </c>
      <c r="L667" s="5">
        <f>_xlfn.XLOOKUP(D667, products!$A$1:$A$49, products!$E$1:$E$49,,0)</f>
        <v>3.8849999999999998</v>
      </c>
      <c r="M667" s="5">
        <f t="shared" si="20"/>
        <v>7.77</v>
      </c>
      <c r="N667" t="str">
        <f>IF(I667="Rob","Robusta",IF(I667="Exc","Excelsa",IF(I667="Ara","Arabica",IF(orders!I667="Lib","Liberica",""))))</f>
        <v>Liberica</v>
      </c>
      <c r="O667" t="str">
        <f t="shared" si="21"/>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 products!$A$1:$A$49, products!$C$1:$C$49,,0)</f>
        <v>D</v>
      </c>
      <c r="K668" s="4">
        <f>_xlfn.XLOOKUP(D668, products!$A$1:$A$49, products!$D$1:$D$49,,0)</f>
        <v>2.5</v>
      </c>
      <c r="L668" s="5">
        <f>_xlfn.XLOOKUP(D668, products!$A$1:$A$49, products!$E$1:$E$49,,0)</f>
        <v>22.884999999999998</v>
      </c>
      <c r="M668" s="5">
        <f t="shared" si="20"/>
        <v>91.539999999999992</v>
      </c>
      <c r="N668" t="str">
        <f>IF(I668="Rob","Robusta",IF(I668="Exc","Excelsa",IF(I668="Ara","Arabica",IF(orders!I668="Lib","Liberica",""))))</f>
        <v>Arabica</v>
      </c>
      <c r="O668" t="str">
        <f t="shared" si="21"/>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 products!$A$1:$A$49, products!$C$1:$C$49,,0)</f>
        <v>D</v>
      </c>
      <c r="K669" s="4">
        <f>_xlfn.XLOOKUP(D669, products!$A$1:$A$49, products!$D$1:$D$49,,0)</f>
        <v>1</v>
      </c>
      <c r="L669" s="5">
        <f>_xlfn.XLOOKUP(D669, products!$A$1:$A$49, products!$E$1:$E$49,,0)</f>
        <v>9.9499999999999993</v>
      </c>
      <c r="M669" s="5">
        <f t="shared" si="20"/>
        <v>59.699999999999996</v>
      </c>
      <c r="N669" t="str">
        <f>IF(I669="Rob","Robusta",IF(I669="Exc","Excelsa",IF(I669="Ara","Arabica",IF(orders!I669="Lib","Liberica",""))))</f>
        <v>Arabica</v>
      </c>
      <c r="O669" t="str">
        <f t="shared" si="21"/>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 products!$A$1:$A$49, products!$C$1:$C$49,,0)</f>
        <v>L</v>
      </c>
      <c r="K670" s="4">
        <f>_xlfn.XLOOKUP(D670, products!$A$1:$A$49, products!$D$1:$D$49,,0)</f>
        <v>2.5</v>
      </c>
      <c r="L670" s="5">
        <f>_xlfn.XLOOKUP(D670, products!$A$1:$A$49, products!$E$1:$E$49,,0)</f>
        <v>27.484999999999996</v>
      </c>
      <c r="M670" s="5">
        <f t="shared" si="20"/>
        <v>137.42499999999998</v>
      </c>
      <c r="N670" t="str">
        <f>IF(I670="Rob","Robusta",IF(I670="Exc","Excelsa",IF(I670="Ara","Arabica",IF(orders!I670="Lib","Liberica",""))))</f>
        <v>Robusta</v>
      </c>
      <c r="O670" t="str">
        <f t="shared" si="21"/>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 products!$A$1:$A$49, products!$C$1:$C$49,,0)</f>
        <v>M</v>
      </c>
      <c r="K671" s="4">
        <f>_xlfn.XLOOKUP(D671, products!$A$1:$A$49, products!$D$1:$D$49,,0)</f>
        <v>2.5</v>
      </c>
      <c r="L671" s="5">
        <f>_xlfn.XLOOKUP(D671, products!$A$1:$A$49, products!$E$1:$E$49,,0)</f>
        <v>33.464999999999996</v>
      </c>
      <c r="M671" s="5">
        <f t="shared" si="20"/>
        <v>66.929999999999993</v>
      </c>
      <c r="N671" t="str">
        <f>IF(I671="Rob","Robusta",IF(I671="Exc","Excelsa",IF(I671="Ara","Arabica",IF(orders!I671="Lib","Liberica",""))))</f>
        <v>Liberica</v>
      </c>
      <c r="O671" t="str">
        <f t="shared" si="21"/>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 products!$A$1:$A$49, products!$C$1:$C$49,,0)</f>
        <v>M</v>
      </c>
      <c r="K672" s="4">
        <f>_xlfn.XLOOKUP(D672, products!$A$1:$A$49, products!$D$1:$D$49,,0)</f>
        <v>0.2</v>
      </c>
      <c r="L672" s="5">
        <f>_xlfn.XLOOKUP(D672, products!$A$1:$A$49, products!$E$1:$E$49,,0)</f>
        <v>4.3650000000000002</v>
      </c>
      <c r="M672" s="5">
        <f t="shared" si="20"/>
        <v>13.095000000000001</v>
      </c>
      <c r="N672" t="str">
        <f>IF(I672="Rob","Robusta",IF(I672="Exc","Excelsa",IF(I672="Ara","Arabica",IF(orders!I672="Lib","Liberica",""))))</f>
        <v>Liberica</v>
      </c>
      <c r="O672" t="str">
        <f t="shared" si="21"/>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 products!$A$1:$A$49, products!$C$1:$C$49,,0)</f>
        <v>L</v>
      </c>
      <c r="K673" s="4">
        <f>_xlfn.XLOOKUP(D673, products!$A$1:$A$49, products!$D$1:$D$49,,0)</f>
        <v>1</v>
      </c>
      <c r="L673" s="5">
        <f>_xlfn.XLOOKUP(D673, products!$A$1:$A$49, products!$E$1:$E$49,,0)</f>
        <v>11.95</v>
      </c>
      <c r="M673" s="5">
        <f t="shared" si="20"/>
        <v>59.75</v>
      </c>
      <c r="N673" t="str">
        <f>IF(I673="Rob","Robusta",IF(I673="Exc","Excelsa",IF(I673="Ara","Arabica",IF(orders!I673="Lib","Liberica",""))))</f>
        <v>Robusta</v>
      </c>
      <c r="O673" t="str">
        <f t="shared" si="21"/>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 products!$A$1:$A$49, products!$C$1:$C$49,,0)</f>
        <v>M</v>
      </c>
      <c r="K674" s="4">
        <f>_xlfn.XLOOKUP(D674, products!$A$1:$A$49, products!$D$1:$D$49,,0)</f>
        <v>0.5</v>
      </c>
      <c r="L674" s="5">
        <f>_xlfn.XLOOKUP(D674, products!$A$1:$A$49, products!$E$1:$E$49,,0)</f>
        <v>8.73</v>
      </c>
      <c r="M674" s="5">
        <f t="shared" si="20"/>
        <v>43.650000000000006</v>
      </c>
      <c r="N674" t="str">
        <f>IF(I674="Rob","Robusta",IF(I674="Exc","Excelsa",IF(I674="Ara","Arabica",IF(orders!I674="Lib","Liberica",""))))</f>
        <v>Liberica</v>
      </c>
      <c r="O674" t="str">
        <f t="shared" si="21"/>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 products!$A$1:$A$49, products!$C$1:$C$49,,0)</f>
        <v>M</v>
      </c>
      <c r="K675" s="4">
        <f>_xlfn.XLOOKUP(D675, products!$A$1:$A$49, products!$D$1:$D$49,,0)</f>
        <v>1</v>
      </c>
      <c r="L675" s="5">
        <f>_xlfn.XLOOKUP(D675, products!$A$1:$A$49, products!$E$1:$E$49,,0)</f>
        <v>13.75</v>
      </c>
      <c r="M675" s="5">
        <f t="shared" si="20"/>
        <v>82.5</v>
      </c>
      <c r="N675" t="str">
        <f>IF(I675="Rob","Robusta",IF(I675="Exc","Excelsa",IF(I675="Ara","Arabica",IF(orders!I675="Lib","Liberica",""))))</f>
        <v>Excelsa</v>
      </c>
      <c r="O675" t="str">
        <f t="shared" si="21"/>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 products!$A$1:$A$49, products!$C$1:$C$49,,0)</f>
        <v>L</v>
      </c>
      <c r="K676" s="4">
        <f>_xlfn.XLOOKUP(D676, products!$A$1:$A$49, products!$D$1:$D$49,,0)</f>
        <v>2.5</v>
      </c>
      <c r="L676" s="5">
        <f>_xlfn.XLOOKUP(D676, products!$A$1:$A$49, products!$E$1:$E$49,,0)</f>
        <v>29.784999999999997</v>
      </c>
      <c r="M676" s="5">
        <f t="shared" si="20"/>
        <v>178.70999999999998</v>
      </c>
      <c r="N676" t="str">
        <f>IF(I676="Rob","Robusta",IF(I676="Exc","Excelsa",IF(I676="Ara","Arabica",IF(orders!I676="Lib","Liberica",""))))</f>
        <v>Arabica</v>
      </c>
      <c r="O676" t="str">
        <f t="shared" si="21"/>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 products!$A$1:$A$49, products!$C$1:$C$49,,0)</f>
        <v>D</v>
      </c>
      <c r="K677" s="4">
        <f>_xlfn.XLOOKUP(D677, products!$A$1:$A$49, products!$D$1:$D$49,,0)</f>
        <v>2.5</v>
      </c>
      <c r="L677" s="5">
        <f>_xlfn.XLOOKUP(D677, products!$A$1:$A$49, products!$E$1:$E$49,,0)</f>
        <v>29.784999999999997</v>
      </c>
      <c r="M677" s="5">
        <f t="shared" si="20"/>
        <v>119.13999999999999</v>
      </c>
      <c r="N677" t="str">
        <f>IF(I677="Rob","Robusta",IF(I677="Exc","Excelsa",IF(I677="Ara","Arabica",IF(orders!I677="Lib","Liberica",""))))</f>
        <v>Liberica</v>
      </c>
      <c r="O677" t="str">
        <f t="shared" si="21"/>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 products!$A$1:$A$49, products!$C$1:$C$49,,0)</f>
        <v>L</v>
      </c>
      <c r="K678" s="4">
        <f>_xlfn.XLOOKUP(D678, products!$A$1:$A$49, products!$D$1:$D$49,,0)</f>
        <v>0.5</v>
      </c>
      <c r="L678" s="5">
        <f>_xlfn.XLOOKUP(D678, products!$A$1:$A$49, products!$E$1:$E$49,,0)</f>
        <v>9.51</v>
      </c>
      <c r="M678" s="5">
        <f t="shared" si="20"/>
        <v>47.55</v>
      </c>
      <c r="N678" t="str">
        <f>IF(I678="Rob","Robusta",IF(I678="Exc","Excelsa",IF(I678="Ara","Arabica",IF(orders!I678="Lib","Liberica",""))))</f>
        <v>Liberica</v>
      </c>
      <c r="O678" t="str">
        <f t="shared" si="21"/>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 products!$A$1:$A$49, products!$C$1:$C$49,,0)</f>
        <v>M</v>
      </c>
      <c r="K679" s="4">
        <f>_xlfn.XLOOKUP(D679, products!$A$1:$A$49, products!$D$1:$D$49,,0)</f>
        <v>0.5</v>
      </c>
      <c r="L679" s="5">
        <f>_xlfn.XLOOKUP(D679, products!$A$1:$A$49, products!$E$1:$E$49,,0)</f>
        <v>8.73</v>
      </c>
      <c r="M679" s="5">
        <f t="shared" si="20"/>
        <v>43.650000000000006</v>
      </c>
      <c r="N679" t="str">
        <f>IF(I679="Rob","Robusta",IF(I679="Exc","Excelsa",IF(I679="Ara","Arabica",IF(orders!I679="Lib","Liberica",""))))</f>
        <v>Liberica</v>
      </c>
      <c r="O679" t="str">
        <f t="shared" si="21"/>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 products!$A$1:$A$49, products!$C$1:$C$49,,0)</f>
        <v>L</v>
      </c>
      <c r="K680" s="4">
        <f>_xlfn.XLOOKUP(D680, products!$A$1:$A$49, products!$D$1:$D$49,,0)</f>
        <v>2.5</v>
      </c>
      <c r="L680" s="5">
        <f>_xlfn.XLOOKUP(D680, products!$A$1:$A$49, products!$E$1:$E$49,,0)</f>
        <v>29.784999999999997</v>
      </c>
      <c r="M680" s="5">
        <f t="shared" si="20"/>
        <v>178.70999999999998</v>
      </c>
      <c r="N680" t="str">
        <f>IF(I680="Rob","Robusta",IF(I680="Exc","Excelsa",IF(I680="Ara","Arabica",IF(orders!I680="Lib","Liberica",""))))</f>
        <v>Arabica</v>
      </c>
      <c r="O680" t="str">
        <f t="shared" si="21"/>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 products!$A$1:$A$49, products!$C$1:$C$49,,0)</f>
        <v>L</v>
      </c>
      <c r="K681" s="4">
        <f>_xlfn.XLOOKUP(D681, products!$A$1:$A$49, products!$D$1:$D$49,,0)</f>
        <v>2.5</v>
      </c>
      <c r="L681" s="5">
        <f>_xlfn.XLOOKUP(D681, products!$A$1:$A$49, products!$E$1:$E$49,,0)</f>
        <v>27.484999999999996</v>
      </c>
      <c r="M681" s="5">
        <f t="shared" si="20"/>
        <v>27.484999999999996</v>
      </c>
      <c r="N681" t="str">
        <f>IF(I681="Rob","Robusta",IF(I681="Exc","Excelsa",IF(I681="Ara","Arabica",IF(orders!I681="Lib","Liberica",""))))</f>
        <v>Robusta</v>
      </c>
      <c r="O681" t="str">
        <f t="shared" si="21"/>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 products!$A$1:$A$49, products!$C$1:$C$49,,0)</f>
        <v>M</v>
      </c>
      <c r="K682" s="4">
        <f>_xlfn.XLOOKUP(D682, products!$A$1:$A$49, products!$D$1:$D$49,,0)</f>
        <v>1</v>
      </c>
      <c r="L682" s="5">
        <f>_xlfn.XLOOKUP(D682, products!$A$1:$A$49, products!$E$1:$E$49,,0)</f>
        <v>11.25</v>
      </c>
      <c r="M682" s="5">
        <f t="shared" si="20"/>
        <v>56.25</v>
      </c>
      <c r="N682" t="str">
        <f>IF(I682="Rob","Robusta",IF(I682="Exc","Excelsa",IF(I682="Ara","Arabica",IF(orders!I682="Lib","Liberica",""))))</f>
        <v>Arabica</v>
      </c>
      <c r="O682" t="str">
        <f t="shared" si="21"/>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 products!$A$1:$A$49, products!$C$1:$C$49,,0)</f>
        <v>L</v>
      </c>
      <c r="K683" s="4">
        <f>_xlfn.XLOOKUP(D683, products!$A$1:$A$49, products!$D$1:$D$49,,0)</f>
        <v>0.2</v>
      </c>
      <c r="L683" s="5">
        <f>_xlfn.XLOOKUP(D683, products!$A$1:$A$49, products!$E$1:$E$49,,0)</f>
        <v>4.7549999999999999</v>
      </c>
      <c r="M683" s="5">
        <f t="shared" si="20"/>
        <v>9.51</v>
      </c>
      <c r="N683" t="str">
        <f>IF(I683="Rob","Robusta",IF(I683="Exc","Excelsa",IF(I683="Ara","Arabica",IF(orders!I683="Lib","Liberica",""))))</f>
        <v>Liberica</v>
      </c>
      <c r="O683" t="str">
        <f t="shared" si="21"/>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 products!$A$1:$A$49, products!$C$1:$C$49,,0)</f>
        <v>M</v>
      </c>
      <c r="K684" s="4">
        <f>_xlfn.XLOOKUP(D684, products!$A$1:$A$49, products!$D$1:$D$49,,0)</f>
        <v>0.2</v>
      </c>
      <c r="L684" s="5">
        <f>_xlfn.XLOOKUP(D684, products!$A$1:$A$49, products!$E$1:$E$49,,0)</f>
        <v>4.125</v>
      </c>
      <c r="M684" s="5">
        <f t="shared" si="20"/>
        <v>8.25</v>
      </c>
      <c r="N684" t="str">
        <f>IF(I684="Rob","Robusta",IF(I684="Exc","Excelsa",IF(I684="Ara","Arabica",IF(orders!I684="Lib","Liberica",""))))</f>
        <v>Excelsa</v>
      </c>
      <c r="O684" t="str">
        <f t="shared" si="21"/>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 products!$A$1:$A$49, products!$C$1:$C$49,,0)</f>
        <v>D</v>
      </c>
      <c r="K685" s="4">
        <f>_xlfn.XLOOKUP(D685, products!$A$1:$A$49, products!$D$1:$D$49,,0)</f>
        <v>0.5</v>
      </c>
      <c r="L685" s="5">
        <f>_xlfn.XLOOKUP(D685, products!$A$1:$A$49, products!$E$1:$E$49,,0)</f>
        <v>7.77</v>
      </c>
      <c r="M685" s="5">
        <f t="shared" si="20"/>
        <v>46.62</v>
      </c>
      <c r="N685" t="str">
        <f>IF(I685="Rob","Robusta",IF(I685="Exc","Excelsa",IF(I685="Ara","Arabica",IF(orders!I685="Lib","Liberica",""))))</f>
        <v>Liberica</v>
      </c>
      <c r="O685" t="str">
        <f t="shared" si="21"/>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 products!$A$1:$A$49, products!$C$1:$C$49,,0)</f>
        <v>L</v>
      </c>
      <c r="K686" s="4">
        <f>_xlfn.XLOOKUP(D686, products!$A$1:$A$49, products!$D$1:$D$49,,0)</f>
        <v>1</v>
      </c>
      <c r="L686" s="5">
        <f>_xlfn.XLOOKUP(D686, products!$A$1:$A$49, products!$E$1:$E$49,,0)</f>
        <v>11.95</v>
      </c>
      <c r="M686" s="5">
        <f t="shared" si="20"/>
        <v>71.699999999999989</v>
      </c>
      <c r="N686" t="str">
        <f>IF(I686="Rob","Robusta",IF(I686="Exc","Excelsa",IF(I686="Ara","Arabica",IF(orders!I686="Lib","Liberica",""))))</f>
        <v>Robusta</v>
      </c>
      <c r="O686" t="str">
        <f t="shared" si="21"/>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 products!$A$1:$A$49, products!$C$1:$C$49,,0)</f>
        <v>L</v>
      </c>
      <c r="K687" s="4">
        <f>_xlfn.XLOOKUP(D687, products!$A$1:$A$49, products!$D$1:$D$49,,0)</f>
        <v>2.5</v>
      </c>
      <c r="L687" s="5">
        <f>_xlfn.XLOOKUP(D687, products!$A$1:$A$49, products!$E$1:$E$49,,0)</f>
        <v>36.454999999999998</v>
      </c>
      <c r="M687" s="5">
        <f t="shared" si="20"/>
        <v>72.91</v>
      </c>
      <c r="N687" t="str">
        <f>IF(I687="Rob","Robusta",IF(I687="Exc","Excelsa",IF(I687="Ara","Arabica",IF(orders!I687="Lib","Liberica",""))))</f>
        <v>Liberica</v>
      </c>
      <c r="O687" t="str">
        <f t="shared" si="21"/>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 products!$A$1:$A$49, products!$C$1:$C$49,,0)</f>
        <v>D</v>
      </c>
      <c r="K688" s="4">
        <f>_xlfn.XLOOKUP(D688, products!$A$1:$A$49, products!$D$1:$D$49,,0)</f>
        <v>0.2</v>
      </c>
      <c r="L688" s="5">
        <f>_xlfn.XLOOKUP(D688, products!$A$1:$A$49, products!$E$1:$E$49,,0)</f>
        <v>2.6849999999999996</v>
      </c>
      <c r="M688" s="5">
        <f t="shared" si="20"/>
        <v>8.0549999999999997</v>
      </c>
      <c r="N688" t="str">
        <f>IF(I688="Rob","Robusta",IF(I688="Exc","Excelsa",IF(I688="Ara","Arabica",IF(orders!I688="Lib","Liberica",""))))</f>
        <v>Robusta</v>
      </c>
      <c r="O688" t="str">
        <f t="shared" si="21"/>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 products!$A$1:$A$49, products!$C$1:$C$49,,0)</f>
        <v>M</v>
      </c>
      <c r="K689" s="4">
        <f>_xlfn.XLOOKUP(D689, products!$A$1:$A$49, products!$D$1:$D$49,,0)</f>
        <v>0.5</v>
      </c>
      <c r="L689" s="5">
        <f>_xlfn.XLOOKUP(D689, products!$A$1:$A$49, products!$E$1:$E$49,,0)</f>
        <v>8.25</v>
      </c>
      <c r="M689" s="5">
        <f t="shared" si="20"/>
        <v>16.5</v>
      </c>
      <c r="N689" t="str">
        <f>IF(I689="Rob","Robusta",IF(I689="Exc","Excelsa",IF(I689="Ara","Arabica",IF(orders!I689="Lib","Liberica",""))))</f>
        <v>Excelsa</v>
      </c>
      <c r="O689" t="str">
        <f t="shared" si="21"/>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 products!$A$1:$A$49, products!$C$1:$C$49,,0)</f>
        <v>L</v>
      </c>
      <c r="K690" s="4">
        <f>_xlfn.XLOOKUP(D690, products!$A$1:$A$49, products!$D$1:$D$49,,0)</f>
        <v>1</v>
      </c>
      <c r="L690" s="5">
        <f>_xlfn.XLOOKUP(D690, products!$A$1:$A$49, products!$E$1:$E$49,,0)</f>
        <v>12.95</v>
      </c>
      <c r="M690" s="5">
        <f t="shared" si="20"/>
        <v>64.75</v>
      </c>
      <c r="N690" t="str">
        <f>IF(I690="Rob","Robusta",IF(I690="Exc","Excelsa",IF(I690="Ara","Arabica",IF(orders!I690="Lib","Liberica",""))))</f>
        <v>Arabica</v>
      </c>
      <c r="O690" t="str">
        <f t="shared" si="21"/>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 products!$A$1:$A$49, products!$C$1:$C$49,,0)</f>
        <v>M</v>
      </c>
      <c r="K691" s="4">
        <f>_xlfn.XLOOKUP(D691, products!$A$1:$A$49, products!$D$1:$D$49,,0)</f>
        <v>0.5</v>
      </c>
      <c r="L691" s="5">
        <f>_xlfn.XLOOKUP(D691, products!$A$1:$A$49, products!$E$1:$E$49,,0)</f>
        <v>6.75</v>
      </c>
      <c r="M691" s="5">
        <f t="shared" si="20"/>
        <v>33.75</v>
      </c>
      <c r="N691" t="str">
        <f>IF(I691="Rob","Robusta",IF(I691="Exc","Excelsa",IF(I691="Ara","Arabica",IF(orders!I691="Lib","Liberica",""))))</f>
        <v>Arabica</v>
      </c>
      <c r="O691" t="str">
        <f t="shared" si="21"/>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 products!$A$1:$A$49, products!$C$1:$C$49,,0)</f>
        <v>D</v>
      </c>
      <c r="K692" s="4">
        <f>_xlfn.XLOOKUP(D692, products!$A$1:$A$49, products!$D$1:$D$49,,0)</f>
        <v>2.5</v>
      </c>
      <c r="L692" s="5">
        <f>_xlfn.XLOOKUP(D692, products!$A$1:$A$49, products!$E$1:$E$49,,0)</f>
        <v>29.784999999999997</v>
      </c>
      <c r="M692" s="5">
        <f t="shared" si="20"/>
        <v>178.70999999999998</v>
      </c>
      <c r="N692" t="str">
        <f>IF(I692="Rob","Robusta",IF(I692="Exc","Excelsa",IF(I692="Ara","Arabica",IF(orders!I692="Lib","Liberica",""))))</f>
        <v>Liberica</v>
      </c>
      <c r="O692" t="str">
        <f t="shared" si="21"/>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 products!$A$1:$A$49, products!$C$1:$C$49,,0)</f>
        <v>M</v>
      </c>
      <c r="K693" s="4">
        <f>_xlfn.XLOOKUP(D693, products!$A$1:$A$49, products!$D$1:$D$49,,0)</f>
        <v>1</v>
      </c>
      <c r="L693" s="5">
        <f>_xlfn.XLOOKUP(D693, products!$A$1:$A$49, products!$E$1:$E$49,,0)</f>
        <v>11.25</v>
      </c>
      <c r="M693" s="5">
        <f t="shared" si="20"/>
        <v>22.5</v>
      </c>
      <c r="N693" t="str">
        <f>IF(I693="Rob","Robusta",IF(I693="Exc","Excelsa",IF(I693="Ara","Arabica",IF(orders!I693="Lib","Liberica",""))))</f>
        <v>Arabica</v>
      </c>
      <c r="O693" t="str">
        <f t="shared" si="21"/>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 products!$A$1:$A$49, products!$C$1:$C$49,,0)</f>
        <v>D</v>
      </c>
      <c r="K694" s="4">
        <f>_xlfn.XLOOKUP(D694, products!$A$1:$A$49, products!$D$1:$D$49,,0)</f>
        <v>1</v>
      </c>
      <c r="L694" s="5">
        <f>_xlfn.XLOOKUP(D694, products!$A$1:$A$49, products!$E$1:$E$49,,0)</f>
        <v>12.95</v>
      </c>
      <c r="M694" s="5">
        <f t="shared" si="20"/>
        <v>12.95</v>
      </c>
      <c r="N694" t="str">
        <f>IF(I694="Rob","Robusta",IF(I694="Exc","Excelsa",IF(I694="Ara","Arabica",IF(orders!I694="Lib","Liberica",""))))</f>
        <v>Liberica</v>
      </c>
      <c r="O694" t="str">
        <f t="shared" si="21"/>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 products!$A$1:$A$49, products!$C$1:$C$49,,0)</f>
        <v>M</v>
      </c>
      <c r="K695" s="4">
        <f>_xlfn.XLOOKUP(D695, products!$A$1:$A$49, products!$D$1:$D$49,,0)</f>
        <v>2.5</v>
      </c>
      <c r="L695" s="5">
        <f>_xlfn.XLOOKUP(D695, products!$A$1:$A$49, products!$E$1:$E$49,,0)</f>
        <v>25.874999999999996</v>
      </c>
      <c r="M695" s="5">
        <f t="shared" si="20"/>
        <v>51.749999999999993</v>
      </c>
      <c r="N695" t="str">
        <f>IF(I695="Rob","Robusta",IF(I695="Exc","Excelsa",IF(I695="Ara","Arabica",IF(orders!I695="Lib","Liberica",""))))</f>
        <v>Arabica</v>
      </c>
      <c r="O695" t="str">
        <f t="shared" si="21"/>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 products!$A$1:$A$49, products!$C$1:$C$49,,0)</f>
        <v>D</v>
      </c>
      <c r="K696" s="4">
        <f>_xlfn.XLOOKUP(D696, products!$A$1:$A$49, products!$D$1:$D$49,,0)</f>
        <v>0.5</v>
      </c>
      <c r="L696" s="5">
        <f>_xlfn.XLOOKUP(D696, products!$A$1:$A$49, products!$E$1:$E$49,,0)</f>
        <v>7.29</v>
      </c>
      <c r="M696" s="5">
        <f t="shared" si="20"/>
        <v>36.450000000000003</v>
      </c>
      <c r="N696" t="str">
        <f>IF(I696="Rob","Robusta",IF(I696="Exc","Excelsa",IF(I696="Ara","Arabica",IF(orders!I696="Lib","Liberica",""))))</f>
        <v>Excelsa</v>
      </c>
      <c r="O696" t="str">
        <f t="shared" si="21"/>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 products!$A$1:$A$49, products!$C$1:$C$49,,0)</f>
        <v>L</v>
      </c>
      <c r="K697" s="4">
        <f>_xlfn.XLOOKUP(D697, products!$A$1:$A$49, products!$D$1:$D$49,,0)</f>
        <v>2.5</v>
      </c>
      <c r="L697" s="5">
        <f>_xlfn.XLOOKUP(D697, products!$A$1:$A$49, products!$E$1:$E$49,,0)</f>
        <v>36.454999999999998</v>
      </c>
      <c r="M697" s="5">
        <f t="shared" si="20"/>
        <v>182.27499999999998</v>
      </c>
      <c r="N697" t="str">
        <f>IF(I697="Rob","Robusta",IF(I697="Exc","Excelsa",IF(I697="Ara","Arabica",IF(orders!I697="Lib","Liberica",""))))</f>
        <v>Liberica</v>
      </c>
      <c r="O697" t="str">
        <f t="shared" si="21"/>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 products!$A$1:$A$49, products!$C$1:$C$49,,0)</f>
        <v>D</v>
      </c>
      <c r="K698" s="4">
        <f>_xlfn.XLOOKUP(D698, products!$A$1:$A$49, products!$D$1:$D$49,,0)</f>
        <v>0.5</v>
      </c>
      <c r="L698" s="5">
        <f>_xlfn.XLOOKUP(D698, products!$A$1:$A$49, products!$E$1:$E$49,,0)</f>
        <v>7.77</v>
      </c>
      <c r="M698" s="5">
        <f t="shared" si="20"/>
        <v>31.08</v>
      </c>
      <c r="N698" t="str">
        <f>IF(I698="Rob","Robusta",IF(I698="Exc","Excelsa",IF(I698="Ara","Arabica",IF(orders!I698="Lib","Liberica",""))))</f>
        <v>Liberica</v>
      </c>
      <c r="O698" t="str">
        <f t="shared" si="21"/>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 products!$A$1:$A$49, products!$C$1:$C$49,,0)</f>
        <v>M</v>
      </c>
      <c r="K699" s="4">
        <f>_xlfn.XLOOKUP(D699, products!$A$1:$A$49, products!$D$1:$D$49,,0)</f>
        <v>0.5</v>
      </c>
      <c r="L699" s="5">
        <f>_xlfn.XLOOKUP(D699, products!$A$1:$A$49, products!$E$1:$E$49,,0)</f>
        <v>6.75</v>
      </c>
      <c r="M699" s="5">
        <f t="shared" si="20"/>
        <v>20.25</v>
      </c>
      <c r="N699" t="str">
        <f>IF(I699="Rob","Robusta",IF(I699="Exc","Excelsa",IF(I699="Ara","Arabica",IF(orders!I699="Lib","Liberica",""))))</f>
        <v>Arabica</v>
      </c>
      <c r="O699" t="str">
        <f t="shared" si="21"/>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 products!$A$1:$A$49, products!$C$1:$C$49,,0)</f>
        <v>D</v>
      </c>
      <c r="K700" s="4">
        <f>_xlfn.XLOOKUP(D700, products!$A$1:$A$49, products!$D$1:$D$49,,0)</f>
        <v>1</v>
      </c>
      <c r="L700" s="5">
        <f>_xlfn.XLOOKUP(D700, products!$A$1:$A$49, products!$E$1:$E$49,,0)</f>
        <v>12.95</v>
      </c>
      <c r="M700" s="5">
        <f t="shared" si="20"/>
        <v>25.9</v>
      </c>
      <c r="N700" t="str">
        <f>IF(I700="Rob","Robusta",IF(I700="Exc","Excelsa",IF(I700="Ara","Arabica",IF(orders!I700="Lib","Liberica",""))))</f>
        <v>Liberica</v>
      </c>
      <c r="O700" t="str">
        <f t="shared" si="21"/>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 products!$A$1:$A$49, products!$C$1:$C$49,,0)</f>
        <v>D</v>
      </c>
      <c r="K701" s="4">
        <f>_xlfn.XLOOKUP(D701, products!$A$1:$A$49, products!$D$1:$D$49,,0)</f>
        <v>0.5</v>
      </c>
      <c r="L701" s="5">
        <f>_xlfn.XLOOKUP(D701, products!$A$1:$A$49, products!$E$1:$E$49,,0)</f>
        <v>5.97</v>
      </c>
      <c r="M701" s="5">
        <f t="shared" si="20"/>
        <v>23.88</v>
      </c>
      <c r="N701" t="str">
        <f>IF(I701="Rob","Robusta",IF(I701="Exc","Excelsa",IF(I701="Ara","Arabica",IF(orders!I701="Lib","Liberica",""))))</f>
        <v>Arabica</v>
      </c>
      <c r="O701" t="str">
        <f t="shared" si="21"/>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 products!$A$1:$A$49, products!$C$1:$C$49,,0)</f>
        <v>L</v>
      </c>
      <c r="K702" s="4">
        <f>_xlfn.XLOOKUP(D702, products!$A$1:$A$49, products!$D$1:$D$49,,0)</f>
        <v>0.5</v>
      </c>
      <c r="L702" s="5">
        <f>_xlfn.XLOOKUP(D702, products!$A$1:$A$49, products!$E$1:$E$49,,0)</f>
        <v>9.51</v>
      </c>
      <c r="M702" s="5">
        <f t="shared" si="20"/>
        <v>19.02</v>
      </c>
      <c r="N702" t="str">
        <f>IF(I702="Rob","Robusta",IF(I702="Exc","Excelsa",IF(I702="Ara","Arabica",IF(orders!I702="Lib","Liberica",""))))</f>
        <v>Liberica</v>
      </c>
      <c r="O702" t="str">
        <f t="shared" si="21"/>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 products!$A$1:$A$49, products!$C$1:$C$49,,0)</f>
        <v>D</v>
      </c>
      <c r="K703" s="4">
        <f>_xlfn.XLOOKUP(D703, products!$A$1:$A$49, products!$D$1:$D$49,,0)</f>
        <v>0.5</v>
      </c>
      <c r="L703" s="5">
        <f>_xlfn.XLOOKUP(D703, products!$A$1:$A$49, products!$E$1:$E$49,,0)</f>
        <v>5.97</v>
      </c>
      <c r="M703" s="5">
        <f t="shared" si="20"/>
        <v>29.849999999999998</v>
      </c>
      <c r="N703" t="str">
        <f>IF(I703="Rob","Robusta",IF(I703="Exc","Excelsa",IF(I703="Ara","Arabica",IF(orders!I703="Lib","Liberica",""))))</f>
        <v>Arabica</v>
      </c>
      <c r="O703" t="str">
        <f t="shared" si="21"/>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 products!$A$1:$A$49, products!$C$1:$C$49,,0)</f>
        <v>L</v>
      </c>
      <c r="K704" s="4">
        <f>_xlfn.XLOOKUP(D704, products!$A$1:$A$49, products!$D$1:$D$49,,0)</f>
        <v>0.5</v>
      </c>
      <c r="L704" s="5">
        <f>_xlfn.XLOOKUP(D704, products!$A$1:$A$49, products!$E$1:$E$49,,0)</f>
        <v>7.77</v>
      </c>
      <c r="M704" s="5">
        <f t="shared" si="20"/>
        <v>7.77</v>
      </c>
      <c r="N704" t="str">
        <f>IF(I704="Rob","Robusta",IF(I704="Exc","Excelsa",IF(I704="Ara","Arabica",IF(orders!I704="Lib","Liberica",""))))</f>
        <v>Arabica</v>
      </c>
      <c r="O704" t="str">
        <f t="shared" si="21"/>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 products!$A$1:$A$49, products!$C$1:$C$49,,0)</f>
        <v>D</v>
      </c>
      <c r="K705" s="4">
        <f>_xlfn.XLOOKUP(D705, products!$A$1:$A$49, products!$D$1:$D$49,,0)</f>
        <v>2.5</v>
      </c>
      <c r="L705" s="5">
        <f>_xlfn.XLOOKUP(D705, products!$A$1:$A$49, products!$E$1:$E$49,,0)</f>
        <v>29.784999999999997</v>
      </c>
      <c r="M705" s="5">
        <f t="shared" si="20"/>
        <v>119.13999999999999</v>
      </c>
      <c r="N705" t="str">
        <f>IF(I705="Rob","Robusta",IF(I705="Exc","Excelsa",IF(I705="Ara","Arabica",IF(orders!I705="Lib","Liberica",""))))</f>
        <v>Liberica</v>
      </c>
      <c r="O705" t="str">
        <f t="shared" si="21"/>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 products!$A$1:$A$49, products!$C$1:$C$49,,0)</f>
        <v>D</v>
      </c>
      <c r="K706" s="4">
        <f>_xlfn.XLOOKUP(D706, products!$A$1:$A$49, products!$D$1:$D$49,,0)</f>
        <v>0.2</v>
      </c>
      <c r="L706" s="5">
        <f>_xlfn.XLOOKUP(D706, products!$A$1:$A$49, products!$E$1:$E$49,,0)</f>
        <v>3.645</v>
      </c>
      <c r="M706" s="5">
        <f t="shared" ref="M706:M769" si="22">L706*E706</f>
        <v>21.87</v>
      </c>
      <c r="N706" t="str">
        <f>IF(I706="Rob","Robusta",IF(I706="Exc","Excelsa",IF(I706="Ara","Arabica",IF(orders!I706="Lib","Liberica",""))))</f>
        <v>Excelsa</v>
      </c>
      <c r="O706" t="str">
        <f t="shared" ref="O706:O769" si="23">IF(J706="M","Medium",IF(J706="L","Light",IF(J706="D","Dark","")))</f>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 products!$A$1:$A$49, products!$C$1:$C$49,,0)</f>
        <v>L</v>
      </c>
      <c r="K707" s="4">
        <f>_xlfn.XLOOKUP(D707, products!$A$1:$A$49, products!$D$1:$D$49,,0)</f>
        <v>0.5</v>
      </c>
      <c r="L707" s="5">
        <f>_xlfn.XLOOKUP(D707, products!$A$1:$A$49, products!$E$1:$E$49,,0)</f>
        <v>8.91</v>
      </c>
      <c r="M707" s="5">
        <f t="shared" si="22"/>
        <v>17.82</v>
      </c>
      <c r="N707" t="str">
        <f>IF(I707="Rob","Robusta",IF(I707="Exc","Excelsa",IF(I707="Ara","Arabica",IF(orders!I707="Lib","Liberica",""))))</f>
        <v>Excelsa</v>
      </c>
      <c r="O707" t="str">
        <f t="shared" si="23"/>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 products!$A$1:$A$49, products!$C$1:$C$49,,0)</f>
        <v>M</v>
      </c>
      <c r="K708" s="4">
        <f>_xlfn.XLOOKUP(D708, products!$A$1:$A$49, products!$D$1:$D$49,,0)</f>
        <v>0.2</v>
      </c>
      <c r="L708" s="5">
        <f>_xlfn.XLOOKUP(D708, products!$A$1:$A$49, products!$E$1:$E$49,,0)</f>
        <v>4.125</v>
      </c>
      <c r="M708" s="5">
        <f t="shared" si="22"/>
        <v>12.375</v>
      </c>
      <c r="N708" t="str">
        <f>IF(I708="Rob","Robusta",IF(I708="Exc","Excelsa",IF(I708="Ara","Arabica",IF(orders!I708="Lib","Liberica",""))))</f>
        <v>Excelsa</v>
      </c>
      <c r="O708" t="str">
        <f t="shared" si="23"/>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 products!$A$1:$A$49, products!$C$1:$C$49,,0)</f>
        <v>D</v>
      </c>
      <c r="K709" s="4">
        <f>_xlfn.XLOOKUP(D709, products!$A$1:$A$49, products!$D$1:$D$49,,0)</f>
        <v>1</v>
      </c>
      <c r="L709" s="5">
        <f>_xlfn.XLOOKUP(D709, products!$A$1:$A$49, products!$E$1:$E$49,,0)</f>
        <v>12.95</v>
      </c>
      <c r="M709" s="5">
        <f t="shared" si="22"/>
        <v>25.9</v>
      </c>
      <c r="N709" t="str">
        <f>IF(I709="Rob","Robusta",IF(I709="Exc","Excelsa",IF(I709="Ara","Arabica",IF(orders!I709="Lib","Liberica",""))))</f>
        <v>Liberica</v>
      </c>
      <c r="O709" t="str">
        <f t="shared" si="23"/>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 products!$A$1:$A$49, products!$C$1:$C$49,,0)</f>
        <v>M</v>
      </c>
      <c r="K710" s="4">
        <f>_xlfn.XLOOKUP(D710, products!$A$1:$A$49, products!$D$1:$D$49,,0)</f>
        <v>0.5</v>
      </c>
      <c r="L710" s="5">
        <f>_xlfn.XLOOKUP(D710, products!$A$1:$A$49, products!$E$1:$E$49,,0)</f>
        <v>6.75</v>
      </c>
      <c r="M710" s="5">
        <f t="shared" si="22"/>
        <v>13.5</v>
      </c>
      <c r="N710" t="str">
        <f>IF(I710="Rob","Robusta",IF(I710="Exc","Excelsa",IF(I710="Ara","Arabica",IF(orders!I710="Lib","Liberica",""))))</f>
        <v>Arabica</v>
      </c>
      <c r="O710" t="str">
        <f t="shared" si="23"/>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 products!$A$1:$A$49, products!$C$1:$C$49,,0)</f>
        <v>L</v>
      </c>
      <c r="K711" s="4">
        <f>_xlfn.XLOOKUP(D711, products!$A$1:$A$49, products!$D$1:$D$49,,0)</f>
        <v>0.5</v>
      </c>
      <c r="L711" s="5">
        <f>_xlfn.XLOOKUP(D711, products!$A$1:$A$49, products!$E$1:$E$49,,0)</f>
        <v>8.91</v>
      </c>
      <c r="M711" s="5">
        <f t="shared" si="22"/>
        <v>17.82</v>
      </c>
      <c r="N711" t="str">
        <f>IF(I711="Rob","Robusta",IF(I711="Exc","Excelsa",IF(I711="Ara","Arabica",IF(orders!I711="Lib","Liberica",""))))</f>
        <v>Excelsa</v>
      </c>
      <c r="O711" t="str">
        <f t="shared" si="23"/>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 products!$A$1:$A$49, products!$C$1:$C$49,,0)</f>
        <v>M</v>
      </c>
      <c r="K712" s="4">
        <f>_xlfn.XLOOKUP(D712, products!$A$1:$A$49, products!$D$1:$D$49,,0)</f>
        <v>0.5</v>
      </c>
      <c r="L712" s="5">
        <f>_xlfn.XLOOKUP(D712, products!$A$1:$A$49, products!$E$1:$E$49,,0)</f>
        <v>8.25</v>
      </c>
      <c r="M712" s="5">
        <f t="shared" si="22"/>
        <v>24.75</v>
      </c>
      <c r="N712" t="str">
        <f>IF(I712="Rob","Robusta",IF(I712="Exc","Excelsa",IF(I712="Ara","Arabica",IF(orders!I712="Lib","Liberica",""))))</f>
        <v>Excelsa</v>
      </c>
      <c r="O712" t="str">
        <f t="shared" si="23"/>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 products!$A$1:$A$49, products!$C$1:$C$49,,0)</f>
        <v>M</v>
      </c>
      <c r="K713" s="4">
        <f>_xlfn.XLOOKUP(D713, products!$A$1:$A$49, products!$D$1:$D$49,,0)</f>
        <v>0.2</v>
      </c>
      <c r="L713" s="5">
        <f>_xlfn.XLOOKUP(D713, products!$A$1:$A$49, products!$E$1:$E$49,,0)</f>
        <v>2.9849999999999999</v>
      </c>
      <c r="M713" s="5">
        <f t="shared" si="22"/>
        <v>17.91</v>
      </c>
      <c r="N713" t="str">
        <f>IF(I713="Rob","Robusta",IF(I713="Exc","Excelsa",IF(I713="Ara","Arabica",IF(orders!I713="Lib","Liberica",""))))</f>
        <v>Robusta</v>
      </c>
      <c r="O713" t="str">
        <f t="shared" si="23"/>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 products!$A$1:$A$49, products!$C$1:$C$49,,0)</f>
        <v>M</v>
      </c>
      <c r="K714" s="4">
        <f>_xlfn.XLOOKUP(D714, products!$A$1:$A$49, products!$D$1:$D$49,,0)</f>
        <v>0.5</v>
      </c>
      <c r="L714" s="5">
        <f>_xlfn.XLOOKUP(D714, products!$A$1:$A$49, products!$E$1:$E$49,,0)</f>
        <v>8.25</v>
      </c>
      <c r="M714" s="5">
        <f t="shared" si="22"/>
        <v>16.5</v>
      </c>
      <c r="N714" t="str">
        <f>IF(I714="Rob","Robusta",IF(I714="Exc","Excelsa",IF(I714="Ara","Arabica",IF(orders!I714="Lib","Liberica",""))))</f>
        <v>Excelsa</v>
      </c>
      <c r="O714" t="str">
        <f t="shared" si="23"/>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 products!$A$1:$A$49, products!$C$1:$C$49,,0)</f>
        <v>M</v>
      </c>
      <c r="K715" s="4">
        <f>_xlfn.XLOOKUP(D715, products!$A$1:$A$49, products!$D$1:$D$49,,0)</f>
        <v>0.2</v>
      </c>
      <c r="L715" s="5">
        <f>_xlfn.XLOOKUP(D715, products!$A$1:$A$49, products!$E$1:$E$49,,0)</f>
        <v>2.9849999999999999</v>
      </c>
      <c r="M715" s="5">
        <f t="shared" si="22"/>
        <v>2.9849999999999999</v>
      </c>
      <c r="N715" t="str">
        <f>IF(I715="Rob","Robusta",IF(I715="Exc","Excelsa",IF(I715="Ara","Arabica",IF(orders!I715="Lib","Liberica",""))))</f>
        <v>Robusta</v>
      </c>
      <c r="O715" t="str">
        <f t="shared" si="23"/>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 products!$A$1:$A$49, products!$C$1:$C$49,,0)</f>
        <v>D</v>
      </c>
      <c r="K716" s="4">
        <f>_xlfn.XLOOKUP(D716, products!$A$1:$A$49, products!$D$1:$D$49,,0)</f>
        <v>0.2</v>
      </c>
      <c r="L716" s="5">
        <f>_xlfn.XLOOKUP(D716, products!$A$1:$A$49, products!$E$1:$E$49,,0)</f>
        <v>3.645</v>
      </c>
      <c r="M716" s="5">
        <f t="shared" si="22"/>
        <v>14.58</v>
      </c>
      <c r="N716" t="str">
        <f>IF(I716="Rob","Robusta",IF(I716="Exc","Excelsa",IF(I716="Ara","Arabica",IF(orders!I716="Lib","Liberica",""))))</f>
        <v>Excelsa</v>
      </c>
      <c r="O716" t="str">
        <f t="shared" si="23"/>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 products!$A$1:$A$49, products!$C$1:$C$49,,0)</f>
        <v>L</v>
      </c>
      <c r="K717" s="4">
        <f>_xlfn.XLOOKUP(D717, products!$A$1:$A$49, products!$D$1:$D$49,,0)</f>
        <v>1</v>
      </c>
      <c r="L717" s="5">
        <f>_xlfn.XLOOKUP(D717, products!$A$1:$A$49, products!$E$1:$E$49,,0)</f>
        <v>14.85</v>
      </c>
      <c r="M717" s="5">
        <f t="shared" si="22"/>
        <v>89.1</v>
      </c>
      <c r="N717" t="str">
        <f>IF(I717="Rob","Robusta",IF(I717="Exc","Excelsa",IF(I717="Ara","Arabica",IF(orders!I717="Lib","Liberica",""))))</f>
        <v>Excelsa</v>
      </c>
      <c r="O717" t="str">
        <f t="shared" si="23"/>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 products!$A$1:$A$49, products!$C$1:$C$49,,0)</f>
        <v>L</v>
      </c>
      <c r="K718" s="4">
        <f>_xlfn.XLOOKUP(D718, products!$A$1:$A$49, products!$D$1:$D$49,,0)</f>
        <v>1</v>
      </c>
      <c r="L718" s="5">
        <f>_xlfn.XLOOKUP(D718, products!$A$1:$A$49, products!$E$1:$E$49,,0)</f>
        <v>11.95</v>
      </c>
      <c r="M718" s="5">
        <f t="shared" si="22"/>
        <v>35.849999999999994</v>
      </c>
      <c r="N718" t="str">
        <f>IF(I718="Rob","Robusta",IF(I718="Exc","Excelsa",IF(I718="Ara","Arabica",IF(orders!I718="Lib","Liberica",""))))</f>
        <v>Robusta</v>
      </c>
      <c r="O718" t="str">
        <f t="shared" si="23"/>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 products!$A$1:$A$49, products!$C$1:$C$49,,0)</f>
        <v>D</v>
      </c>
      <c r="K719" s="4">
        <f>_xlfn.XLOOKUP(D719, products!$A$1:$A$49, products!$D$1:$D$49,,0)</f>
        <v>2.5</v>
      </c>
      <c r="L719" s="5">
        <f>_xlfn.XLOOKUP(D719, products!$A$1:$A$49, products!$E$1:$E$49,,0)</f>
        <v>22.884999999999998</v>
      </c>
      <c r="M719" s="5">
        <f t="shared" si="22"/>
        <v>68.655000000000001</v>
      </c>
      <c r="N719" t="str">
        <f>IF(I719="Rob","Robusta",IF(I719="Exc","Excelsa",IF(I719="Ara","Arabica",IF(orders!I719="Lib","Liberica",""))))</f>
        <v>Arabica</v>
      </c>
      <c r="O719" t="str">
        <f t="shared" si="23"/>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 products!$A$1:$A$49, products!$C$1:$C$49,,0)</f>
        <v>D</v>
      </c>
      <c r="K720" s="4">
        <f>_xlfn.XLOOKUP(D720, products!$A$1:$A$49, products!$D$1:$D$49,,0)</f>
        <v>1</v>
      </c>
      <c r="L720" s="5">
        <f>_xlfn.XLOOKUP(D720, products!$A$1:$A$49, products!$E$1:$E$49,,0)</f>
        <v>12.95</v>
      </c>
      <c r="M720" s="5">
        <f t="shared" si="22"/>
        <v>38.849999999999994</v>
      </c>
      <c r="N720" t="str">
        <f>IF(I720="Rob","Robusta",IF(I720="Exc","Excelsa",IF(I720="Ara","Arabica",IF(orders!I720="Lib","Liberica",""))))</f>
        <v>Liberica</v>
      </c>
      <c r="O720" t="str">
        <f t="shared" si="23"/>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 products!$A$1:$A$49, products!$C$1:$C$49,,0)</f>
        <v>L</v>
      </c>
      <c r="K721" s="4">
        <f>_xlfn.XLOOKUP(D721, products!$A$1:$A$49, products!$D$1:$D$49,,0)</f>
        <v>1</v>
      </c>
      <c r="L721" s="5">
        <f>_xlfn.XLOOKUP(D721, products!$A$1:$A$49, products!$E$1:$E$49,,0)</f>
        <v>15.85</v>
      </c>
      <c r="M721" s="5">
        <f t="shared" si="22"/>
        <v>79.25</v>
      </c>
      <c r="N721" t="str">
        <f>IF(I721="Rob","Robusta",IF(I721="Exc","Excelsa",IF(I721="Ara","Arabica",IF(orders!I721="Lib","Liberica",""))))</f>
        <v>Liberica</v>
      </c>
      <c r="O721" t="str">
        <f t="shared" si="23"/>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 products!$A$1:$A$49, products!$C$1:$C$49,,0)</f>
        <v>D</v>
      </c>
      <c r="K722" s="4">
        <f>_xlfn.XLOOKUP(D722, products!$A$1:$A$49, products!$D$1:$D$49,,0)</f>
        <v>0.5</v>
      </c>
      <c r="L722" s="5">
        <f>_xlfn.XLOOKUP(D722, products!$A$1:$A$49, products!$E$1:$E$49,,0)</f>
        <v>7.29</v>
      </c>
      <c r="M722" s="5">
        <f t="shared" si="22"/>
        <v>36.450000000000003</v>
      </c>
      <c r="N722" t="str">
        <f>IF(I722="Rob","Robusta",IF(I722="Exc","Excelsa",IF(I722="Ara","Arabica",IF(orders!I722="Lib","Liberica",""))))</f>
        <v>Excelsa</v>
      </c>
      <c r="O722" t="str">
        <f t="shared" si="23"/>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 products!$A$1:$A$49, products!$C$1:$C$49,,0)</f>
        <v>M</v>
      </c>
      <c r="K723" s="4">
        <f>_xlfn.XLOOKUP(D723, products!$A$1:$A$49, products!$D$1:$D$49,,0)</f>
        <v>0.2</v>
      </c>
      <c r="L723" s="5">
        <f>_xlfn.XLOOKUP(D723, products!$A$1:$A$49, products!$E$1:$E$49,,0)</f>
        <v>2.9849999999999999</v>
      </c>
      <c r="M723" s="5">
        <f t="shared" si="22"/>
        <v>8.9550000000000001</v>
      </c>
      <c r="N723" t="str">
        <f>IF(I723="Rob","Robusta",IF(I723="Exc","Excelsa",IF(I723="Ara","Arabica",IF(orders!I723="Lib","Liberica",""))))</f>
        <v>Robusta</v>
      </c>
      <c r="O723" t="str">
        <f t="shared" si="23"/>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 products!$A$1:$A$49, products!$C$1:$C$49,,0)</f>
        <v>D</v>
      </c>
      <c r="K724" s="4">
        <f>_xlfn.XLOOKUP(D724, products!$A$1:$A$49, products!$D$1:$D$49,,0)</f>
        <v>1</v>
      </c>
      <c r="L724" s="5">
        <f>_xlfn.XLOOKUP(D724, products!$A$1:$A$49, products!$E$1:$E$49,,0)</f>
        <v>12.15</v>
      </c>
      <c r="M724" s="5">
        <f t="shared" si="22"/>
        <v>24.3</v>
      </c>
      <c r="N724" t="str">
        <f>IF(I724="Rob","Robusta",IF(I724="Exc","Excelsa",IF(I724="Ara","Arabica",IF(orders!I724="Lib","Liberica",""))))</f>
        <v>Excelsa</v>
      </c>
      <c r="O724" t="str">
        <f t="shared" si="23"/>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 products!$A$1:$A$49, products!$C$1:$C$49,,0)</f>
        <v>M</v>
      </c>
      <c r="K725" s="4">
        <f>_xlfn.XLOOKUP(D725, products!$A$1:$A$49, products!$D$1:$D$49,,0)</f>
        <v>2.5</v>
      </c>
      <c r="L725" s="5">
        <f>_xlfn.XLOOKUP(D725, products!$A$1:$A$49, products!$E$1:$E$49,,0)</f>
        <v>31.624999999999996</v>
      </c>
      <c r="M725" s="5">
        <f t="shared" si="22"/>
        <v>63.249999999999993</v>
      </c>
      <c r="N725" t="str">
        <f>IF(I725="Rob","Robusta",IF(I725="Exc","Excelsa",IF(I725="Ara","Arabica",IF(orders!I725="Lib","Liberica",""))))</f>
        <v>Excelsa</v>
      </c>
      <c r="O725" t="str">
        <f t="shared" si="23"/>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 products!$A$1:$A$49, products!$C$1:$C$49,,0)</f>
        <v>M</v>
      </c>
      <c r="K726" s="4">
        <f>_xlfn.XLOOKUP(D726, products!$A$1:$A$49, products!$D$1:$D$49,,0)</f>
        <v>0.2</v>
      </c>
      <c r="L726" s="5">
        <f>_xlfn.XLOOKUP(D726, products!$A$1:$A$49, products!$E$1:$E$49,,0)</f>
        <v>3.375</v>
      </c>
      <c r="M726" s="5">
        <f t="shared" si="22"/>
        <v>6.75</v>
      </c>
      <c r="N726" t="str">
        <f>IF(I726="Rob","Robusta",IF(I726="Exc","Excelsa",IF(I726="Ara","Arabica",IF(orders!I726="Lib","Liberica",""))))</f>
        <v>Arabica</v>
      </c>
      <c r="O726" t="str">
        <f t="shared" si="23"/>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 products!$A$1:$A$49, products!$C$1:$C$49,,0)</f>
        <v>L</v>
      </c>
      <c r="K727" s="4">
        <f>_xlfn.XLOOKUP(D727, products!$A$1:$A$49, products!$D$1:$D$49,,0)</f>
        <v>0.2</v>
      </c>
      <c r="L727" s="5">
        <f>_xlfn.XLOOKUP(D727, products!$A$1:$A$49, products!$E$1:$E$49,,0)</f>
        <v>3.8849999999999998</v>
      </c>
      <c r="M727" s="5">
        <f t="shared" si="22"/>
        <v>23.31</v>
      </c>
      <c r="N727" t="str">
        <f>IF(I727="Rob","Robusta",IF(I727="Exc","Excelsa",IF(I727="Ara","Arabica",IF(orders!I727="Lib","Liberica",""))))</f>
        <v>Arabica</v>
      </c>
      <c r="O727" t="str">
        <f t="shared" si="23"/>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 products!$A$1:$A$49, products!$C$1:$C$49,,0)</f>
        <v>L</v>
      </c>
      <c r="K728" s="4">
        <f>_xlfn.XLOOKUP(D728, products!$A$1:$A$49, products!$D$1:$D$49,,0)</f>
        <v>2.5</v>
      </c>
      <c r="L728" s="5">
        <f>_xlfn.XLOOKUP(D728, products!$A$1:$A$49, products!$E$1:$E$49,,0)</f>
        <v>36.454999999999998</v>
      </c>
      <c r="M728" s="5">
        <f t="shared" si="22"/>
        <v>145.82</v>
      </c>
      <c r="N728" t="str">
        <f>IF(I728="Rob","Robusta",IF(I728="Exc","Excelsa",IF(I728="Ara","Arabica",IF(orders!I728="Lib","Liberica",""))))</f>
        <v>Liberica</v>
      </c>
      <c r="O728" t="str">
        <f t="shared" si="23"/>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 products!$A$1:$A$49, products!$C$1:$C$49,,0)</f>
        <v>M</v>
      </c>
      <c r="K729" s="4">
        <f>_xlfn.XLOOKUP(D729, products!$A$1:$A$49, products!$D$1:$D$49,,0)</f>
        <v>0.5</v>
      </c>
      <c r="L729" s="5">
        <f>_xlfn.XLOOKUP(D729, products!$A$1:$A$49, products!$E$1:$E$49,,0)</f>
        <v>5.97</v>
      </c>
      <c r="M729" s="5">
        <f t="shared" si="22"/>
        <v>29.849999999999998</v>
      </c>
      <c r="N729" t="str">
        <f>IF(I729="Rob","Robusta",IF(I729="Exc","Excelsa",IF(I729="Ara","Arabica",IF(orders!I729="Lib","Liberica",""))))</f>
        <v>Robusta</v>
      </c>
      <c r="O729" t="str">
        <f t="shared" si="23"/>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 products!$A$1:$A$49, products!$C$1:$C$49,,0)</f>
        <v>D</v>
      </c>
      <c r="K730" s="4">
        <f>_xlfn.XLOOKUP(D730, products!$A$1:$A$49, products!$D$1:$D$49,,0)</f>
        <v>0.5</v>
      </c>
      <c r="L730" s="5">
        <f>_xlfn.XLOOKUP(D730, products!$A$1:$A$49, products!$E$1:$E$49,,0)</f>
        <v>7.29</v>
      </c>
      <c r="M730" s="5">
        <f t="shared" si="22"/>
        <v>21.87</v>
      </c>
      <c r="N730" t="str">
        <f>IF(I730="Rob","Robusta",IF(I730="Exc","Excelsa",IF(I730="Ara","Arabica",IF(orders!I730="Lib","Liberica",""))))</f>
        <v>Excelsa</v>
      </c>
      <c r="O730" t="str">
        <f t="shared" si="23"/>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 products!$A$1:$A$49, products!$C$1:$C$49,,0)</f>
        <v>M</v>
      </c>
      <c r="K731" s="4">
        <f>_xlfn.XLOOKUP(D731, products!$A$1:$A$49, products!$D$1:$D$49,,0)</f>
        <v>0.2</v>
      </c>
      <c r="L731" s="5">
        <f>_xlfn.XLOOKUP(D731, products!$A$1:$A$49, products!$E$1:$E$49,,0)</f>
        <v>4.3650000000000002</v>
      </c>
      <c r="M731" s="5">
        <f t="shared" si="22"/>
        <v>4.3650000000000002</v>
      </c>
      <c r="N731" t="str">
        <f>IF(I731="Rob","Robusta",IF(I731="Exc","Excelsa",IF(I731="Ara","Arabica",IF(orders!I731="Lib","Liberica",""))))</f>
        <v>Liberica</v>
      </c>
      <c r="O731" t="str">
        <f t="shared" si="23"/>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 products!$A$1:$A$49, products!$C$1:$C$49,,0)</f>
        <v>L</v>
      </c>
      <c r="K732" s="4">
        <f>_xlfn.XLOOKUP(D732, products!$A$1:$A$49, products!$D$1:$D$49,,0)</f>
        <v>2.5</v>
      </c>
      <c r="L732" s="5">
        <f>_xlfn.XLOOKUP(D732, products!$A$1:$A$49, products!$E$1:$E$49,,0)</f>
        <v>36.454999999999998</v>
      </c>
      <c r="M732" s="5">
        <f t="shared" si="22"/>
        <v>36.454999999999998</v>
      </c>
      <c r="N732" t="str">
        <f>IF(I732="Rob","Robusta",IF(I732="Exc","Excelsa",IF(I732="Ara","Arabica",IF(orders!I732="Lib","Liberica",""))))</f>
        <v>Liberica</v>
      </c>
      <c r="O732" t="str">
        <f t="shared" si="23"/>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 products!$A$1:$A$49, products!$C$1:$C$49,,0)</f>
        <v>D</v>
      </c>
      <c r="K733" s="4">
        <f>_xlfn.XLOOKUP(D733, products!$A$1:$A$49, products!$D$1:$D$49,,0)</f>
        <v>0.2</v>
      </c>
      <c r="L733" s="5">
        <f>_xlfn.XLOOKUP(D733, products!$A$1:$A$49, products!$E$1:$E$49,,0)</f>
        <v>3.8849999999999998</v>
      </c>
      <c r="M733" s="5">
        <f t="shared" si="22"/>
        <v>15.54</v>
      </c>
      <c r="N733" t="str">
        <f>IF(I733="Rob","Robusta",IF(I733="Exc","Excelsa",IF(I733="Ara","Arabica",IF(orders!I733="Lib","Liberica",""))))</f>
        <v>Liberica</v>
      </c>
      <c r="O733" t="str">
        <f t="shared" si="23"/>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 products!$A$1:$A$49, products!$C$1:$C$49,,0)</f>
        <v>L</v>
      </c>
      <c r="K734" s="4">
        <f>_xlfn.XLOOKUP(D734, products!$A$1:$A$49, products!$D$1:$D$49,,0)</f>
        <v>0.2</v>
      </c>
      <c r="L734" s="5">
        <f>_xlfn.XLOOKUP(D734, products!$A$1:$A$49, products!$E$1:$E$49,,0)</f>
        <v>4.4550000000000001</v>
      </c>
      <c r="M734" s="5">
        <f t="shared" si="22"/>
        <v>8.91</v>
      </c>
      <c r="N734" t="str">
        <f>IF(I734="Rob","Robusta",IF(I734="Exc","Excelsa",IF(I734="Ara","Arabica",IF(orders!I734="Lib","Liberica",""))))</f>
        <v>Excelsa</v>
      </c>
      <c r="O734" t="str">
        <f t="shared" si="23"/>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 products!$A$1:$A$49, products!$C$1:$C$49,,0)</f>
        <v>M</v>
      </c>
      <c r="K735" s="4">
        <f>_xlfn.XLOOKUP(D735, products!$A$1:$A$49, products!$D$1:$D$49,,0)</f>
        <v>2.5</v>
      </c>
      <c r="L735" s="5">
        <f>_xlfn.XLOOKUP(D735, products!$A$1:$A$49, products!$E$1:$E$49,,0)</f>
        <v>33.464999999999996</v>
      </c>
      <c r="M735" s="5">
        <f t="shared" si="22"/>
        <v>100.39499999999998</v>
      </c>
      <c r="N735" t="str">
        <f>IF(I735="Rob","Robusta",IF(I735="Exc","Excelsa",IF(I735="Ara","Arabica",IF(orders!I735="Lib","Liberica",""))))</f>
        <v>Liberica</v>
      </c>
      <c r="O735" t="str">
        <f t="shared" si="23"/>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 products!$A$1:$A$49, products!$C$1:$C$49,,0)</f>
        <v>D</v>
      </c>
      <c r="K736" s="4">
        <f>_xlfn.XLOOKUP(D736, products!$A$1:$A$49, products!$D$1:$D$49,,0)</f>
        <v>0.2</v>
      </c>
      <c r="L736" s="5">
        <f>_xlfn.XLOOKUP(D736, products!$A$1:$A$49, products!$E$1:$E$49,,0)</f>
        <v>2.6849999999999996</v>
      </c>
      <c r="M736" s="5">
        <f t="shared" si="22"/>
        <v>13.424999999999997</v>
      </c>
      <c r="N736" t="str">
        <f>IF(I736="Rob","Robusta",IF(I736="Exc","Excelsa",IF(I736="Ara","Arabica",IF(orders!I736="Lib","Liberica",""))))</f>
        <v>Robusta</v>
      </c>
      <c r="O736" t="str">
        <f t="shared" si="23"/>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 products!$A$1:$A$49, products!$C$1:$C$49,,0)</f>
        <v>D</v>
      </c>
      <c r="K737" s="4">
        <f>_xlfn.XLOOKUP(D737, products!$A$1:$A$49, products!$D$1:$D$49,,0)</f>
        <v>0.2</v>
      </c>
      <c r="L737" s="5">
        <f>_xlfn.XLOOKUP(D737, products!$A$1:$A$49, products!$E$1:$E$49,,0)</f>
        <v>3.645</v>
      </c>
      <c r="M737" s="5">
        <f t="shared" si="22"/>
        <v>21.87</v>
      </c>
      <c r="N737" t="str">
        <f>IF(I737="Rob","Robusta",IF(I737="Exc","Excelsa",IF(I737="Ara","Arabica",IF(orders!I737="Lib","Liberica",""))))</f>
        <v>Excelsa</v>
      </c>
      <c r="O737" t="str">
        <f t="shared" si="23"/>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 products!$A$1:$A$49, products!$C$1:$C$49,,0)</f>
        <v>D</v>
      </c>
      <c r="K738" s="4">
        <f>_xlfn.XLOOKUP(D738, products!$A$1:$A$49, products!$D$1:$D$49,,0)</f>
        <v>1</v>
      </c>
      <c r="L738" s="5">
        <f>_xlfn.XLOOKUP(D738, products!$A$1:$A$49, products!$E$1:$E$49,,0)</f>
        <v>12.95</v>
      </c>
      <c r="M738" s="5">
        <f t="shared" si="22"/>
        <v>25.9</v>
      </c>
      <c r="N738" t="str">
        <f>IF(I738="Rob","Robusta",IF(I738="Exc","Excelsa",IF(I738="Ara","Arabica",IF(orders!I738="Lib","Liberica",""))))</f>
        <v>Liberica</v>
      </c>
      <c r="O738" t="str">
        <f t="shared" si="23"/>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 products!$A$1:$A$49, products!$C$1:$C$49,,0)</f>
        <v>M</v>
      </c>
      <c r="K739" s="4">
        <f>_xlfn.XLOOKUP(D739, products!$A$1:$A$49, products!$D$1:$D$49,,0)</f>
        <v>1</v>
      </c>
      <c r="L739" s="5">
        <f>_xlfn.XLOOKUP(D739, products!$A$1:$A$49, products!$E$1:$E$49,,0)</f>
        <v>11.25</v>
      </c>
      <c r="M739" s="5">
        <f t="shared" si="22"/>
        <v>56.25</v>
      </c>
      <c r="N739" t="str">
        <f>IF(I739="Rob","Robusta",IF(I739="Exc","Excelsa",IF(I739="Ara","Arabica",IF(orders!I739="Lib","Liberica",""))))</f>
        <v>Arabica</v>
      </c>
      <c r="O739" t="str">
        <f t="shared" si="23"/>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 products!$A$1:$A$49, products!$C$1:$C$49,,0)</f>
        <v>L</v>
      </c>
      <c r="K740" s="4">
        <f>_xlfn.XLOOKUP(D740, products!$A$1:$A$49, products!$D$1:$D$49,,0)</f>
        <v>0.2</v>
      </c>
      <c r="L740" s="5">
        <f>_xlfn.XLOOKUP(D740, products!$A$1:$A$49, products!$E$1:$E$49,,0)</f>
        <v>3.5849999999999995</v>
      </c>
      <c r="M740" s="5">
        <f t="shared" si="22"/>
        <v>10.754999999999999</v>
      </c>
      <c r="N740" t="str">
        <f>IF(I740="Rob","Robusta",IF(I740="Exc","Excelsa",IF(I740="Ara","Arabica",IF(orders!I740="Lib","Liberica",""))))</f>
        <v>Robusta</v>
      </c>
      <c r="O740" t="str">
        <f t="shared" si="23"/>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 products!$A$1:$A$49, products!$C$1:$C$49,,0)</f>
        <v>D</v>
      </c>
      <c r="K741" s="4">
        <f>_xlfn.XLOOKUP(D741, products!$A$1:$A$49, products!$D$1:$D$49,,0)</f>
        <v>0.2</v>
      </c>
      <c r="L741" s="5">
        <f>_xlfn.XLOOKUP(D741, products!$A$1:$A$49, products!$E$1:$E$49,,0)</f>
        <v>3.645</v>
      </c>
      <c r="M741" s="5">
        <f t="shared" si="22"/>
        <v>18.225000000000001</v>
      </c>
      <c r="N741" t="str">
        <f>IF(I741="Rob","Robusta",IF(I741="Exc","Excelsa",IF(I741="Ara","Arabica",IF(orders!I741="Lib","Liberica",""))))</f>
        <v>Excelsa</v>
      </c>
      <c r="O741" t="str">
        <f t="shared" si="23"/>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 products!$A$1:$A$49, products!$C$1:$C$49,,0)</f>
        <v>L</v>
      </c>
      <c r="K742" s="4">
        <f>_xlfn.XLOOKUP(D742, products!$A$1:$A$49, products!$D$1:$D$49,,0)</f>
        <v>0.5</v>
      </c>
      <c r="L742" s="5">
        <f>_xlfn.XLOOKUP(D742, products!$A$1:$A$49, products!$E$1:$E$49,,0)</f>
        <v>7.169999999999999</v>
      </c>
      <c r="M742" s="5">
        <f t="shared" si="22"/>
        <v>28.679999999999996</v>
      </c>
      <c r="N742" t="str">
        <f>IF(I742="Rob","Robusta",IF(I742="Exc","Excelsa",IF(I742="Ara","Arabica",IF(orders!I742="Lib","Liberica",""))))</f>
        <v>Robusta</v>
      </c>
      <c r="O742" t="str">
        <f t="shared" si="23"/>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 products!$A$1:$A$49, products!$C$1:$C$49,,0)</f>
        <v>M</v>
      </c>
      <c r="K743" s="4">
        <f>_xlfn.XLOOKUP(D743, products!$A$1:$A$49, products!$D$1:$D$49,,0)</f>
        <v>0.2</v>
      </c>
      <c r="L743" s="5">
        <f>_xlfn.XLOOKUP(D743, products!$A$1:$A$49, products!$E$1:$E$49,,0)</f>
        <v>4.3650000000000002</v>
      </c>
      <c r="M743" s="5">
        <f t="shared" si="22"/>
        <v>8.73</v>
      </c>
      <c r="N743" t="str">
        <f>IF(I743="Rob","Robusta",IF(I743="Exc","Excelsa",IF(I743="Ara","Arabica",IF(orders!I743="Lib","Liberica",""))))</f>
        <v>Liberica</v>
      </c>
      <c r="O743" t="str">
        <f t="shared" si="23"/>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 products!$A$1:$A$49, products!$C$1:$C$49,,0)</f>
        <v>M</v>
      </c>
      <c r="K744" s="4">
        <f>_xlfn.XLOOKUP(D744, products!$A$1:$A$49, products!$D$1:$D$49,,0)</f>
        <v>1</v>
      </c>
      <c r="L744" s="5">
        <f>_xlfn.XLOOKUP(D744, products!$A$1:$A$49, products!$E$1:$E$49,,0)</f>
        <v>14.55</v>
      </c>
      <c r="M744" s="5">
        <f t="shared" si="22"/>
        <v>58.2</v>
      </c>
      <c r="N744" t="str">
        <f>IF(I744="Rob","Robusta",IF(I744="Exc","Excelsa",IF(I744="Ara","Arabica",IF(orders!I744="Lib","Liberica",""))))</f>
        <v>Liberica</v>
      </c>
      <c r="O744" t="str">
        <f t="shared" si="23"/>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 products!$A$1:$A$49, products!$C$1:$C$49,,0)</f>
        <v>D</v>
      </c>
      <c r="K745" s="4">
        <f>_xlfn.XLOOKUP(D745, products!$A$1:$A$49, products!$D$1:$D$49,,0)</f>
        <v>0.5</v>
      </c>
      <c r="L745" s="5">
        <f>_xlfn.XLOOKUP(D745, products!$A$1:$A$49, products!$E$1:$E$49,,0)</f>
        <v>5.97</v>
      </c>
      <c r="M745" s="5">
        <f t="shared" si="22"/>
        <v>17.91</v>
      </c>
      <c r="N745" t="str">
        <f>IF(I745="Rob","Robusta",IF(I745="Exc","Excelsa",IF(I745="Ara","Arabica",IF(orders!I745="Lib","Liberica",""))))</f>
        <v>Arabica</v>
      </c>
      <c r="O745" t="str">
        <f t="shared" si="23"/>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 products!$A$1:$A$49, products!$C$1:$C$49,,0)</f>
        <v>M</v>
      </c>
      <c r="K746" s="4">
        <f>_xlfn.XLOOKUP(D746, products!$A$1:$A$49, products!$D$1:$D$49,,0)</f>
        <v>0.2</v>
      </c>
      <c r="L746" s="5">
        <f>_xlfn.XLOOKUP(D746, products!$A$1:$A$49, products!$E$1:$E$49,,0)</f>
        <v>2.9849999999999999</v>
      </c>
      <c r="M746" s="5">
        <f t="shared" si="22"/>
        <v>17.91</v>
      </c>
      <c r="N746" t="str">
        <f>IF(I746="Rob","Robusta",IF(I746="Exc","Excelsa",IF(I746="Ara","Arabica",IF(orders!I746="Lib","Liberica",""))))</f>
        <v>Robusta</v>
      </c>
      <c r="O746" t="str">
        <f t="shared" si="23"/>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 products!$A$1:$A$49, products!$C$1:$C$49,,0)</f>
        <v>D</v>
      </c>
      <c r="K747" s="4">
        <f>_xlfn.XLOOKUP(D747, products!$A$1:$A$49, products!$D$1:$D$49,,0)</f>
        <v>0.5</v>
      </c>
      <c r="L747" s="5">
        <f>_xlfn.XLOOKUP(D747, products!$A$1:$A$49, products!$E$1:$E$49,,0)</f>
        <v>7.29</v>
      </c>
      <c r="M747" s="5">
        <f t="shared" si="22"/>
        <v>14.58</v>
      </c>
      <c r="N747" t="str">
        <f>IF(I747="Rob","Robusta",IF(I747="Exc","Excelsa",IF(I747="Ara","Arabica",IF(orders!I747="Lib","Liberica",""))))</f>
        <v>Excelsa</v>
      </c>
      <c r="O747" t="str">
        <f t="shared" si="23"/>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 products!$A$1:$A$49, products!$C$1:$C$49,,0)</f>
        <v>M</v>
      </c>
      <c r="K748" s="4">
        <f>_xlfn.XLOOKUP(D748, products!$A$1:$A$49, products!$D$1:$D$49,,0)</f>
        <v>1</v>
      </c>
      <c r="L748" s="5">
        <f>_xlfn.XLOOKUP(D748, products!$A$1:$A$49, products!$E$1:$E$49,,0)</f>
        <v>11.25</v>
      </c>
      <c r="M748" s="5">
        <f t="shared" si="22"/>
        <v>33.75</v>
      </c>
      <c r="N748" t="str">
        <f>IF(I748="Rob","Robusta",IF(I748="Exc","Excelsa",IF(I748="Ara","Arabica",IF(orders!I748="Lib","Liberica",""))))</f>
        <v>Arabica</v>
      </c>
      <c r="O748" t="str">
        <f t="shared" si="23"/>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 products!$A$1:$A$49, products!$C$1:$C$49,,0)</f>
        <v>M</v>
      </c>
      <c r="K749" s="4">
        <f>_xlfn.XLOOKUP(D749, products!$A$1:$A$49, products!$D$1:$D$49,,0)</f>
        <v>0.5</v>
      </c>
      <c r="L749" s="5">
        <f>_xlfn.XLOOKUP(D749, products!$A$1:$A$49, products!$E$1:$E$49,,0)</f>
        <v>8.73</v>
      </c>
      <c r="M749" s="5">
        <f t="shared" si="22"/>
        <v>34.92</v>
      </c>
      <c r="N749" t="str">
        <f>IF(I749="Rob","Robusta",IF(I749="Exc","Excelsa",IF(I749="Ara","Arabica",IF(orders!I749="Lib","Liberica",""))))</f>
        <v>Liberica</v>
      </c>
      <c r="O749" t="str">
        <f t="shared" si="23"/>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 products!$A$1:$A$49, products!$C$1:$C$49,,0)</f>
        <v>D</v>
      </c>
      <c r="K750" s="4">
        <f>_xlfn.XLOOKUP(D750, products!$A$1:$A$49, products!$D$1:$D$49,,0)</f>
        <v>0.5</v>
      </c>
      <c r="L750" s="5">
        <f>_xlfn.XLOOKUP(D750, products!$A$1:$A$49, products!$E$1:$E$49,,0)</f>
        <v>7.29</v>
      </c>
      <c r="M750" s="5">
        <f t="shared" si="22"/>
        <v>14.58</v>
      </c>
      <c r="N750" t="str">
        <f>IF(I750="Rob","Robusta",IF(I750="Exc","Excelsa",IF(I750="Ara","Arabica",IF(orders!I750="Lib","Liberica",""))))</f>
        <v>Excelsa</v>
      </c>
      <c r="O750" t="str">
        <f t="shared" si="23"/>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 products!$A$1:$A$49, products!$C$1:$C$49,,0)</f>
        <v>D</v>
      </c>
      <c r="K751" s="4">
        <f>_xlfn.XLOOKUP(D751, products!$A$1:$A$49, products!$D$1:$D$49,,0)</f>
        <v>0.2</v>
      </c>
      <c r="L751" s="5">
        <f>_xlfn.XLOOKUP(D751, products!$A$1:$A$49, products!$E$1:$E$49,,0)</f>
        <v>2.6849999999999996</v>
      </c>
      <c r="M751" s="5">
        <f t="shared" si="22"/>
        <v>5.3699999999999992</v>
      </c>
      <c r="N751" t="str">
        <f>IF(I751="Rob","Robusta",IF(I751="Exc","Excelsa",IF(I751="Ara","Arabica",IF(orders!I751="Lib","Liberica",""))))</f>
        <v>Robusta</v>
      </c>
      <c r="O751" t="str">
        <f t="shared" si="23"/>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 products!$A$1:$A$49, products!$C$1:$C$49,,0)</f>
        <v>M</v>
      </c>
      <c r="K752" s="4">
        <f>_xlfn.XLOOKUP(D752, products!$A$1:$A$49, products!$D$1:$D$49,,0)</f>
        <v>0.5</v>
      </c>
      <c r="L752" s="5">
        <f>_xlfn.XLOOKUP(D752, products!$A$1:$A$49, products!$E$1:$E$49,,0)</f>
        <v>5.97</v>
      </c>
      <c r="M752" s="5">
        <f t="shared" si="22"/>
        <v>5.97</v>
      </c>
      <c r="N752" t="str">
        <f>IF(I752="Rob","Robusta",IF(I752="Exc","Excelsa",IF(I752="Ara","Arabica",IF(orders!I752="Lib","Liberica",""))))</f>
        <v>Robusta</v>
      </c>
      <c r="O752" t="str">
        <f t="shared" si="23"/>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 products!$A$1:$A$49, products!$C$1:$C$49,,0)</f>
        <v>L</v>
      </c>
      <c r="K753" s="4">
        <f>_xlfn.XLOOKUP(D753, products!$A$1:$A$49, products!$D$1:$D$49,,0)</f>
        <v>0.5</v>
      </c>
      <c r="L753" s="5">
        <f>_xlfn.XLOOKUP(D753, products!$A$1:$A$49, products!$E$1:$E$49,,0)</f>
        <v>9.51</v>
      </c>
      <c r="M753" s="5">
        <f t="shared" si="22"/>
        <v>19.02</v>
      </c>
      <c r="N753" t="str">
        <f>IF(I753="Rob","Robusta",IF(I753="Exc","Excelsa",IF(I753="Ara","Arabica",IF(orders!I753="Lib","Liberica",""))))</f>
        <v>Liberica</v>
      </c>
      <c r="O753" t="str">
        <f t="shared" si="23"/>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 products!$A$1:$A$49, products!$C$1:$C$49,,0)</f>
        <v>M</v>
      </c>
      <c r="K754" s="4">
        <f>_xlfn.XLOOKUP(D754, products!$A$1:$A$49, products!$D$1:$D$49,,0)</f>
        <v>1</v>
      </c>
      <c r="L754" s="5">
        <f>_xlfn.XLOOKUP(D754, products!$A$1:$A$49, products!$E$1:$E$49,,0)</f>
        <v>13.75</v>
      </c>
      <c r="M754" s="5">
        <f t="shared" si="22"/>
        <v>27.5</v>
      </c>
      <c r="N754" t="str">
        <f>IF(I754="Rob","Robusta",IF(I754="Exc","Excelsa",IF(I754="Ara","Arabica",IF(orders!I754="Lib","Liberica",""))))</f>
        <v>Excelsa</v>
      </c>
      <c r="O754" t="str">
        <f t="shared" si="23"/>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 products!$A$1:$A$49, products!$C$1:$C$49,,0)</f>
        <v>D</v>
      </c>
      <c r="K755" s="4">
        <f>_xlfn.XLOOKUP(D755, products!$A$1:$A$49, products!$D$1:$D$49,,0)</f>
        <v>0.5</v>
      </c>
      <c r="L755" s="5">
        <f>_xlfn.XLOOKUP(D755, products!$A$1:$A$49, products!$E$1:$E$49,,0)</f>
        <v>5.97</v>
      </c>
      <c r="M755" s="5">
        <f t="shared" si="22"/>
        <v>29.849999999999998</v>
      </c>
      <c r="N755" t="str">
        <f>IF(I755="Rob","Robusta",IF(I755="Exc","Excelsa",IF(I755="Ara","Arabica",IF(orders!I755="Lib","Liberica",""))))</f>
        <v>Arabica</v>
      </c>
      <c r="O755" t="str">
        <f t="shared" si="23"/>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 products!$A$1:$A$49, products!$C$1:$C$49,,0)</f>
        <v>D</v>
      </c>
      <c r="K756" s="4">
        <f>_xlfn.XLOOKUP(D756, products!$A$1:$A$49, products!$D$1:$D$49,,0)</f>
        <v>0.2</v>
      </c>
      <c r="L756" s="5">
        <f>_xlfn.XLOOKUP(D756, products!$A$1:$A$49, products!$E$1:$E$49,,0)</f>
        <v>2.9849999999999999</v>
      </c>
      <c r="M756" s="5">
        <f t="shared" si="22"/>
        <v>17.91</v>
      </c>
      <c r="N756" t="str">
        <f>IF(I756="Rob","Robusta",IF(I756="Exc","Excelsa",IF(I756="Ara","Arabica",IF(orders!I756="Lib","Liberica",""))))</f>
        <v>Arabica</v>
      </c>
      <c r="O756" t="str">
        <f t="shared" si="23"/>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 products!$A$1:$A$49, products!$C$1:$C$49,,0)</f>
        <v>L</v>
      </c>
      <c r="K757" s="4">
        <f>_xlfn.XLOOKUP(D757, products!$A$1:$A$49, products!$D$1:$D$49,,0)</f>
        <v>0.2</v>
      </c>
      <c r="L757" s="5">
        <f>_xlfn.XLOOKUP(D757, products!$A$1:$A$49, products!$E$1:$E$49,,0)</f>
        <v>4.7549999999999999</v>
      </c>
      <c r="M757" s="5">
        <f t="shared" si="22"/>
        <v>28.53</v>
      </c>
      <c r="N757" t="str">
        <f>IF(I757="Rob","Robusta",IF(I757="Exc","Excelsa",IF(I757="Ara","Arabica",IF(orders!I757="Lib","Liberica",""))))</f>
        <v>Liberica</v>
      </c>
      <c r="O757" t="str">
        <f t="shared" si="23"/>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 products!$A$1:$A$49, products!$C$1:$C$49,,0)</f>
        <v>D</v>
      </c>
      <c r="K758" s="4">
        <f>_xlfn.XLOOKUP(D758, products!$A$1:$A$49, products!$D$1:$D$49,,0)</f>
        <v>1</v>
      </c>
      <c r="L758" s="5">
        <f>_xlfn.XLOOKUP(D758, products!$A$1:$A$49, products!$E$1:$E$49,,0)</f>
        <v>8.9499999999999993</v>
      </c>
      <c r="M758" s="5">
        <f t="shared" si="22"/>
        <v>35.799999999999997</v>
      </c>
      <c r="N758" t="str">
        <f>IF(I758="Rob","Robusta",IF(I758="Exc","Excelsa",IF(I758="Ara","Arabica",IF(orders!I758="Lib","Liberica",""))))</f>
        <v>Robusta</v>
      </c>
      <c r="O758" t="str">
        <f t="shared" si="23"/>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 products!$A$1:$A$49, products!$C$1:$C$49,,0)</f>
        <v>D</v>
      </c>
      <c r="K759" s="4">
        <f>_xlfn.XLOOKUP(D759, products!$A$1:$A$49, products!$D$1:$D$49,,0)</f>
        <v>0.5</v>
      </c>
      <c r="L759" s="5">
        <f>_xlfn.XLOOKUP(D759, products!$A$1:$A$49, products!$E$1:$E$49,,0)</f>
        <v>5.97</v>
      </c>
      <c r="M759" s="5">
        <f t="shared" si="22"/>
        <v>17.91</v>
      </c>
      <c r="N759" t="str">
        <f>IF(I759="Rob","Robusta",IF(I759="Exc","Excelsa",IF(I759="Ara","Arabica",IF(orders!I759="Lib","Liberica",""))))</f>
        <v>Arabica</v>
      </c>
      <c r="O759" t="str">
        <f t="shared" si="23"/>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 products!$A$1:$A$49, products!$C$1:$C$49,,0)</f>
        <v>D</v>
      </c>
      <c r="K760" s="4">
        <f>_xlfn.XLOOKUP(D760, products!$A$1:$A$49, products!$D$1:$D$49,,0)</f>
        <v>1</v>
      </c>
      <c r="L760" s="5">
        <f>_xlfn.XLOOKUP(D760, products!$A$1:$A$49, products!$E$1:$E$49,,0)</f>
        <v>8.9499999999999993</v>
      </c>
      <c r="M760" s="5">
        <f t="shared" si="22"/>
        <v>8.9499999999999993</v>
      </c>
      <c r="N760" t="str">
        <f>IF(I760="Rob","Robusta",IF(I760="Exc","Excelsa",IF(I760="Ara","Arabica",IF(orders!I760="Lib","Liberica",""))))</f>
        <v>Robusta</v>
      </c>
      <c r="O760" t="str">
        <f t="shared" si="23"/>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 products!$A$1:$A$49, products!$C$1:$C$49,,0)</f>
        <v>D</v>
      </c>
      <c r="K761" s="4">
        <f>_xlfn.XLOOKUP(D761, products!$A$1:$A$49, products!$D$1:$D$49,,0)</f>
        <v>2.5</v>
      </c>
      <c r="L761" s="5">
        <f>_xlfn.XLOOKUP(D761, products!$A$1:$A$49, products!$E$1:$E$49,,0)</f>
        <v>29.784999999999997</v>
      </c>
      <c r="M761" s="5">
        <f t="shared" si="22"/>
        <v>29.784999999999997</v>
      </c>
      <c r="N761" t="str">
        <f>IF(I761="Rob","Robusta",IF(I761="Exc","Excelsa",IF(I761="Ara","Arabica",IF(orders!I761="Lib","Liberica",""))))</f>
        <v>Liberica</v>
      </c>
      <c r="O761" t="str">
        <f t="shared" si="23"/>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 products!$A$1:$A$49, products!$C$1:$C$49,,0)</f>
        <v>L</v>
      </c>
      <c r="K762" s="4">
        <f>_xlfn.XLOOKUP(D762, products!$A$1:$A$49, products!$D$1:$D$49,,0)</f>
        <v>0.5</v>
      </c>
      <c r="L762" s="5">
        <f>_xlfn.XLOOKUP(D762, products!$A$1:$A$49, products!$E$1:$E$49,,0)</f>
        <v>8.91</v>
      </c>
      <c r="M762" s="5">
        <f t="shared" si="22"/>
        <v>44.55</v>
      </c>
      <c r="N762" t="str">
        <f>IF(I762="Rob","Robusta",IF(I762="Exc","Excelsa",IF(I762="Ara","Arabica",IF(orders!I762="Lib","Liberica",""))))</f>
        <v>Excelsa</v>
      </c>
      <c r="O762" t="str">
        <f t="shared" si="23"/>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 products!$A$1:$A$49, products!$C$1:$C$49,,0)</f>
        <v>L</v>
      </c>
      <c r="K763" s="4">
        <f>_xlfn.XLOOKUP(D763, products!$A$1:$A$49, products!$D$1:$D$49,,0)</f>
        <v>1</v>
      </c>
      <c r="L763" s="5">
        <f>_xlfn.XLOOKUP(D763, products!$A$1:$A$49, products!$E$1:$E$49,,0)</f>
        <v>14.85</v>
      </c>
      <c r="M763" s="5">
        <f t="shared" si="22"/>
        <v>89.1</v>
      </c>
      <c r="N763" t="str">
        <f>IF(I763="Rob","Robusta",IF(I763="Exc","Excelsa",IF(I763="Ara","Arabica",IF(orders!I763="Lib","Liberica",""))))</f>
        <v>Excelsa</v>
      </c>
      <c r="O763" t="str">
        <f t="shared" si="23"/>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 products!$A$1:$A$49, products!$C$1:$C$49,,0)</f>
        <v>M</v>
      </c>
      <c r="K764" s="4">
        <f>_xlfn.XLOOKUP(D764, products!$A$1:$A$49, products!$D$1:$D$49,,0)</f>
        <v>0.5</v>
      </c>
      <c r="L764" s="5">
        <f>_xlfn.XLOOKUP(D764, products!$A$1:$A$49, products!$E$1:$E$49,,0)</f>
        <v>8.73</v>
      </c>
      <c r="M764" s="5">
        <f t="shared" si="22"/>
        <v>43.650000000000006</v>
      </c>
      <c r="N764" t="str">
        <f>IF(I764="Rob","Robusta",IF(I764="Exc","Excelsa",IF(I764="Ara","Arabica",IF(orders!I764="Lib","Liberica",""))))</f>
        <v>Liberica</v>
      </c>
      <c r="O764" t="str">
        <f t="shared" si="23"/>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 products!$A$1:$A$49, products!$C$1:$C$49,,0)</f>
        <v>L</v>
      </c>
      <c r="K765" s="4">
        <f>_xlfn.XLOOKUP(D765, products!$A$1:$A$49, products!$D$1:$D$49,,0)</f>
        <v>0.5</v>
      </c>
      <c r="L765" s="5">
        <f>_xlfn.XLOOKUP(D765, products!$A$1:$A$49, products!$E$1:$E$49,,0)</f>
        <v>7.77</v>
      </c>
      <c r="M765" s="5">
        <f t="shared" si="22"/>
        <v>23.31</v>
      </c>
      <c r="N765" t="str">
        <f>IF(I765="Rob","Robusta",IF(I765="Exc","Excelsa",IF(I765="Ara","Arabica",IF(orders!I765="Lib","Liberica",""))))</f>
        <v>Arabica</v>
      </c>
      <c r="O765" t="str">
        <f t="shared" si="23"/>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 products!$A$1:$A$49, products!$C$1:$C$49,,0)</f>
        <v>L</v>
      </c>
      <c r="K766" s="4">
        <f>_xlfn.XLOOKUP(D766, products!$A$1:$A$49, products!$D$1:$D$49,,0)</f>
        <v>2.5</v>
      </c>
      <c r="L766" s="5">
        <f>_xlfn.XLOOKUP(D766, products!$A$1:$A$49, products!$E$1:$E$49,,0)</f>
        <v>29.784999999999997</v>
      </c>
      <c r="M766" s="5">
        <f t="shared" si="22"/>
        <v>178.70999999999998</v>
      </c>
      <c r="N766" t="str">
        <f>IF(I766="Rob","Robusta",IF(I766="Exc","Excelsa",IF(I766="Ara","Arabica",IF(orders!I766="Lib","Liberica",""))))</f>
        <v>Arabica</v>
      </c>
      <c r="O766" t="str">
        <f t="shared" si="23"/>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 products!$A$1:$A$49, products!$C$1:$C$49,,0)</f>
        <v>M</v>
      </c>
      <c r="K767" s="4">
        <f>_xlfn.XLOOKUP(D767, products!$A$1:$A$49, products!$D$1:$D$49,,0)</f>
        <v>1</v>
      </c>
      <c r="L767" s="5">
        <f>_xlfn.XLOOKUP(D767, products!$A$1:$A$49, products!$E$1:$E$49,,0)</f>
        <v>9.9499999999999993</v>
      </c>
      <c r="M767" s="5">
        <f t="shared" si="22"/>
        <v>59.699999999999996</v>
      </c>
      <c r="N767" t="str">
        <f>IF(I767="Rob","Robusta",IF(I767="Exc","Excelsa",IF(I767="Ara","Arabica",IF(orders!I767="Lib","Liberica",""))))</f>
        <v>Robusta</v>
      </c>
      <c r="O767" t="str">
        <f t="shared" si="23"/>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 products!$A$1:$A$49, products!$C$1:$C$49,,0)</f>
        <v>L</v>
      </c>
      <c r="K768" s="4">
        <f>_xlfn.XLOOKUP(D768, products!$A$1:$A$49, products!$D$1:$D$49,,0)</f>
        <v>0.5</v>
      </c>
      <c r="L768" s="5">
        <f>_xlfn.XLOOKUP(D768, products!$A$1:$A$49, products!$E$1:$E$49,,0)</f>
        <v>7.77</v>
      </c>
      <c r="M768" s="5">
        <f t="shared" si="22"/>
        <v>15.54</v>
      </c>
      <c r="N768" t="str">
        <f>IF(I768="Rob","Robusta",IF(I768="Exc","Excelsa",IF(I768="Ara","Arabica",IF(orders!I768="Lib","Liberica",""))))</f>
        <v>Arabica</v>
      </c>
      <c r="O768" t="str">
        <f t="shared" si="23"/>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 products!$A$1:$A$49, products!$C$1:$C$49,,0)</f>
        <v>L</v>
      </c>
      <c r="K769" s="4">
        <f>_xlfn.XLOOKUP(D769, products!$A$1:$A$49, products!$D$1:$D$49,,0)</f>
        <v>2.5</v>
      </c>
      <c r="L769" s="5">
        <f>_xlfn.XLOOKUP(D769, products!$A$1:$A$49, products!$E$1:$E$49,,0)</f>
        <v>29.784999999999997</v>
      </c>
      <c r="M769" s="5">
        <f t="shared" si="22"/>
        <v>89.35499999999999</v>
      </c>
      <c r="N769" t="str">
        <f>IF(I769="Rob","Robusta",IF(I769="Exc","Excelsa",IF(I769="Ara","Arabica",IF(orders!I769="Lib","Liberica",""))))</f>
        <v>Arabica</v>
      </c>
      <c r="O769" t="str">
        <f t="shared" si="23"/>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 products!$A$1:$A$49, products!$C$1:$C$49,,0)</f>
        <v>L</v>
      </c>
      <c r="K770" s="4">
        <f>_xlfn.XLOOKUP(D770, products!$A$1:$A$49, products!$D$1:$D$49,,0)</f>
        <v>1</v>
      </c>
      <c r="L770" s="5">
        <f>_xlfn.XLOOKUP(D770, products!$A$1:$A$49, products!$E$1:$E$49,,0)</f>
        <v>11.95</v>
      </c>
      <c r="M770" s="5">
        <f t="shared" ref="M770:M833" si="24">L770*E770</f>
        <v>23.9</v>
      </c>
      <c r="N770" t="str">
        <f>IF(I770="Rob","Robusta",IF(I770="Exc","Excelsa",IF(I770="Ara","Arabica",IF(orders!I770="Lib","Liberica",""))))</f>
        <v>Robusta</v>
      </c>
      <c r="O770" t="str">
        <f t="shared" ref="O770:O833" si="25">IF(J770="M","Medium",IF(J770="L","Light",IF(J770="D","Dark","")))</f>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 products!$A$1:$A$49, products!$C$1:$C$49,,0)</f>
        <v>M</v>
      </c>
      <c r="K771" s="4">
        <f>_xlfn.XLOOKUP(D771, products!$A$1:$A$49, products!$D$1:$D$49,,0)</f>
        <v>2.5</v>
      </c>
      <c r="L771" s="5">
        <f>_xlfn.XLOOKUP(D771, products!$A$1:$A$49, products!$E$1:$E$49,,0)</f>
        <v>22.884999999999998</v>
      </c>
      <c r="M771" s="5">
        <f t="shared" si="24"/>
        <v>137.31</v>
      </c>
      <c r="N771" t="str">
        <f>IF(I771="Rob","Robusta",IF(I771="Exc","Excelsa",IF(I771="Ara","Arabica",IF(orders!I771="Lib","Liberica",""))))</f>
        <v>Robusta</v>
      </c>
      <c r="O771" t="str">
        <f t="shared" si="25"/>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 products!$A$1:$A$49, products!$C$1:$C$49,,0)</f>
        <v>D</v>
      </c>
      <c r="K772" s="4">
        <f>_xlfn.XLOOKUP(D772, products!$A$1:$A$49, products!$D$1:$D$49,,0)</f>
        <v>1</v>
      </c>
      <c r="L772" s="5">
        <f>_xlfn.XLOOKUP(D772, products!$A$1:$A$49, products!$E$1:$E$49,,0)</f>
        <v>9.9499999999999993</v>
      </c>
      <c r="M772" s="5">
        <f t="shared" si="24"/>
        <v>9.9499999999999993</v>
      </c>
      <c r="N772" t="str">
        <f>IF(I772="Rob","Robusta",IF(I772="Exc","Excelsa",IF(I772="Ara","Arabica",IF(orders!I772="Lib","Liberica",""))))</f>
        <v>Arabica</v>
      </c>
      <c r="O772" t="str">
        <f t="shared" si="25"/>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 products!$A$1:$A$49, products!$C$1:$C$49,,0)</f>
        <v>L</v>
      </c>
      <c r="K773" s="4">
        <f>_xlfn.XLOOKUP(D773, products!$A$1:$A$49, products!$D$1:$D$49,,0)</f>
        <v>0.5</v>
      </c>
      <c r="L773" s="5">
        <f>_xlfn.XLOOKUP(D773, products!$A$1:$A$49, products!$E$1:$E$49,,0)</f>
        <v>7.169999999999999</v>
      </c>
      <c r="M773" s="5">
        <f t="shared" si="24"/>
        <v>21.509999999999998</v>
      </c>
      <c r="N773" t="str">
        <f>IF(I773="Rob","Robusta",IF(I773="Exc","Excelsa",IF(I773="Ara","Arabica",IF(orders!I773="Lib","Liberica",""))))</f>
        <v>Robusta</v>
      </c>
      <c r="O773" t="str">
        <f t="shared" si="25"/>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 products!$A$1:$A$49, products!$C$1:$C$49,,0)</f>
        <v>M</v>
      </c>
      <c r="K774" s="4">
        <f>_xlfn.XLOOKUP(D774, products!$A$1:$A$49, products!$D$1:$D$49,,0)</f>
        <v>1</v>
      </c>
      <c r="L774" s="5">
        <f>_xlfn.XLOOKUP(D774, products!$A$1:$A$49, products!$E$1:$E$49,,0)</f>
        <v>13.75</v>
      </c>
      <c r="M774" s="5">
        <f t="shared" si="24"/>
        <v>82.5</v>
      </c>
      <c r="N774" t="str">
        <f>IF(I774="Rob","Robusta",IF(I774="Exc","Excelsa",IF(I774="Ara","Arabica",IF(orders!I774="Lib","Liberica",""))))</f>
        <v>Excelsa</v>
      </c>
      <c r="O774" t="str">
        <f t="shared" si="25"/>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 products!$A$1:$A$49, products!$C$1:$C$49,,0)</f>
        <v>M</v>
      </c>
      <c r="K775" s="4">
        <f>_xlfn.XLOOKUP(D775, products!$A$1:$A$49, products!$D$1:$D$49,,0)</f>
        <v>0.2</v>
      </c>
      <c r="L775" s="5">
        <f>_xlfn.XLOOKUP(D775, products!$A$1:$A$49, products!$E$1:$E$49,,0)</f>
        <v>4.3650000000000002</v>
      </c>
      <c r="M775" s="5">
        <f t="shared" si="24"/>
        <v>8.73</v>
      </c>
      <c r="N775" t="str">
        <f>IF(I775="Rob","Robusta",IF(I775="Exc","Excelsa",IF(I775="Ara","Arabica",IF(orders!I775="Lib","Liberica",""))))</f>
        <v>Liberica</v>
      </c>
      <c r="O775" t="str">
        <f t="shared" si="25"/>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 products!$A$1:$A$49, products!$C$1:$C$49,,0)</f>
        <v>M</v>
      </c>
      <c r="K776" s="4">
        <f>_xlfn.XLOOKUP(D776, products!$A$1:$A$49, products!$D$1:$D$49,,0)</f>
        <v>1</v>
      </c>
      <c r="L776" s="5">
        <f>_xlfn.XLOOKUP(D776, products!$A$1:$A$49, products!$E$1:$E$49,,0)</f>
        <v>9.9499999999999993</v>
      </c>
      <c r="M776" s="5">
        <f t="shared" si="24"/>
        <v>19.899999999999999</v>
      </c>
      <c r="N776" t="str">
        <f>IF(I776="Rob","Robusta",IF(I776="Exc","Excelsa",IF(I776="Ara","Arabica",IF(orders!I776="Lib","Liberica",""))))</f>
        <v>Robusta</v>
      </c>
      <c r="O776" t="str">
        <f t="shared" si="25"/>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 products!$A$1:$A$49, products!$C$1:$C$49,,0)</f>
        <v>L</v>
      </c>
      <c r="K777" s="4">
        <f>_xlfn.XLOOKUP(D777, products!$A$1:$A$49, products!$D$1:$D$49,,0)</f>
        <v>0.5</v>
      </c>
      <c r="L777" s="5">
        <f>_xlfn.XLOOKUP(D777, products!$A$1:$A$49, products!$E$1:$E$49,,0)</f>
        <v>8.91</v>
      </c>
      <c r="M777" s="5">
        <f t="shared" si="24"/>
        <v>17.82</v>
      </c>
      <c r="N777" t="str">
        <f>IF(I777="Rob","Robusta",IF(I777="Exc","Excelsa",IF(I777="Ara","Arabica",IF(orders!I777="Lib","Liberica",""))))</f>
        <v>Excelsa</v>
      </c>
      <c r="O777" t="str">
        <f t="shared" si="25"/>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 products!$A$1:$A$49, products!$C$1:$C$49,,0)</f>
        <v>M</v>
      </c>
      <c r="K778" s="4">
        <f>_xlfn.XLOOKUP(D778, products!$A$1:$A$49, products!$D$1:$D$49,,0)</f>
        <v>0.5</v>
      </c>
      <c r="L778" s="5">
        <f>_xlfn.XLOOKUP(D778, products!$A$1:$A$49, products!$E$1:$E$49,,0)</f>
        <v>6.75</v>
      </c>
      <c r="M778" s="5">
        <f t="shared" si="24"/>
        <v>20.25</v>
      </c>
      <c r="N778" t="str">
        <f>IF(I778="Rob","Robusta",IF(I778="Exc","Excelsa",IF(I778="Ara","Arabica",IF(orders!I778="Lib","Liberica",""))))</f>
        <v>Arabica</v>
      </c>
      <c r="O778" t="str">
        <f t="shared" si="25"/>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 products!$A$1:$A$49, products!$C$1:$C$49,,0)</f>
        <v>L</v>
      </c>
      <c r="K779" s="4">
        <f>_xlfn.XLOOKUP(D779, products!$A$1:$A$49, products!$D$1:$D$49,,0)</f>
        <v>2.5</v>
      </c>
      <c r="L779" s="5">
        <f>_xlfn.XLOOKUP(D779, products!$A$1:$A$49, products!$E$1:$E$49,,0)</f>
        <v>29.784999999999997</v>
      </c>
      <c r="M779" s="5">
        <f t="shared" si="24"/>
        <v>59.569999999999993</v>
      </c>
      <c r="N779" t="str">
        <f>IF(I779="Rob","Robusta",IF(I779="Exc","Excelsa",IF(I779="Ara","Arabica",IF(orders!I779="Lib","Liberica",""))))</f>
        <v>Arabica</v>
      </c>
      <c r="O779" t="str">
        <f t="shared" si="25"/>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 products!$A$1:$A$49, products!$C$1:$C$49,,0)</f>
        <v>L</v>
      </c>
      <c r="K780" s="4">
        <f>_xlfn.XLOOKUP(D780, products!$A$1:$A$49, products!$D$1:$D$49,,0)</f>
        <v>0.5</v>
      </c>
      <c r="L780" s="5">
        <f>_xlfn.XLOOKUP(D780, products!$A$1:$A$49, products!$E$1:$E$49,,0)</f>
        <v>9.51</v>
      </c>
      <c r="M780" s="5">
        <f t="shared" si="24"/>
        <v>19.02</v>
      </c>
      <c r="N780" t="str">
        <f>IF(I780="Rob","Robusta",IF(I780="Exc","Excelsa",IF(I780="Ara","Arabica",IF(orders!I780="Lib","Liberica",""))))</f>
        <v>Liberica</v>
      </c>
      <c r="O780" t="str">
        <f t="shared" si="25"/>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 products!$A$1:$A$49, products!$C$1:$C$49,,0)</f>
        <v>D</v>
      </c>
      <c r="K781" s="4">
        <f>_xlfn.XLOOKUP(D781, products!$A$1:$A$49, products!$D$1:$D$49,,0)</f>
        <v>1</v>
      </c>
      <c r="L781" s="5">
        <f>_xlfn.XLOOKUP(D781, products!$A$1:$A$49, products!$E$1:$E$49,,0)</f>
        <v>12.95</v>
      </c>
      <c r="M781" s="5">
        <f t="shared" si="24"/>
        <v>77.699999999999989</v>
      </c>
      <c r="N781" t="str">
        <f>IF(I781="Rob","Robusta",IF(I781="Exc","Excelsa",IF(I781="Ara","Arabica",IF(orders!I781="Lib","Liberica",""))))</f>
        <v>Liberica</v>
      </c>
      <c r="O781" t="str">
        <f t="shared" si="25"/>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 products!$A$1:$A$49, products!$C$1:$C$49,,0)</f>
        <v>M</v>
      </c>
      <c r="K782" s="4">
        <f>_xlfn.XLOOKUP(D782, products!$A$1:$A$49, products!$D$1:$D$49,,0)</f>
        <v>1</v>
      </c>
      <c r="L782" s="5">
        <f>_xlfn.XLOOKUP(D782, products!$A$1:$A$49, products!$E$1:$E$49,,0)</f>
        <v>13.75</v>
      </c>
      <c r="M782" s="5">
        <f t="shared" si="24"/>
        <v>41.25</v>
      </c>
      <c r="N782" t="str">
        <f>IF(I782="Rob","Robusta",IF(I782="Exc","Excelsa",IF(I782="Ara","Arabica",IF(orders!I782="Lib","Liberica",""))))</f>
        <v>Excelsa</v>
      </c>
      <c r="O782" t="str">
        <f t="shared" si="25"/>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 products!$A$1:$A$49, products!$C$1:$C$49,,0)</f>
        <v>L</v>
      </c>
      <c r="K783" s="4">
        <f>_xlfn.XLOOKUP(D783, products!$A$1:$A$49, products!$D$1:$D$49,,0)</f>
        <v>2.5</v>
      </c>
      <c r="L783" s="5">
        <f>_xlfn.XLOOKUP(D783, products!$A$1:$A$49, products!$E$1:$E$49,,0)</f>
        <v>36.454999999999998</v>
      </c>
      <c r="M783" s="5">
        <f t="shared" si="24"/>
        <v>145.82</v>
      </c>
      <c r="N783" t="str">
        <f>IF(I783="Rob","Robusta",IF(I783="Exc","Excelsa",IF(I783="Ara","Arabica",IF(orders!I783="Lib","Liberica",""))))</f>
        <v>Liberica</v>
      </c>
      <c r="O783" t="str">
        <f t="shared" si="25"/>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 products!$A$1:$A$49, products!$C$1:$C$49,,0)</f>
        <v>L</v>
      </c>
      <c r="K784" s="4">
        <f>_xlfn.XLOOKUP(D784, products!$A$1:$A$49, products!$D$1:$D$49,,0)</f>
        <v>0.2</v>
      </c>
      <c r="L784" s="5">
        <f>_xlfn.XLOOKUP(D784, products!$A$1:$A$49, products!$E$1:$E$49,,0)</f>
        <v>4.4550000000000001</v>
      </c>
      <c r="M784" s="5">
        <f t="shared" si="24"/>
        <v>26.73</v>
      </c>
      <c r="N784" t="str">
        <f>IF(I784="Rob","Robusta",IF(I784="Exc","Excelsa",IF(I784="Ara","Arabica",IF(orders!I784="Lib","Liberica",""))))</f>
        <v>Excelsa</v>
      </c>
      <c r="O784" t="str">
        <f t="shared" si="25"/>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 products!$A$1:$A$49, products!$C$1:$C$49,,0)</f>
        <v>M</v>
      </c>
      <c r="K785" s="4">
        <f>_xlfn.XLOOKUP(D785, products!$A$1:$A$49, products!$D$1:$D$49,,0)</f>
        <v>0.5</v>
      </c>
      <c r="L785" s="5">
        <f>_xlfn.XLOOKUP(D785, products!$A$1:$A$49, products!$E$1:$E$49,,0)</f>
        <v>8.73</v>
      </c>
      <c r="M785" s="5">
        <f t="shared" si="24"/>
        <v>43.650000000000006</v>
      </c>
      <c r="N785" t="str">
        <f>IF(I785="Rob","Robusta",IF(I785="Exc","Excelsa",IF(I785="Ara","Arabica",IF(orders!I785="Lib","Liberica",""))))</f>
        <v>Liberica</v>
      </c>
      <c r="O785" t="str">
        <f t="shared" si="25"/>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 products!$A$1:$A$49, products!$C$1:$C$49,,0)</f>
        <v>L</v>
      </c>
      <c r="K786" s="4">
        <f>_xlfn.XLOOKUP(D786, products!$A$1:$A$49, products!$D$1:$D$49,,0)</f>
        <v>1</v>
      </c>
      <c r="L786" s="5">
        <f>_xlfn.XLOOKUP(D786, products!$A$1:$A$49, products!$E$1:$E$49,,0)</f>
        <v>15.85</v>
      </c>
      <c r="M786" s="5">
        <f t="shared" si="24"/>
        <v>31.7</v>
      </c>
      <c r="N786" t="str">
        <f>IF(I786="Rob","Robusta",IF(I786="Exc","Excelsa",IF(I786="Ara","Arabica",IF(orders!I786="Lib","Liberica",""))))</f>
        <v>Liberica</v>
      </c>
      <c r="O786" t="str">
        <f t="shared" si="25"/>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 products!$A$1:$A$49, products!$C$1:$C$49,,0)</f>
        <v>D</v>
      </c>
      <c r="K787" s="4">
        <f>_xlfn.XLOOKUP(D787, products!$A$1:$A$49, products!$D$1:$D$49,,0)</f>
        <v>2.5</v>
      </c>
      <c r="L787" s="5">
        <f>_xlfn.XLOOKUP(D787, products!$A$1:$A$49, products!$E$1:$E$49,,0)</f>
        <v>22.884999999999998</v>
      </c>
      <c r="M787" s="5">
        <f t="shared" si="24"/>
        <v>22.884999999999998</v>
      </c>
      <c r="N787" t="str">
        <f>IF(I787="Rob","Robusta",IF(I787="Exc","Excelsa",IF(I787="Ara","Arabica",IF(orders!I787="Lib","Liberica",""))))</f>
        <v>Arabica</v>
      </c>
      <c r="O787" t="str">
        <f t="shared" si="25"/>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 products!$A$1:$A$49, products!$C$1:$C$49,,0)</f>
        <v>D</v>
      </c>
      <c r="K788" s="4">
        <f>_xlfn.XLOOKUP(D788, products!$A$1:$A$49, products!$D$1:$D$49,,0)</f>
        <v>2.5</v>
      </c>
      <c r="L788" s="5">
        <f>_xlfn.XLOOKUP(D788, products!$A$1:$A$49, products!$E$1:$E$49,,0)</f>
        <v>27.945</v>
      </c>
      <c r="M788" s="5">
        <f t="shared" si="24"/>
        <v>27.945</v>
      </c>
      <c r="N788" t="str">
        <f>IF(I788="Rob","Robusta",IF(I788="Exc","Excelsa",IF(I788="Ara","Arabica",IF(orders!I788="Lib","Liberica",""))))</f>
        <v>Excelsa</v>
      </c>
      <c r="O788" t="str">
        <f t="shared" si="25"/>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 products!$A$1:$A$49, products!$C$1:$C$49,,0)</f>
        <v>M</v>
      </c>
      <c r="K789" s="4">
        <f>_xlfn.XLOOKUP(D789, products!$A$1:$A$49, products!$D$1:$D$49,,0)</f>
        <v>1</v>
      </c>
      <c r="L789" s="5">
        <f>_xlfn.XLOOKUP(D789, products!$A$1:$A$49, products!$E$1:$E$49,,0)</f>
        <v>13.75</v>
      </c>
      <c r="M789" s="5">
        <f t="shared" si="24"/>
        <v>82.5</v>
      </c>
      <c r="N789" t="str">
        <f>IF(I789="Rob","Robusta",IF(I789="Exc","Excelsa",IF(I789="Ara","Arabica",IF(orders!I789="Lib","Liberica",""))))</f>
        <v>Excelsa</v>
      </c>
      <c r="O789" t="str">
        <f t="shared" si="25"/>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 products!$A$1:$A$49, products!$C$1:$C$49,,0)</f>
        <v>M</v>
      </c>
      <c r="K790" s="4">
        <f>_xlfn.XLOOKUP(D790, products!$A$1:$A$49, products!$D$1:$D$49,,0)</f>
        <v>2.5</v>
      </c>
      <c r="L790" s="5">
        <f>_xlfn.XLOOKUP(D790, products!$A$1:$A$49, products!$E$1:$E$49,,0)</f>
        <v>22.884999999999998</v>
      </c>
      <c r="M790" s="5">
        <f t="shared" si="24"/>
        <v>45.769999999999996</v>
      </c>
      <c r="N790" t="str">
        <f>IF(I790="Rob","Robusta",IF(I790="Exc","Excelsa",IF(I790="Ara","Arabica",IF(orders!I790="Lib","Liberica",""))))</f>
        <v>Robusta</v>
      </c>
      <c r="O790" t="str">
        <f t="shared" si="25"/>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 products!$A$1:$A$49, products!$C$1:$C$49,,0)</f>
        <v>L</v>
      </c>
      <c r="K791" s="4">
        <f>_xlfn.XLOOKUP(D791, products!$A$1:$A$49, products!$D$1:$D$49,,0)</f>
        <v>1</v>
      </c>
      <c r="L791" s="5">
        <f>_xlfn.XLOOKUP(D791, products!$A$1:$A$49, products!$E$1:$E$49,,0)</f>
        <v>12.95</v>
      </c>
      <c r="M791" s="5">
        <f t="shared" si="24"/>
        <v>77.699999999999989</v>
      </c>
      <c r="N791" t="str">
        <f>IF(I791="Rob","Robusta",IF(I791="Exc","Excelsa",IF(I791="Ara","Arabica",IF(orders!I791="Lib","Liberica",""))))</f>
        <v>Arabica</v>
      </c>
      <c r="O791" t="str">
        <f t="shared" si="25"/>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 products!$A$1:$A$49, products!$C$1:$C$49,,0)</f>
        <v>L</v>
      </c>
      <c r="K792" s="4">
        <f>_xlfn.XLOOKUP(D792, products!$A$1:$A$49, products!$D$1:$D$49,,0)</f>
        <v>0.5</v>
      </c>
      <c r="L792" s="5">
        <f>_xlfn.XLOOKUP(D792, products!$A$1:$A$49, products!$E$1:$E$49,,0)</f>
        <v>7.77</v>
      </c>
      <c r="M792" s="5">
        <f t="shared" si="24"/>
        <v>23.31</v>
      </c>
      <c r="N792" t="str">
        <f>IF(I792="Rob","Robusta",IF(I792="Exc","Excelsa",IF(I792="Ara","Arabica",IF(orders!I792="Lib","Liberica",""))))</f>
        <v>Arabica</v>
      </c>
      <c r="O792" t="str">
        <f t="shared" si="25"/>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 products!$A$1:$A$49, products!$C$1:$C$49,,0)</f>
        <v>L</v>
      </c>
      <c r="K793" s="4">
        <f>_xlfn.XLOOKUP(D793, products!$A$1:$A$49, products!$D$1:$D$49,,0)</f>
        <v>0.2</v>
      </c>
      <c r="L793" s="5">
        <f>_xlfn.XLOOKUP(D793, products!$A$1:$A$49, products!$E$1:$E$49,,0)</f>
        <v>4.7549999999999999</v>
      </c>
      <c r="M793" s="5">
        <f t="shared" si="24"/>
        <v>23.774999999999999</v>
      </c>
      <c r="N793" t="str">
        <f>IF(I793="Rob","Robusta",IF(I793="Exc","Excelsa",IF(I793="Ara","Arabica",IF(orders!I793="Lib","Liberica",""))))</f>
        <v>Liberica</v>
      </c>
      <c r="O793" t="str">
        <f t="shared" si="25"/>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 products!$A$1:$A$49, products!$C$1:$C$49,,0)</f>
        <v>M</v>
      </c>
      <c r="K794" s="4">
        <f>_xlfn.XLOOKUP(D794, products!$A$1:$A$49, products!$D$1:$D$49,,0)</f>
        <v>0.5</v>
      </c>
      <c r="L794" s="5">
        <f>_xlfn.XLOOKUP(D794, products!$A$1:$A$49, products!$E$1:$E$49,,0)</f>
        <v>8.73</v>
      </c>
      <c r="M794" s="5">
        <f t="shared" si="24"/>
        <v>52.38</v>
      </c>
      <c r="N794" t="str">
        <f>IF(I794="Rob","Robusta",IF(I794="Exc","Excelsa",IF(I794="Ara","Arabica",IF(orders!I794="Lib","Liberica",""))))</f>
        <v>Liberica</v>
      </c>
      <c r="O794" t="str">
        <f t="shared" si="25"/>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 products!$A$1:$A$49, products!$C$1:$C$49,,0)</f>
        <v>L</v>
      </c>
      <c r="K795" s="4">
        <f>_xlfn.XLOOKUP(D795, products!$A$1:$A$49, products!$D$1:$D$49,,0)</f>
        <v>0.2</v>
      </c>
      <c r="L795" s="5">
        <f>_xlfn.XLOOKUP(D795, products!$A$1:$A$49, products!$E$1:$E$49,,0)</f>
        <v>3.5849999999999995</v>
      </c>
      <c r="M795" s="5">
        <f t="shared" si="24"/>
        <v>17.924999999999997</v>
      </c>
      <c r="N795" t="str">
        <f>IF(I795="Rob","Robusta",IF(I795="Exc","Excelsa",IF(I795="Ara","Arabica",IF(orders!I795="Lib","Liberica",""))))</f>
        <v>Robusta</v>
      </c>
      <c r="O795" t="str">
        <f t="shared" si="25"/>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 products!$A$1:$A$49, products!$C$1:$C$49,,0)</f>
        <v>L</v>
      </c>
      <c r="K796" s="4">
        <f>_xlfn.XLOOKUP(D796, products!$A$1:$A$49, products!$D$1:$D$49,,0)</f>
        <v>2.5</v>
      </c>
      <c r="L796" s="5">
        <f>_xlfn.XLOOKUP(D796, products!$A$1:$A$49, products!$E$1:$E$49,,0)</f>
        <v>29.784999999999997</v>
      </c>
      <c r="M796" s="5">
        <f t="shared" si="24"/>
        <v>148.92499999999998</v>
      </c>
      <c r="N796" t="str">
        <f>IF(I796="Rob","Robusta",IF(I796="Exc","Excelsa",IF(I796="Ara","Arabica",IF(orders!I796="Lib","Liberica",""))))</f>
        <v>Arabica</v>
      </c>
      <c r="O796" t="str">
        <f t="shared" si="25"/>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 products!$A$1:$A$49, products!$C$1:$C$49,,0)</f>
        <v>L</v>
      </c>
      <c r="K797" s="4">
        <f>_xlfn.XLOOKUP(D797, products!$A$1:$A$49, products!$D$1:$D$49,,0)</f>
        <v>0.5</v>
      </c>
      <c r="L797" s="5">
        <f>_xlfn.XLOOKUP(D797, products!$A$1:$A$49, products!$E$1:$E$49,,0)</f>
        <v>7.169999999999999</v>
      </c>
      <c r="M797" s="5">
        <f t="shared" si="24"/>
        <v>28.679999999999996</v>
      </c>
      <c r="N797" t="str">
        <f>IF(I797="Rob","Robusta",IF(I797="Exc","Excelsa",IF(I797="Ara","Arabica",IF(orders!I797="Lib","Liberica",""))))</f>
        <v>Robusta</v>
      </c>
      <c r="O797" t="str">
        <f t="shared" si="25"/>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 products!$A$1:$A$49, products!$C$1:$C$49,,0)</f>
        <v>L</v>
      </c>
      <c r="K798" s="4">
        <f>_xlfn.XLOOKUP(D798, products!$A$1:$A$49, products!$D$1:$D$49,,0)</f>
        <v>0.5</v>
      </c>
      <c r="L798" s="5">
        <f>_xlfn.XLOOKUP(D798, products!$A$1:$A$49, products!$E$1:$E$49,,0)</f>
        <v>9.51</v>
      </c>
      <c r="M798" s="5">
        <f t="shared" si="24"/>
        <v>9.51</v>
      </c>
      <c r="N798" t="str">
        <f>IF(I798="Rob","Robusta",IF(I798="Exc","Excelsa",IF(I798="Ara","Arabica",IF(orders!I798="Lib","Liberica",""))))</f>
        <v>Liberica</v>
      </c>
      <c r="O798" t="str">
        <f t="shared" si="25"/>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 products!$A$1:$A$49, products!$C$1:$C$49,,0)</f>
        <v>L</v>
      </c>
      <c r="K799" s="4">
        <f>_xlfn.XLOOKUP(D799, products!$A$1:$A$49, products!$D$1:$D$49,,0)</f>
        <v>0.5</v>
      </c>
      <c r="L799" s="5">
        <f>_xlfn.XLOOKUP(D799, products!$A$1:$A$49, products!$E$1:$E$49,,0)</f>
        <v>7.77</v>
      </c>
      <c r="M799" s="5">
        <f t="shared" si="24"/>
        <v>31.08</v>
      </c>
      <c r="N799" t="str">
        <f>IF(I799="Rob","Robusta",IF(I799="Exc","Excelsa",IF(I799="Ara","Arabica",IF(orders!I799="Lib","Liberica",""))))</f>
        <v>Arabica</v>
      </c>
      <c r="O799" t="str">
        <f t="shared" si="25"/>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 products!$A$1:$A$49, products!$C$1:$C$49,,0)</f>
        <v>D</v>
      </c>
      <c r="K800" s="4">
        <f>_xlfn.XLOOKUP(D800, products!$A$1:$A$49, products!$D$1:$D$49,,0)</f>
        <v>0.2</v>
      </c>
      <c r="L800" s="5">
        <f>_xlfn.XLOOKUP(D800, products!$A$1:$A$49, products!$E$1:$E$49,,0)</f>
        <v>2.6849999999999996</v>
      </c>
      <c r="M800" s="5">
        <f t="shared" si="24"/>
        <v>8.0549999999999997</v>
      </c>
      <c r="N800" t="str">
        <f>IF(I800="Rob","Robusta",IF(I800="Exc","Excelsa",IF(I800="Ara","Arabica",IF(orders!I800="Lib","Liberica",""))))</f>
        <v>Robusta</v>
      </c>
      <c r="O800" t="str">
        <f t="shared" si="25"/>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 products!$A$1:$A$49, products!$C$1:$C$49,,0)</f>
        <v>D</v>
      </c>
      <c r="K801" s="4">
        <f>_xlfn.XLOOKUP(D801, products!$A$1:$A$49, products!$D$1:$D$49,,0)</f>
        <v>1</v>
      </c>
      <c r="L801" s="5">
        <f>_xlfn.XLOOKUP(D801, products!$A$1:$A$49, products!$E$1:$E$49,,0)</f>
        <v>12.15</v>
      </c>
      <c r="M801" s="5">
        <f t="shared" si="24"/>
        <v>36.450000000000003</v>
      </c>
      <c r="N801" t="str">
        <f>IF(I801="Rob","Robusta",IF(I801="Exc","Excelsa",IF(I801="Ara","Arabica",IF(orders!I801="Lib","Liberica",""))))</f>
        <v>Excelsa</v>
      </c>
      <c r="O801" t="str">
        <f t="shared" si="25"/>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 products!$A$1:$A$49, products!$C$1:$C$49,,0)</f>
        <v>D</v>
      </c>
      <c r="K802" s="4">
        <f>_xlfn.XLOOKUP(D802, products!$A$1:$A$49, products!$D$1:$D$49,,0)</f>
        <v>0.2</v>
      </c>
      <c r="L802" s="5">
        <f>_xlfn.XLOOKUP(D802, products!$A$1:$A$49, products!$E$1:$E$49,,0)</f>
        <v>2.6849999999999996</v>
      </c>
      <c r="M802" s="5">
        <f t="shared" si="24"/>
        <v>16.11</v>
      </c>
      <c r="N802" t="str">
        <f>IF(I802="Rob","Robusta",IF(I802="Exc","Excelsa",IF(I802="Ara","Arabica",IF(orders!I802="Lib","Liberica",""))))</f>
        <v>Robusta</v>
      </c>
      <c r="O802" t="str">
        <f t="shared" si="25"/>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 products!$A$1:$A$49, products!$C$1:$C$49,,0)</f>
        <v>D</v>
      </c>
      <c r="K803" s="4">
        <f>_xlfn.XLOOKUP(D803, products!$A$1:$A$49, products!$D$1:$D$49,,0)</f>
        <v>2.5</v>
      </c>
      <c r="L803" s="5">
        <f>_xlfn.XLOOKUP(D803, products!$A$1:$A$49, products!$E$1:$E$49,,0)</f>
        <v>20.584999999999997</v>
      </c>
      <c r="M803" s="5">
        <f t="shared" si="24"/>
        <v>41.169999999999995</v>
      </c>
      <c r="N803" t="str">
        <f>IF(I803="Rob","Robusta",IF(I803="Exc","Excelsa",IF(I803="Ara","Arabica",IF(orders!I803="Lib","Liberica",""))))</f>
        <v>Robusta</v>
      </c>
      <c r="O803" t="str">
        <f t="shared" si="25"/>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 products!$A$1:$A$49, products!$C$1:$C$49,,0)</f>
        <v>D</v>
      </c>
      <c r="K804" s="4">
        <f>_xlfn.XLOOKUP(D804, products!$A$1:$A$49, products!$D$1:$D$49,,0)</f>
        <v>0.2</v>
      </c>
      <c r="L804" s="5">
        <f>_xlfn.XLOOKUP(D804, products!$A$1:$A$49, products!$E$1:$E$49,,0)</f>
        <v>2.6849999999999996</v>
      </c>
      <c r="M804" s="5">
        <f t="shared" si="24"/>
        <v>10.739999999999998</v>
      </c>
      <c r="N804" t="str">
        <f>IF(I804="Rob","Robusta",IF(I804="Exc","Excelsa",IF(I804="Ara","Arabica",IF(orders!I804="Lib","Liberica",""))))</f>
        <v>Robusta</v>
      </c>
      <c r="O804" t="str">
        <f t="shared" si="25"/>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 products!$A$1:$A$49, products!$C$1:$C$49,,0)</f>
        <v>M</v>
      </c>
      <c r="K805" s="4">
        <f>_xlfn.XLOOKUP(D805, products!$A$1:$A$49, products!$D$1:$D$49,,0)</f>
        <v>2.5</v>
      </c>
      <c r="L805" s="5">
        <f>_xlfn.XLOOKUP(D805, products!$A$1:$A$49, products!$E$1:$E$49,,0)</f>
        <v>31.624999999999996</v>
      </c>
      <c r="M805" s="5">
        <f t="shared" si="24"/>
        <v>126.49999999999999</v>
      </c>
      <c r="N805" t="str">
        <f>IF(I805="Rob","Robusta",IF(I805="Exc","Excelsa",IF(I805="Ara","Arabica",IF(orders!I805="Lib","Liberica",""))))</f>
        <v>Excelsa</v>
      </c>
      <c r="O805" t="str">
        <f t="shared" si="25"/>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 products!$A$1:$A$49, products!$C$1:$C$49,,0)</f>
        <v>L</v>
      </c>
      <c r="K806" s="4">
        <f>_xlfn.XLOOKUP(D806, products!$A$1:$A$49, products!$D$1:$D$49,,0)</f>
        <v>1</v>
      </c>
      <c r="L806" s="5">
        <f>_xlfn.XLOOKUP(D806, products!$A$1:$A$49, products!$E$1:$E$49,,0)</f>
        <v>11.95</v>
      </c>
      <c r="M806" s="5">
        <f t="shared" si="24"/>
        <v>23.9</v>
      </c>
      <c r="N806" t="str">
        <f>IF(I806="Rob","Robusta",IF(I806="Exc","Excelsa",IF(I806="Ara","Arabica",IF(orders!I806="Lib","Liberica",""))))</f>
        <v>Robusta</v>
      </c>
      <c r="O806" t="str">
        <f t="shared" si="25"/>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 products!$A$1:$A$49, products!$C$1:$C$49,,0)</f>
        <v>M</v>
      </c>
      <c r="K807" s="4">
        <f>_xlfn.XLOOKUP(D807, products!$A$1:$A$49, products!$D$1:$D$49,,0)</f>
        <v>0.5</v>
      </c>
      <c r="L807" s="5">
        <f>_xlfn.XLOOKUP(D807, products!$A$1:$A$49, products!$E$1:$E$49,,0)</f>
        <v>5.97</v>
      </c>
      <c r="M807" s="5">
        <f t="shared" si="24"/>
        <v>5.97</v>
      </c>
      <c r="N807" t="str">
        <f>IF(I807="Rob","Robusta",IF(I807="Exc","Excelsa",IF(I807="Ara","Arabica",IF(orders!I807="Lib","Liberica",""))))</f>
        <v>Robusta</v>
      </c>
      <c r="O807" t="str">
        <f t="shared" si="25"/>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 products!$A$1:$A$49, products!$C$1:$C$49,,0)</f>
        <v>D</v>
      </c>
      <c r="K808" s="4">
        <f>_xlfn.XLOOKUP(D808, products!$A$1:$A$49, products!$D$1:$D$49,,0)</f>
        <v>0.2</v>
      </c>
      <c r="L808" s="5">
        <f>_xlfn.XLOOKUP(D808, products!$A$1:$A$49, products!$E$1:$E$49,,0)</f>
        <v>3.8849999999999998</v>
      </c>
      <c r="M808" s="5">
        <f t="shared" si="24"/>
        <v>7.77</v>
      </c>
      <c r="N808" t="str">
        <f>IF(I808="Rob","Robusta",IF(I808="Exc","Excelsa",IF(I808="Ara","Arabica",IF(orders!I808="Lib","Liberica",""))))</f>
        <v>Liberica</v>
      </c>
      <c r="O808" t="str">
        <f t="shared" si="25"/>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 products!$A$1:$A$49, products!$C$1:$C$49,,0)</f>
        <v>D</v>
      </c>
      <c r="K809" s="4">
        <f>_xlfn.XLOOKUP(D809, products!$A$1:$A$49, products!$D$1:$D$49,,0)</f>
        <v>0.5</v>
      </c>
      <c r="L809" s="5">
        <f>_xlfn.XLOOKUP(D809, products!$A$1:$A$49, products!$E$1:$E$49,,0)</f>
        <v>7.77</v>
      </c>
      <c r="M809" s="5">
        <f t="shared" si="24"/>
        <v>23.31</v>
      </c>
      <c r="N809" t="str">
        <f>IF(I809="Rob","Robusta",IF(I809="Exc","Excelsa",IF(I809="Ara","Arabica",IF(orders!I809="Lib","Liberica",""))))</f>
        <v>Liberica</v>
      </c>
      <c r="O809" t="str">
        <f t="shared" si="25"/>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 products!$A$1:$A$49, products!$C$1:$C$49,,0)</f>
        <v>L</v>
      </c>
      <c r="K810" s="4">
        <f>_xlfn.XLOOKUP(D810, products!$A$1:$A$49, products!$D$1:$D$49,,0)</f>
        <v>2.5</v>
      </c>
      <c r="L810" s="5">
        <f>_xlfn.XLOOKUP(D810, products!$A$1:$A$49, products!$E$1:$E$49,,0)</f>
        <v>27.484999999999996</v>
      </c>
      <c r="M810" s="5">
        <f t="shared" si="24"/>
        <v>137.42499999999998</v>
      </c>
      <c r="N810" t="str">
        <f>IF(I810="Rob","Robusta",IF(I810="Exc","Excelsa",IF(I810="Ara","Arabica",IF(orders!I810="Lib","Liberica",""))))</f>
        <v>Robusta</v>
      </c>
      <c r="O810" t="str">
        <f t="shared" si="25"/>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 products!$A$1:$A$49, products!$C$1:$C$49,,0)</f>
        <v>D</v>
      </c>
      <c r="K811" s="4">
        <f>_xlfn.XLOOKUP(D811, products!$A$1:$A$49, products!$D$1:$D$49,,0)</f>
        <v>0.2</v>
      </c>
      <c r="L811" s="5">
        <f>_xlfn.XLOOKUP(D811, products!$A$1:$A$49, products!$E$1:$E$49,,0)</f>
        <v>2.6849999999999996</v>
      </c>
      <c r="M811" s="5">
        <f t="shared" si="24"/>
        <v>8.0549999999999997</v>
      </c>
      <c r="N811" t="str">
        <f>IF(I811="Rob","Robusta",IF(I811="Exc","Excelsa",IF(I811="Ara","Arabica",IF(orders!I811="Lib","Liberica",""))))</f>
        <v>Robusta</v>
      </c>
      <c r="O811" t="str">
        <f t="shared" si="25"/>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 products!$A$1:$A$49, products!$C$1:$C$49,,0)</f>
        <v>L</v>
      </c>
      <c r="K812" s="4">
        <f>_xlfn.XLOOKUP(D812, products!$A$1:$A$49, products!$D$1:$D$49,,0)</f>
        <v>0.5</v>
      </c>
      <c r="L812" s="5">
        <f>_xlfn.XLOOKUP(D812, products!$A$1:$A$49, products!$E$1:$E$49,,0)</f>
        <v>9.51</v>
      </c>
      <c r="M812" s="5">
        <f t="shared" si="24"/>
        <v>28.53</v>
      </c>
      <c r="N812" t="str">
        <f>IF(I812="Rob","Robusta",IF(I812="Exc","Excelsa",IF(I812="Ara","Arabica",IF(orders!I812="Lib","Liberica",""))))</f>
        <v>Liberica</v>
      </c>
      <c r="O812" t="str">
        <f t="shared" si="25"/>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 products!$A$1:$A$49, products!$C$1:$C$49,,0)</f>
        <v>M</v>
      </c>
      <c r="K813" s="4">
        <f>_xlfn.XLOOKUP(D813, products!$A$1:$A$49, products!$D$1:$D$49,,0)</f>
        <v>1</v>
      </c>
      <c r="L813" s="5">
        <f>_xlfn.XLOOKUP(D813, products!$A$1:$A$49, products!$E$1:$E$49,,0)</f>
        <v>11.25</v>
      </c>
      <c r="M813" s="5">
        <f t="shared" si="24"/>
        <v>67.5</v>
      </c>
      <c r="N813" t="str">
        <f>IF(I813="Rob","Robusta",IF(I813="Exc","Excelsa",IF(I813="Ara","Arabica",IF(orders!I813="Lib","Liberica",""))))</f>
        <v>Arabica</v>
      </c>
      <c r="O813" t="str">
        <f t="shared" si="25"/>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 products!$A$1:$A$49, products!$C$1:$C$49,,0)</f>
        <v>D</v>
      </c>
      <c r="K814" s="4">
        <f>_xlfn.XLOOKUP(D814, products!$A$1:$A$49, products!$D$1:$D$49,,0)</f>
        <v>2.5</v>
      </c>
      <c r="L814" s="5">
        <f>_xlfn.XLOOKUP(D814, products!$A$1:$A$49, products!$E$1:$E$49,,0)</f>
        <v>29.784999999999997</v>
      </c>
      <c r="M814" s="5">
        <f t="shared" si="24"/>
        <v>178.70999999999998</v>
      </c>
      <c r="N814" t="str">
        <f>IF(I814="Rob","Robusta",IF(I814="Exc","Excelsa",IF(I814="Ara","Arabica",IF(orders!I814="Lib","Liberica",""))))</f>
        <v>Liberica</v>
      </c>
      <c r="O814" t="str">
        <f t="shared" si="25"/>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 products!$A$1:$A$49, products!$C$1:$C$49,,0)</f>
        <v>M</v>
      </c>
      <c r="K815" s="4">
        <f>_xlfn.XLOOKUP(D815, products!$A$1:$A$49, products!$D$1:$D$49,,0)</f>
        <v>2.5</v>
      </c>
      <c r="L815" s="5">
        <f>_xlfn.XLOOKUP(D815, products!$A$1:$A$49, products!$E$1:$E$49,,0)</f>
        <v>31.624999999999996</v>
      </c>
      <c r="M815" s="5">
        <f t="shared" si="24"/>
        <v>31.624999999999996</v>
      </c>
      <c r="N815" t="str">
        <f>IF(I815="Rob","Robusta",IF(I815="Exc","Excelsa",IF(I815="Ara","Arabica",IF(orders!I815="Lib","Liberica",""))))</f>
        <v>Excelsa</v>
      </c>
      <c r="O815" t="str">
        <f t="shared" si="25"/>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 products!$A$1:$A$49, products!$C$1:$C$49,,0)</f>
        <v>L</v>
      </c>
      <c r="K816" s="4">
        <f>_xlfn.XLOOKUP(D816, products!$A$1:$A$49, products!$D$1:$D$49,,0)</f>
        <v>0.2</v>
      </c>
      <c r="L816" s="5">
        <f>_xlfn.XLOOKUP(D816, products!$A$1:$A$49, products!$E$1:$E$49,,0)</f>
        <v>4.4550000000000001</v>
      </c>
      <c r="M816" s="5">
        <f t="shared" si="24"/>
        <v>8.91</v>
      </c>
      <c r="N816" t="str">
        <f>IF(I816="Rob","Robusta",IF(I816="Exc","Excelsa",IF(I816="Ara","Arabica",IF(orders!I816="Lib","Liberica",""))))</f>
        <v>Excelsa</v>
      </c>
      <c r="O816" t="str">
        <f t="shared" si="25"/>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 products!$A$1:$A$49, products!$C$1:$C$49,,0)</f>
        <v>M</v>
      </c>
      <c r="K817" s="4">
        <f>_xlfn.XLOOKUP(D817, products!$A$1:$A$49, products!$D$1:$D$49,,0)</f>
        <v>0.5</v>
      </c>
      <c r="L817" s="5">
        <f>_xlfn.XLOOKUP(D817, products!$A$1:$A$49, products!$E$1:$E$49,,0)</f>
        <v>5.97</v>
      </c>
      <c r="M817" s="5">
        <f t="shared" si="24"/>
        <v>35.82</v>
      </c>
      <c r="N817" t="str">
        <f>IF(I817="Rob","Robusta",IF(I817="Exc","Excelsa",IF(I817="Ara","Arabica",IF(orders!I817="Lib","Liberica",""))))</f>
        <v>Robusta</v>
      </c>
      <c r="O817" t="str">
        <f t="shared" si="25"/>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 products!$A$1:$A$49, products!$C$1:$C$49,,0)</f>
        <v>L</v>
      </c>
      <c r="K818" s="4">
        <f>_xlfn.XLOOKUP(D818, products!$A$1:$A$49, products!$D$1:$D$49,,0)</f>
        <v>0.5</v>
      </c>
      <c r="L818" s="5">
        <f>_xlfn.XLOOKUP(D818, products!$A$1:$A$49, products!$E$1:$E$49,,0)</f>
        <v>9.51</v>
      </c>
      <c r="M818" s="5">
        <f t="shared" si="24"/>
        <v>38.04</v>
      </c>
      <c r="N818" t="str">
        <f>IF(I818="Rob","Robusta",IF(I818="Exc","Excelsa",IF(I818="Ara","Arabica",IF(orders!I818="Lib","Liberica",""))))</f>
        <v>Liberica</v>
      </c>
      <c r="O818" t="str">
        <f t="shared" si="25"/>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 products!$A$1:$A$49, products!$C$1:$C$49,,0)</f>
        <v>D</v>
      </c>
      <c r="K819" s="4">
        <f>_xlfn.XLOOKUP(D819, products!$A$1:$A$49, products!$D$1:$D$49,,0)</f>
        <v>0.5</v>
      </c>
      <c r="L819" s="5">
        <f>_xlfn.XLOOKUP(D819, products!$A$1:$A$49, products!$E$1:$E$49,,0)</f>
        <v>7.77</v>
      </c>
      <c r="M819" s="5">
        <f t="shared" si="24"/>
        <v>15.54</v>
      </c>
      <c r="N819" t="str">
        <f>IF(I819="Rob","Robusta",IF(I819="Exc","Excelsa",IF(I819="Ara","Arabica",IF(orders!I819="Lib","Liberica",""))))</f>
        <v>Liberica</v>
      </c>
      <c r="O819" t="str">
        <f t="shared" si="25"/>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 products!$A$1:$A$49, products!$C$1:$C$49,,0)</f>
        <v>L</v>
      </c>
      <c r="K820" s="4">
        <f>_xlfn.XLOOKUP(D820, products!$A$1:$A$49, products!$D$1:$D$49,,0)</f>
        <v>1</v>
      </c>
      <c r="L820" s="5">
        <f>_xlfn.XLOOKUP(D820, products!$A$1:$A$49, products!$E$1:$E$49,,0)</f>
        <v>15.85</v>
      </c>
      <c r="M820" s="5">
        <f t="shared" si="24"/>
        <v>79.25</v>
      </c>
      <c r="N820" t="str">
        <f>IF(I820="Rob","Robusta",IF(I820="Exc","Excelsa",IF(I820="Ara","Arabica",IF(orders!I820="Lib","Liberica",""))))</f>
        <v>Liberica</v>
      </c>
      <c r="O820" t="str">
        <f t="shared" si="25"/>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 products!$A$1:$A$49, products!$C$1:$C$49,,0)</f>
        <v>L</v>
      </c>
      <c r="K821" s="4">
        <f>_xlfn.XLOOKUP(D821, products!$A$1:$A$49, products!$D$1:$D$49,,0)</f>
        <v>0.2</v>
      </c>
      <c r="L821" s="5">
        <f>_xlfn.XLOOKUP(D821, products!$A$1:$A$49, products!$E$1:$E$49,,0)</f>
        <v>4.7549999999999999</v>
      </c>
      <c r="M821" s="5">
        <f t="shared" si="24"/>
        <v>4.7549999999999999</v>
      </c>
      <c r="N821" t="str">
        <f>IF(I821="Rob","Robusta",IF(I821="Exc","Excelsa",IF(I821="Ara","Arabica",IF(orders!I821="Lib","Liberica",""))))</f>
        <v>Liberica</v>
      </c>
      <c r="O821" t="str">
        <f t="shared" si="25"/>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 products!$A$1:$A$49, products!$C$1:$C$49,,0)</f>
        <v>M</v>
      </c>
      <c r="K822" s="4">
        <f>_xlfn.XLOOKUP(D822, products!$A$1:$A$49, products!$D$1:$D$49,,0)</f>
        <v>1</v>
      </c>
      <c r="L822" s="5">
        <f>_xlfn.XLOOKUP(D822, products!$A$1:$A$49, products!$E$1:$E$49,,0)</f>
        <v>13.75</v>
      </c>
      <c r="M822" s="5">
        <f t="shared" si="24"/>
        <v>55</v>
      </c>
      <c r="N822" t="str">
        <f>IF(I822="Rob","Robusta",IF(I822="Exc","Excelsa",IF(I822="Ara","Arabica",IF(orders!I822="Lib","Liberica",""))))</f>
        <v>Excelsa</v>
      </c>
      <c r="O822" t="str">
        <f t="shared" si="25"/>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 products!$A$1:$A$49, products!$C$1:$C$49,,0)</f>
        <v>D</v>
      </c>
      <c r="K823" s="4">
        <f>_xlfn.XLOOKUP(D823, products!$A$1:$A$49, products!$D$1:$D$49,,0)</f>
        <v>0.5</v>
      </c>
      <c r="L823" s="5">
        <f>_xlfn.XLOOKUP(D823, products!$A$1:$A$49, products!$E$1:$E$49,,0)</f>
        <v>5.3699999999999992</v>
      </c>
      <c r="M823" s="5">
        <f t="shared" si="24"/>
        <v>26.849999999999994</v>
      </c>
      <c r="N823" t="str">
        <f>IF(I823="Rob","Robusta",IF(I823="Exc","Excelsa",IF(I823="Ara","Arabica",IF(orders!I823="Lib","Liberica",""))))</f>
        <v>Robusta</v>
      </c>
      <c r="O823" t="str">
        <f t="shared" si="25"/>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 products!$A$1:$A$49, products!$C$1:$C$49,,0)</f>
        <v>L</v>
      </c>
      <c r="K824" s="4">
        <f>_xlfn.XLOOKUP(D824, products!$A$1:$A$49, products!$D$1:$D$49,,0)</f>
        <v>2.5</v>
      </c>
      <c r="L824" s="5">
        <f>_xlfn.XLOOKUP(D824, products!$A$1:$A$49, products!$E$1:$E$49,,0)</f>
        <v>34.154999999999994</v>
      </c>
      <c r="M824" s="5">
        <f t="shared" si="24"/>
        <v>136.61999999999998</v>
      </c>
      <c r="N824" t="str">
        <f>IF(I824="Rob","Robusta",IF(I824="Exc","Excelsa",IF(I824="Ara","Arabica",IF(orders!I824="Lib","Liberica",""))))</f>
        <v>Excelsa</v>
      </c>
      <c r="O824" t="str">
        <f t="shared" si="25"/>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 products!$A$1:$A$49, products!$C$1:$C$49,,0)</f>
        <v>L</v>
      </c>
      <c r="K825" s="4">
        <f>_xlfn.XLOOKUP(D825, products!$A$1:$A$49, products!$D$1:$D$49,,0)</f>
        <v>1</v>
      </c>
      <c r="L825" s="5">
        <f>_xlfn.XLOOKUP(D825, products!$A$1:$A$49, products!$E$1:$E$49,,0)</f>
        <v>15.85</v>
      </c>
      <c r="M825" s="5">
        <f t="shared" si="24"/>
        <v>47.55</v>
      </c>
      <c r="N825" t="str">
        <f>IF(I825="Rob","Robusta",IF(I825="Exc","Excelsa",IF(I825="Ara","Arabica",IF(orders!I825="Lib","Liberica",""))))</f>
        <v>Liberica</v>
      </c>
      <c r="O825" t="str">
        <f t="shared" si="25"/>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 products!$A$1:$A$49, products!$C$1:$C$49,,0)</f>
        <v>M</v>
      </c>
      <c r="K826" s="4">
        <f>_xlfn.XLOOKUP(D826, products!$A$1:$A$49, products!$D$1:$D$49,,0)</f>
        <v>0.2</v>
      </c>
      <c r="L826" s="5">
        <f>_xlfn.XLOOKUP(D826, products!$A$1:$A$49, products!$E$1:$E$49,,0)</f>
        <v>3.375</v>
      </c>
      <c r="M826" s="5">
        <f t="shared" si="24"/>
        <v>16.875</v>
      </c>
      <c r="N826" t="str">
        <f>IF(I826="Rob","Robusta",IF(I826="Exc","Excelsa",IF(I826="Ara","Arabica",IF(orders!I826="Lib","Liberica",""))))</f>
        <v>Arabica</v>
      </c>
      <c r="O826" t="str">
        <f t="shared" si="25"/>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 products!$A$1:$A$49, products!$C$1:$C$49,,0)</f>
        <v>D</v>
      </c>
      <c r="K827" s="4">
        <f>_xlfn.XLOOKUP(D827, products!$A$1:$A$49, products!$D$1:$D$49,,0)</f>
        <v>1</v>
      </c>
      <c r="L827" s="5">
        <f>_xlfn.XLOOKUP(D827, products!$A$1:$A$49, products!$E$1:$E$49,,0)</f>
        <v>9.9499999999999993</v>
      </c>
      <c r="M827" s="5">
        <f t="shared" si="24"/>
        <v>29.849999999999998</v>
      </c>
      <c r="N827" t="str">
        <f>IF(I827="Rob","Robusta",IF(I827="Exc","Excelsa",IF(I827="Ara","Arabica",IF(orders!I827="Lib","Liberica",""))))</f>
        <v>Arabica</v>
      </c>
      <c r="O827" t="str">
        <f t="shared" si="25"/>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 products!$A$1:$A$49, products!$C$1:$C$49,,0)</f>
        <v>M</v>
      </c>
      <c r="K828" s="4">
        <f>_xlfn.XLOOKUP(D828, products!$A$1:$A$49, products!$D$1:$D$49,,0)</f>
        <v>0.5</v>
      </c>
      <c r="L828" s="5">
        <f>_xlfn.XLOOKUP(D828, products!$A$1:$A$49, products!$E$1:$E$49,,0)</f>
        <v>8.25</v>
      </c>
      <c r="M828" s="5">
        <f t="shared" si="24"/>
        <v>41.25</v>
      </c>
      <c r="N828" t="str">
        <f>IF(I828="Rob","Robusta",IF(I828="Exc","Excelsa",IF(I828="Ara","Arabica",IF(orders!I828="Lib","Liberica",""))))</f>
        <v>Excelsa</v>
      </c>
      <c r="O828" t="str">
        <f t="shared" si="25"/>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 products!$A$1:$A$49, products!$C$1:$C$49,,0)</f>
        <v>M</v>
      </c>
      <c r="K829" s="4">
        <f>_xlfn.XLOOKUP(D829, products!$A$1:$A$49, products!$D$1:$D$49,,0)</f>
        <v>0.2</v>
      </c>
      <c r="L829" s="5">
        <f>_xlfn.XLOOKUP(D829, products!$A$1:$A$49, products!$E$1:$E$49,,0)</f>
        <v>4.125</v>
      </c>
      <c r="M829" s="5">
        <f t="shared" si="24"/>
        <v>20.625</v>
      </c>
      <c r="N829" t="str">
        <f>IF(I829="Rob","Robusta",IF(I829="Exc","Excelsa",IF(I829="Ara","Arabica",IF(orders!I829="Lib","Liberica",""))))</f>
        <v>Excelsa</v>
      </c>
      <c r="O829" t="str">
        <f t="shared" si="25"/>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 products!$A$1:$A$49, products!$C$1:$C$49,,0)</f>
        <v>D</v>
      </c>
      <c r="K830" s="4">
        <f>_xlfn.XLOOKUP(D830, products!$A$1:$A$49, products!$D$1:$D$49,,0)</f>
        <v>2.5</v>
      </c>
      <c r="L830" s="5">
        <f>_xlfn.XLOOKUP(D830, products!$A$1:$A$49, products!$E$1:$E$49,,0)</f>
        <v>22.884999999999998</v>
      </c>
      <c r="M830" s="5">
        <f t="shared" si="24"/>
        <v>137.31</v>
      </c>
      <c r="N830" t="str">
        <f>IF(I830="Rob","Robusta",IF(I830="Exc","Excelsa",IF(I830="Ara","Arabica",IF(orders!I830="Lib","Liberica",""))))</f>
        <v>Arabica</v>
      </c>
      <c r="O830" t="str">
        <f t="shared" si="25"/>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 products!$A$1:$A$49, products!$C$1:$C$49,,0)</f>
        <v>D</v>
      </c>
      <c r="K831" s="4">
        <f>_xlfn.XLOOKUP(D831, products!$A$1:$A$49, products!$D$1:$D$49,,0)</f>
        <v>0.2</v>
      </c>
      <c r="L831" s="5">
        <f>_xlfn.XLOOKUP(D831, products!$A$1:$A$49, products!$E$1:$E$49,,0)</f>
        <v>2.9849999999999999</v>
      </c>
      <c r="M831" s="5">
        <f t="shared" si="24"/>
        <v>2.9849999999999999</v>
      </c>
      <c r="N831" t="str">
        <f>IF(I831="Rob","Robusta",IF(I831="Exc","Excelsa",IF(I831="Ara","Arabica",IF(orders!I831="Lib","Liberica",""))))</f>
        <v>Arabica</v>
      </c>
      <c r="O831" t="str">
        <f t="shared" si="25"/>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 products!$A$1:$A$49, products!$C$1:$C$49,,0)</f>
        <v>M</v>
      </c>
      <c r="K832" s="4">
        <f>_xlfn.XLOOKUP(D832, products!$A$1:$A$49, products!$D$1:$D$49,,0)</f>
        <v>1</v>
      </c>
      <c r="L832" s="5">
        <f>_xlfn.XLOOKUP(D832, products!$A$1:$A$49, products!$E$1:$E$49,,0)</f>
        <v>13.75</v>
      </c>
      <c r="M832" s="5">
        <f t="shared" si="24"/>
        <v>27.5</v>
      </c>
      <c r="N832" t="str">
        <f>IF(I832="Rob","Robusta",IF(I832="Exc","Excelsa",IF(I832="Ara","Arabica",IF(orders!I832="Lib","Liberica",""))))</f>
        <v>Excelsa</v>
      </c>
      <c r="O832" t="str">
        <f t="shared" si="25"/>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 products!$A$1:$A$49, products!$C$1:$C$49,,0)</f>
        <v>D</v>
      </c>
      <c r="K833" s="4">
        <f>_xlfn.XLOOKUP(D833, products!$A$1:$A$49, products!$D$1:$D$49,,0)</f>
        <v>0.2</v>
      </c>
      <c r="L833" s="5">
        <f>_xlfn.XLOOKUP(D833, products!$A$1:$A$49, products!$E$1:$E$49,,0)</f>
        <v>2.9849999999999999</v>
      </c>
      <c r="M833" s="5">
        <f t="shared" si="24"/>
        <v>5.97</v>
      </c>
      <c r="N833" t="str">
        <f>IF(I833="Rob","Robusta",IF(I833="Exc","Excelsa",IF(I833="Ara","Arabica",IF(orders!I833="Lib","Liberica",""))))</f>
        <v>Arabica</v>
      </c>
      <c r="O833" t="str">
        <f t="shared" si="25"/>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 products!$A$1:$A$49, products!$C$1:$C$49,,0)</f>
        <v>M</v>
      </c>
      <c r="K834" s="4">
        <f>_xlfn.XLOOKUP(D834, products!$A$1:$A$49, products!$D$1:$D$49,,0)</f>
        <v>1</v>
      </c>
      <c r="L834" s="5">
        <f>_xlfn.XLOOKUP(D834, products!$A$1:$A$49, products!$E$1:$E$49,,0)</f>
        <v>9.9499999999999993</v>
      </c>
      <c r="M834" s="5">
        <f t="shared" ref="M834:M897" si="26">L834*E834</f>
        <v>59.699999999999996</v>
      </c>
      <c r="N834" t="str">
        <f>IF(I834="Rob","Robusta",IF(I834="Exc","Excelsa",IF(I834="Ara","Arabica",IF(orders!I834="Lib","Liberica",""))))</f>
        <v>Robusta</v>
      </c>
      <c r="O834" t="str">
        <f t="shared" ref="O834:O897" si="27">IF(J834="M","Medium",IF(J834="L","Light",IF(J834="D","Dark","")))</f>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 products!$A$1:$A$49, products!$C$1:$C$49,,0)</f>
        <v>D</v>
      </c>
      <c r="K835" s="4">
        <f>_xlfn.XLOOKUP(D835, products!$A$1:$A$49, products!$D$1:$D$49,,0)</f>
        <v>2.5</v>
      </c>
      <c r="L835" s="5">
        <f>_xlfn.XLOOKUP(D835, products!$A$1:$A$49, products!$E$1:$E$49,,0)</f>
        <v>20.584999999999997</v>
      </c>
      <c r="M835" s="5">
        <f t="shared" si="26"/>
        <v>82.339999999999989</v>
      </c>
      <c r="N835" t="str">
        <f>IF(I835="Rob","Robusta",IF(I835="Exc","Excelsa",IF(I835="Ara","Arabica",IF(orders!I835="Lib","Liberica",""))))</f>
        <v>Robusta</v>
      </c>
      <c r="O835" t="str">
        <f t="shared" si="27"/>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 products!$A$1:$A$49, products!$C$1:$C$49,,0)</f>
        <v>D</v>
      </c>
      <c r="K836" s="4">
        <f>_xlfn.XLOOKUP(D836, products!$A$1:$A$49, products!$D$1:$D$49,,0)</f>
        <v>2.5</v>
      </c>
      <c r="L836" s="5">
        <f>_xlfn.XLOOKUP(D836, products!$A$1:$A$49, products!$E$1:$E$49,,0)</f>
        <v>22.884999999999998</v>
      </c>
      <c r="M836" s="5">
        <f t="shared" si="26"/>
        <v>22.884999999999998</v>
      </c>
      <c r="N836" t="str">
        <f>IF(I836="Rob","Robusta",IF(I836="Exc","Excelsa",IF(I836="Ara","Arabica",IF(orders!I836="Lib","Liberica",""))))</f>
        <v>Arabica</v>
      </c>
      <c r="O836" t="str">
        <f t="shared" si="27"/>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 products!$A$1:$A$49, products!$C$1:$C$49,,0)</f>
        <v>L</v>
      </c>
      <c r="K837" s="4">
        <f>_xlfn.XLOOKUP(D837, products!$A$1:$A$49, products!$D$1:$D$49,,0)</f>
        <v>0.5</v>
      </c>
      <c r="L837" s="5">
        <f>_xlfn.XLOOKUP(D837, products!$A$1:$A$49, products!$E$1:$E$49,,0)</f>
        <v>8.91</v>
      </c>
      <c r="M837" s="5">
        <f t="shared" si="26"/>
        <v>8.91</v>
      </c>
      <c r="N837" t="str">
        <f>IF(I837="Rob","Robusta",IF(I837="Exc","Excelsa",IF(I837="Ara","Arabica",IF(orders!I837="Lib","Liberica",""))))</f>
        <v>Excelsa</v>
      </c>
      <c r="O837" t="str">
        <f t="shared" si="27"/>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 products!$A$1:$A$49, products!$C$1:$C$49,,0)</f>
        <v>D</v>
      </c>
      <c r="K838" s="4">
        <f>_xlfn.XLOOKUP(D838, products!$A$1:$A$49, products!$D$1:$D$49,,0)</f>
        <v>0.2</v>
      </c>
      <c r="L838" s="5">
        <f>_xlfn.XLOOKUP(D838, products!$A$1:$A$49, products!$E$1:$E$49,,0)</f>
        <v>2.9849999999999999</v>
      </c>
      <c r="M838" s="5">
        <f t="shared" si="26"/>
        <v>11.94</v>
      </c>
      <c r="N838" t="str">
        <f>IF(I838="Rob","Robusta",IF(I838="Exc","Excelsa",IF(I838="Ara","Arabica",IF(orders!I838="Lib","Liberica",""))))</f>
        <v>Arabica</v>
      </c>
      <c r="O838" t="str">
        <f t="shared" si="27"/>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 products!$A$1:$A$49, products!$C$1:$C$49,,0)</f>
        <v>M</v>
      </c>
      <c r="K839" s="4">
        <f>_xlfn.XLOOKUP(D839, products!$A$1:$A$49, products!$D$1:$D$49,,0)</f>
        <v>2.5</v>
      </c>
      <c r="L839" s="5">
        <f>_xlfn.XLOOKUP(D839, products!$A$1:$A$49, products!$E$1:$E$49,,0)</f>
        <v>33.464999999999996</v>
      </c>
      <c r="M839" s="5">
        <f t="shared" si="26"/>
        <v>100.39499999999998</v>
      </c>
      <c r="N839" t="str">
        <f>IF(I839="Rob","Robusta",IF(I839="Exc","Excelsa",IF(I839="Ara","Arabica",IF(orders!I839="Lib","Liberica",""))))</f>
        <v>Liberica</v>
      </c>
      <c r="O839" t="str">
        <f t="shared" si="27"/>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 products!$A$1:$A$49, products!$C$1:$C$49,,0)</f>
        <v>D</v>
      </c>
      <c r="K840" s="4">
        <f>_xlfn.XLOOKUP(D840, products!$A$1:$A$49, products!$D$1:$D$49,,0)</f>
        <v>2.5</v>
      </c>
      <c r="L840" s="5">
        <f>_xlfn.XLOOKUP(D840, products!$A$1:$A$49, products!$E$1:$E$49,,0)</f>
        <v>22.884999999999998</v>
      </c>
      <c r="M840" s="5">
        <f t="shared" si="26"/>
        <v>114.42499999999998</v>
      </c>
      <c r="N840" t="str">
        <f>IF(I840="Rob","Robusta",IF(I840="Exc","Excelsa",IF(I840="Ara","Arabica",IF(orders!I840="Lib","Liberica",""))))</f>
        <v>Arabica</v>
      </c>
      <c r="O840" t="str">
        <f t="shared" si="27"/>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 products!$A$1:$A$49, products!$C$1:$C$49,,0)</f>
        <v>M</v>
      </c>
      <c r="K841" s="4">
        <f>_xlfn.XLOOKUP(D841, products!$A$1:$A$49, products!$D$1:$D$49,,0)</f>
        <v>0.5</v>
      </c>
      <c r="L841" s="5">
        <f>_xlfn.XLOOKUP(D841, products!$A$1:$A$49, products!$E$1:$E$49,,0)</f>
        <v>8.25</v>
      </c>
      <c r="M841" s="5">
        <f t="shared" si="26"/>
        <v>41.25</v>
      </c>
      <c r="N841" t="str">
        <f>IF(I841="Rob","Robusta",IF(I841="Exc","Excelsa",IF(I841="Ara","Arabica",IF(orders!I841="Lib","Liberica",""))))</f>
        <v>Excelsa</v>
      </c>
      <c r="O841" t="str">
        <f t="shared" si="27"/>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 products!$A$1:$A$49, products!$C$1:$C$49,,0)</f>
        <v>L</v>
      </c>
      <c r="K842" s="4">
        <f>_xlfn.XLOOKUP(D842, products!$A$1:$A$49, products!$D$1:$D$49,,0)</f>
        <v>0.5</v>
      </c>
      <c r="L842" s="5">
        <f>_xlfn.XLOOKUP(D842, products!$A$1:$A$49, products!$E$1:$E$49,,0)</f>
        <v>7.169999999999999</v>
      </c>
      <c r="M842" s="5">
        <f t="shared" si="26"/>
        <v>28.679999999999996</v>
      </c>
      <c r="N842" t="str">
        <f>IF(I842="Rob","Robusta",IF(I842="Exc","Excelsa",IF(I842="Ara","Arabica",IF(orders!I842="Lib","Liberica",""))))</f>
        <v>Robusta</v>
      </c>
      <c r="O842" t="str">
        <f t="shared" si="27"/>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 products!$A$1:$A$49, products!$C$1:$C$49,,0)</f>
        <v>M</v>
      </c>
      <c r="K843" s="4">
        <f>_xlfn.XLOOKUP(D843, products!$A$1:$A$49, products!$D$1:$D$49,,0)</f>
        <v>0.2</v>
      </c>
      <c r="L843" s="5">
        <f>_xlfn.XLOOKUP(D843, products!$A$1:$A$49, products!$E$1:$E$49,,0)</f>
        <v>4.3650000000000002</v>
      </c>
      <c r="M843" s="5">
        <f t="shared" si="26"/>
        <v>4.3650000000000002</v>
      </c>
      <c r="N843" t="str">
        <f>IF(I843="Rob","Robusta",IF(I843="Exc","Excelsa",IF(I843="Ara","Arabica",IF(orders!I843="Lib","Liberica",""))))</f>
        <v>Liberica</v>
      </c>
      <c r="O843" t="str">
        <f t="shared" si="27"/>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 products!$A$1:$A$49, products!$C$1:$C$49,,0)</f>
        <v>M</v>
      </c>
      <c r="K844" s="4">
        <f>_xlfn.XLOOKUP(D844, products!$A$1:$A$49, products!$D$1:$D$49,,0)</f>
        <v>0.2</v>
      </c>
      <c r="L844" s="5">
        <f>_xlfn.XLOOKUP(D844, products!$A$1:$A$49, products!$E$1:$E$49,,0)</f>
        <v>4.125</v>
      </c>
      <c r="M844" s="5">
        <f t="shared" si="26"/>
        <v>8.25</v>
      </c>
      <c r="N844" t="str">
        <f>IF(I844="Rob","Robusta",IF(I844="Exc","Excelsa",IF(I844="Ara","Arabica",IF(orders!I844="Lib","Liberica",""))))</f>
        <v>Excelsa</v>
      </c>
      <c r="O844" t="str">
        <f t="shared" si="27"/>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 products!$A$1:$A$49, products!$C$1:$C$49,,0)</f>
        <v>M</v>
      </c>
      <c r="K845" s="4">
        <f>_xlfn.XLOOKUP(D845, products!$A$1:$A$49, products!$D$1:$D$49,,0)</f>
        <v>0.2</v>
      </c>
      <c r="L845" s="5">
        <f>_xlfn.XLOOKUP(D845, products!$A$1:$A$49, products!$E$1:$E$49,,0)</f>
        <v>4.125</v>
      </c>
      <c r="M845" s="5">
        <f t="shared" si="26"/>
        <v>8.25</v>
      </c>
      <c r="N845" t="str">
        <f>IF(I845="Rob","Robusta",IF(I845="Exc","Excelsa",IF(I845="Ara","Arabica",IF(orders!I845="Lib","Liberica",""))))</f>
        <v>Excelsa</v>
      </c>
      <c r="O845" t="str">
        <f t="shared" si="27"/>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 products!$A$1:$A$49, products!$C$1:$C$49,,0)</f>
        <v>D</v>
      </c>
      <c r="K846" s="4">
        <f>_xlfn.XLOOKUP(D846, products!$A$1:$A$49, products!$D$1:$D$49,,0)</f>
        <v>0.5</v>
      </c>
      <c r="L846" s="5">
        <f>_xlfn.XLOOKUP(D846, products!$A$1:$A$49, products!$E$1:$E$49,,0)</f>
        <v>5.97</v>
      </c>
      <c r="M846" s="5">
        <f t="shared" si="26"/>
        <v>35.82</v>
      </c>
      <c r="N846" t="str">
        <f>IF(I846="Rob","Robusta",IF(I846="Exc","Excelsa",IF(I846="Ara","Arabica",IF(orders!I846="Lib","Liberica",""))))</f>
        <v>Arabica</v>
      </c>
      <c r="O846" t="str">
        <f t="shared" si="27"/>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 products!$A$1:$A$49, products!$C$1:$C$49,,0)</f>
        <v>D</v>
      </c>
      <c r="K847" s="4">
        <f>_xlfn.XLOOKUP(D847, products!$A$1:$A$49, products!$D$1:$D$49,,0)</f>
        <v>2.5</v>
      </c>
      <c r="L847" s="5">
        <f>_xlfn.XLOOKUP(D847, products!$A$1:$A$49, products!$E$1:$E$49,,0)</f>
        <v>27.945</v>
      </c>
      <c r="M847" s="5">
        <f t="shared" si="26"/>
        <v>167.67000000000002</v>
      </c>
      <c r="N847" t="str">
        <f>IF(I847="Rob","Robusta",IF(I847="Exc","Excelsa",IF(I847="Ara","Arabica",IF(orders!I847="Lib","Liberica",""))))</f>
        <v>Excelsa</v>
      </c>
      <c r="O847" t="str">
        <f t="shared" si="27"/>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 products!$A$1:$A$49, products!$C$1:$C$49,,0)</f>
        <v>M</v>
      </c>
      <c r="K848" s="4">
        <f>_xlfn.XLOOKUP(D848, products!$A$1:$A$49, products!$D$1:$D$49,,0)</f>
        <v>2.5</v>
      </c>
      <c r="L848" s="5">
        <f>_xlfn.XLOOKUP(D848, products!$A$1:$A$49, products!$E$1:$E$49,,0)</f>
        <v>25.874999999999996</v>
      </c>
      <c r="M848" s="5">
        <f t="shared" si="26"/>
        <v>51.749999999999993</v>
      </c>
      <c r="N848" t="str">
        <f>IF(I848="Rob","Robusta",IF(I848="Exc","Excelsa",IF(I848="Ara","Arabica",IF(orders!I848="Lib","Liberica",""))))</f>
        <v>Arabica</v>
      </c>
      <c r="O848" t="str">
        <f t="shared" si="27"/>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 products!$A$1:$A$49, products!$C$1:$C$49,,0)</f>
        <v>D</v>
      </c>
      <c r="K849" s="4">
        <f>_xlfn.XLOOKUP(D849, products!$A$1:$A$49, products!$D$1:$D$49,,0)</f>
        <v>0.2</v>
      </c>
      <c r="L849" s="5">
        <f>_xlfn.XLOOKUP(D849, products!$A$1:$A$49, products!$E$1:$E$49,,0)</f>
        <v>2.9849999999999999</v>
      </c>
      <c r="M849" s="5">
        <f t="shared" si="26"/>
        <v>8.9550000000000001</v>
      </c>
      <c r="N849" t="str">
        <f>IF(I849="Rob","Robusta",IF(I849="Exc","Excelsa",IF(I849="Ara","Arabica",IF(orders!I849="Lib","Liberica",""))))</f>
        <v>Arabica</v>
      </c>
      <c r="O849" t="str">
        <f t="shared" si="27"/>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 products!$A$1:$A$49, products!$C$1:$C$49,,0)</f>
        <v>L</v>
      </c>
      <c r="K850" s="4">
        <f>_xlfn.XLOOKUP(D850, products!$A$1:$A$49, products!$D$1:$D$49,,0)</f>
        <v>0.5</v>
      </c>
      <c r="L850" s="5">
        <f>_xlfn.XLOOKUP(D850, products!$A$1:$A$49, products!$E$1:$E$49,,0)</f>
        <v>8.91</v>
      </c>
      <c r="M850" s="5">
        <f t="shared" si="26"/>
        <v>53.46</v>
      </c>
      <c r="N850" t="str">
        <f>IF(I850="Rob","Robusta",IF(I850="Exc","Excelsa",IF(I850="Ara","Arabica",IF(orders!I850="Lib","Liberica",""))))</f>
        <v>Excelsa</v>
      </c>
      <c r="O850" t="str">
        <f t="shared" si="27"/>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 products!$A$1:$A$49, products!$C$1:$C$49,,0)</f>
        <v>L</v>
      </c>
      <c r="K851" s="4">
        <f>_xlfn.XLOOKUP(D851, products!$A$1:$A$49, products!$D$1:$D$49,,0)</f>
        <v>0.2</v>
      </c>
      <c r="L851" s="5">
        <f>_xlfn.XLOOKUP(D851, products!$A$1:$A$49, products!$E$1:$E$49,,0)</f>
        <v>3.8849999999999998</v>
      </c>
      <c r="M851" s="5">
        <f t="shared" si="26"/>
        <v>23.31</v>
      </c>
      <c r="N851" t="str">
        <f>IF(I851="Rob","Robusta",IF(I851="Exc","Excelsa",IF(I851="Ara","Arabica",IF(orders!I851="Lib","Liberica",""))))</f>
        <v>Arabica</v>
      </c>
      <c r="O851" t="str">
        <f t="shared" si="27"/>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 products!$A$1:$A$49, products!$C$1:$C$49,,0)</f>
        <v>M</v>
      </c>
      <c r="K852" s="4">
        <f>_xlfn.XLOOKUP(D852, products!$A$1:$A$49, products!$D$1:$D$49,,0)</f>
        <v>0.2</v>
      </c>
      <c r="L852" s="5">
        <f>_xlfn.XLOOKUP(D852, products!$A$1:$A$49, products!$E$1:$E$49,,0)</f>
        <v>3.375</v>
      </c>
      <c r="M852" s="5">
        <f t="shared" si="26"/>
        <v>6.75</v>
      </c>
      <c r="N852" t="str">
        <f>IF(I852="Rob","Robusta",IF(I852="Exc","Excelsa",IF(I852="Ara","Arabica",IF(orders!I852="Lib","Liberica",""))))</f>
        <v>Arabica</v>
      </c>
      <c r="O852" t="str">
        <f t="shared" si="27"/>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 products!$A$1:$A$49, products!$C$1:$C$49,,0)</f>
        <v>D</v>
      </c>
      <c r="K853" s="4">
        <f>_xlfn.XLOOKUP(D853, products!$A$1:$A$49, products!$D$1:$D$49,,0)</f>
        <v>0.5</v>
      </c>
      <c r="L853" s="5">
        <f>_xlfn.XLOOKUP(D853, products!$A$1:$A$49, products!$E$1:$E$49,,0)</f>
        <v>7.77</v>
      </c>
      <c r="M853" s="5">
        <f t="shared" si="26"/>
        <v>7.77</v>
      </c>
      <c r="N853" t="str">
        <f>IF(I853="Rob","Robusta",IF(I853="Exc","Excelsa",IF(I853="Ara","Arabica",IF(orders!I853="Lib","Liberica",""))))</f>
        <v>Liberica</v>
      </c>
      <c r="O853" t="str">
        <f t="shared" si="27"/>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 products!$A$1:$A$49, products!$C$1:$C$49,,0)</f>
        <v>D</v>
      </c>
      <c r="K854" s="4">
        <f>_xlfn.XLOOKUP(D854, products!$A$1:$A$49, products!$D$1:$D$49,,0)</f>
        <v>2.5</v>
      </c>
      <c r="L854" s="5">
        <f>_xlfn.XLOOKUP(D854, products!$A$1:$A$49, products!$E$1:$E$49,,0)</f>
        <v>29.784999999999997</v>
      </c>
      <c r="M854" s="5">
        <f t="shared" si="26"/>
        <v>119.13999999999999</v>
      </c>
      <c r="N854" t="str">
        <f>IF(I854="Rob","Robusta",IF(I854="Exc","Excelsa",IF(I854="Ara","Arabica",IF(orders!I854="Lib","Liberica",""))))</f>
        <v>Liberica</v>
      </c>
      <c r="O854" t="str">
        <f t="shared" si="27"/>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 products!$A$1:$A$49, products!$C$1:$C$49,,0)</f>
        <v>D</v>
      </c>
      <c r="K855" s="4">
        <f>_xlfn.XLOOKUP(D855, products!$A$1:$A$49, products!$D$1:$D$49,,0)</f>
        <v>1</v>
      </c>
      <c r="L855" s="5">
        <f>_xlfn.XLOOKUP(D855, products!$A$1:$A$49, products!$E$1:$E$49,,0)</f>
        <v>9.9499999999999993</v>
      </c>
      <c r="M855" s="5">
        <f t="shared" si="26"/>
        <v>19.899999999999999</v>
      </c>
      <c r="N855" t="str">
        <f>IF(I855="Rob","Robusta",IF(I855="Exc","Excelsa",IF(I855="Ara","Arabica",IF(orders!I855="Lib","Liberica",""))))</f>
        <v>Arabica</v>
      </c>
      <c r="O855" t="str">
        <f t="shared" si="27"/>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 products!$A$1:$A$49, products!$C$1:$C$49,,0)</f>
        <v>L</v>
      </c>
      <c r="K856" s="4">
        <f>_xlfn.XLOOKUP(D856, products!$A$1:$A$49, products!$D$1:$D$49,,0)</f>
        <v>0.5</v>
      </c>
      <c r="L856" s="5">
        <f>_xlfn.XLOOKUP(D856, products!$A$1:$A$49, products!$E$1:$E$49,,0)</f>
        <v>7.169999999999999</v>
      </c>
      <c r="M856" s="5">
        <f t="shared" si="26"/>
        <v>35.849999999999994</v>
      </c>
      <c r="N856" t="str">
        <f>IF(I856="Rob","Robusta",IF(I856="Exc","Excelsa",IF(I856="Ara","Arabica",IF(orders!I856="Lib","Liberica",""))))</f>
        <v>Robusta</v>
      </c>
      <c r="O856" t="str">
        <f t="shared" si="27"/>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 products!$A$1:$A$49, products!$C$1:$C$49,,0)</f>
        <v>D</v>
      </c>
      <c r="K857" s="4">
        <f>_xlfn.XLOOKUP(D857, products!$A$1:$A$49, products!$D$1:$D$49,,0)</f>
        <v>2.5</v>
      </c>
      <c r="L857" s="5">
        <f>_xlfn.XLOOKUP(D857, products!$A$1:$A$49, products!$E$1:$E$49,,0)</f>
        <v>29.784999999999997</v>
      </c>
      <c r="M857" s="5">
        <f t="shared" si="26"/>
        <v>89.35499999999999</v>
      </c>
      <c r="N857" t="str">
        <f>IF(I857="Rob","Robusta",IF(I857="Exc","Excelsa",IF(I857="Ara","Arabica",IF(orders!I857="Lib","Liberica",""))))</f>
        <v>Liberica</v>
      </c>
      <c r="O857" t="str">
        <f t="shared" si="27"/>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 products!$A$1:$A$49, products!$C$1:$C$49,,0)</f>
        <v>M</v>
      </c>
      <c r="K858" s="4">
        <f>_xlfn.XLOOKUP(D858, products!$A$1:$A$49, products!$D$1:$D$49,,0)</f>
        <v>0.2</v>
      </c>
      <c r="L858" s="5">
        <f>_xlfn.XLOOKUP(D858, products!$A$1:$A$49, products!$E$1:$E$49,,0)</f>
        <v>4.3650000000000002</v>
      </c>
      <c r="M858" s="5">
        <f t="shared" si="26"/>
        <v>8.73</v>
      </c>
      <c r="N858" t="str">
        <f>IF(I858="Rob","Robusta",IF(I858="Exc","Excelsa",IF(I858="Ara","Arabica",IF(orders!I858="Lib","Liberica",""))))</f>
        <v>Liberica</v>
      </c>
      <c r="O858" t="str">
        <f t="shared" si="27"/>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 products!$A$1:$A$49, products!$C$1:$C$49,,0)</f>
        <v>L</v>
      </c>
      <c r="K859" s="4">
        <f>_xlfn.XLOOKUP(D859, products!$A$1:$A$49, products!$D$1:$D$49,,0)</f>
        <v>2.5</v>
      </c>
      <c r="L859" s="5">
        <f>_xlfn.XLOOKUP(D859, products!$A$1:$A$49, products!$E$1:$E$49,,0)</f>
        <v>27.484999999999996</v>
      </c>
      <c r="M859" s="5">
        <f t="shared" si="26"/>
        <v>137.42499999999998</v>
      </c>
      <c r="N859" t="str">
        <f>IF(I859="Rob","Robusta",IF(I859="Exc","Excelsa",IF(I859="Ara","Arabica",IF(orders!I859="Lib","Liberica",""))))</f>
        <v>Robusta</v>
      </c>
      <c r="O859" t="str">
        <f t="shared" si="27"/>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 products!$A$1:$A$49, products!$C$1:$C$49,,0)</f>
        <v>M</v>
      </c>
      <c r="K860" s="4">
        <f>_xlfn.XLOOKUP(D860, products!$A$1:$A$49, products!$D$1:$D$49,,0)</f>
        <v>0.5</v>
      </c>
      <c r="L860" s="5">
        <f>_xlfn.XLOOKUP(D860, products!$A$1:$A$49, products!$E$1:$E$49,,0)</f>
        <v>8.73</v>
      </c>
      <c r="M860" s="5">
        <f t="shared" si="26"/>
        <v>34.92</v>
      </c>
      <c r="N860" t="str">
        <f>IF(I860="Rob","Robusta",IF(I860="Exc","Excelsa",IF(I860="Ara","Arabica",IF(orders!I860="Lib","Liberica",""))))</f>
        <v>Liberica</v>
      </c>
      <c r="O860" t="str">
        <f t="shared" si="27"/>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 products!$A$1:$A$49, products!$C$1:$C$49,,0)</f>
        <v>L</v>
      </c>
      <c r="K861" s="4">
        <f>_xlfn.XLOOKUP(D861, products!$A$1:$A$49, products!$D$1:$D$49,,0)</f>
        <v>2.5</v>
      </c>
      <c r="L861" s="5">
        <f>_xlfn.XLOOKUP(D861, products!$A$1:$A$49, products!$E$1:$E$49,,0)</f>
        <v>29.784999999999997</v>
      </c>
      <c r="M861" s="5">
        <f t="shared" si="26"/>
        <v>178.70999999999998</v>
      </c>
      <c r="N861" t="str">
        <f>IF(I861="Rob","Robusta",IF(I861="Exc","Excelsa",IF(I861="Ara","Arabica",IF(orders!I861="Lib","Liberica",""))))</f>
        <v>Arabica</v>
      </c>
      <c r="O861" t="str">
        <f t="shared" si="27"/>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 products!$A$1:$A$49, products!$C$1:$C$49,,0)</f>
        <v>M</v>
      </c>
      <c r="K862" s="4">
        <f>_xlfn.XLOOKUP(D862, products!$A$1:$A$49, products!$D$1:$D$49,,0)</f>
        <v>2.5</v>
      </c>
      <c r="L862" s="5">
        <f>_xlfn.XLOOKUP(D862, products!$A$1:$A$49, products!$E$1:$E$49,,0)</f>
        <v>25.874999999999996</v>
      </c>
      <c r="M862" s="5">
        <f t="shared" si="26"/>
        <v>25.874999999999996</v>
      </c>
      <c r="N862" t="str">
        <f>IF(I862="Rob","Robusta",IF(I862="Exc","Excelsa",IF(I862="Ara","Arabica",IF(orders!I862="Lib","Liberica",""))))</f>
        <v>Arabica</v>
      </c>
      <c r="O862" t="str">
        <f t="shared" si="27"/>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 products!$A$1:$A$49, products!$C$1:$C$49,,0)</f>
        <v>D</v>
      </c>
      <c r="K863" s="4">
        <f>_xlfn.XLOOKUP(D863, products!$A$1:$A$49, products!$D$1:$D$49,,0)</f>
        <v>1</v>
      </c>
      <c r="L863" s="5">
        <f>_xlfn.XLOOKUP(D863, products!$A$1:$A$49, products!$E$1:$E$49,,0)</f>
        <v>12.95</v>
      </c>
      <c r="M863" s="5">
        <f t="shared" si="26"/>
        <v>77.699999999999989</v>
      </c>
      <c r="N863" t="str">
        <f>IF(I863="Rob","Robusta",IF(I863="Exc","Excelsa",IF(I863="Ara","Arabica",IF(orders!I863="Lib","Liberica",""))))</f>
        <v>Liberica</v>
      </c>
      <c r="O863" t="str">
        <f t="shared" si="27"/>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 products!$A$1:$A$49, products!$C$1:$C$49,,0)</f>
        <v>M</v>
      </c>
      <c r="K864" s="4">
        <f>_xlfn.XLOOKUP(D864, products!$A$1:$A$49, products!$D$1:$D$49,,0)</f>
        <v>1</v>
      </c>
      <c r="L864" s="5">
        <f>_xlfn.XLOOKUP(D864, products!$A$1:$A$49, products!$E$1:$E$49,,0)</f>
        <v>9.9499999999999993</v>
      </c>
      <c r="M864" s="5">
        <f t="shared" si="26"/>
        <v>9.9499999999999993</v>
      </c>
      <c r="N864" t="str">
        <f>IF(I864="Rob","Robusta",IF(I864="Exc","Excelsa",IF(I864="Ara","Arabica",IF(orders!I864="Lib","Liberica",""))))</f>
        <v>Robusta</v>
      </c>
      <c r="O864" t="str">
        <f t="shared" si="27"/>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 products!$A$1:$A$49, products!$C$1:$C$49,,0)</f>
        <v>M</v>
      </c>
      <c r="K865" s="4">
        <f>_xlfn.XLOOKUP(D865, products!$A$1:$A$49, products!$D$1:$D$49,,0)</f>
        <v>1</v>
      </c>
      <c r="L865" s="5">
        <f>_xlfn.XLOOKUP(D865, products!$A$1:$A$49, products!$E$1:$E$49,,0)</f>
        <v>14.55</v>
      </c>
      <c r="M865" s="5">
        <f t="shared" si="26"/>
        <v>29.1</v>
      </c>
      <c r="N865" t="str">
        <f>IF(I865="Rob","Robusta",IF(I865="Exc","Excelsa",IF(I865="Ara","Arabica",IF(orders!I865="Lib","Liberica",""))))</f>
        <v>Liberica</v>
      </c>
      <c r="O865" t="str">
        <f t="shared" si="27"/>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 products!$A$1:$A$49, products!$C$1:$C$49,,0)</f>
        <v>L</v>
      </c>
      <c r="K866" s="4">
        <f>_xlfn.XLOOKUP(D866, products!$A$1:$A$49, products!$D$1:$D$49,,0)</f>
        <v>0.2</v>
      </c>
      <c r="L866" s="5">
        <f>_xlfn.XLOOKUP(D866, products!$A$1:$A$49, products!$E$1:$E$49,,0)</f>
        <v>3.5849999999999995</v>
      </c>
      <c r="M866" s="5">
        <f t="shared" si="26"/>
        <v>21.509999999999998</v>
      </c>
      <c r="N866" t="str">
        <f>IF(I866="Rob","Robusta",IF(I866="Exc","Excelsa",IF(I866="Ara","Arabica",IF(orders!I866="Lib","Liberica",""))))</f>
        <v>Robusta</v>
      </c>
      <c r="O866" t="str">
        <f t="shared" si="27"/>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 products!$A$1:$A$49, products!$C$1:$C$49,,0)</f>
        <v>M</v>
      </c>
      <c r="K867" s="4">
        <f>_xlfn.XLOOKUP(D867, products!$A$1:$A$49, products!$D$1:$D$49,,0)</f>
        <v>0.5</v>
      </c>
      <c r="L867" s="5">
        <f>_xlfn.XLOOKUP(D867, products!$A$1:$A$49, products!$E$1:$E$49,,0)</f>
        <v>6.75</v>
      </c>
      <c r="M867" s="5">
        <f t="shared" si="26"/>
        <v>6.75</v>
      </c>
      <c r="N867" t="str">
        <f>IF(I867="Rob","Robusta",IF(I867="Exc","Excelsa",IF(I867="Ara","Arabica",IF(orders!I867="Lib","Liberica",""))))</f>
        <v>Arabica</v>
      </c>
      <c r="O867" t="str">
        <f t="shared" si="27"/>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 products!$A$1:$A$49, products!$C$1:$C$49,,0)</f>
        <v>D</v>
      </c>
      <c r="K868" s="4">
        <f>_xlfn.XLOOKUP(D868, products!$A$1:$A$49, products!$D$1:$D$49,,0)</f>
        <v>0.5</v>
      </c>
      <c r="L868" s="5">
        <f>_xlfn.XLOOKUP(D868, products!$A$1:$A$49, products!$E$1:$E$49,,0)</f>
        <v>5.97</v>
      </c>
      <c r="M868" s="5">
        <f t="shared" si="26"/>
        <v>17.91</v>
      </c>
      <c r="N868" t="str">
        <f>IF(I868="Rob","Robusta",IF(I868="Exc","Excelsa",IF(I868="Ara","Arabica",IF(orders!I868="Lib","Liberica",""))))</f>
        <v>Arabica</v>
      </c>
      <c r="O868" t="str">
        <f t="shared" si="27"/>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 products!$A$1:$A$49, products!$C$1:$C$49,,0)</f>
        <v>L</v>
      </c>
      <c r="K869" s="4">
        <f>_xlfn.XLOOKUP(D869, products!$A$1:$A$49, products!$D$1:$D$49,,0)</f>
        <v>2.5</v>
      </c>
      <c r="L869" s="5">
        <f>_xlfn.XLOOKUP(D869, products!$A$1:$A$49, products!$E$1:$E$49,,0)</f>
        <v>29.784999999999997</v>
      </c>
      <c r="M869" s="5">
        <f t="shared" si="26"/>
        <v>29.784999999999997</v>
      </c>
      <c r="N869" t="str">
        <f>IF(I869="Rob","Robusta",IF(I869="Exc","Excelsa",IF(I869="Ara","Arabica",IF(orders!I869="Lib","Liberica",""))))</f>
        <v>Arabica</v>
      </c>
      <c r="O869" t="str">
        <f t="shared" si="27"/>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 products!$A$1:$A$49, products!$C$1:$C$49,,0)</f>
        <v>M</v>
      </c>
      <c r="K870" s="4">
        <f>_xlfn.XLOOKUP(D870, products!$A$1:$A$49, products!$D$1:$D$49,,0)</f>
        <v>0.5</v>
      </c>
      <c r="L870" s="5">
        <f>_xlfn.XLOOKUP(D870, products!$A$1:$A$49, products!$E$1:$E$49,,0)</f>
        <v>8.25</v>
      </c>
      <c r="M870" s="5">
        <f t="shared" si="26"/>
        <v>41.25</v>
      </c>
      <c r="N870" t="str">
        <f>IF(I870="Rob","Robusta",IF(I870="Exc","Excelsa",IF(I870="Ara","Arabica",IF(orders!I870="Lib","Liberica",""))))</f>
        <v>Excelsa</v>
      </c>
      <c r="O870" t="str">
        <f t="shared" si="27"/>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 products!$A$1:$A$49, products!$C$1:$C$49,,0)</f>
        <v>M</v>
      </c>
      <c r="K871" s="4">
        <f>_xlfn.XLOOKUP(D871, products!$A$1:$A$49, products!$D$1:$D$49,,0)</f>
        <v>0.5</v>
      </c>
      <c r="L871" s="5">
        <f>_xlfn.XLOOKUP(D871, products!$A$1:$A$49, products!$E$1:$E$49,,0)</f>
        <v>5.97</v>
      </c>
      <c r="M871" s="5">
        <f t="shared" si="26"/>
        <v>17.91</v>
      </c>
      <c r="N871" t="str">
        <f>IF(I871="Rob","Robusta",IF(I871="Exc","Excelsa",IF(I871="Ara","Arabica",IF(orders!I871="Lib","Liberica",""))))</f>
        <v>Robusta</v>
      </c>
      <c r="O871" t="str">
        <f t="shared" si="27"/>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 products!$A$1:$A$49, products!$C$1:$C$49,,0)</f>
        <v>D</v>
      </c>
      <c r="K872" s="4">
        <f>_xlfn.XLOOKUP(D872, products!$A$1:$A$49, products!$D$1:$D$49,,0)</f>
        <v>0.5</v>
      </c>
      <c r="L872" s="5">
        <f>_xlfn.XLOOKUP(D872, products!$A$1:$A$49, products!$E$1:$E$49,,0)</f>
        <v>7.29</v>
      </c>
      <c r="M872" s="5">
        <f t="shared" si="26"/>
        <v>7.29</v>
      </c>
      <c r="N872" t="str">
        <f>IF(I872="Rob","Robusta",IF(I872="Exc","Excelsa",IF(I872="Ara","Arabica",IF(orders!I872="Lib","Liberica",""))))</f>
        <v>Excelsa</v>
      </c>
      <c r="O872" t="str">
        <f t="shared" si="27"/>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 products!$A$1:$A$49, products!$C$1:$C$49,,0)</f>
        <v>L</v>
      </c>
      <c r="K873" s="4">
        <f>_xlfn.XLOOKUP(D873, products!$A$1:$A$49, products!$D$1:$D$49,,0)</f>
        <v>1</v>
      </c>
      <c r="L873" s="5">
        <f>_xlfn.XLOOKUP(D873, products!$A$1:$A$49, products!$E$1:$E$49,,0)</f>
        <v>14.85</v>
      </c>
      <c r="M873" s="5">
        <f t="shared" si="26"/>
        <v>29.7</v>
      </c>
      <c r="N873" t="str">
        <f>IF(I873="Rob","Robusta",IF(I873="Exc","Excelsa",IF(I873="Ara","Arabica",IF(orders!I873="Lib","Liberica",""))))</f>
        <v>Excelsa</v>
      </c>
      <c r="O873" t="str">
        <f t="shared" si="27"/>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 products!$A$1:$A$49, products!$C$1:$C$49,,0)</f>
        <v>M</v>
      </c>
      <c r="K874" s="4">
        <f>_xlfn.XLOOKUP(D874, products!$A$1:$A$49, products!$D$1:$D$49,,0)</f>
        <v>1</v>
      </c>
      <c r="L874" s="5">
        <f>_xlfn.XLOOKUP(D874, products!$A$1:$A$49, products!$E$1:$E$49,,0)</f>
        <v>11.25</v>
      </c>
      <c r="M874" s="5">
        <f t="shared" si="26"/>
        <v>22.5</v>
      </c>
      <c r="N874" t="str">
        <f>IF(I874="Rob","Robusta",IF(I874="Exc","Excelsa",IF(I874="Ara","Arabica",IF(orders!I874="Lib","Liberica",""))))</f>
        <v>Arabica</v>
      </c>
      <c r="O874" t="str">
        <f t="shared" si="27"/>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 products!$A$1:$A$49, products!$C$1:$C$49,,0)</f>
        <v>M</v>
      </c>
      <c r="K875" s="4">
        <f>_xlfn.XLOOKUP(D875, products!$A$1:$A$49, products!$D$1:$D$49,,0)</f>
        <v>0.2</v>
      </c>
      <c r="L875" s="5">
        <f>_xlfn.XLOOKUP(D875, products!$A$1:$A$49, products!$E$1:$E$49,,0)</f>
        <v>2.9849999999999999</v>
      </c>
      <c r="M875" s="5">
        <f t="shared" si="26"/>
        <v>11.94</v>
      </c>
      <c r="N875" t="str">
        <f>IF(I875="Rob","Robusta",IF(I875="Exc","Excelsa",IF(I875="Ara","Arabica",IF(orders!I875="Lib","Liberica",""))))</f>
        <v>Robusta</v>
      </c>
      <c r="O875" t="str">
        <f t="shared" si="27"/>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 products!$A$1:$A$49, products!$C$1:$C$49,,0)</f>
        <v>L</v>
      </c>
      <c r="K876" s="4">
        <f>_xlfn.XLOOKUP(D876, products!$A$1:$A$49, products!$D$1:$D$49,,0)</f>
        <v>1</v>
      </c>
      <c r="L876" s="5">
        <f>_xlfn.XLOOKUP(D876, products!$A$1:$A$49, products!$E$1:$E$49,,0)</f>
        <v>12.95</v>
      </c>
      <c r="M876" s="5">
        <f t="shared" si="26"/>
        <v>25.9</v>
      </c>
      <c r="N876" t="str">
        <f>IF(I876="Rob","Robusta",IF(I876="Exc","Excelsa",IF(I876="Ara","Arabica",IF(orders!I876="Lib","Liberica",""))))</f>
        <v>Arabica</v>
      </c>
      <c r="O876" t="str">
        <f t="shared" si="27"/>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 products!$A$1:$A$49, products!$C$1:$C$49,,0)</f>
        <v>M</v>
      </c>
      <c r="K877" s="4">
        <f>_xlfn.XLOOKUP(D877, products!$A$1:$A$49, products!$D$1:$D$49,,0)</f>
        <v>0.5</v>
      </c>
      <c r="L877" s="5">
        <f>_xlfn.XLOOKUP(D877, products!$A$1:$A$49, products!$E$1:$E$49,,0)</f>
        <v>8.73</v>
      </c>
      <c r="M877" s="5">
        <f t="shared" si="26"/>
        <v>43.650000000000006</v>
      </c>
      <c r="N877" t="str">
        <f>IF(I877="Rob","Robusta",IF(I877="Exc","Excelsa",IF(I877="Ara","Arabica",IF(orders!I877="Lib","Liberica",""))))</f>
        <v>Liberica</v>
      </c>
      <c r="O877" t="str">
        <f t="shared" si="27"/>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 products!$A$1:$A$49, products!$C$1:$C$49,,0)</f>
        <v>L</v>
      </c>
      <c r="K878" s="4">
        <f>_xlfn.XLOOKUP(D878, products!$A$1:$A$49, products!$D$1:$D$49,,0)</f>
        <v>0.5</v>
      </c>
      <c r="L878" s="5">
        <f>_xlfn.XLOOKUP(D878, products!$A$1:$A$49, products!$E$1:$E$49,,0)</f>
        <v>7.77</v>
      </c>
      <c r="M878" s="5">
        <f t="shared" si="26"/>
        <v>46.62</v>
      </c>
      <c r="N878" t="str">
        <f>IF(I878="Rob","Robusta",IF(I878="Exc","Excelsa",IF(I878="Ara","Arabica",IF(orders!I878="Lib","Liberica",""))))</f>
        <v>Arabica</v>
      </c>
      <c r="O878" t="str">
        <f t="shared" si="27"/>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 products!$A$1:$A$49, products!$C$1:$C$49,,0)</f>
        <v>L</v>
      </c>
      <c r="K879" s="4">
        <f>_xlfn.XLOOKUP(D879, products!$A$1:$A$49, products!$D$1:$D$49,,0)</f>
        <v>0.5</v>
      </c>
      <c r="L879" s="5">
        <f>_xlfn.XLOOKUP(D879, products!$A$1:$A$49, products!$E$1:$E$49,,0)</f>
        <v>9.51</v>
      </c>
      <c r="M879" s="5">
        <f t="shared" si="26"/>
        <v>28.53</v>
      </c>
      <c r="N879" t="str">
        <f>IF(I879="Rob","Robusta",IF(I879="Exc","Excelsa",IF(I879="Ara","Arabica",IF(orders!I879="Lib","Liberica",""))))</f>
        <v>Liberica</v>
      </c>
      <c r="O879" t="str">
        <f t="shared" si="27"/>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 products!$A$1:$A$49, products!$C$1:$C$49,,0)</f>
        <v>L</v>
      </c>
      <c r="K880" s="4">
        <f>_xlfn.XLOOKUP(D880, products!$A$1:$A$49, products!$D$1:$D$49,,0)</f>
        <v>2.5</v>
      </c>
      <c r="L880" s="5">
        <f>_xlfn.XLOOKUP(D880, products!$A$1:$A$49, products!$E$1:$E$49,,0)</f>
        <v>27.484999999999996</v>
      </c>
      <c r="M880" s="5">
        <f t="shared" si="26"/>
        <v>27.484999999999996</v>
      </c>
      <c r="N880" t="str">
        <f>IF(I880="Rob","Robusta",IF(I880="Exc","Excelsa",IF(I880="Ara","Arabica",IF(orders!I880="Lib","Liberica",""))))</f>
        <v>Robusta</v>
      </c>
      <c r="O880" t="str">
        <f t="shared" si="27"/>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 products!$A$1:$A$49, products!$C$1:$C$49,,0)</f>
        <v>D</v>
      </c>
      <c r="K881" s="4">
        <f>_xlfn.XLOOKUP(D881, products!$A$1:$A$49, products!$D$1:$D$49,,0)</f>
        <v>0.2</v>
      </c>
      <c r="L881" s="5">
        <f>_xlfn.XLOOKUP(D881, products!$A$1:$A$49, products!$E$1:$E$49,,0)</f>
        <v>3.645</v>
      </c>
      <c r="M881" s="5">
        <f t="shared" si="26"/>
        <v>10.935</v>
      </c>
      <c r="N881" t="str">
        <f>IF(I881="Rob","Robusta",IF(I881="Exc","Excelsa",IF(I881="Ara","Arabica",IF(orders!I881="Lib","Liberica",""))))</f>
        <v>Excelsa</v>
      </c>
      <c r="O881" t="str">
        <f t="shared" si="27"/>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 products!$A$1:$A$49, products!$C$1:$C$49,,0)</f>
        <v>L</v>
      </c>
      <c r="K882" s="4">
        <f>_xlfn.XLOOKUP(D882, products!$A$1:$A$49, products!$D$1:$D$49,,0)</f>
        <v>0.2</v>
      </c>
      <c r="L882" s="5">
        <f>_xlfn.XLOOKUP(D882, products!$A$1:$A$49, products!$E$1:$E$49,,0)</f>
        <v>3.5849999999999995</v>
      </c>
      <c r="M882" s="5">
        <f t="shared" si="26"/>
        <v>7.169999999999999</v>
      </c>
      <c r="N882" t="str">
        <f>IF(I882="Rob","Robusta",IF(I882="Exc","Excelsa",IF(I882="Ara","Arabica",IF(orders!I882="Lib","Liberica",""))))</f>
        <v>Robusta</v>
      </c>
      <c r="O882" t="str">
        <f t="shared" si="27"/>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 products!$A$1:$A$49, products!$C$1:$C$49,,0)</f>
        <v>L</v>
      </c>
      <c r="K883" s="4">
        <f>_xlfn.XLOOKUP(D883, products!$A$1:$A$49, products!$D$1:$D$49,,0)</f>
        <v>0.2</v>
      </c>
      <c r="L883" s="5">
        <f>_xlfn.XLOOKUP(D883, products!$A$1:$A$49, products!$E$1:$E$49,,0)</f>
        <v>3.8849999999999998</v>
      </c>
      <c r="M883" s="5">
        <f t="shared" si="26"/>
        <v>23.31</v>
      </c>
      <c r="N883" t="str">
        <f>IF(I883="Rob","Robusta",IF(I883="Exc","Excelsa",IF(I883="Ara","Arabica",IF(orders!I883="Lib","Liberica",""))))</f>
        <v>Arabica</v>
      </c>
      <c r="O883" t="str">
        <f t="shared" si="27"/>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 products!$A$1:$A$49, products!$C$1:$C$49,,0)</f>
        <v>D</v>
      </c>
      <c r="K884" s="4">
        <f>_xlfn.XLOOKUP(D884, products!$A$1:$A$49, products!$D$1:$D$49,,0)</f>
        <v>2.5</v>
      </c>
      <c r="L884" s="5">
        <f>_xlfn.XLOOKUP(D884, products!$A$1:$A$49, products!$E$1:$E$49,,0)</f>
        <v>22.884999999999998</v>
      </c>
      <c r="M884" s="5">
        <f t="shared" si="26"/>
        <v>114.42499999999998</v>
      </c>
      <c r="N884" t="str">
        <f>IF(I884="Rob","Robusta",IF(I884="Exc","Excelsa",IF(I884="Ara","Arabica",IF(orders!I884="Lib","Liberica",""))))</f>
        <v>Arabica</v>
      </c>
      <c r="O884" t="str">
        <f t="shared" si="27"/>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 products!$A$1:$A$49, products!$C$1:$C$49,,0)</f>
        <v>M</v>
      </c>
      <c r="K885" s="4">
        <f>_xlfn.XLOOKUP(D885, products!$A$1:$A$49, products!$D$1:$D$49,,0)</f>
        <v>2.5</v>
      </c>
      <c r="L885" s="5">
        <f>_xlfn.XLOOKUP(D885, products!$A$1:$A$49, products!$E$1:$E$49,,0)</f>
        <v>25.874999999999996</v>
      </c>
      <c r="M885" s="5">
        <f t="shared" si="26"/>
        <v>77.624999999999986</v>
      </c>
      <c r="N885" t="str">
        <f>IF(I885="Rob","Robusta",IF(I885="Exc","Excelsa",IF(I885="Ara","Arabica",IF(orders!I885="Lib","Liberica",""))))</f>
        <v>Arabica</v>
      </c>
      <c r="O885" t="str">
        <f t="shared" si="27"/>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 products!$A$1:$A$49, products!$C$1:$C$49,,0)</f>
        <v>D</v>
      </c>
      <c r="K886" s="4">
        <f>_xlfn.XLOOKUP(D886, products!$A$1:$A$49, products!$D$1:$D$49,,0)</f>
        <v>0.5</v>
      </c>
      <c r="L886" s="5">
        <f>_xlfn.XLOOKUP(D886, products!$A$1:$A$49, products!$E$1:$E$49,,0)</f>
        <v>5.3699999999999992</v>
      </c>
      <c r="M886" s="5">
        <f t="shared" si="26"/>
        <v>5.3699999999999992</v>
      </c>
      <c r="N886" t="str">
        <f>IF(I886="Rob","Robusta",IF(I886="Exc","Excelsa",IF(I886="Ara","Arabica",IF(orders!I886="Lib","Liberica",""))))</f>
        <v>Robusta</v>
      </c>
      <c r="O886" t="str">
        <f t="shared" si="27"/>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 products!$A$1:$A$49, products!$C$1:$C$49,,0)</f>
        <v>D</v>
      </c>
      <c r="K887" s="4">
        <f>_xlfn.XLOOKUP(D887, products!$A$1:$A$49, products!$D$1:$D$49,,0)</f>
        <v>2.5</v>
      </c>
      <c r="L887" s="5">
        <f>_xlfn.XLOOKUP(D887, products!$A$1:$A$49, products!$E$1:$E$49,,0)</f>
        <v>20.584999999999997</v>
      </c>
      <c r="M887" s="5">
        <f t="shared" si="26"/>
        <v>123.50999999999999</v>
      </c>
      <c r="N887" t="str">
        <f>IF(I887="Rob","Robusta",IF(I887="Exc","Excelsa",IF(I887="Ara","Arabica",IF(orders!I887="Lib","Liberica",""))))</f>
        <v>Robusta</v>
      </c>
      <c r="O887" t="str">
        <f t="shared" si="27"/>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 products!$A$1:$A$49, products!$C$1:$C$49,,0)</f>
        <v>M</v>
      </c>
      <c r="K888" s="4">
        <f>_xlfn.XLOOKUP(D888, products!$A$1:$A$49, products!$D$1:$D$49,,0)</f>
        <v>0.5</v>
      </c>
      <c r="L888" s="5">
        <f>_xlfn.XLOOKUP(D888, products!$A$1:$A$49, products!$E$1:$E$49,,0)</f>
        <v>8.73</v>
      </c>
      <c r="M888" s="5">
        <f t="shared" si="26"/>
        <v>17.46</v>
      </c>
      <c r="N888" t="str">
        <f>IF(I888="Rob","Robusta",IF(I888="Exc","Excelsa",IF(I888="Ara","Arabica",IF(orders!I888="Lib","Liberica",""))))</f>
        <v>Liberica</v>
      </c>
      <c r="O888" t="str">
        <f t="shared" si="27"/>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 products!$A$1:$A$49, products!$C$1:$C$49,,0)</f>
        <v>L</v>
      </c>
      <c r="K889" s="4">
        <f>_xlfn.XLOOKUP(D889, products!$A$1:$A$49, products!$D$1:$D$49,,0)</f>
        <v>0.2</v>
      </c>
      <c r="L889" s="5">
        <f>_xlfn.XLOOKUP(D889, products!$A$1:$A$49, products!$E$1:$E$49,,0)</f>
        <v>4.4550000000000001</v>
      </c>
      <c r="M889" s="5">
        <f t="shared" si="26"/>
        <v>13.365</v>
      </c>
      <c r="N889" t="str">
        <f>IF(I889="Rob","Robusta",IF(I889="Exc","Excelsa",IF(I889="Ara","Arabica",IF(orders!I889="Lib","Liberica",""))))</f>
        <v>Excelsa</v>
      </c>
      <c r="O889" t="str">
        <f t="shared" si="27"/>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 products!$A$1:$A$49, products!$C$1:$C$49,,0)</f>
        <v>L</v>
      </c>
      <c r="K890" s="4">
        <f>_xlfn.XLOOKUP(D890, products!$A$1:$A$49, products!$D$1:$D$49,,0)</f>
        <v>0.2</v>
      </c>
      <c r="L890" s="5">
        <f>_xlfn.XLOOKUP(D890, products!$A$1:$A$49, products!$E$1:$E$49,,0)</f>
        <v>3.8849999999999998</v>
      </c>
      <c r="M890" s="5">
        <f t="shared" si="26"/>
        <v>7.77</v>
      </c>
      <c r="N890" t="str">
        <f>IF(I890="Rob","Robusta",IF(I890="Exc","Excelsa",IF(I890="Ara","Arabica",IF(orders!I890="Lib","Liberica",""))))</f>
        <v>Arabica</v>
      </c>
      <c r="O890" t="str">
        <f t="shared" si="27"/>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 products!$A$1:$A$49, products!$C$1:$C$49,,0)</f>
        <v>D</v>
      </c>
      <c r="K891" s="4">
        <f>_xlfn.XLOOKUP(D891, products!$A$1:$A$49, products!$D$1:$D$49,,0)</f>
        <v>0.2</v>
      </c>
      <c r="L891" s="5">
        <f>_xlfn.XLOOKUP(D891, products!$A$1:$A$49, products!$E$1:$E$49,,0)</f>
        <v>2.6849999999999996</v>
      </c>
      <c r="M891" s="5">
        <f t="shared" si="26"/>
        <v>2.6849999999999996</v>
      </c>
      <c r="N891" t="str">
        <f>IF(I891="Rob","Robusta",IF(I891="Exc","Excelsa",IF(I891="Ara","Arabica",IF(orders!I891="Lib","Liberica",""))))</f>
        <v>Robusta</v>
      </c>
      <c r="O891" t="str">
        <f t="shared" si="27"/>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 products!$A$1:$A$49, products!$C$1:$C$49,,0)</f>
        <v>D</v>
      </c>
      <c r="K892" s="4">
        <f>_xlfn.XLOOKUP(D892, products!$A$1:$A$49, products!$D$1:$D$49,,0)</f>
        <v>2.5</v>
      </c>
      <c r="L892" s="5">
        <f>_xlfn.XLOOKUP(D892, products!$A$1:$A$49, products!$E$1:$E$49,,0)</f>
        <v>20.584999999999997</v>
      </c>
      <c r="M892" s="5">
        <f t="shared" si="26"/>
        <v>20.584999999999997</v>
      </c>
      <c r="N892" t="str">
        <f>IF(I892="Rob","Robusta",IF(I892="Exc","Excelsa",IF(I892="Ara","Arabica",IF(orders!I892="Lib","Liberica",""))))</f>
        <v>Robusta</v>
      </c>
      <c r="O892" t="str">
        <f t="shared" si="27"/>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 products!$A$1:$A$49, products!$C$1:$C$49,,0)</f>
        <v>D</v>
      </c>
      <c r="K893" s="4">
        <f>_xlfn.XLOOKUP(D893, products!$A$1:$A$49, products!$D$1:$D$49,,0)</f>
        <v>2.5</v>
      </c>
      <c r="L893" s="5">
        <f>_xlfn.XLOOKUP(D893, products!$A$1:$A$49, products!$E$1:$E$49,,0)</f>
        <v>22.884999999999998</v>
      </c>
      <c r="M893" s="5">
        <f t="shared" si="26"/>
        <v>114.42499999999998</v>
      </c>
      <c r="N893" t="str">
        <f>IF(I893="Rob","Robusta",IF(I893="Exc","Excelsa",IF(I893="Ara","Arabica",IF(orders!I893="Lib","Liberica",""))))</f>
        <v>Arabica</v>
      </c>
      <c r="O893" t="str">
        <f t="shared" si="27"/>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 products!$A$1:$A$49, products!$C$1:$C$49,,0)</f>
        <v>M</v>
      </c>
      <c r="K894" s="4">
        <f>_xlfn.XLOOKUP(D894, products!$A$1:$A$49, products!$D$1:$D$49,,0)</f>
        <v>0.2</v>
      </c>
      <c r="L894" s="5">
        <f>_xlfn.XLOOKUP(D894, products!$A$1:$A$49, products!$E$1:$E$49,,0)</f>
        <v>4.125</v>
      </c>
      <c r="M894" s="5">
        <f t="shared" si="26"/>
        <v>20.625</v>
      </c>
      <c r="N894" t="str">
        <f>IF(I894="Rob","Robusta",IF(I894="Exc","Excelsa",IF(I894="Ara","Arabica",IF(orders!I894="Lib","Liberica",""))))</f>
        <v>Excelsa</v>
      </c>
      <c r="O894" t="str">
        <f t="shared" si="27"/>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 products!$A$1:$A$49, products!$C$1:$C$49,,0)</f>
        <v>L</v>
      </c>
      <c r="K895" s="4">
        <f>_xlfn.XLOOKUP(D895, products!$A$1:$A$49, products!$D$1:$D$49,,0)</f>
        <v>0.5</v>
      </c>
      <c r="L895" s="5">
        <f>_xlfn.XLOOKUP(D895, products!$A$1:$A$49, products!$E$1:$E$49,,0)</f>
        <v>9.51</v>
      </c>
      <c r="M895" s="5">
        <f t="shared" si="26"/>
        <v>57.06</v>
      </c>
      <c r="N895" t="str">
        <f>IF(I895="Rob","Robusta",IF(I895="Exc","Excelsa",IF(I895="Ara","Arabica",IF(orders!I895="Lib","Liberica",""))))</f>
        <v>Liberica</v>
      </c>
      <c r="O895" t="str">
        <f t="shared" si="27"/>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 products!$A$1:$A$49, products!$C$1:$C$49,,0)</f>
        <v>D</v>
      </c>
      <c r="K896" s="4">
        <f>_xlfn.XLOOKUP(D896, products!$A$1:$A$49, products!$D$1:$D$49,,0)</f>
        <v>2.5</v>
      </c>
      <c r="L896" s="5">
        <f>_xlfn.XLOOKUP(D896, products!$A$1:$A$49, products!$E$1:$E$49,,0)</f>
        <v>20.584999999999997</v>
      </c>
      <c r="M896" s="5">
        <f t="shared" si="26"/>
        <v>82.339999999999989</v>
      </c>
      <c r="N896" t="str">
        <f>IF(I896="Rob","Robusta",IF(I896="Exc","Excelsa",IF(I896="Ara","Arabica",IF(orders!I896="Lib","Liberica",""))))</f>
        <v>Robusta</v>
      </c>
      <c r="O896" t="str">
        <f t="shared" si="27"/>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 products!$A$1:$A$49, products!$C$1:$C$49,,0)</f>
        <v>M</v>
      </c>
      <c r="K897" s="4">
        <f>_xlfn.XLOOKUP(D897, products!$A$1:$A$49, products!$D$1:$D$49,,0)</f>
        <v>2.5</v>
      </c>
      <c r="L897" s="5">
        <f>_xlfn.XLOOKUP(D897, products!$A$1:$A$49, products!$E$1:$E$49,,0)</f>
        <v>31.624999999999996</v>
      </c>
      <c r="M897" s="5">
        <f t="shared" si="26"/>
        <v>158.12499999999997</v>
      </c>
      <c r="N897" t="str">
        <f>IF(I897="Rob","Robusta",IF(I897="Exc","Excelsa",IF(I897="Ara","Arabica",IF(orders!I897="Lib","Liberica",""))))</f>
        <v>Excelsa</v>
      </c>
      <c r="O897" t="str">
        <f t="shared" si="27"/>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 products!$A$1:$A$49, products!$C$1:$C$49,,0)</f>
        <v>D</v>
      </c>
      <c r="K898" s="4">
        <f>_xlfn.XLOOKUP(D898, products!$A$1:$A$49, products!$D$1:$D$49,,0)</f>
        <v>0.5</v>
      </c>
      <c r="L898" s="5">
        <f>_xlfn.XLOOKUP(D898, products!$A$1:$A$49, products!$E$1:$E$49,,0)</f>
        <v>5.3699999999999992</v>
      </c>
      <c r="M898" s="5">
        <f t="shared" ref="M898:M961" si="28">L898*E898</f>
        <v>32.22</v>
      </c>
      <c r="N898" t="str">
        <f>IF(I898="Rob","Robusta",IF(I898="Exc","Excelsa",IF(I898="Ara","Arabica",IF(orders!I898="Lib","Liberica",""))))</f>
        <v>Robusta</v>
      </c>
      <c r="O898" t="str">
        <f t="shared" ref="O898:O961" si="29">IF(J898="M","Medium",IF(J898="L","Light",IF(J898="D","Dark","")))</f>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 products!$A$1:$A$49, products!$C$1:$C$49,,0)</f>
        <v>D</v>
      </c>
      <c r="K899" s="4">
        <f>_xlfn.XLOOKUP(D899, products!$A$1:$A$49, products!$D$1:$D$49,,0)</f>
        <v>1</v>
      </c>
      <c r="L899" s="5">
        <f>_xlfn.XLOOKUP(D899, products!$A$1:$A$49, products!$E$1:$E$49,,0)</f>
        <v>12.15</v>
      </c>
      <c r="M899" s="5">
        <f t="shared" si="28"/>
        <v>24.3</v>
      </c>
      <c r="N899" t="str">
        <f>IF(I899="Rob","Robusta",IF(I899="Exc","Excelsa",IF(I899="Ara","Arabica",IF(orders!I899="Lib","Liberica",""))))</f>
        <v>Excelsa</v>
      </c>
      <c r="O899" t="str">
        <f t="shared" si="29"/>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 products!$A$1:$A$49, products!$C$1:$C$49,,0)</f>
        <v>L</v>
      </c>
      <c r="K900" s="4">
        <f>_xlfn.XLOOKUP(D900, products!$A$1:$A$49, products!$D$1:$D$49,,0)</f>
        <v>0.5</v>
      </c>
      <c r="L900" s="5">
        <f>_xlfn.XLOOKUP(D900, products!$A$1:$A$49, products!$E$1:$E$49,,0)</f>
        <v>7.169999999999999</v>
      </c>
      <c r="M900" s="5">
        <f t="shared" si="28"/>
        <v>35.849999999999994</v>
      </c>
      <c r="N900" t="str">
        <f>IF(I900="Rob","Robusta",IF(I900="Exc","Excelsa",IF(I900="Ara","Arabica",IF(orders!I900="Lib","Liberica",""))))</f>
        <v>Robusta</v>
      </c>
      <c r="O900" t="str">
        <f t="shared" si="29"/>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 products!$A$1:$A$49, products!$C$1:$C$49,,0)</f>
        <v>M</v>
      </c>
      <c r="K901" s="4">
        <f>_xlfn.XLOOKUP(D901, products!$A$1:$A$49, products!$D$1:$D$49,,0)</f>
        <v>1</v>
      </c>
      <c r="L901" s="5">
        <f>_xlfn.XLOOKUP(D901, products!$A$1:$A$49, products!$E$1:$E$49,,0)</f>
        <v>14.55</v>
      </c>
      <c r="M901" s="5">
        <f t="shared" si="28"/>
        <v>72.75</v>
      </c>
      <c r="N901" t="str">
        <f>IF(I901="Rob","Robusta",IF(I901="Exc","Excelsa",IF(I901="Ara","Arabica",IF(orders!I901="Lib","Liberica",""))))</f>
        <v>Liberica</v>
      </c>
      <c r="O901" t="str">
        <f t="shared" si="29"/>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 products!$A$1:$A$49, products!$C$1:$C$49,,0)</f>
        <v>L</v>
      </c>
      <c r="K902" s="4">
        <f>_xlfn.XLOOKUP(D902, products!$A$1:$A$49, products!$D$1:$D$49,,0)</f>
        <v>1</v>
      </c>
      <c r="L902" s="5">
        <f>_xlfn.XLOOKUP(D902, products!$A$1:$A$49, products!$E$1:$E$49,,0)</f>
        <v>15.85</v>
      </c>
      <c r="M902" s="5">
        <f t="shared" si="28"/>
        <v>47.55</v>
      </c>
      <c r="N902" t="str">
        <f>IF(I902="Rob","Robusta",IF(I902="Exc","Excelsa",IF(I902="Ara","Arabica",IF(orders!I902="Lib","Liberica",""))))</f>
        <v>Liberica</v>
      </c>
      <c r="O902" t="str">
        <f t="shared" si="29"/>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 products!$A$1:$A$49, products!$C$1:$C$49,,0)</f>
        <v>L</v>
      </c>
      <c r="K903" s="4">
        <f>_xlfn.XLOOKUP(D903, products!$A$1:$A$49, products!$D$1:$D$49,,0)</f>
        <v>0.2</v>
      </c>
      <c r="L903" s="5">
        <f>_xlfn.XLOOKUP(D903, products!$A$1:$A$49, products!$E$1:$E$49,,0)</f>
        <v>3.5849999999999995</v>
      </c>
      <c r="M903" s="5">
        <f t="shared" si="28"/>
        <v>3.5849999999999995</v>
      </c>
      <c r="N903" t="str">
        <f>IF(I903="Rob","Robusta",IF(I903="Exc","Excelsa",IF(I903="Ara","Arabica",IF(orders!I903="Lib","Liberica",""))))</f>
        <v>Robusta</v>
      </c>
      <c r="O903" t="str">
        <f t="shared" si="29"/>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 products!$A$1:$A$49, products!$C$1:$C$49,,0)</f>
        <v>M</v>
      </c>
      <c r="K904" s="4">
        <f>_xlfn.XLOOKUP(D904, products!$A$1:$A$49, products!$D$1:$D$49,,0)</f>
        <v>2.5</v>
      </c>
      <c r="L904" s="5">
        <f>_xlfn.XLOOKUP(D904, products!$A$1:$A$49, products!$E$1:$E$49,,0)</f>
        <v>31.624999999999996</v>
      </c>
      <c r="M904" s="5">
        <f t="shared" si="28"/>
        <v>158.12499999999997</v>
      </c>
      <c r="N904" t="str">
        <f>IF(I904="Rob","Robusta",IF(I904="Exc","Excelsa",IF(I904="Ara","Arabica",IF(orders!I904="Lib","Liberica",""))))</f>
        <v>Excelsa</v>
      </c>
      <c r="O904" t="str">
        <f t="shared" si="29"/>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 products!$A$1:$A$49, products!$C$1:$C$49,,0)</f>
        <v>M</v>
      </c>
      <c r="K905" s="4">
        <f>_xlfn.XLOOKUP(D905, products!$A$1:$A$49, products!$D$1:$D$49,,0)</f>
        <v>0.5</v>
      </c>
      <c r="L905" s="5">
        <f>_xlfn.XLOOKUP(D905, products!$A$1:$A$49, products!$E$1:$E$49,,0)</f>
        <v>8.73</v>
      </c>
      <c r="M905" s="5">
        <f t="shared" si="28"/>
        <v>17.46</v>
      </c>
      <c r="N905" t="str">
        <f>IF(I905="Rob","Robusta",IF(I905="Exc","Excelsa",IF(I905="Ara","Arabica",IF(orders!I905="Lib","Liberica",""))))</f>
        <v>Liberica</v>
      </c>
      <c r="O905" t="str">
        <f t="shared" si="29"/>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 products!$A$1:$A$49, products!$C$1:$C$49,,0)</f>
        <v>L</v>
      </c>
      <c r="K906" s="4">
        <f>_xlfn.XLOOKUP(D906, products!$A$1:$A$49, products!$D$1:$D$49,,0)</f>
        <v>2.5</v>
      </c>
      <c r="L906" s="5">
        <f>_xlfn.XLOOKUP(D906, products!$A$1:$A$49, products!$E$1:$E$49,,0)</f>
        <v>29.784999999999997</v>
      </c>
      <c r="M906" s="5">
        <f t="shared" si="28"/>
        <v>148.92499999999998</v>
      </c>
      <c r="N906" t="str">
        <f>IF(I906="Rob","Robusta",IF(I906="Exc","Excelsa",IF(I906="Ara","Arabica",IF(orders!I906="Lib","Liberica",""))))</f>
        <v>Arabica</v>
      </c>
      <c r="O906" t="str">
        <f t="shared" si="29"/>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 products!$A$1:$A$49, products!$C$1:$C$49,,0)</f>
        <v>M</v>
      </c>
      <c r="K907" s="4">
        <f>_xlfn.XLOOKUP(D907, products!$A$1:$A$49, products!$D$1:$D$49,,0)</f>
        <v>0.5</v>
      </c>
      <c r="L907" s="5">
        <f>_xlfn.XLOOKUP(D907, products!$A$1:$A$49, products!$E$1:$E$49,,0)</f>
        <v>6.75</v>
      </c>
      <c r="M907" s="5">
        <f t="shared" si="28"/>
        <v>40.5</v>
      </c>
      <c r="N907" t="str">
        <f>IF(I907="Rob","Robusta",IF(I907="Exc","Excelsa",IF(I907="Ara","Arabica",IF(orders!I907="Lib","Liberica",""))))</f>
        <v>Arabica</v>
      </c>
      <c r="O907" t="str">
        <f t="shared" si="29"/>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 products!$A$1:$A$49, products!$C$1:$C$49,,0)</f>
        <v>M</v>
      </c>
      <c r="K908" s="4">
        <f>_xlfn.XLOOKUP(D908, products!$A$1:$A$49, products!$D$1:$D$49,,0)</f>
        <v>0.5</v>
      </c>
      <c r="L908" s="5">
        <f>_xlfn.XLOOKUP(D908, products!$A$1:$A$49, products!$E$1:$E$49,,0)</f>
        <v>6.75</v>
      </c>
      <c r="M908" s="5">
        <f t="shared" si="28"/>
        <v>27</v>
      </c>
      <c r="N908" t="str">
        <f>IF(I908="Rob","Robusta",IF(I908="Exc","Excelsa",IF(I908="Ara","Arabica",IF(orders!I908="Lib","Liberica",""))))</f>
        <v>Arabica</v>
      </c>
      <c r="O908" t="str">
        <f t="shared" si="29"/>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 products!$A$1:$A$49, products!$C$1:$C$49,,0)</f>
        <v>D</v>
      </c>
      <c r="K909" s="4">
        <f>_xlfn.XLOOKUP(D909, products!$A$1:$A$49, products!$D$1:$D$49,,0)</f>
        <v>1</v>
      </c>
      <c r="L909" s="5">
        <f>_xlfn.XLOOKUP(D909, products!$A$1:$A$49, products!$E$1:$E$49,,0)</f>
        <v>12.95</v>
      </c>
      <c r="M909" s="5">
        <f t="shared" si="28"/>
        <v>38.849999999999994</v>
      </c>
      <c r="N909" t="str">
        <f>IF(I909="Rob","Robusta",IF(I909="Exc","Excelsa",IF(I909="Ara","Arabica",IF(orders!I909="Lib","Liberica",""))))</f>
        <v>Liberica</v>
      </c>
      <c r="O909" t="str">
        <f t="shared" si="29"/>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 products!$A$1:$A$49, products!$C$1:$C$49,,0)</f>
        <v>L</v>
      </c>
      <c r="K910" s="4">
        <f>_xlfn.XLOOKUP(D910, products!$A$1:$A$49, products!$D$1:$D$49,,0)</f>
        <v>1</v>
      </c>
      <c r="L910" s="5">
        <f>_xlfn.XLOOKUP(D910, products!$A$1:$A$49, products!$E$1:$E$49,,0)</f>
        <v>11.95</v>
      </c>
      <c r="M910" s="5">
        <f t="shared" si="28"/>
        <v>59.75</v>
      </c>
      <c r="N910" t="str">
        <f>IF(I910="Rob","Robusta",IF(I910="Exc","Excelsa",IF(I910="Ara","Arabica",IF(orders!I910="Lib","Liberica",""))))</f>
        <v>Robusta</v>
      </c>
      <c r="O910" t="str">
        <f t="shared" si="29"/>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 products!$A$1:$A$49, products!$C$1:$C$49,,0)</f>
        <v>L</v>
      </c>
      <c r="K911" s="4">
        <f>_xlfn.XLOOKUP(D911, products!$A$1:$A$49, products!$D$1:$D$49,,0)</f>
        <v>0.2</v>
      </c>
      <c r="L911" s="5">
        <f>_xlfn.XLOOKUP(D911, products!$A$1:$A$49, products!$E$1:$E$49,,0)</f>
        <v>3.5849999999999995</v>
      </c>
      <c r="M911" s="5">
        <f t="shared" si="28"/>
        <v>10.754999999999999</v>
      </c>
      <c r="N911" t="str">
        <f>IF(I911="Rob","Robusta",IF(I911="Exc","Excelsa",IF(I911="Ara","Arabica",IF(orders!I911="Lib","Liberica",""))))</f>
        <v>Robusta</v>
      </c>
      <c r="O911" t="str">
        <f t="shared" si="29"/>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 products!$A$1:$A$49, products!$C$1:$C$49,,0)</f>
        <v>D</v>
      </c>
      <c r="K912" s="4">
        <f>_xlfn.XLOOKUP(D912, products!$A$1:$A$49, products!$D$1:$D$49,,0)</f>
        <v>2.5</v>
      </c>
      <c r="L912" s="5">
        <f>_xlfn.XLOOKUP(D912, products!$A$1:$A$49, products!$E$1:$E$49,,0)</f>
        <v>22.884999999999998</v>
      </c>
      <c r="M912" s="5">
        <f t="shared" si="28"/>
        <v>91.539999999999992</v>
      </c>
      <c r="N912" t="str">
        <f>IF(I912="Rob","Robusta",IF(I912="Exc","Excelsa",IF(I912="Ara","Arabica",IF(orders!I912="Lib","Liberica",""))))</f>
        <v>Arabica</v>
      </c>
      <c r="O912" t="str">
        <f t="shared" si="29"/>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 products!$A$1:$A$49, products!$C$1:$C$49,,0)</f>
        <v>M</v>
      </c>
      <c r="K913" s="4">
        <f>_xlfn.XLOOKUP(D913, products!$A$1:$A$49, products!$D$1:$D$49,,0)</f>
        <v>1</v>
      </c>
      <c r="L913" s="5">
        <f>_xlfn.XLOOKUP(D913, products!$A$1:$A$49, products!$E$1:$E$49,,0)</f>
        <v>11.25</v>
      </c>
      <c r="M913" s="5">
        <f t="shared" si="28"/>
        <v>45</v>
      </c>
      <c r="N913" t="str">
        <f>IF(I913="Rob","Robusta",IF(I913="Exc","Excelsa",IF(I913="Ara","Arabica",IF(orders!I913="Lib","Liberica",""))))</f>
        <v>Arabica</v>
      </c>
      <c r="O913" t="str">
        <f t="shared" si="29"/>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 products!$A$1:$A$49, products!$C$1:$C$49,,0)</f>
        <v>M</v>
      </c>
      <c r="K914" s="4">
        <f>_xlfn.XLOOKUP(D914, products!$A$1:$A$49, products!$D$1:$D$49,,0)</f>
        <v>2.5</v>
      </c>
      <c r="L914" s="5">
        <f>_xlfn.XLOOKUP(D914, products!$A$1:$A$49, products!$E$1:$E$49,,0)</f>
        <v>22.884999999999998</v>
      </c>
      <c r="M914" s="5">
        <f t="shared" si="28"/>
        <v>137.31</v>
      </c>
      <c r="N914" t="str">
        <f>IF(I914="Rob","Robusta",IF(I914="Exc","Excelsa",IF(I914="Ara","Arabica",IF(orders!I914="Lib","Liberica",""))))</f>
        <v>Robusta</v>
      </c>
      <c r="O914" t="str">
        <f t="shared" si="29"/>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 products!$A$1:$A$49, products!$C$1:$C$49,,0)</f>
        <v>M</v>
      </c>
      <c r="K915" s="4">
        <f>_xlfn.XLOOKUP(D915, products!$A$1:$A$49, products!$D$1:$D$49,,0)</f>
        <v>0.5</v>
      </c>
      <c r="L915" s="5">
        <f>_xlfn.XLOOKUP(D915, products!$A$1:$A$49, products!$E$1:$E$49,,0)</f>
        <v>6.75</v>
      </c>
      <c r="M915" s="5">
        <f t="shared" si="28"/>
        <v>6.75</v>
      </c>
      <c r="N915" t="str">
        <f>IF(I915="Rob","Robusta",IF(I915="Exc","Excelsa",IF(I915="Ara","Arabica",IF(orders!I915="Lib","Liberica",""))))</f>
        <v>Arabica</v>
      </c>
      <c r="O915" t="str">
        <f t="shared" si="29"/>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 products!$A$1:$A$49, products!$C$1:$C$49,,0)</f>
        <v>M</v>
      </c>
      <c r="K916" s="4">
        <f>_xlfn.XLOOKUP(D916, products!$A$1:$A$49, products!$D$1:$D$49,,0)</f>
        <v>1</v>
      </c>
      <c r="L916" s="5">
        <f>_xlfn.XLOOKUP(D916, products!$A$1:$A$49, products!$E$1:$E$49,,0)</f>
        <v>11.25</v>
      </c>
      <c r="M916" s="5">
        <f t="shared" si="28"/>
        <v>45</v>
      </c>
      <c r="N916" t="str">
        <f>IF(I916="Rob","Robusta",IF(I916="Exc","Excelsa",IF(I916="Ara","Arabica",IF(orders!I916="Lib","Liberica",""))))</f>
        <v>Arabica</v>
      </c>
      <c r="O916" t="str">
        <f t="shared" si="29"/>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 products!$A$1:$A$49, products!$C$1:$C$49,,0)</f>
        <v>D</v>
      </c>
      <c r="K917" s="4">
        <f>_xlfn.XLOOKUP(D917, products!$A$1:$A$49, products!$D$1:$D$49,,0)</f>
        <v>2.5</v>
      </c>
      <c r="L917" s="5">
        <f>_xlfn.XLOOKUP(D917, products!$A$1:$A$49, products!$E$1:$E$49,,0)</f>
        <v>27.945</v>
      </c>
      <c r="M917" s="5">
        <f t="shared" si="28"/>
        <v>83.835000000000008</v>
      </c>
      <c r="N917" t="str">
        <f>IF(I917="Rob","Robusta",IF(I917="Exc","Excelsa",IF(I917="Ara","Arabica",IF(orders!I917="Lib","Liberica",""))))</f>
        <v>Excelsa</v>
      </c>
      <c r="O917" t="str">
        <f t="shared" si="29"/>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 products!$A$1:$A$49, products!$C$1:$C$49,,0)</f>
        <v>D</v>
      </c>
      <c r="K918" s="4">
        <f>_xlfn.XLOOKUP(D918, products!$A$1:$A$49, products!$D$1:$D$49,,0)</f>
        <v>0.2</v>
      </c>
      <c r="L918" s="5">
        <f>_xlfn.XLOOKUP(D918, products!$A$1:$A$49, products!$E$1:$E$49,,0)</f>
        <v>3.645</v>
      </c>
      <c r="M918" s="5">
        <f t="shared" si="28"/>
        <v>3.645</v>
      </c>
      <c r="N918" t="str">
        <f>IF(I918="Rob","Robusta",IF(I918="Exc","Excelsa",IF(I918="Ara","Arabica",IF(orders!I918="Lib","Liberica",""))))</f>
        <v>Excelsa</v>
      </c>
      <c r="O918" t="str">
        <f t="shared" si="29"/>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 products!$A$1:$A$49, products!$C$1:$C$49,,0)</f>
        <v>M</v>
      </c>
      <c r="K919" s="4">
        <f>_xlfn.XLOOKUP(D919, products!$A$1:$A$49, products!$D$1:$D$49,,0)</f>
        <v>0.5</v>
      </c>
      <c r="L919" s="5">
        <f>_xlfn.XLOOKUP(D919, products!$A$1:$A$49, products!$E$1:$E$49,,0)</f>
        <v>6.75</v>
      </c>
      <c r="M919" s="5">
        <f t="shared" si="28"/>
        <v>6.75</v>
      </c>
      <c r="N919" t="str">
        <f>IF(I919="Rob","Robusta",IF(I919="Exc","Excelsa",IF(I919="Ara","Arabica",IF(orders!I919="Lib","Liberica",""))))</f>
        <v>Arabica</v>
      </c>
      <c r="O919" t="str">
        <f t="shared" si="29"/>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 products!$A$1:$A$49, products!$C$1:$C$49,,0)</f>
        <v>D</v>
      </c>
      <c r="K920" s="4">
        <f>_xlfn.XLOOKUP(D920, products!$A$1:$A$49, products!$D$1:$D$49,,0)</f>
        <v>0.5</v>
      </c>
      <c r="L920" s="5">
        <f>_xlfn.XLOOKUP(D920, products!$A$1:$A$49, products!$E$1:$E$49,,0)</f>
        <v>7.29</v>
      </c>
      <c r="M920" s="5">
        <f t="shared" si="28"/>
        <v>21.87</v>
      </c>
      <c r="N920" t="str">
        <f>IF(I920="Rob","Robusta",IF(I920="Exc","Excelsa",IF(I920="Ara","Arabica",IF(orders!I920="Lib","Liberica",""))))</f>
        <v>Excelsa</v>
      </c>
      <c r="O920" t="str">
        <f t="shared" si="29"/>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 products!$A$1:$A$49, products!$C$1:$C$49,,0)</f>
        <v>D</v>
      </c>
      <c r="K921" s="4">
        <f>_xlfn.XLOOKUP(D921, products!$A$1:$A$49, products!$D$1:$D$49,,0)</f>
        <v>0.2</v>
      </c>
      <c r="L921" s="5">
        <f>_xlfn.XLOOKUP(D921, products!$A$1:$A$49, products!$E$1:$E$49,,0)</f>
        <v>2.6849999999999996</v>
      </c>
      <c r="M921" s="5">
        <f t="shared" si="28"/>
        <v>13.424999999999997</v>
      </c>
      <c r="N921" t="str">
        <f>IF(I921="Rob","Robusta",IF(I921="Exc","Excelsa",IF(I921="Ara","Arabica",IF(orders!I921="Lib","Liberica",""))))</f>
        <v>Robusta</v>
      </c>
      <c r="O921" t="str">
        <f t="shared" si="29"/>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 products!$A$1:$A$49, products!$C$1:$C$49,,0)</f>
        <v>D</v>
      </c>
      <c r="K922" s="4">
        <f>_xlfn.XLOOKUP(D922, products!$A$1:$A$49, products!$D$1:$D$49,,0)</f>
        <v>2.5</v>
      </c>
      <c r="L922" s="5">
        <f>_xlfn.XLOOKUP(D922, products!$A$1:$A$49, products!$E$1:$E$49,,0)</f>
        <v>20.584999999999997</v>
      </c>
      <c r="M922" s="5">
        <f t="shared" si="28"/>
        <v>123.50999999999999</v>
      </c>
      <c r="N922" t="str">
        <f>IF(I922="Rob","Robusta",IF(I922="Exc","Excelsa",IF(I922="Ara","Arabica",IF(orders!I922="Lib","Liberica",""))))</f>
        <v>Robusta</v>
      </c>
      <c r="O922" t="str">
        <f t="shared" si="29"/>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 products!$A$1:$A$49, products!$C$1:$C$49,,0)</f>
        <v>D</v>
      </c>
      <c r="K923" s="4">
        <f>_xlfn.XLOOKUP(D923, products!$A$1:$A$49, products!$D$1:$D$49,,0)</f>
        <v>0.2</v>
      </c>
      <c r="L923" s="5">
        <f>_xlfn.XLOOKUP(D923, products!$A$1:$A$49, products!$E$1:$E$49,,0)</f>
        <v>3.8849999999999998</v>
      </c>
      <c r="M923" s="5">
        <f t="shared" si="28"/>
        <v>7.77</v>
      </c>
      <c r="N923" t="str">
        <f>IF(I923="Rob","Robusta",IF(I923="Exc","Excelsa",IF(I923="Ara","Arabica",IF(orders!I923="Lib","Liberica",""))))</f>
        <v>Liberica</v>
      </c>
      <c r="O923" t="str">
        <f t="shared" si="29"/>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 products!$A$1:$A$49, products!$C$1:$C$49,,0)</f>
        <v>M</v>
      </c>
      <c r="K924" s="4">
        <f>_xlfn.XLOOKUP(D924, products!$A$1:$A$49, products!$D$1:$D$49,,0)</f>
        <v>1</v>
      </c>
      <c r="L924" s="5">
        <f>_xlfn.XLOOKUP(D924, products!$A$1:$A$49, products!$E$1:$E$49,,0)</f>
        <v>11.25</v>
      </c>
      <c r="M924" s="5">
        <f t="shared" si="28"/>
        <v>67.5</v>
      </c>
      <c r="N924" t="str">
        <f>IF(I924="Rob","Robusta",IF(I924="Exc","Excelsa",IF(I924="Ara","Arabica",IF(orders!I924="Lib","Liberica",""))))</f>
        <v>Arabica</v>
      </c>
      <c r="O924" t="str">
        <f t="shared" si="29"/>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 products!$A$1:$A$49, products!$C$1:$C$49,,0)</f>
        <v>D</v>
      </c>
      <c r="K925" s="4">
        <f>_xlfn.XLOOKUP(D925, products!$A$1:$A$49, products!$D$1:$D$49,,0)</f>
        <v>2.5</v>
      </c>
      <c r="L925" s="5">
        <f>_xlfn.XLOOKUP(D925, products!$A$1:$A$49, products!$E$1:$E$49,,0)</f>
        <v>27.945</v>
      </c>
      <c r="M925" s="5">
        <f t="shared" si="28"/>
        <v>27.945</v>
      </c>
      <c r="N925" t="str">
        <f>IF(I925="Rob","Robusta",IF(I925="Exc","Excelsa",IF(I925="Ara","Arabica",IF(orders!I925="Lib","Liberica",""))))</f>
        <v>Excelsa</v>
      </c>
      <c r="O925" t="str">
        <f t="shared" si="29"/>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 products!$A$1:$A$49, products!$C$1:$C$49,,0)</f>
        <v>L</v>
      </c>
      <c r="K926" s="4">
        <f>_xlfn.XLOOKUP(D926, products!$A$1:$A$49, products!$D$1:$D$49,,0)</f>
        <v>2.5</v>
      </c>
      <c r="L926" s="5">
        <f>_xlfn.XLOOKUP(D926, products!$A$1:$A$49, products!$E$1:$E$49,,0)</f>
        <v>29.784999999999997</v>
      </c>
      <c r="M926" s="5">
        <f t="shared" si="28"/>
        <v>89.35499999999999</v>
      </c>
      <c r="N926" t="str">
        <f>IF(I926="Rob","Robusta",IF(I926="Exc","Excelsa",IF(I926="Ara","Arabica",IF(orders!I926="Lib","Liberica",""))))</f>
        <v>Arabica</v>
      </c>
      <c r="O926" t="str">
        <f t="shared" si="29"/>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 products!$A$1:$A$49, products!$C$1:$C$49,,0)</f>
        <v>M</v>
      </c>
      <c r="K927" s="4">
        <f>_xlfn.XLOOKUP(D927, products!$A$1:$A$49, products!$D$1:$D$49,,0)</f>
        <v>0.5</v>
      </c>
      <c r="L927" s="5">
        <f>_xlfn.XLOOKUP(D927, products!$A$1:$A$49, products!$E$1:$E$49,,0)</f>
        <v>6.75</v>
      </c>
      <c r="M927" s="5">
        <f t="shared" si="28"/>
        <v>20.25</v>
      </c>
      <c r="N927" t="str">
        <f>IF(I927="Rob","Robusta",IF(I927="Exc","Excelsa",IF(I927="Ara","Arabica",IF(orders!I927="Lib","Liberica",""))))</f>
        <v>Arabica</v>
      </c>
      <c r="O927" t="str">
        <f t="shared" si="29"/>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 products!$A$1:$A$49, products!$C$1:$C$49,,0)</f>
        <v>M</v>
      </c>
      <c r="K928" s="4">
        <f>_xlfn.XLOOKUP(D928, products!$A$1:$A$49, products!$D$1:$D$49,,0)</f>
        <v>0.5</v>
      </c>
      <c r="L928" s="5">
        <f>_xlfn.XLOOKUP(D928, products!$A$1:$A$49, products!$E$1:$E$49,,0)</f>
        <v>6.75</v>
      </c>
      <c r="M928" s="5">
        <f t="shared" si="28"/>
        <v>33.75</v>
      </c>
      <c r="N928" t="str">
        <f>IF(I928="Rob","Robusta",IF(I928="Exc","Excelsa",IF(I928="Ara","Arabica",IF(orders!I928="Lib","Liberica",""))))</f>
        <v>Arabica</v>
      </c>
      <c r="O928" t="str">
        <f t="shared" si="29"/>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 products!$A$1:$A$49, products!$C$1:$C$49,,0)</f>
        <v>D</v>
      </c>
      <c r="K929" s="4">
        <f>_xlfn.XLOOKUP(D929, products!$A$1:$A$49, products!$D$1:$D$49,,0)</f>
        <v>2.5</v>
      </c>
      <c r="L929" s="5">
        <f>_xlfn.XLOOKUP(D929, products!$A$1:$A$49, products!$E$1:$E$49,,0)</f>
        <v>27.945</v>
      </c>
      <c r="M929" s="5">
        <f t="shared" si="28"/>
        <v>111.78</v>
      </c>
      <c r="N929" t="str">
        <f>IF(I929="Rob","Robusta",IF(I929="Exc","Excelsa",IF(I929="Ara","Arabica",IF(orders!I929="Lib","Liberica",""))))</f>
        <v>Excelsa</v>
      </c>
      <c r="O929" t="str">
        <f t="shared" si="29"/>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 products!$A$1:$A$49, products!$C$1:$C$49,,0)</f>
        <v>M</v>
      </c>
      <c r="K930" s="4">
        <f>_xlfn.XLOOKUP(D930, products!$A$1:$A$49, products!$D$1:$D$49,,0)</f>
        <v>2.5</v>
      </c>
      <c r="L930" s="5">
        <f>_xlfn.XLOOKUP(D930, products!$A$1:$A$49, products!$E$1:$E$49,,0)</f>
        <v>31.624999999999996</v>
      </c>
      <c r="M930" s="5">
        <f t="shared" si="28"/>
        <v>63.249999999999993</v>
      </c>
      <c r="N930" t="str">
        <f>IF(I930="Rob","Robusta",IF(I930="Exc","Excelsa",IF(I930="Ara","Arabica",IF(orders!I930="Lib","Liberica",""))))</f>
        <v>Excelsa</v>
      </c>
      <c r="O930" t="str">
        <f t="shared" si="29"/>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 products!$A$1:$A$49, products!$C$1:$C$49,,0)</f>
        <v>L</v>
      </c>
      <c r="K931" s="4">
        <f>_xlfn.XLOOKUP(D931, products!$A$1:$A$49, products!$D$1:$D$49,,0)</f>
        <v>0.2</v>
      </c>
      <c r="L931" s="5">
        <f>_xlfn.XLOOKUP(D931, products!$A$1:$A$49, products!$E$1:$E$49,,0)</f>
        <v>4.4550000000000001</v>
      </c>
      <c r="M931" s="5">
        <f t="shared" si="28"/>
        <v>8.91</v>
      </c>
      <c r="N931" t="str">
        <f>IF(I931="Rob","Robusta",IF(I931="Exc","Excelsa",IF(I931="Ara","Arabica",IF(orders!I931="Lib","Liberica",""))))</f>
        <v>Excelsa</v>
      </c>
      <c r="O931" t="str">
        <f t="shared" si="29"/>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 products!$A$1:$A$49, products!$C$1:$C$49,,0)</f>
        <v>D</v>
      </c>
      <c r="K932" s="4">
        <f>_xlfn.XLOOKUP(D932, products!$A$1:$A$49, products!$D$1:$D$49,,0)</f>
        <v>1</v>
      </c>
      <c r="L932" s="5">
        <f>_xlfn.XLOOKUP(D932, products!$A$1:$A$49, products!$E$1:$E$49,,0)</f>
        <v>12.15</v>
      </c>
      <c r="M932" s="5">
        <f t="shared" si="28"/>
        <v>12.15</v>
      </c>
      <c r="N932" t="str">
        <f>IF(I932="Rob","Robusta",IF(I932="Exc","Excelsa",IF(I932="Ara","Arabica",IF(orders!I932="Lib","Liberica",""))))</f>
        <v>Excelsa</v>
      </c>
      <c r="O932" t="str">
        <f t="shared" si="29"/>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 products!$A$1:$A$49, products!$C$1:$C$49,,0)</f>
        <v>D</v>
      </c>
      <c r="K933" s="4">
        <f>_xlfn.XLOOKUP(D933, products!$A$1:$A$49, products!$D$1:$D$49,,0)</f>
        <v>0.5</v>
      </c>
      <c r="L933" s="5">
        <f>_xlfn.XLOOKUP(D933, products!$A$1:$A$49, products!$E$1:$E$49,,0)</f>
        <v>5.97</v>
      </c>
      <c r="M933" s="5">
        <f t="shared" si="28"/>
        <v>23.88</v>
      </c>
      <c r="N933" t="str">
        <f>IF(I933="Rob","Robusta",IF(I933="Exc","Excelsa",IF(I933="Ara","Arabica",IF(orders!I933="Lib","Liberica",""))))</f>
        <v>Arabica</v>
      </c>
      <c r="O933" t="str">
        <f t="shared" si="29"/>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 products!$A$1:$A$49, products!$C$1:$C$49,,0)</f>
        <v>M</v>
      </c>
      <c r="K934" s="4">
        <f>_xlfn.XLOOKUP(D934, products!$A$1:$A$49, products!$D$1:$D$49,,0)</f>
        <v>1</v>
      </c>
      <c r="L934" s="5">
        <f>_xlfn.XLOOKUP(D934, products!$A$1:$A$49, products!$E$1:$E$49,,0)</f>
        <v>13.75</v>
      </c>
      <c r="M934" s="5">
        <f t="shared" si="28"/>
        <v>55</v>
      </c>
      <c r="N934" t="str">
        <f>IF(I934="Rob","Robusta",IF(I934="Exc","Excelsa",IF(I934="Ara","Arabica",IF(orders!I934="Lib","Liberica",""))))</f>
        <v>Excelsa</v>
      </c>
      <c r="O934" t="str">
        <f t="shared" si="29"/>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 products!$A$1:$A$49, products!$C$1:$C$49,,0)</f>
        <v>D</v>
      </c>
      <c r="K935" s="4">
        <f>_xlfn.XLOOKUP(D935, products!$A$1:$A$49, products!$D$1:$D$49,,0)</f>
        <v>1</v>
      </c>
      <c r="L935" s="5">
        <f>_xlfn.XLOOKUP(D935, products!$A$1:$A$49, products!$E$1:$E$49,,0)</f>
        <v>8.9499999999999993</v>
      </c>
      <c r="M935" s="5">
        <f t="shared" si="28"/>
        <v>26.849999999999998</v>
      </c>
      <c r="N935" t="str">
        <f>IF(I935="Rob","Robusta",IF(I935="Exc","Excelsa",IF(I935="Ara","Arabica",IF(orders!I935="Lib","Liberica",""))))</f>
        <v>Robusta</v>
      </c>
      <c r="O935" t="str">
        <f t="shared" si="29"/>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 products!$A$1:$A$49, products!$C$1:$C$49,,0)</f>
        <v>M</v>
      </c>
      <c r="K936" s="4">
        <f>_xlfn.XLOOKUP(D936, products!$A$1:$A$49, products!$D$1:$D$49,,0)</f>
        <v>2.5</v>
      </c>
      <c r="L936" s="5">
        <f>_xlfn.XLOOKUP(D936, products!$A$1:$A$49, products!$E$1:$E$49,,0)</f>
        <v>22.884999999999998</v>
      </c>
      <c r="M936" s="5">
        <f t="shared" si="28"/>
        <v>114.42499999999998</v>
      </c>
      <c r="N936" t="str">
        <f>IF(I936="Rob","Robusta",IF(I936="Exc","Excelsa",IF(I936="Ara","Arabica",IF(orders!I936="Lib","Liberica",""))))</f>
        <v>Robusta</v>
      </c>
      <c r="O936" t="str">
        <f t="shared" si="29"/>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 products!$A$1:$A$49, products!$C$1:$C$49,,0)</f>
        <v>M</v>
      </c>
      <c r="K937" s="4">
        <f>_xlfn.XLOOKUP(D937, products!$A$1:$A$49, products!$D$1:$D$49,,0)</f>
        <v>2.5</v>
      </c>
      <c r="L937" s="5">
        <f>_xlfn.XLOOKUP(D937, products!$A$1:$A$49, products!$E$1:$E$49,,0)</f>
        <v>25.874999999999996</v>
      </c>
      <c r="M937" s="5">
        <f t="shared" si="28"/>
        <v>155.24999999999997</v>
      </c>
      <c r="N937" t="str">
        <f>IF(I937="Rob","Robusta",IF(I937="Exc","Excelsa",IF(I937="Ara","Arabica",IF(orders!I937="Lib","Liberica",""))))</f>
        <v>Arabica</v>
      </c>
      <c r="O937" t="str">
        <f t="shared" si="29"/>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 products!$A$1:$A$49, products!$C$1:$C$49,,0)</f>
        <v>D</v>
      </c>
      <c r="K938" s="4">
        <f>_xlfn.XLOOKUP(D938, products!$A$1:$A$49, products!$D$1:$D$49,,0)</f>
        <v>0.5</v>
      </c>
      <c r="L938" s="5">
        <f>_xlfn.XLOOKUP(D938, products!$A$1:$A$49, products!$E$1:$E$49,,0)</f>
        <v>7.77</v>
      </c>
      <c r="M938" s="5">
        <f t="shared" si="28"/>
        <v>23.31</v>
      </c>
      <c r="N938" t="str">
        <f>IF(I938="Rob","Robusta",IF(I938="Exc","Excelsa",IF(I938="Ara","Arabica",IF(orders!I938="Lib","Liberica",""))))</f>
        <v>Liberica</v>
      </c>
      <c r="O938" t="str">
        <f t="shared" si="29"/>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 products!$A$1:$A$49, products!$C$1:$C$49,,0)</f>
        <v>M</v>
      </c>
      <c r="K939" s="4">
        <f>_xlfn.XLOOKUP(D939, products!$A$1:$A$49, products!$D$1:$D$49,,0)</f>
        <v>2.5</v>
      </c>
      <c r="L939" s="5">
        <f>_xlfn.XLOOKUP(D939, products!$A$1:$A$49, products!$E$1:$E$49,,0)</f>
        <v>22.884999999999998</v>
      </c>
      <c r="M939" s="5">
        <f t="shared" si="28"/>
        <v>91.539999999999992</v>
      </c>
      <c r="N939" t="str">
        <f>IF(I939="Rob","Robusta",IF(I939="Exc","Excelsa",IF(I939="Ara","Arabica",IF(orders!I939="Lib","Liberica",""))))</f>
        <v>Robusta</v>
      </c>
      <c r="O939" t="str">
        <f t="shared" si="29"/>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 products!$A$1:$A$49, products!$C$1:$C$49,,0)</f>
        <v>L</v>
      </c>
      <c r="K940" s="4">
        <f>_xlfn.XLOOKUP(D940, products!$A$1:$A$49, products!$D$1:$D$49,,0)</f>
        <v>1</v>
      </c>
      <c r="L940" s="5">
        <f>_xlfn.XLOOKUP(D940, products!$A$1:$A$49, products!$E$1:$E$49,,0)</f>
        <v>14.85</v>
      </c>
      <c r="M940" s="5">
        <f t="shared" si="28"/>
        <v>74.25</v>
      </c>
      <c r="N940" t="str">
        <f>IF(I940="Rob","Robusta",IF(I940="Exc","Excelsa",IF(I940="Ara","Arabica",IF(orders!I940="Lib","Liberica",""))))</f>
        <v>Excelsa</v>
      </c>
      <c r="O940" t="str">
        <f t="shared" si="29"/>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 products!$A$1:$A$49, products!$C$1:$C$49,,0)</f>
        <v>L</v>
      </c>
      <c r="K941" s="4">
        <f>_xlfn.XLOOKUP(D941, products!$A$1:$A$49, products!$D$1:$D$49,,0)</f>
        <v>0.2</v>
      </c>
      <c r="L941" s="5">
        <f>_xlfn.XLOOKUP(D941, products!$A$1:$A$49, products!$E$1:$E$49,,0)</f>
        <v>4.7549999999999999</v>
      </c>
      <c r="M941" s="5">
        <f t="shared" si="28"/>
        <v>28.53</v>
      </c>
      <c r="N941" t="str">
        <f>IF(I941="Rob","Robusta",IF(I941="Exc","Excelsa",IF(I941="Ara","Arabica",IF(orders!I941="Lib","Liberica",""))))</f>
        <v>Liberica</v>
      </c>
      <c r="O941" t="str">
        <f t="shared" si="29"/>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 products!$A$1:$A$49, products!$C$1:$C$49,,0)</f>
        <v>L</v>
      </c>
      <c r="K942" s="4">
        <f>_xlfn.XLOOKUP(D942, products!$A$1:$A$49, products!$D$1:$D$49,,0)</f>
        <v>0.5</v>
      </c>
      <c r="L942" s="5">
        <f>_xlfn.XLOOKUP(D942, products!$A$1:$A$49, products!$E$1:$E$49,,0)</f>
        <v>7.169999999999999</v>
      </c>
      <c r="M942" s="5">
        <f t="shared" si="28"/>
        <v>14.339999999999998</v>
      </c>
      <c r="N942" t="str">
        <f>IF(I942="Rob","Robusta",IF(I942="Exc","Excelsa",IF(I942="Ara","Arabica",IF(orders!I942="Lib","Liberica",""))))</f>
        <v>Robusta</v>
      </c>
      <c r="O942" t="str">
        <f t="shared" si="29"/>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 products!$A$1:$A$49, products!$C$1:$C$49,,0)</f>
        <v>L</v>
      </c>
      <c r="K943" s="4">
        <f>_xlfn.XLOOKUP(D943, products!$A$1:$A$49, products!$D$1:$D$49,,0)</f>
        <v>0.5</v>
      </c>
      <c r="L943" s="5">
        <f>_xlfn.XLOOKUP(D943, products!$A$1:$A$49, products!$E$1:$E$49,,0)</f>
        <v>7.77</v>
      </c>
      <c r="M943" s="5">
        <f t="shared" si="28"/>
        <v>15.54</v>
      </c>
      <c r="N943" t="str">
        <f>IF(I943="Rob","Robusta",IF(I943="Exc","Excelsa",IF(I943="Ara","Arabica",IF(orders!I943="Lib","Liberica",""))))</f>
        <v>Arabica</v>
      </c>
      <c r="O943" t="str">
        <f t="shared" si="29"/>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 products!$A$1:$A$49, products!$C$1:$C$49,,0)</f>
        <v>L</v>
      </c>
      <c r="K944" s="4">
        <f>_xlfn.XLOOKUP(D944, products!$A$1:$A$49, products!$D$1:$D$49,,0)</f>
        <v>1</v>
      </c>
      <c r="L944" s="5">
        <f>_xlfn.XLOOKUP(D944, products!$A$1:$A$49, products!$E$1:$E$49,,0)</f>
        <v>11.95</v>
      </c>
      <c r="M944" s="5">
        <f t="shared" si="28"/>
        <v>35.849999999999994</v>
      </c>
      <c r="N944" t="str">
        <f>IF(I944="Rob","Robusta",IF(I944="Exc","Excelsa",IF(I944="Ara","Arabica",IF(orders!I944="Lib","Liberica",""))))</f>
        <v>Robusta</v>
      </c>
      <c r="O944" t="str">
        <f t="shared" si="29"/>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 products!$A$1:$A$49, products!$C$1:$C$49,,0)</f>
        <v>L</v>
      </c>
      <c r="K945" s="4">
        <f>_xlfn.XLOOKUP(D945, products!$A$1:$A$49, products!$D$1:$D$49,,0)</f>
        <v>0.5</v>
      </c>
      <c r="L945" s="5">
        <f>_xlfn.XLOOKUP(D945, products!$A$1:$A$49, products!$E$1:$E$49,,0)</f>
        <v>7.77</v>
      </c>
      <c r="M945" s="5">
        <f t="shared" si="28"/>
        <v>46.62</v>
      </c>
      <c r="N945" t="str">
        <f>IF(I945="Rob","Robusta",IF(I945="Exc","Excelsa",IF(I945="Ara","Arabica",IF(orders!I945="Lib","Liberica",""))))</f>
        <v>Arabica</v>
      </c>
      <c r="O945" t="str">
        <f t="shared" si="29"/>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 products!$A$1:$A$49, products!$C$1:$C$49,,0)</f>
        <v>L</v>
      </c>
      <c r="K946" s="4">
        <f>_xlfn.XLOOKUP(D946, products!$A$1:$A$49, products!$D$1:$D$49,,0)</f>
        <v>0.5</v>
      </c>
      <c r="L946" s="5">
        <f>_xlfn.XLOOKUP(D946, products!$A$1:$A$49, products!$E$1:$E$49,,0)</f>
        <v>7.169999999999999</v>
      </c>
      <c r="M946" s="5">
        <f t="shared" si="28"/>
        <v>35.849999999999994</v>
      </c>
      <c r="N946" t="str">
        <f>IF(I946="Rob","Robusta",IF(I946="Exc","Excelsa",IF(I946="Ara","Arabica",IF(orders!I946="Lib","Liberica",""))))</f>
        <v>Robusta</v>
      </c>
      <c r="O946" t="str">
        <f t="shared" si="29"/>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 products!$A$1:$A$49, products!$C$1:$C$49,,0)</f>
        <v>D</v>
      </c>
      <c r="K947" s="4">
        <f>_xlfn.XLOOKUP(D947, products!$A$1:$A$49, products!$D$1:$D$49,,0)</f>
        <v>2.5</v>
      </c>
      <c r="L947" s="5">
        <f>_xlfn.XLOOKUP(D947, products!$A$1:$A$49, products!$E$1:$E$49,,0)</f>
        <v>29.784999999999997</v>
      </c>
      <c r="M947" s="5">
        <f t="shared" si="28"/>
        <v>119.13999999999999</v>
      </c>
      <c r="N947" t="str">
        <f>IF(I947="Rob","Robusta",IF(I947="Exc","Excelsa",IF(I947="Ara","Arabica",IF(orders!I947="Lib","Liberica",""))))</f>
        <v>Liberica</v>
      </c>
      <c r="O947" t="str">
        <f t="shared" si="29"/>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 products!$A$1:$A$49, products!$C$1:$C$49,,0)</f>
        <v>D</v>
      </c>
      <c r="K948" s="4">
        <f>_xlfn.XLOOKUP(D948, products!$A$1:$A$49, products!$D$1:$D$49,,0)</f>
        <v>0.5</v>
      </c>
      <c r="L948" s="5">
        <f>_xlfn.XLOOKUP(D948, products!$A$1:$A$49, products!$E$1:$E$49,,0)</f>
        <v>7.77</v>
      </c>
      <c r="M948" s="5">
        <f t="shared" si="28"/>
        <v>23.31</v>
      </c>
      <c r="N948" t="str">
        <f>IF(I948="Rob","Robusta",IF(I948="Exc","Excelsa",IF(I948="Ara","Arabica",IF(orders!I948="Lib","Liberica",""))))</f>
        <v>Liberica</v>
      </c>
      <c r="O948" t="str">
        <f t="shared" si="29"/>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 products!$A$1:$A$49, products!$C$1:$C$49,,0)</f>
        <v>M</v>
      </c>
      <c r="K949" s="4">
        <f>_xlfn.XLOOKUP(D949, products!$A$1:$A$49, products!$D$1:$D$49,,0)</f>
        <v>1</v>
      </c>
      <c r="L949" s="5">
        <f>_xlfn.XLOOKUP(D949, products!$A$1:$A$49, products!$E$1:$E$49,,0)</f>
        <v>11.25</v>
      </c>
      <c r="M949" s="5">
        <f t="shared" si="28"/>
        <v>11.25</v>
      </c>
      <c r="N949" t="str">
        <f>IF(I949="Rob","Robusta",IF(I949="Exc","Excelsa",IF(I949="Ara","Arabica",IF(orders!I949="Lib","Liberica",""))))</f>
        <v>Arabica</v>
      </c>
      <c r="O949" t="str">
        <f t="shared" si="29"/>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 products!$A$1:$A$49, products!$C$1:$C$49,,0)</f>
        <v>D</v>
      </c>
      <c r="K950" s="4">
        <f>_xlfn.XLOOKUP(D950, products!$A$1:$A$49, products!$D$1:$D$49,,0)</f>
        <v>2.5</v>
      </c>
      <c r="L950" s="5">
        <f>_xlfn.XLOOKUP(D950, products!$A$1:$A$49, products!$E$1:$E$49,,0)</f>
        <v>27.945</v>
      </c>
      <c r="M950" s="5">
        <f t="shared" si="28"/>
        <v>83.835000000000008</v>
      </c>
      <c r="N950" t="str">
        <f>IF(I950="Rob","Robusta",IF(I950="Exc","Excelsa",IF(I950="Ara","Arabica",IF(orders!I950="Lib","Liberica",""))))</f>
        <v>Excelsa</v>
      </c>
      <c r="O950" t="str">
        <f t="shared" si="29"/>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 products!$A$1:$A$49, products!$C$1:$C$49,,0)</f>
        <v>L</v>
      </c>
      <c r="K951" s="4">
        <f>_xlfn.XLOOKUP(D951, products!$A$1:$A$49, products!$D$1:$D$49,,0)</f>
        <v>2.5</v>
      </c>
      <c r="L951" s="5">
        <f>_xlfn.XLOOKUP(D951, products!$A$1:$A$49, products!$E$1:$E$49,,0)</f>
        <v>27.484999999999996</v>
      </c>
      <c r="M951" s="5">
        <f t="shared" si="28"/>
        <v>109.93999999999998</v>
      </c>
      <c r="N951" t="str">
        <f>IF(I951="Rob","Robusta",IF(I951="Exc","Excelsa",IF(I951="Ara","Arabica",IF(orders!I951="Lib","Liberica",""))))</f>
        <v>Robusta</v>
      </c>
      <c r="O951" t="str">
        <f t="shared" si="29"/>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 products!$A$1:$A$49, products!$C$1:$C$49,,0)</f>
        <v>L</v>
      </c>
      <c r="K952" s="4">
        <f>_xlfn.XLOOKUP(D952, products!$A$1:$A$49, products!$D$1:$D$49,,0)</f>
        <v>0.2</v>
      </c>
      <c r="L952" s="5">
        <f>_xlfn.XLOOKUP(D952, products!$A$1:$A$49, products!$E$1:$E$49,,0)</f>
        <v>3.5849999999999995</v>
      </c>
      <c r="M952" s="5">
        <f t="shared" si="28"/>
        <v>14.339999999999998</v>
      </c>
      <c r="N952" t="str">
        <f>IF(I952="Rob","Robusta",IF(I952="Exc","Excelsa",IF(I952="Ara","Arabica",IF(orders!I952="Lib","Liberica",""))))</f>
        <v>Robusta</v>
      </c>
      <c r="O952" t="str">
        <f t="shared" si="29"/>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 products!$A$1:$A$49, products!$C$1:$C$49,,0)</f>
        <v>L</v>
      </c>
      <c r="K953" s="4">
        <f>_xlfn.XLOOKUP(D953, products!$A$1:$A$49, products!$D$1:$D$49,,0)</f>
        <v>0.2</v>
      </c>
      <c r="L953" s="5">
        <f>_xlfn.XLOOKUP(D953, products!$A$1:$A$49, products!$E$1:$E$49,,0)</f>
        <v>3.5849999999999995</v>
      </c>
      <c r="M953" s="5">
        <f t="shared" si="28"/>
        <v>21.509999999999998</v>
      </c>
      <c r="N953" t="str">
        <f>IF(I953="Rob","Robusta",IF(I953="Exc","Excelsa",IF(I953="Ara","Arabica",IF(orders!I953="Lib","Liberica",""))))</f>
        <v>Robusta</v>
      </c>
      <c r="O953" t="str">
        <f t="shared" si="29"/>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 products!$A$1:$A$49, products!$C$1:$C$49,,0)</f>
        <v>M</v>
      </c>
      <c r="K954" s="4">
        <f>_xlfn.XLOOKUP(D954, products!$A$1:$A$49, products!$D$1:$D$49,,0)</f>
        <v>1</v>
      </c>
      <c r="L954" s="5">
        <f>_xlfn.XLOOKUP(D954, products!$A$1:$A$49, products!$E$1:$E$49,,0)</f>
        <v>11.25</v>
      </c>
      <c r="M954" s="5">
        <f t="shared" si="28"/>
        <v>22.5</v>
      </c>
      <c r="N954" t="str">
        <f>IF(I954="Rob","Robusta",IF(I954="Exc","Excelsa",IF(I954="Ara","Arabica",IF(orders!I954="Lib","Liberica",""))))</f>
        <v>Arabica</v>
      </c>
      <c r="O954" t="str">
        <f t="shared" si="29"/>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 products!$A$1:$A$49, products!$C$1:$C$49,,0)</f>
        <v>L</v>
      </c>
      <c r="K955" s="4">
        <f>_xlfn.XLOOKUP(D955, products!$A$1:$A$49, products!$D$1:$D$49,,0)</f>
        <v>0.2</v>
      </c>
      <c r="L955" s="5">
        <f>_xlfn.XLOOKUP(D955, products!$A$1:$A$49, products!$E$1:$E$49,,0)</f>
        <v>3.8849999999999998</v>
      </c>
      <c r="M955" s="5">
        <f t="shared" si="28"/>
        <v>3.8849999999999998</v>
      </c>
      <c r="N955" t="str">
        <f>IF(I955="Rob","Robusta",IF(I955="Exc","Excelsa",IF(I955="Ara","Arabica",IF(orders!I955="Lib","Liberica",""))))</f>
        <v>Arabica</v>
      </c>
      <c r="O955" t="str">
        <f t="shared" si="29"/>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 products!$A$1:$A$49, products!$C$1:$C$49,,0)</f>
        <v>D</v>
      </c>
      <c r="K956" s="4">
        <f>_xlfn.XLOOKUP(D956, products!$A$1:$A$49, products!$D$1:$D$49,,0)</f>
        <v>2.5</v>
      </c>
      <c r="L956" s="5">
        <f>_xlfn.XLOOKUP(D956, products!$A$1:$A$49, products!$E$1:$E$49,,0)</f>
        <v>27.945</v>
      </c>
      <c r="M956" s="5">
        <f t="shared" si="28"/>
        <v>27.945</v>
      </c>
      <c r="N956" t="str">
        <f>IF(I956="Rob","Robusta",IF(I956="Exc","Excelsa",IF(I956="Ara","Arabica",IF(orders!I956="Lib","Liberica",""))))</f>
        <v>Excelsa</v>
      </c>
      <c r="O956" t="str">
        <f t="shared" si="29"/>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 products!$A$1:$A$49, products!$C$1:$C$49,,0)</f>
        <v>L</v>
      </c>
      <c r="K957" s="4">
        <f>_xlfn.XLOOKUP(D957, products!$A$1:$A$49, products!$D$1:$D$49,,0)</f>
        <v>2.5</v>
      </c>
      <c r="L957" s="5">
        <f>_xlfn.XLOOKUP(D957, products!$A$1:$A$49, products!$E$1:$E$49,,0)</f>
        <v>34.154999999999994</v>
      </c>
      <c r="M957" s="5">
        <f t="shared" si="28"/>
        <v>170.77499999999998</v>
      </c>
      <c r="N957" t="str">
        <f>IF(I957="Rob","Robusta",IF(I957="Exc","Excelsa",IF(I957="Ara","Arabica",IF(orders!I957="Lib","Liberica",""))))</f>
        <v>Excelsa</v>
      </c>
      <c r="O957" t="str">
        <f t="shared" si="29"/>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 products!$A$1:$A$49, products!$C$1:$C$49,,0)</f>
        <v>L</v>
      </c>
      <c r="K958" s="4">
        <f>_xlfn.XLOOKUP(D958, products!$A$1:$A$49, products!$D$1:$D$49,,0)</f>
        <v>2.5</v>
      </c>
      <c r="L958" s="5">
        <f>_xlfn.XLOOKUP(D958, products!$A$1:$A$49, products!$E$1:$E$49,,0)</f>
        <v>27.484999999999996</v>
      </c>
      <c r="M958" s="5">
        <f t="shared" si="28"/>
        <v>54.969999999999992</v>
      </c>
      <c r="N958" t="str">
        <f>IF(I958="Rob","Robusta",IF(I958="Exc","Excelsa",IF(I958="Ara","Arabica",IF(orders!I958="Lib","Liberica",""))))</f>
        <v>Robusta</v>
      </c>
      <c r="O958" t="str">
        <f t="shared" si="29"/>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 products!$A$1:$A$49, products!$C$1:$C$49,,0)</f>
        <v>L</v>
      </c>
      <c r="K959" s="4">
        <f>_xlfn.XLOOKUP(D959, products!$A$1:$A$49, products!$D$1:$D$49,,0)</f>
        <v>1</v>
      </c>
      <c r="L959" s="5">
        <f>_xlfn.XLOOKUP(D959, products!$A$1:$A$49, products!$E$1:$E$49,,0)</f>
        <v>14.85</v>
      </c>
      <c r="M959" s="5">
        <f t="shared" si="28"/>
        <v>14.85</v>
      </c>
      <c r="N959" t="str">
        <f>IF(I959="Rob","Robusta",IF(I959="Exc","Excelsa",IF(I959="Ara","Arabica",IF(orders!I959="Lib","Liberica",""))))</f>
        <v>Excelsa</v>
      </c>
      <c r="O959" t="str">
        <f t="shared" si="29"/>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 products!$A$1:$A$49, products!$C$1:$C$49,,0)</f>
        <v>L</v>
      </c>
      <c r="K960" s="4">
        <f>_xlfn.XLOOKUP(D960, products!$A$1:$A$49, products!$D$1:$D$49,,0)</f>
        <v>0.2</v>
      </c>
      <c r="L960" s="5">
        <f>_xlfn.XLOOKUP(D960, products!$A$1:$A$49, products!$E$1:$E$49,,0)</f>
        <v>3.8849999999999998</v>
      </c>
      <c r="M960" s="5">
        <f t="shared" si="28"/>
        <v>7.77</v>
      </c>
      <c r="N960" t="str">
        <f>IF(I960="Rob","Robusta",IF(I960="Exc","Excelsa",IF(I960="Ara","Arabica",IF(orders!I960="Lib","Liberica",""))))</f>
        <v>Arabica</v>
      </c>
      <c r="O960" t="str">
        <f t="shared" si="29"/>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 products!$A$1:$A$49, products!$C$1:$C$49,,0)</f>
        <v>L</v>
      </c>
      <c r="K961" s="4">
        <f>_xlfn.XLOOKUP(D961, products!$A$1:$A$49, products!$D$1:$D$49,,0)</f>
        <v>0.2</v>
      </c>
      <c r="L961" s="5">
        <f>_xlfn.XLOOKUP(D961, products!$A$1:$A$49, products!$E$1:$E$49,,0)</f>
        <v>4.7549999999999999</v>
      </c>
      <c r="M961" s="5">
        <f t="shared" si="28"/>
        <v>23.774999999999999</v>
      </c>
      <c r="N961" t="str">
        <f>IF(I961="Rob","Robusta",IF(I961="Exc","Excelsa",IF(I961="Ara","Arabica",IF(orders!I961="Lib","Liberica",""))))</f>
        <v>Liberica</v>
      </c>
      <c r="O961" t="str">
        <f t="shared" si="29"/>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 products!$A$1:$A$49, products!$C$1:$C$49,,0)</f>
        <v>L</v>
      </c>
      <c r="K962" s="4">
        <f>_xlfn.XLOOKUP(D962, products!$A$1:$A$49, products!$D$1:$D$49,,0)</f>
        <v>1</v>
      </c>
      <c r="L962" s="5">
        <f>_xlfn.XLOOKUP(D962, products!$A$1:$A$49, products!$E$1:$E$49,,0)</f>
        <v>15.85</v>
      </c>
      <c r="M962" s="5">
        <f t="shared" ref="M962:M1001" si="30">L962*E962</f>
        <v>79.25</v>
      </c>
      <c r="N962" t="str">
        <f>IF(I962="Rob","Robusta",IF(I962="Exc","Excelsa",IF(I962="Ara","Arabica",IF(orders!I962="Lib","Liberica",""))))</f>
        <v>Liberica</v>
      </c>
      <c r="O962" t="str">
        <f t="shared" ref="O962:O1001" si="31">IF(J962="M","Medium",IF(J962="L","Light",IF(J962="D","Dark","")))</f>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 products!$A$1:$A$49, products!$C$1:$C$49,,0)</f>
        <v>D</v>
      </c>
      <c r="K963" s="4">
        <f>_xlfn.XLOOKUP(D963, products!$A$1:$A$49, products!$D$1:$D$49,,0)</f>
        <v>2.5</v>
      </c>
      <c r="L963" s="5">
        <f>_xlfn.XLOOKUP(D963, products!$A$1:$A$49, products!$E$1:$E$49,,0)</f>
        <v>22.884999999999998</v>
      </c>
      <c r="M963" s="5">
        <f t="shared" si="30"/>
        <v>45.769999999999996</v>
      </c>
      <c r="N963" t="str">
        <f>IF(I963="Rob","Robusta",IF(I963="Exc","Excelsa",IF(I963="Ara","Arabica",IF(orders!I963="Lib","Liberica",""))))</f>
        <v>Arabica</v>
      </c>
      <c r="O963" t="str">
        <f t="shared" si="31"/>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 products!$A$1:$A$49, products!$C$1:$C$49,,0)</f>
        <v>D</v>
      </c>
      <c r="K964" s="4">
        <f>_xlfn.XLOOKUP(D964, products!$A$1:$A$49, products!$D$1:$D$49,,0)</f>
        <v>1</v>
      </c>
      <c r="L964" s="5">
        <f>_xlfn.XLOOKUP(D964, products!$A$1:$A$49, products!$E$1:$E$49,,0)</f>
        <v>8.9499999999999993</v>
      </c>
      <c r="M964" s="5">
        <f t="shared" si="30"/>
        <v>8.9499999999999993</v>
      </c>
      <c r="N964" t="str">
        <f>IF(I964="Rob","Robusta",IF(I964="Exc","Excelsa",IF(I964="Ara","Arabica",IF(orders!I964="Lib","Liberica",""))))</f>
        <v>Robusta</v>
      </c>
      <c r="O964" t="str">
        <f t="shared" si="31"/>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 products!$A$1:$A$49, products!$C$1:$C$49,,0)</f>
        <v>M</v>
      </c>
      <c r="K965" s="4">
        <f>_xlfn.XLOOKUP(D965, products!$A$1:$A$49, products!$D$1:$D$49,,0)</f>
        <v>0.5</v>
      </c>
      <c r="L965" s="5">
        <f>_xlfn.XLOOKUP(D965, products!$A$1:$A$49, products!$E$1:$E$49,,0)</f>
        <v>5.97</v>
      </c>
      <c r="M965" s="5">
        <f t="shared" si="30"/>
        <v>23.88</v>
      </c>
      <c r="N965" t="str">
        <f>IF(I965="Rob","Robusta",IF(I965="Exc","Excelsa",IF(I965="Ara","Arabica",IF(orders!I965="Lib","Liberica",""))))</f>
        <v>Robusta</v>
      </c>
      <c r="O965" t="str">
        <f t="shared" si="31"/>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 products!$A$1:$A$49, products!$C$1:$C$49,,0)</f>
        <v>L</v>
      </c>
      <c r="K966" s="4">
        <f>_xlfn.XLOOKUP(D966, products!$A$1:$A$49, products!$D$1:$D$49,,0)</f>
        <v>0.2</v>
      </c>
      <c r="L966" s="5">
        <f>_xlfn.XLOOKUP(D966, products!$A$1:$A$49, products!$E$1:$E$49,,0)</f>
        <v>4.4550000000000001</v>
      </c>
      <c r="M966" s="5">
        <f t="shared" si="30"/>
        <v>22.274999999999999</v>
      </c>
      <c r="N966" t="str">
        <f>IF(I966="Rob","Robusta",IF(I966="Exc","Excelsa",IF(I966="Ara","Arabica",IF(orders!I966="Lib","Liberica",""))))</f>
        <v>Excelsa</v>
      </c>
      <c r="O966" t="str">
        <f t="shared" si="31"/>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 products!$A$1:$A$49, products!$C$1:$C$49,,0)</f>
        <v>M</v>
      </c>
      <c r="K967" s="4">
        <f>_xlfn.XLOOKUP(D967, products!$A$1:$A$49, products!$D$1:$D$49,,0)</f>
        <v>1</v>
      </c>
      <c r="L967" s="5">
        <f>_xlfn.XLOOKUP(D967, products!$A$1:$A$49, products!$E$1:$E$49,,0)</f>
        <v>9.9499999999999993</v>
      </c>
      <c r="M967" s="5">
        <f t="shared" si="30"/>
        <v>29.849999999999998</v>
      </c>
      <c r="N967" t="str">
        <f>IF(I967="Rob","Robusta",IF(I967="Exc","Excelsa",IF(I967="Ara","Arabica",IF(orders!I967="Lib","Liberica",""))))</f>
        <v>Robusta</v>
      </c>
      <c r="O967" t="str">
        <f t="shared" si="31"/>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 products!$A$1:$A$49, products!$C$1:$C$49,,0)</f>
        <v>L</v>
      </c>
      <c r="K968" s="4">
        <f>_xlfn.XLOOKUP(D968, products!$A$1:$A$49, products!$D$1:$D$49,,0)</f>
        <v>0.5</v>
      </c>
      <c r="L968" s="5">
        <f>_xlfn.XLOOKUP(D968, products!$A$1:$A$49, products!$E$1:$E$49,,0)</f>
        <v>8.91</v>
      </c>
      <c r="M968" s="5">
        <f t="shared" si="30"/>
        <v>53.46</v>
      </c>
      <c r="N968" t="str">
        <f>IF(I968="Rob","Robusta",IF(I968="Exc","Excelsa",IF(I968="Ara","Arabica",IF(orders!I968="Lib","Liberica",""))))</f>
        <v>Excelsa</v>
      </c>
      <c r="O968" t="str">
        <f t="shared" si="31"/>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 products!$A$1:$A$49, products!$C$1:$C$49,,0)</f>
        <v>D</v>
      </c>
      <c r="K969" s="4">
        <f>_xlfn.XLOOKUP(D969, products!$A$1:$A$49, products!$D$1:$D$49,,0)</f>
        <v>0.2</v>
      </c>
      <c r="L969" s="5">
        <f>_xlfn.XLOOKUP(D969, products!$A$1:$A$49, products!$E$1:$E$49,,0)</f>
        <v>2.6849999999999996</v>
      </c>
      <c r="M969" s="5">
        <f t="shared" si="30"/>
        <v>2.6849999999999996</v>
      </c>
      <c r="N969" t="str">
        <f>IF(I969="Rob","Robusta",IF(I969="Exc","Excelsa",IF(I969="Ara","Arabica",IF(orders!I969="Lib","Liberica",""))))</f>
        <v>Robusta</v>
      </c>
      <c r="O969" t="str">
        <f t="shared" si="31"/>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 products!$A$1:$A$49, products!$C$1:$C$49,,0)</f>
        <v>M</v>
      </c>
      <c r="K970" s="4">
        <f>_xlfn.XLOOKUP(D970, products!$A$1:$A$49, products!$D$1:$D$49,,0)</f>
        <v>0.2</v>
      </c>
      <c r="L970" s="5">
        <f>_xlfn.XLOOKUP(D970, products!$A$1:$A$49, products!$E$1:$E$49,,0)</f>
        <v>2.9849999999999999</v>
      </c>
      <c r="M970" s="5">
        <f t="shared" si="30"/>
        <v>5.97</v>
      </c>
      <c r="N970" t="str">
        <f>IF(I970="Rob","Robusta",IF(I970="Exc","Excelsa",IF(I970="Ara","Arabica",IF(orders!I970="Lib","Liberica",""))))</f>
        <v>Robusta</v>
      </c>
      <c r="O970" t="str">
        <f t="shared" si="31"/>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 products!$A$1:$A$49, products!$C$1:$C$49,,0)</f>
        <v>D</v>
      </c>
      <c r="K971" s="4">
        <f>_xlfn.XLOOKUP(D971, products!$A$1:$A$49, products!$D$1:$D$49,,0)</f>
        <v>1</v>
      </c>
      <c r="L971" s="5">
        <f>_xlfn.XLOOKUP(D971, products!$A$1:$A$49, products!$E$1:$E$49,,0)</f>
        <v>12.95</v>
      </c>
      <c r="M971" s="5">
        <f t="shared" si="30"/>
        <v>12.95</v>
      </c>
      <c r="N971" t="str">
        <f>IF(I971="Rob","Robusta",IF(I971="Exc","Excelsa",IF(I971="Ara","Arabica",IF(orders!I971="Lib","Liberica",""))))</f>
        <v>Liberica</v>
      </c>
      <c r="O971" t="str">
        <f t="shared" si="31"/>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 products!$A$1:$A$49, products!$C$1:$C$49,,0)</f>
        <v>M</v>
      </c>
      <c r="K972" s="4">
        <f>_xlfn.XLOOKUP(D972, products!$A$1:$A$49, products!$D$1:$D$49,,0)</f>
        <v>0.5</v>
      </c>
      <c r="L972" s="5">
        <f>_xlfn.XLOOKUP(D972, products!$A$1:$A$49, products!$E$1:$E$49,,0)</f>
        <v>8.25</v>
      </c>
      <c r="M972" s="5">
        <f t="shared" si="30"/>
        <v>8.25</v>
      </c>
      <c r="N972" t="str">
        <f>IF(I972="Rob","Robusta",IF(I972="Exc","Excelsa",IF(I972="Ara","Arabica",IF(orders!I972="Lib","Liberica",""))))</f>
        <v>Excelsa</v>
      </c>
      <c r="O972" t="str">
        <f t="shared" si="31"/>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 products!$A$1:$A$49, products!$C$1:$C$49,,0)</f>
        <v>L</v>
      </c>
      <c r="K973" s="4">
        <f>_xlfn.XLOOKUP(D973, products!$A$1:$A$49, products!$D$1:$D$49,,0)</f>
        <v>2.5</v>
      </c>
      <c r="L973" s="5">
        <f>_xlfn.XLOOKUP(D973, products!$A$1:$A$49, products!$E$1:$E$49,,0)</f>
        <v>29.784999999999997</v>
      </c>
      <c r="M973" s="5">
        <f t="shared" si="30"/>
        <v>148.92499999999998</v>
      </c>
      <c r="N973" t="str">
        <f>IF(I973="Rob","Robusta",IF(I973="Exc","Excelsa",IF(I973="Ara","Arabica",IF(orders!I973="Lib","Liberica",""))))</f>
        <v>Arabica</v>
      </c>
      <c r="O973" t="str">
        <f t="shared" si="31"/>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 products!$A$1:$A$49, products!$C$1:$C$49,,0)</f>
        <v>L</v>
      </c>
      <c r="K974" s="4">
        <f>_xlfn.XLOOKUP(D974, products!$A$1:$A$49, products!$D$1:$D$49,,0)</f>
        <v>2.5</v>
      </c>
      <c r="L974" s="5">
        <f>_xlfn.XLOOKUP(D974, products!$A$1:$A$49, products!$E$1:$E$49,,0)</f>
        <v>29.784999999999997</v>
      </c>
      <c r="M974" s="5">
        <f t="shared" si="30"/>
        <v>89.35499999999999</v>
      </c>
      <c r="N974" t="str">
        <f>IF(I974="Rob","Robusta",IF(I974="Exc","Excelsa",IF(I974="Ara","Arabica",IF(orders!I974="Lib","Liberica",""))))</f>
        <v>Arabica</v>
      </c>
      <c r="O974" t="str">
        <f t="shared" si="31"/>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 products!$A$1:$A$49, products!$C$1:$C$49,,0)</f>
        <v>M</v>
      </c>
      <c r="K975" s="4">
        <f>_xlfn.XLOOKUP(D975, products!$A$1:$A$49, products!$D$1:$D$49,,0)</f>
        <v>1</v>
      </c>
      <c r="L975" s="5">
        <f>_xlfn.XLOOKUP(D975, products!$A$1:$A$49, products!$E$1:$E$49,,0)</f>
        <v>14.55</v>
      </c>
      <c r="M975" s="5">
        <f t="shared" si="30"/>
        <v>87.300000000000011</v>
      </c>
      <c r="N975" t="str">
        <f>IF(I975="Rob","Robusta",IF(I975="Exc","Excelsa",IF(I975="Ara","Arabica",IF(orders!I975="Lib","Liberica",""))))</f>
        <v>Liberica</v>
      </c>
      <c r="O975" t="str">
        <f t="shared" si="31"/>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 products!$A$1:$A$49, products!$C$1:$C$49,,0)</f>
        <v>D</v>
      </c>
      <c r="K976" s="4">
        <f>_xlfn.XLOOKUP(D976, products!$A$1:$A$49, products!$D$1:$D$49,,0)</f>
        <v>0.5</v>
      </c>
      <c r="L976" s="5">
        <f>_xlfn.XLOOKUP(D976, products!$A$1:$A$49, products!$E$1:$E$49,,0)</f>
        <v>5.3699999999999992</v>
      </c>
      <c r="M976" s="5">
        <f t="shared" si="30"/>
        <v>5.3699999999999992</v>
      </c>
      <c r="N976" t="str">
        <f>IF(I976="Rob","Robusta",IF(I976="Exc","Excelsa",IF(I976="Ara","Arabica",IF(orders!I976="Lib","Liberica",""))))</f>
        <v>Robusta</v>
      </c>
      <c r="O976" t="str">
        <f t="shared" si="31"/>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 products!$A$1:$A$49, products!$C$1:$C$49,,0)</f>
        <v>D</v>
      </c>
      <c r="K977" s="4">
        <f>_xlfn.XLOOKUP(D977, products!$A$1:$A$49, products!$D$1:$D$49,,0)</f>
        <v>0.2</v>
      </c>
      <c r="L977" s="5">
        <f>_xlfn.XLOOKUP(D977, products!$A$1:$A$49, products!$E$1:$E$49,,0)</f>
        <v>2.9849999999999999</v>
      </c>
      <c r="M977" s="5">
        <f t="shared" si="30"/>
        <v>8.9550000000000001</v>
      </c>
      <c r="N977" t="str">
        <f>IF(I977="Rob","Robusta",IF(I977="Exc","Excelsa",IF(I977="Ara","Arabica",IF(orders!I977="Lib","Liberica",""))))</f>
        <v>Arabica</v>
      </c>
      <c r="O977" t="str">
        <f t="shared" si="31"/>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 products!$A$1:$A$49, products!$C$1:$C$49,,0)</f>
        <v>L</v>
      </c>
      <c r="K978" s="4">
        <f>_xlfn.XLOOKUP(D978, products!$A$1:$A$49, products!$D$1:$D$49,,0)</f>
        <v>2.5</v>
      </c>
      <c r="L978" s="5">
        <f>_xlfn.XLOOKUP(D978, products!$A$1:$A$49, products!$E$1:$E$49,,0)</f>
        <v>27.484999999999996</v>
      </c>
      <c r="M978" s="5">
        <f t="shared" si="30"/>
        <v>137.42499999999998</v>
      </c>
      <c r="N978" t="str">
        <f>IF(I978="Rob","Robusta",IF(I978="Exc","Excelsa",IF(I978="Ara","Arabica",IF(orders!I978="Lib","Liberica",""))))</f>
        <v>Robusta</v>
      </c>
      <c r="O978" t="str">
        <f t="shared" si="31"/>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 products!$A$1:$A$49, products!$C$1:$C$49,,0)</f>
        <v>L</v>
      </c>
      <c r="K979" s="4">
        <f>_xlfn.XLOOKUP(D979, products!$A$1:$A$49, products!$D$1:$D$49,,0)</f>
        <v>1</v>
      </c>
      <c r="L979" s="5">
        <f>_xlfn.XLOOKUP(D979, products!$A$1:$A$49, products!$E$1:$E$49,,0)</f>
        <v>11.95</v>
      </c>
      <c r="M979" s="5">
        <f t="shared" si="30"/>
        <v>59.75</v>
      </c>
      <c r="N979" t="str">
        <f>IF(I979="Rob","Robusta",IF(I979="Exc","Excelsa",IF(I979="Ara","Arabica",IF(orders!I979="Lib","Liberica",""))))</f>
        <v>Robusta</v>
      </c>
      <c r="O979" t="str">
        <f t="shared" si="31"/>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 products!$A$1:$A$49, products!$C$1:$C$49,,0)</f>
        <v>L</v>
      </c>
      <c r="K980" s="4">
        <f>_xlfn.XLOOKUP(D980, products!$A$1:$A$49, products!$D$1:$D$49,,0)</f>
        <v>0.5</v>
      </c>
      <c r="L980" s="5">
        <f>_xlfn.XLOOKUP(D980, products!$A$1:$A$49, products!$E$1:$E$49,,0)</f>
        <v>7.77</v>
      </c>
      <c r="M980" s="5">
        <f t="shared" si="30"/>
        <v>23.31</v>
      </c>
      <c r="N980" t="str">
        <f>IF(I980="Rob","Robusta",IF(I980="Exc","Excelsa",IF(I980="Ara","Arabica",IF(orders!I980="Lib","Liberica",""))))</f>
        <v>Arabica</v>
      </c>
      <c r="O980" t="str">
        <f t="shared" si="31"/>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 products!$A$1:$A$49, products!$C$1:$C$49,,0)</f>
        <v>D</v>
      </c>
      <c r="K981" s="4">
        <f>_xlfn.XLOOKUP(D981, products!$A$1:$A$49, products!$D$1:$D$49,,0)</f>
        <v>0.5</v>
      </c>
      <c r="L981" s="5">
        <f>_xlfn.XLOOKUP(D981, products!$A$1:$A$49, products!$E$1:$E$49,,0)</f>
        <v>5.3699999999999992</v>
      </c>
      <c r="M981" s="5">
        <f t="shared" si="30"/>
        <v>10.739999999999998</v>
      </c>
      <c r="N981" t="str">
        <f>IF(I981="Rob","Robusta",IF(I981="Exc","Excelsa",IF(I981="Ara","Arabica",IF(orders!I981="Lib","Liberica",""))))</f>
        <v>Robusta</v>
      </c>
      <c r="O981" t="str">
        <f t="shared" si="31"/>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 products!$A$1:$A$49, products!$C$1:$C$49,,0)</f>
        <v>D</v>
      </c>
      <c r="K982" s="4">
        <f>_xlfn.XLOOKUP(D982, products!$A$1:$A$49, products!$D$1:$D$49,,0)</f>
        <v>2.5</v>
      </c>
      <c r="L982" s="5">
        <f>_xlfn.XLOOKUP(D982, products!$A$1:$A$49, products!$E$1:$E$49,,0)</f>
        <v>27.945</v>
      </c>
      <c r="M982" s="5">
        <f t="shared" si="30"/>
        <v>167.67000000000002</v>
      </c>
      <c r="N982" t="str">
        <f>IF(I982="Rob","Robusta",IF(I982="Exc","Excelsa",IF(I982="Ara","Arabica",IF(orders!I982="Lib","Liberica",""))))</f>
        <v>Excelsa</v>
      </c>
      <c r="O982" t="str">
        <f t="shared" si="31"/>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 products!$A$1:$A$49, products!$C$1:$C$49,,0)</f>
        <v>D</v>
      </c>
      <c r="K983" s="4">
        <f>_xlfn.XLOOKUP(D983, products!$A$1:$A$49, products!$D$1:$D$49,,0)</f>
        <v>0.2</v>
      </c>
      <c r="L983" s="5">
        <f>_xlfn.XLOOKUP(D983, products!$A$1:$A$49, products!$E$1:$E$49,,0)</f>
        <v>3.645</v>
      </c>
      <c r="M983" s="5">
        <f t="shared" si="30"/>
        <v>21.87</v>
      </c>
      <c r="N983" t="str">
        <f>IF(I983="Rob","Robusta",IF(I983="Exc","Excelsa",IF(I983="Ara","Arabica",IF(orders!I983="Lib","Liberica",""))))</f>
        <v>Excelsa</v>
      </c>
      <c r="O983" t="str">
        <f t="shared" si="31"/>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 products!$A$1:$A$49, products!$C$1:$C$49,,0)</f>
        <v>L</v>
      </c>
      <c r="K984" s="4">
        <f>_xlfn.XLOOKUP(D984, products!$A$1:$A$49, products!$D$1:$D$49,,0)</f>
        <v>1</v>
      </c>
      <c r="L984" s="5">
        <f>_xlfn.XLOOKUP(D984, products!$A$1:$A$49, products!$E$1:$E$49,,0)</f>
        <v>11.95</v>
      </c>
      <c r="M984" s="5">
        <f t="shared" si="30"/>
        <v>23.9</v>
      </c>
      <c r="N984" t="str">
        <f>IF(I984="Rob","Robusta",IF(I984="Exc","Excelsa",IF(I984="Ara","Arabica",IF(orders!I984="Lib","Liberica",""))))</f>
        <v>Robusta</v>
      </c>
      <c r="O984" t="str">
        <f t="shared" si="31"/>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 products!$A$1:$A$49, products!$C$1:$C$49,,0)</f>
        <v>M</v>
      </c>
      <c r="K985" s="4">
        <f>_xlfn.XLOOKUP(D985, products!$A$1:$A$49, products!$D$1:$D$49,,0)</f>
        <v>0.2</v>
      </c>
      <c r="L985" s="5">
        <f>_xlfn.XLOOKUP(D985, products!$A$1:$A$49, products!$E$1:$E$49,,0)</f>
        <v>3.375</v>
      </c>
      <c r="M985" s="5">
        <f t="shared" si="30"/>
        <v>6.75</v>
      </c>
      <c r="N985" t="str">
        <f>IF(I985="Rob","Robusta",IF(I985="Exc","Excelsa",IF(I985="Ara","Arabica",IF(orders!I985="Lib","Liberica",""))))</f>
        <v>Arabica</v>
      </c>
      <c r="O985" t="str">
        <f t="shared" si="31"/>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 products!$A$1:$A$49, products!$C$1:$C$49,,0)</f>
        <v>M</v>
      </c>
      <c r="K986" s="4">
        <f>_xlfn.XLOOKUP(D986, products!$A$1:$A$49, products!$D$1:$D$49,,0)</f>
        <v>2.5</v>
      </c>
      <c r="L986" s="5">
        <f>_xlfn.XLOOKUP(D986, products!$A$1:$A$49, products!$E$1:$E$49,,0)</f>
        <v>31.624999999999996</v>
      </c>
      <c r="M986" s="5">
        <f t="shared" si="30"/>
        <v>31.624999999999996</v>
      </c>
      <c r="N986" t="str">
        <f>IF(I986="Rob","Robusta",IF(I986="Exc","Excelsa",IF(I986="Ara","Arabica",IF(orders!I986="Lib","Liberica",""))))</f>
        <v>Excelsa</v>
      </c>
      <c r="O986" t="str">
        <f t="shared" si="31"/>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 products!$A$1:$A$49, products!$C$1:$C$49,,0)</f>
        <v>L</v>
      </c>
      <c r="K987" s="4">
        <f>_xlfn.XLOOKUP(D987, products!$A$1:$A$49, products!$D$1:$D$49,,0)</f>
        <v>1</v>
      </c>
      <c r="L987" s="5">
        <f>_xlfn.XLOOKUP(D987, products!$A$1:$A$49, products!$E$1:$E$49,,0)</f>
        <v>11.95</v>
      </c>
      <c r="M987" s="5">
        <f t="shared" si="30"/>
        <v>47.8</v>
      </c>
      <c r="N987" t="str">
        <f>IF(I987="Rob","Robusta",IF(I987="Exc","Excelsa",IF(I987="Ara","Arabica",IF(orders!I987="Lib","Liberica",""))))</f>
        <v>Robusta</v>
      </c>
      <c r="O987" t="str">
        <f t="shared" si="31"/>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 products!$A$1:$A$49, products!$C$1:$C$49,,0)</f>
        <v>M</v>
      </c>
      <c r="K988" s="4">
        <f>_xlfn.XLOOKUP(D988, products!$A$1:$A$49, products!$D$1:$D$49,,0)</f>
        <v>2.5</v>
      </c>
      <c r="L988" s="5">
        <f>_xlfn.XLOOKUP(D988, products!$A$1:$A$49, products!$E$1:$E$49,,0)</f>
        <v>33.464999999999996</v>
      </c>
      <c r="M988" s="5">
        <f t="shared" si="30"/>
        <v>33.464999999999996</v>
      </c>
      <c r="N988" t="str">
        <f>IF(I988="Rob","Robusta",IF(I988="Exc","Excelsa",IF(I988="Ara","Arabica",IF(orders!I988="Lib","Liberica",""))))</f>
        <v>Liberica</v>
      </c>
      <c r="O988" t="str">
        <f t="shared" si="31"/>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 products!$A$1:$A$49, products!$C$1:$C$49,,0)</f>
        <v>D</v>
      </c>
      <c r="K989" s="4">
        <f>_xlfn.XLOOKUP(D989, products!$A$1:$A$49, products!$D$1:$D$49,,0)</f>
        <v>0.5</v>
      </c>
      <c r="L989" s="5">
        <f>_xlfn.XLOOKUP(D989, products!$A$1:$A$49, products!$E$1:$E$49,,0)</f>
        <v>5.97</v>
      </c>
      <c r="M989" s="5">
        <f t="shared" si="30"/>
        <v>29.849999999999998</v>
      </c>
      <c r="N989" t="str">
        <f>IF(I989="Rob","Robusta",IF(I989="Exc","Excelsa",IF(I989="Ara","Arabica",IF(orders!I989="Lib","Liberica",""))))</f>
        <v>Arabica</v>
      </c>
      <c r="O989" t="str">
        <f t="shared" si="31"/>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 products!$A$1:$A$49, products!$C$1:$C$49,,0)</f>
        <v>M</v>
      </c>
      <c r="K990" s="4">
        <f>_xlfn.XLOOKUP(D990, products!$A$1:$A$49, products!$D$1:$D$49,,0)</f>
        <v>1</v>
      </c>
      <c r="L990" s="5">
        <f>_xlfn.XLOOKUP(D990, products!$A$1:$A$49, products!$E$1:$E$49,,0)</f>
        <v>9.9499999999999993</v>
      </c>
      <c r="M990" s="5">
        <f t="shared" si="30"/>
        <v>29.849999999999998</v>
      </c>
      <c r="N990" t="str">
        <f>IF(I990="Rob","Robusta",IF(I990="Exc","Excelsa",IF(I990="Ara","Arabica",IF(orders!I990="Lib","Liberica",""))))</f>
        <v>Robusta</v>
      </c>
      <c r="O990" t="str">
        <f t="shared" si="31"/>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 products!$A$1:$A$49, products!$C$1:$C$49,,0)</f>
        <v>M</v>
      </c>
      <c r="K991" s="4">
        <f>_xlfn.XLOOKUP(D991, products!$A$1:$A$49, products!$D$1:$D$49,,0)</f>
        <v>2.5</v>
      </c>
      <c r="L991" s="5">
        <f>_xlfn.XLOOKUP(D991, products!$A$1:$A$49, products!$E$1:$E$49,,0)</f>
        <v>25.874999999999996</v>
      </c>
      <c r="M991" s="5">
        <f t="shared" si="30"/>
        <v>155.24999999999997</v>
      </c>
      <c r="N991" t="str">
        <f>IF(I991="Rob","Robusta",IF(I991="Exc","Excelsa",IF(I991="Ara","Arabica",IF(orders!I991="Lib","Liberica",""))))</f>
        <v>Arabica</v>
      </c>
      <c r="O991" t="str">
        <f t="shared" si="31"/>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 products!$A$1:$A$49, products!$C$1:$C$49,,0)</f>
        <v>D</v>
      </c>
      <c r="K992" s="4">
        <f>_xlfn.XLOOKUP(D992, products!$A$1:$A$49, products!$D$1:$D$49,,0)</f>
        <v>0.2</v>
      </c>
      <c r="L992" s="5">
        <f>_xlfn.XLOOKUP(D992, products!$A$1:$A$49, products!$E$1:$E$49,,0)</f>
        <v>3.645</v>
      </c>
      <c r="M992" s="5">
        <f t="shared" si="30"/>
        <v>18.225000000000001</v>
      </c>
      <c r="N992" t="str">
        <f>IF(I992="Rob","Robusta",IF(I992="Exc","Excelsa",IF(I992="Ara","Arabica",IF(orders!I992="Lib","Liberica",""))))</f>
        <v>Excelsa</v>
      </c>
      <c r="O992" t="str">
        <f t="shared" si="31"/>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 products!$A$1:$A$49, products!$C$1:$C$49,,0)</f>
        <v>D</v>
      </c>
      <c r="K993" s="4">
        <f>_xlfn.XLOOKUP(D993, products!$A$1:$A$49, products!$D$1:$D$49,,0)</f>
        <v>0.5</v>
      </c>
      <c r="L993" s="5">
        <f>_xlfn.XLOOKUP(D993, products!$A$1:$A$49, products!$E$1:$E$49,,0)</f>
        <v>7.77</v>
      </c>
      <c r="M993" s="5">
        <f t="shared" si="30"/>
        <v>15.54</v>
      </c>
      <c r="N993" t="str">
        <f>IF(I993="Rob","Robusta",IF(I993="Exc","Excelsa",IF(I993="Ara","Arabica",IF(orders!I993="Lib","Liberica",""))))</f>
        <v>Liberica</v>
      </c>
      <c r="O993" t="str">
        <f t="shared" si="31"/>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 products!$A$1:$A$49, products!$C$1:$C$49,,0)</f>
        <v>L</v>
      </c>
      <c r="K994" s="4">
        <f>_xlfn.XLOOKUP(D994, products!$A$1:$A$49, products!$D$1:$D$49,,0)</f>
        <v>2.5</v>
      </c>
      <c r="L994" s="5">
        <f>_xlfn.XLOOKUP(D994, products!$A$1:$A$49, products!$E$1:$E$49,,0)</f>
        <v>36.454999999999998</v>
      </c>
      <c r="M994" s="5">
        <f t="shared" si="30"/>
        <v>109.36499999999999</v>
      </c>
      <c r="N994" t="str">
        <f>IF(I994="Rob","Robusta",IF(I994="Exc","Excelsa",IF(I994="Ara","Arabica",IF(orders!I994="Lib","Liberica",""))))</f>
        <v>Liberica</v>
      </c>
      <c r="O994" t="str">
        <f t="shared" si="31"/>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 products!$A$1:$A$49, products!$C$1:$C$49,,0)</f>
        <v>L</v>
      </c>
      <c r="K995" s="4">
        <f>_xlfn.XLOOKUP(D995, products!$A$1:$A$49, products!$D$1:$D$49,,0)</f>
        <v>1</v>
      </c>
      <c r="L995" s="5">
        <f>_xlfn.XLOOKUP(D995, products!$A$1:$A$49, products!$E$1:$E$49,,0)</f>
        <v>12.95</v>
      </c>
      <c r="M995" s="5">
        <f t="shared" si="30"/>
        <v>77.699999999999989</v>
      </c>
      <c r="N995" t="str">
        <f>IF(I995="Rob","Robusta",IF(I995="Exc","Excelsa",IF(I995="Ara","Arabica",IF(orders!I995="Lib","Liberica",""))))</f>
        <v>Arabica</v>
      </c>
      <c r="O995" t="str">
        <f t="shared" si="31"/>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 products!$A$1:$A$49, products!$C$1:$C$49,,0)</f>
        <v>D</v>
      </c>
      <c r="K996" s="4">
        <f>_xlfn.XLOOKUP(D996, products!$A$1:$A$49, products!$D$1:$D$49,,0)</f>
        <v>0.2</v>
      </c>
      <c r="L996" s="5">
        <f>_xlfn.XLOOKUP(D996, products!$A$1:$A$49, products!$E$1:$E$49,,0)</f>
        <v>2.9849999999999999</v>
      </c>
      <c r="M996" s="5">
        <f t="shared" si="30"/>
        <v>8.9550000000000001</v>
      </c>
      <c r="N996" t="str">
        <f>IF(I996="Rob","Robusta",IF(I996="Exc","Excelsa",IF(I996="Ara","Arabica",IF(orders!I996="Lib","Liberica",""))))</f>
        <v>Arabica</v>
      </c>
      <c r="O996" t="str">
        <f t="shared" si="31"/>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 products!$A$1:$A$49, products!$C$1:$C$49,,0)</f>
        <v>L</v>
      </c>
      <c r="K997" s="4">
        <f>_xlfn.XLOOKUP(D997, products!$A$1:$A$49, products!$D$1:$D$49,,0)</f>
        <v>2.5</v>
      </c>
      <c r="L997" s="5">
        <f>_xlfn.XLOOKUP(D997, products!$A$1:$A$49, products!$E$1:$E$49,,0)</f>
        <v>27.484999999999996</v>
      </c>
      <c r="M997" s="5">
        <f t="shared" si="30"/>
        <v>27.484999999999996</v>
      </c>
      <c r="N997" t="str">
        <f>IF(I997="Rob","Robusta",IF(I997="Exc","Excelsa",IF(I997="Ara","Arabica",IF(orders!I997="Lib","Liberica",""))))</f>
        <v>Robusta</v>
      </c>
      <c r="O997" t="str">
        <f t="shared" si="31"/>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 products!$A$1:$A$49, products!$C$1:$C$49,,0)</f>
        <v>M</v>
      </c>
      <c r="K998" s="4">
        <f>_xlfn.XLOOKUP(D998, products!$A$1:$A$49, products!$D$1:$D$49,,0)</f>
        <v>0.5</v>
      </c>
      <c r="L998" s="5">
        <f>_xlfn.XLOOKUP(D998, products!$A$1:$A$49, products!$E$1:$E$49,,0)</f>
        <v>5.97</v>
      </c>
      <c r="M998" s="5">
        <f t="shared" si="30"/>
        <v>29.849999999999998</v>
      </c>
      <c r="N998" t="str">
        <f>IF(I998="Rob","Robusta",IF(I998="Exc","Excelsa",IF(I998="Ara","Arabica",IF(orders!I998="Lib","Liberica",""))))</f>
        <v>Robusta</v>
      </c>
      <c r="O998" t="str">
        <f t="shared" si="31"/>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 products!$A$1:$A$49, products!$C$1:$C$49,,0)</f>
        <v>M</v>
      </c>
      <c r="K999" s="4">
        <f>_xlfn.XLOOKUP(D999, products!$A$1:$A$49, products!$D$1:$D$49,,0)</f>
        <v>0.5</v>
      </c>
      <c r="L999" s="5">
        <f>_xlfn.XLOOKUP(D999, products!$A$1:$A$49, products!$E$1:$E$49,,0)</f>
        <v>6.75</v>
      </c>
      <c r="M999" s="5">
        <f t="shared" si="30"/>
        <v>27</v>
      </c>
      <c r="N999" t="str">
        <f>IF(I999="Rob","Robusta",IF(I999="Exc","Excelsa",IF(I999="Ara","Arabica",IF(orders!I999="Lib","Liberica",""))))</f>
        <v>Arabica</v>
      </c>
      <c r="O999" t="str">
        <f t="shared" si="31"/>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 products!$A$1:$A$49, products!$C$1:$C$49,,0)</f>
        <v>D</v>
      </c>
      <c r="K1000" s="4">
        <f>_xlfn.XLOOKUP(D1000, products!$A$1:$A$49, products!$D$1:$D$49,,0)</f>
        <v>1</v>
      </c>
      <c r="L1000" s="5">
        <f>_xlfn.XLOOKUP(D1000, products!$A$1:$A$49, products!$E$1:$E$49,,0)</f>
        <v>9.9499999999999993</v>
      </c>
      <c r="M1000" s="5">
        <f t="shared" si="30"/>
        <v>9.9499999999999993</v>
      </c>
      <c r="N1000" t="str">
        <f>IF(I1000="Rob","Robusta",IF(I1000="Exc","Excelsa",IF(I1000="Ara","Arabica",IF(orders!I1000="Lib","Liberica",""))))</f>
        <v>Arabica</v>
      </c>
      <c r="O1000" t="str">
        <f t="shared" si="31"/>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 products!$A$1:$A$49, products!$C$1:$C$49,,0)</f>
        <v>M</v>
      </c>
      <c r="K1001" s="4">
        <f>_xlfn.XLOOKUP(D1001, products!$A$1:$A$49, products!$D$1:$D$49,,0)</f>
        <v>0.2</v>
      </c>
      <c r="L1001" s="5">
        <f>_xlfn.XLOOKUP(D1001, products!$A$1:$A$49, products!$E$1:$E$49,,0)</f>
        <v>4.125</v>
      </c>
      <c r="M1001" s="5">
        <f t="shared" si="30"/>
        <v>12.375</v>
      </c>
      <c r="N1001" t="str">
        <f>IF(I1001="Rob","Robusta",IF(I1001="Exc","Excelsa",IF(I1001="Ara","Arabica",IF(orders!I1001="Lib","Liberica",""))))</f>
        <v>Excelsa</v>
      </c>
      <c r="O1001" t="str">
        <f t="shared" si="31"/>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B996B-5A72-43BD-9ED0-17624825E178}">
  <dimension ref="A3:F48"/>
  <sheetViews>
    <sheetView topLeftCell="D1" zoomScale="86" zoomScaleNormal="86" workbookViewId="0">
      <selection activeCell="K2" sqref="K2"/>
    </sheetView>
  </sheetViews>
  <sheetFormatPr defaultRowHeight="14.4" x14ac:dyDescent="0.3"/>
  <cols>
    <col min="1" max="1" width="12.5546875" bestFit="1" customWidth="1"/>
    <col min="2" max="2" width="22.21875" bestFit="1" customWidth="1"/>
    <col min="3" max="3" width="19.6640625" bestFit="1" customWidth="1"/>
    <col min="4" max="4" width="7.109375" bestFit="1" customWidth="1"/>
    <col min="5" max="5" width="7.77734375" bestFit="1" customWidth="1"/>
    <col min="6" max="6" width="8.1093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D2990-A78C-4F31-A0D7-E32E3668F5BA}">
  <dimension ref="A3:B6"/>
  <sheetViews>
    <sheetView zoomScale="86" zoomScaleNormal="86" workbookViewId="0">
      <selection activeCell="A5" sqref="A5"/>
    </sheetView>
  </sheetViews>
  <sheetFormatPr defaultRowHeight="14.4" x14ac:dyDescent="0.3"/>
  <cols>
    <col min="1" max="1" width="14.33203125" bestFit="1" customWidth="1"/>
    <col min="2" max="2" width="12" bestFit="1" customWidth="1"/>
    <col min="3" max="5" width="19.88671875" bestFit="1" customWidth="1"/>
    <col min="6" max="6" width="11.4414062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D8088-2B94-444D-8BEF-1CB145129246}">
  <dimension ref="A3:B8"/>
  <sheetViews>
    <sheetView zoomScale="86" zoomScaleNormal="86" workbookViewId="0">
      <selection activeCell="L12" sqref="L12"/>
    </sheetView>
  </sheetViews>
  <sheetFormatPr defaultRowHeight="14.4" x14ac:dyDescent="0.3"/>
  <cols>
    <col min="1" max="1" width="17.6640625" bestFit="1" customWidth="1"/>
    <col min="2" max="3" width="12" bestFit="1" customWidth="1"/>
    <col min="4" max="5" width="19.88671875" bestFit="1" customWidth="1"/>
    <col min="6" max="6" width="11.4414062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243C-9779-40D5-BCCC-BE3D59CEBF4F}">
  <dimension ref="A1"/>
  <sheetViews>
    <sheetView showGridLines="0" showRowColHeaders="0" tabSelected="1" zoomScale="60" zoomScaleNormal="60" workbookViewId="0">
      <selection activeCell="AC41" sqref="AC41"/>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TotalSalesChart</vt:lpstr>
      <vt:lpstr>CountryBarChart</vt:lpstr>
      <vt:lpstr>Top5Customers</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Mahmoud Ebraheem</dc:creator>
  <cp:keywords/>
  <dc:description/>
  <cp:lastModifiedBy>Mahmoud Ebraheem</cp:lastModifiedBy>
  <cp:revision/>
  <dcterms:created xsi:type="dcterms:W3CDTF">2022-11-26T09:51:45Z</dcterms:created>
  <dcterms:modified xsi:type="dcterms:W3CDTF">2025-04-20T17:51:49Z</dcterms:modified>
  <cp:category/>
  <cp:contentStatus/>
</cp:coreProperties>
</file>