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5"/>
  <workbookPr/>
  <mc:AlternateContent xmlns:mc="http://schemas.openxmlformats.org/markup-compatibility/2006">
    <mc:Choice Requires="x15">
      <x15ac:absPath xmlns:x15ac="http://schemas.microsoft.com/office/spreadsheetml/2010/11/ac" url="\\cafrefsr01\users\csears\Tax Stuff for Home\Taxation 2020-2021\Topic 2 - Employment Income\"/>
    </mc:Choice>
  </mc:AlternateContent>
  <xr:revisionPtr revIDLastSave="0" documentId="13_ncr:1_{197E4768-1D60-4082-B9BE-56AF1C340547}" xr6:coauthVersionLast="45" xr6:coauthVersionMax="45" xr10:uidLastSave="{00000000-0000-0000-0000-000000000000}"/>
  <bookViews>
    <workbookView xWindow="-108" yWindow="-108" windowWidth="23256" windowHeight="12576" tabRatio="840" firstSheet="1" xr2:uid="{00000000-000D-0000-FFFF-FFFF00000000}"/>
  </bookViews>
  <sheets>
    <sheet name="Standby &amp; OP3" sheetId="16" r:id="rId1"/>
    <sheet name="Standby &amp; OP4" sheetId="17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7" l="1"/>
  <c r="B16" i="17"/>
  <c r="B24" i="17" s="1"/>
  <c r="A20" i="16"/>
  <c r="B25" i="17" l="1"/>
  <c r="B26" i="17" s="1"/>
  <c r="B8" i="17" l="1"/>
  <c r="B9" i="17" s="1"/>
  <c r="B4" i="17" l="1"/>
  <c r="A7" i="16"/>
  <c r="A8" i="16" s="1"/>
  <c r="A14" i="16" s="1"/>
  <c r="A16" i="16" s="1"/>
  <c r="A4" i="16"/>
  <c r="A23" i="16" l="1"/>
  <c r="A21" i="16"/>
</calcChain>
</file>

<file path=xl/sharedStrings.xml><?xml version="1.0" encoding="utf-8"?>
<sst xmlns="http://schemas.openxmlformats.org/spreadsheetml/2006/main" count="33" uniqueCount="27">
  <si>
    <t>total km</t>
  </si>
  <si>
    <t>2018 calendar year</t>
  </si>
  <si>
    <t>personal</t>
  </si>
  <si>
    <t>were for work</t>
  </si>
  <si>
    <t>Original cost of vehicle</t>
  </si>
  <si>
    <t>15% HST</t>
  </si>
  <si>
    <t>February 1 - December 31</t>
  </si>
  <si>
    <t>(# days / 30 )</t>
  </si>
  <si>
    <t>Available for 11 months</t>
  </si>
  <si>
    <t>Standby charge</t>
  </si>
  <si>
    <t>2% x original cost (51,750)  x 11 months available</t>
  </si>
  <si>
    <t>Original standby charge x 5,000 personal km / ( 11 months x 1,667)</t>
  </si>
  <si>
    <t>Operating benefit</t>
  </si>
  <si>
    <t>26 cents x 5,000</t>
  </si>
  <si>
    <t>50% of standby charge</t>
  </si>
  <si>
    <t>Total employee income.</t>
  </si>
  <si>
    <t>total annual lease costs</t>
  </si>
  <si>
    <t>insurance included in the total</t>
  </si>
  <si>
    <t>monthly lease cost</t>
  </si>
  <si>
    <t>Standby Charge</t>
  </si>
  <si>
    <t>2/3 x 750 x 11</t>
  </si>
  <si>
    <t>no reduction since used more than 50% personally.</t>
  </si>
  <si>
    <t>Operating Benefit</t>
  </si>
  <si>
    <t>$.26 cents per personal km (22,000)</t>
  </si>
  <si>
    <t>no alternative formula since used more than 50% personally</t>
  </si>
  <si>
    <t>Total income to the employee.</t>
  </si>
  <si>
    <t>Amounts reimbursed to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</si>
</sst>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quotePrefix="1"/>
    <xf numFmtId="43" fontId="0" fillId="0" borderId="0" xfId="1" applyFont="1"/>
    <xf numFmtId="0" fontId="3" fillId="0" borderId="0" xfId="0" applyFont="1"/>
    <xf numFmtId="0" fontId="4" fillId="0" borderId="0" xfId="0" applyFont="1"/>
    <xf numFmtId="0" fontId="0" fillId="0" borderId="0" xfId="0" applyFill="1"/>
    <xf numFmtId="164" fontId="0" fillId="0" borderId="0" xfId="0" applyNumberFormat="1" applyFill="1"/>
    <xf numFmtId="43" fontId="2" fillId="2" borderId="0" xfId="1" applyFont="1" applyFill="1"/>
    <xf numFmtId="164" fontId="2" fillId="2" borderId="0" xfId="1" applyNumberFormat="1" applyFont="1" applyFill="1"/>
    <xf numFmtId="43" fontId="5" fillId="0" borderId="0" xfId="0" applyNumberFormat="1" applyFont="1"/>
    <xf numFmtId="0" fontId="4" fillId="0" borderId="0" xfId="0" applyFont="1" applyFill="1"/>
    <xf numFmtId="164" fontId="5" fillId="0" borderId="0" xfId="1" applyNumberFormat="1" applyFont="1" applyFill="1"/>
    <xf numFmtId="0" fontId="2" fillId="0" borderId="0" xfId="0" applyFont="1" applyFill="1"/>
    <xf numFmtId="43" fontId="0" fillId="0" borderId="0" xfId="1" applyFont="1" applyFill="1"/>
    <xf numFmtId="164" fontId="2" fillId="0" borderId="0" xfId="0" applyNumberFormat="1" applyFont="1"/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3"/>
  <sheetViews>
    <sheetView tabSelected="1" zoomScale="130" zoomScaleNormal="130" workbookViewId="0">
      <selection activeCell="A23" sqref="A23"/>
    </sheetView>
  </sheetViews>
  <sheetFormatPr defaultRowHeight="14.45"/>
  <cols>
    <col min="1" max="1" width="16.85546875" bestFit="1" customWidth="1"/>
  </cols>
  <sheetData>
    <row r="2" spans="1:6">
      <c r="A2" s="2">
        <v>40000</v>
      </c>
      <c r="B2" t="s">
        <v>0</v>
      </c>
      <c r="D2" t="s">
        <v>1</v>
      </c>
    </row>
    <row r="3" spans="1:6">
      <c r="A3">
        <v>5000</v>
      </c>
      <c r="B3" t="s">
        <v>2</v>
      </c>
    </row>
    <row r="4" spans="1:6">
      <c r="A4" s="2">
        <f>A2-A3</f>
        <v>35000</v>
      </c>
      <c r="B4" t="s">
        <v>3</v>
      </c>
    </row>
    <row r="6" spans="1:6">
      <c r="A6">
        <v>45000</v>
      </c>
      <c r="B6" t="s">
        <v>4</v>
      </c>
    </row>
    <row r="7" spans="1:6">
      <c r="A7" s="5">
        <f>A6*0.15</f>
        <v>6750</v>
      </c>
      <c r="B7" t="s">
        <v>5</v>
      </c>
    </row>
    <row r="8" spans="1:6">
      <c r="A8">
        <f>A6+A7</f>
        <v>51750</v>
      </c>
    </row>
    <row r="10" spans="1:6">
      <c r="A10">
        <v>11</v>
      </c>
      <c r="B10" t="s">
        <v>6</v>
      </c>
      <c r="E10" t="s">
        <v>7</v>
      </c>
    </row>
    <row r="11" spans="1:6">
      <c r="B11" t="s">
        <v>8</v>
      </c>
      <c r="E11">
        <v>365</v>
      </c>
      <c r="F11">
        <v>12</v>
      </c>
    </row>
    <row r="13" spans="1:6">
      <c r="A13" s="6" t="s">
        <v>9</v>
      </c>
    </row>
    <row r="14" spans="1:6">
      <c r="A14" s="4">
        <f>0.02*A8*A10</f>
        <v>11385</v>
      </c>
      <c r="B14" t="s">
        <v>10</v>
      </c>
    </row>
    <row r="16" spans="1:6">
      <c r="A16" s="9">
        <f>A14*A3/(A10*1667)</f>
        <v>3104.3791241751651</v>
      </c>
      <c r="B16" s="3" t="s">
        <v>11</v>
      </c>
    </row>
    <row r="17" spans="1:2">
      <c r="A17" s="15"/>
    </row>
    <row r="18" spans="1:2">
      <c r="A18" s="12" t="s">
        <v>12</v>
      </c>
    </row>
    <row r="19" spans="1:2">
      <c r="A19" s="7"/>
    </row>
    <row r="20" spans="1:2">
      <c r="A20" s="10">
        <f>5000*0.26</f>
        <v>1300</v>
      </c>
      <c r="B20" s="3" t="s">
        <v>13</v>
      </c>
    </row>
    <row r="21" spans="1:2">
      <c r="A21" s="8">
        <f>A16/2</f>
        <v>1552.1895620875825</v>
      </c>
      <c r="B21" t="s">
        <v>14</v>
      </c>
    </row>
    <row r="23" spans="1:2" ht="16.149999999999999">
      <c r="A23" s="11">
        <f>A16+A20</f>
        <v>4404.3791241751651</v>
      </c>
      <c r="B2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7"/>
  <sheetViews>
    <sheetView zoomScale="120" zoomScaleNormal="120" workbookViewId="0">
      <selection activeCell="H16" sqref="H16"/>
    </sheetView>
  </sheetViews>
  <sheetFormatPr defaultRowHeight="14.45"/>
  <cols>
    <col min="2" max="2" width="10.140625" bestFit="1" customWidth="1"/>
  </cols>
  <sheetData>
    <row r="2" spans="2:5">
      <c r="B2" s="2">
        <v>40000</v>
      </c>
      <c r="C2" t="s">
        <v>0</v>
      </c>
      <c r="E2" t="s">
        <v>1</v>
      </c>
    </row>
    <row r="3" spans="2:5">
      <c r="B3">
        <v>22000</v>
      </c>
      <c r="C3" t="s">
        <v>2</v>
      </c>
    </row>
    <row r="4" spans="2:5">
      <c r="B4" s="2">
        <f>B2-B3</f>
        <v>18000</v>
      </c>
      <c r="C4" t="s">
        <v>3</v>
      </c>
    </row>
    <row r="6" spans="2:5">
      <c r="B6">
        <v>12000</v>
      </c>
      <c r="C6" t="s">
        <v>16</v>
      </c>
    </row>
    <row r="7" spans="2:5">
      <c r="B7" s="5">
        <v>3000</v>
      </c>
      <c r="C7" t="s">
        <v>17</v>
      </c>
    </row>
    <row r="8" spans="2:5">
      <c r="B8">
        <f>B6-B7</f>
        <v>9000</v>
      </c>
    </row>
    <row r="9" spans="2:5">
      <c r="B9">
        <f>B8/12</f>
        <v>750</v>
      </c>
      <c r="C9" t="s">
        <v>18</v>
      </c>
    </row>
    <row r="11" spans="2:5">
      <c r="B11">
        <v>11</v>
      </c>
      <c r="C11" t="s">
        <v>6</v>
      </c>
    </row>
    <row r="12" spans="2:5">
      <c r="C12" t="s">
        <v>8</v>
      </c>
    </row>
    <row r="14" spans="2:5">
      <c r="B14" s="6" t="s">
        <v>19</v>
      </c>
    </row>
    <row r="16" spans="2:5" ht="16.149999999999999">
      <c r="B16" s="13">
        <f>2/3*750*11</f>
        <v>5500</v>
      </c>
      <c r="C16" s="3" t="s">
        <v>20</v>
      </c>
    </row>
    <row r="17" spans="2:3">
      <c r="B17" s="7"/>
      <c r="C17" t="s">
        <v>21</v>
      </c>
    </row>
    <row r="18" spans="2:3">
      <c r="B18" s="7"/>
    </row>
    <row r="19" spans="2:3">
      <c r="B19" s="12" t="s">
        <v>22</v>
      </c>
    </row>
    <row r="20" spans="2:3">
      <c r="B20" s="7"/>
    </row>
    <row r="21" spans="2:3">
      <c r="B21" s="14">
        <f>22000*0.26</f>
        <v>5720</v>
      </c>
      <c r="C21" t="s">
        <v>23</v>
      </c>
    </row>
    <row r="22" spans="2:3">
      <c r="B22" s="14"/>
      <c r="C22" t="s">
        <v>24</v>
      </c>
    </row>
    <row r="24" spans="2:3">
      <c r="B24" s="16">
        <f>B16+B21</f>
        <v>11220</v>
      </c>
      <c r="C24" t="s">
        <v>25</v>
      </c>
    </row>
    <row r="25" spans="2:3">
      <c r="B25" s="17">
        <f>-3000</f>
        <v>-3000</v>
      </c>
      <c r="C25" t="s">
        <v>26</v>
      </c>
    </row>
    <row r="26" spans="2:3">
      <c r="B26" s="16">
        <f>B24+B25</f>
        <v>8220</v>
      </c>
    </row>
    <row r="27" spans="2:3">
      <c r="B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Sears, Candace</dc:creator>
  <cp:keywords/>
  <dc:description/>
  <cp:lastModifiedBy>Andrea Stewart</cp:lastModifiedBy>
  <cp:revision/>
  <dcterms:created xsi:type="dcterms:W3CDTF">2015-03-17T21:08:42Z</dcterms:created>
  <dcterms:modified xsi:type="dcterms:W3CDTF">2020-12-01T19:55:12Z</dcterms:modified>
  <cp:category/>
  <cp:contentStatus/>
</cp:coreProperties>
</file>