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AT Morad\Desktop\SPM project\"/>
    </mc:Choice>
  </mc:AlternateContent>
  <xr:revisionPtr revIDLastSave="0" documentId="13_ncr:1_{6EFD65B7-A56C-4E59-9425-2D5242C87A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/>
  <c r="D15" i="1"/>
  <c r="D16" i="1"/>
  <c r="D10" i="1"/>
  <c r="D11" i="1"/>
  <c r="D6" i="2"/>
  <c r="D7" i="2"/>
  <c r="D8" i="2"/>
  <c r="D9" i="2"/>
  <c r="D10" i="2"/>
  <c r="D11" i="2"/>
  <c r="D13" i="2" s="1"/>
  <c r="B14" i="2" s="1"/>
  <c r="B15" i="2" s="1"/>
  <c r="B17" i="2" s="1"/>
  <c r="D2" i="2"/>
  <c r="D3" i="2"/>
  <c r="D4" i="2" s="1"/>
  <c r="B26" i="1"/>
  <c r="D26" i="1" s="1"/>
  <c r="D25" i="1"/>
  <c r="B8" i="1"/>
  <c r="D8" i="1" s="1"/>
  <c r="B9" i="1"/>
  <c r="D9" i="1" s="1"/>
  <c r="D18" i="1"/>
  <c r="D21" i="1"/>
  <c r="E19" i="1" s="1"/>
  <c r="E14" i="1" l="1"/>
  <c r="E24" i="1"/>
  <c r="D23" i="1"/>
  <c r="D14" i="1" s="1"/>
  <c r="D13" i="1" l="1"/>
  <c r="E7" i="1" s="1"/>
  <c r="E23" i="1"/>
  <c r="D27" i="1" l="1"/>
  <c r="E27" i="1" s="1"/>
  <c r="E28" i="1"/>
  <c r="F14" i="1" l="1"/>
  <c r="F19" i="1"/>
  <c r="F24" i="1"/>
  <c r="F23" i="1"/>
  <c r="F7" i="1"/>
  <c r="F27" i="1"/>
</calcChain>
</file>

<file path=xl/sharedStrings.xml><?xml version="1.0" encoding="utf-8"?>
<sst xmlns="http://schemas.openxmlformats.org/spreadsheetml/2006/main" count="51" uniqueCount="51">
  <si>
    <t>WBS Items</t>
  </si>
  <si>
    <t># Units/Hrs.</t>
  </si>
  <si>
    <t>Cost/Unit/Hr.</t>
  </si>
  <si>
    <t xml:space="preserve">     Function point estimate</t>
  </si>
  <si>
    <t xml:space="preserve">    Project team member estimate</t>
  </si>
  <si>
    <t xml:space="preserve">    Contractor labor estimate</t>
  </si>
  <si>
    <t xml:space="preserve">         Total labor estimate</t>
  </si>
  <si>
    <t xml:space="preserve">     External inputs</t>
  </si>
  <si>
    <t xml:space="preserve">     External interface files</t>
  </si>
  <si>
    <t xml:space="preserve">     External outputs</t>
  </si>
  <si>
    <t xml:space="preserve">     External queries</t>
  </si>
  <si>
    <t xml:space="preserve">     Logical internal tables</t>
  </si>
  <si>
    <t>Quantity</t>
  </si>
  <si>
    <t>Conversion Factor</t>
  </si>
  <si>
    <t>Function Points</t>
  </si>
  <si>
    <t xml:space="preserve">          Total function points</t>
  </si>
  <si>
    <t xml:space="preserve">          Java 2 languange equivalency value</t>
  </si>
  <si>
    <t xml:space="preserve">          Source lines of code (SLOC) estimate</t>
  </si>
  <si>
    <t xml:space="preserve">          Productivity *KSLOC^Penalty (person months)</t>
  </si>
  <si>
    <t xml:space="preserve">          Total labor hours (160 hours/month)</t>
  </si>
  <si>
    <t xml:space="preserve">          Total software development estimate</t>
  </si>
  <si>
    <t xml:space="preserve">          Cost/labor hour ($120/hour)</t>
  </si>
  <si>
    <t xml:space="preserve">          Total project cost estimate</t>
  </si>
  <si>
    <t>Subtotals</t>
  </si>
  <si>
    <t>* Software development</t>
  </si>
  <si>
    <t>WBS Level 1 Totals</t>
  </si>
  <si>
    <r>
      <t xml:space="preserve">4. Testing </t>
    </r>
    <r>
      <rPr>
        <sz val="12"/>
        <rFont val="Times New Roman"/>
        <family val="1"/>
      </rPr>
      <t>(10% of total hardware and software costs)</t>
    </r>
  </si>
  <si>
    <t>% of Total</t>
  </si>
  <si>
    <t>Note: Change the WBS items and other entries to meet your project needs. This data is from Figure 7-1 of Schwalbe's text</t>
  </si>
  <si>
    <t>Information Technology Project Management, Fourth Edition. Also make sure the formulas work properly based on the data you enter.</t>
  </si>
  <si>
    <t>Prepared by: Mahmoud Mourad Youssef</t>
  </si>
  <si>
    <t>Date: 5/1/2023</t>
  </si>
  <si>
    <t>Society for web publishing Project Cost Estimate</t>
  </si>
  <si>
    <t>1. Planning</t>
  </si>
  <si>
    <t>2. Implementation</t>
  </si>
  <si>
    <t>3. Deployment</t>
  </si>
  <si>
    <t>5. Closeout</t>
  </si>
  <si>
    <t xml:space="preserve">   1.1 Define project scope and objectives</t>
  </si>
  <si>
    <t xml:space="preserve">   1.2 Develop project schedule and budget</t>
  </si>
  <si>
    <t xml:space="preserve">   1.3 Identify stakeholders and conduct stakeholder analysis</t>
  </si>
  <si>
    <t xml:space="preserve">   1.4 Identify and mitigate risks</t>
  </si>
  <si>
    <t xml:space="preserve">    2.1  Develop system requirements</t>
  </si>
  <si>
    <t xml:space="preserve">    2.2  Design user interface</t>
  </si>
  <si>
    <t xml:space="preserve">    2.3 Build and test system</t>
  </si>
  <si>
    <t>2.4 Deployment plan</t>
  </si>
  <si>
    <t xml:space="preserve">    3.1 Traing Users</t>
  </si>
  <si>
    <t xml:space="preserve">    3.2 Deploy system to production</t>
  </si>
  <si>
    <t xml:space="preserve">    3.3 monitor and maintain system</t>
  </si>
  <si>
    <t xml:space="preserve">     5.1 conduct project review</t>
  </si>
  <si>
    <t xml:space="preserve">     5.2 get user acceptance</t>
  </si>
  <si>
    <t xml:space="preserve">     5.3 close out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</si>
</sst>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.0_);[Red]\(&quot;$&quot;#,##0.0\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6" fontId="3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0" applyNumberFormat="1" applyFont="1"/>
    <xf numFmtId="165" fontId="3" fillId="0" borderId="0" xfId="0" applyNumberFormat="1" applyFont="1"/>
    <xf numFmtId="6" fontId="4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1" applyNumberFormat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6" fontId="4" fillId="0" borderId="1" xfId="0" applyNumberFormat="1" applyFont="1" applyBorder="1"/>
    <xf numFmtId="6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1" applyNumberFormat="1" applyFont="1" applyBorder="1"/>
    <xf numFmtId="9" fontId="4" fillId="0" borderId="1" xfId="2" applyFont="1" applyBorder="1"/>
    <xf numFmtId="9" fontId="3" fillId="0" borderId="1" xfId="0" applyNumberFormat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center" indent="6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18" sqref="A18"/>
    </sheetView>
  </sheetViews>
  <sheetFormatPr defaultColWidth="9.109375" defaultRowHeight="15.6" x14ac:dyDescent="0.3"/>
  <cols>
    <col min="1" max="1" width="50.88671875" style="1" customWidth="1"/>
    <col min="2" max="2" width="12" style="1" customWidth="1"/>
    <col min="3" max="3" width="12.6640625" style="1" bestFit="1" customWidth="1"/>
    <col min="4" max="4" width="10.33203125" style="1" bestFit="1" customWidth="1"/>
    <col min="5" max="5" width="19" style="1" bestFit="1" customWidth="1"/>
    <col min="6" max="6" width="11.44140625" style="1" customWidth="1"/>
    <col min="7" max="16384" width="9.109375" style="1"/>
  </cols>
  <sheetData>
    <row r="1" spans="1:6" ht="20.399999999999999" x14ac:dyDescent="0.35">
      <c r="B1" s="20" t="s">
        <v>32</v>
      </c>
      <c r="C1" s="8"/>
      <c r="D1" s="8"/>
    </row>
    <row r="2" spans="1:6" x14ac:dyDescent="0.3">
      <c r="A2" s="3" t="s">
        <v>30</v>
      </c>
      <c r="B2" s="8" t="s">
        <v>31</v>
      </c>
      <c r="C2" s="8"/>
      <c r="D2" s="8"/>
    </row>
    <row r="3" spans="1:6" x14ac:dyDescent="0.3">
      <c r="A3" s="1" t="s">
        <v>28</v>
      </c>
      <c r="B3" s="8"/>
      <c r="C3" s="8"/>
      <c r="D3" s="8"/>
    </row>
    <row r="4" spans="1:6" x14ac:dyDescent="0.3">
      <c r="A4" s="1" t="s">
        <v>29</v>
      </c>
      <c r="B4" s="8"/>
      <c r="C4" s="8"/>
      <c r="D4" s="8"/>
    </row>
    <row r="5" spans="1:6" x14ac:dyDescent="0.3">
      <c r="A5" s="12"/>
      <c r="B5" s="12" t="s">
        <v>1</v>
      </c>
      <c r="C5" s="12" t="s">
        <v>2</v>
      </c>
      <c r="D5" s="12" t="s">
        <v>23</v>
      </c>
      <c r="E5" s="12" t="s">
        <v>25</v>
      </c>
      <c r="F5" s="12" t="s">
        <v>27</v>
      </c>
    </row>
    <row r="6" spans="1:6" x14ac:dyDescent="0.3">
      <c r="A6" s="12" t="s">
        <v>0</v>
      </c>
      <c r="B6" s="12"/>
      <c r="C6" s="12"/>
      <c r="D6" s="12"/>
      <c r="E6" s="12"/>
      <c r="F6" s="12"/>
    </row>
    <row r="7" spans="1:6" s="3" customFormat="1" x14ac:dyDescent="0.3">
      <c r="A7" s="13" t="s">
        <v>33</v>
      </c>
      <c r="B7" s="13"/>
      <c r="C7" s="13"/>
      <c r="D7" s="13"/>
      <c r="E7" s="14">
        <f>SUM(D8:D13)</f>
        <v>203760</v>
      </c>
      <c r="F7" s="18">
        <f>E7/E$28</f>
        <v>0.15630177841599469</v>
      </c>
    </row>
    <row r="8" spans="1:6" x14ac:dyDescent="0.3">
      <c r="A8" s="12" t="s">
        <v>37</v>
      </c>
      <c r="B8" s="12">
        <f>160*12/2</f>
        <v>960</v>
      </c>
      <c r="C8" s="15">
        <v>50</v>
      </c>
      <c r="D8" s="15">
        <f>B8*C8</f>
        <v>48000</v>
      </c>
      <c r="E8" s="12"/>
      <c r="F8" s="12"/>
    </row>
    <row r="9" spans="1:6" x14ac:dyDescent="0.3">
      <c r="A9" s="12" t="s">
        <v>38</v>
      </c>
      <c r="B9" s="12">
        <f>160*12</f>
        <v>1920</v>
      </c>
      <c r="C9" s="15">
        <v>40</v>
      </c>
      <c r="D9" s="15">
        <f>B9*C9</f>
        <v>76800</v>
      </c>
      <c r="E9" s="12"/>
      <c r="F9" s="12"/>
    </row>
    <row r="10" spans="1:6" x14ac:dyDescent="0.3">
      <c r="A10" s="1" t="s">
        <v>39</v>
      </c>
      <c r="B10" s="12">
        <v>320</v>
      </c>
      <c r="C10" s="15">
        <v>20</v>
      </c>
      <c r="D10" s="15">
        <f t="shared" ref="D10:D11" si="0">B10*C10</f>
        <v>6400</v>
      </c>
      <c r="E10" s="12"/>
      <c r="F10" s="12"/>
    </row>
    <row r="11" spans="1:6" x14ac:dyDescent="0.3">
      <c r="A11" s="12" t="s">
        <v>40</v>
      </c>
      <c r="B11" s="12">
        <v>230</v>
      </c>
      <c r="C11" s="15">
        <v>30</v>
      </c>
      <c r="D11" s="15">
        <f t="shared" si="0"/>
        <v>6900</v>
      </c>
      <c r="E11" s="12"/>
      <c r="F11" s="12"/>
    </row>
    <row r="12" spans="1:6" x14ac:dyDescent="0.3">
      <c r="A12" s="13" t="s">
        <v>34</v>
      </c>
      <c r="B12" s="12"/>
      <c r="C12" s="15"/>
      <c r="D12" s="15"/>
      <c r="E12" s="12"/>
      <c r="F12" s="12"/>
    </row>
    <row r="13" spans="1:6" x14ac:dyDescent="0.3">
      <c r="A13" s="12" t="s">
        <v>41</v>
      </c>
      <c r="B13" s="12">
        <v>125</v>
      </c>
      <c r="C13" s="15">
        <v>60</v>
      </c>
      <c r="D13" s="15">
        <f>0.1*(D22+D23)</f>
        <v>65660</v>
      </c>
      <c r="E13" s="12"/>
      <c r="F13" s="12"/>
    </row>
    <row r="14" spans="1:6" s="3" customFormat="1" x14ac:dyDescent="0.3">
      <c r="A14" s="12" t="s">
        <v>42</v>
      </c>
      <c r="B14" s="12">
        <v>440</v>
      </c>
      <c r="C14" s="15">
        <v>35</v>
      </c>
      <c r="D14" s="15">
        <f t="shared" ref="D14:D16" si="1">0.1*(D23+D24)</f>
        <v>6260</v>
      </c>
      <c r="E14" s="14">
        <f>D17+D18</f>
        <v>12000</v>
      </c>
      <c r="F14" s="18">
        <f>E14/E$28</f>
        <v>9.2050517323907354E-3</v>
      </c>
    </row>
    <row r="15" spans="1:6" s="3" customFormat="1" x14ac:dyDescent="0.3">
      <c r="A15" s="12" t="s">
        <v>43</v>
      </c>
      <c r="B15" s="12">
        <v>225</v>
      </c>
      <c r="C15" s="15">
        <v>25</v>
      </c>
      <c r="D15" s="15">
        <f t="shared" si="1"/>
        <v>5000</v>
      </c>
      <c r="E15" s="14"/>
      <c r="F15" s="18"/>
    </row>
    <row r="16" spans="1:6" s="3" customFormat="1" x14ac:dyDescent="0.3">
      <c r="A16" s="21" t="s">
        <v>44</v>
      </c>
      <c r="B16" s="12">
        <v>375</v>
      </c>
      <c r="C16" s="15">
        <v>45</v>
      </c>
      <c r="D16" s="15">
        <f t="shared" si="1"/>
        <v>19400</v>
      </c>
      <c r="E16" s="14"/>
      <c r="F16" s="18"/>
    </row>
    <row r="17" spans="1:6" x14ac:dyDescent="0.3">
      <c r="A17" s="13" t="s">
        <v>35</v>
      </c>
      <c r="B17" s="12"/>
      <c r="C17" s="15"/>
      <c r="D17" s="15"/>
      <c r="E17" s="12"/>
      <c r="F17" s="12"/>
    </row>
    <row r="18" spans="1:6" x14ac:dyDescent="0.3">
      <c r="A18" s="12" t="s">
        <v>45</v>
      </c>
      <c r="B18" s="12">
        <v>3</v>
      </c>
      <c r="C18" s="15">
        <v>4000</v>
      </c>
      <c r="D18" s="15">
        <f>B18*C18</f>
        <v>12000</v>
      </c>
      <c r="E18" s="12"/>
      <c r="F18" s="12"/>
    </row>
    <row r="19" spans="1:6" s="3" customFormat="1" x14ac:dyDescent="0.3">
      <c r="A19" s="12" t="s">
        <v>46</v>
      </c>
      <c r="B19" s="12">
        <v>20</v>
      </c>
      <c r="C19" s="15">
        <v>1000</v>
      </c>
      <c r="D19" s="15">
        <f t="shared" ref="D19:D20" si="2">B19*C19</f>
        <v>20000</v>
      </c>
      <c r="E19" s="14">
        <f>SUM(D21:D22)</f>
        <v>614000</v>
      </c>
      <c r="F19" s="18">
        <f>E19/E$28</f>
        <v>0.47099181364065934</v>
      </c>
    </row>
    <row r="20" spans="1:6" s="3" customFormat="1" x14ac:dyDescent="0.3">
      <c r="A20" s="12" t="s">
        <v>47</v>
      </c>
      <c r="B20" s="12">
        <v>7</v>
      </c>
      <c r="C20" s="15">
        <v>3000</v>
      </c>
      <c r="D20" s="15">
        <f t="shared" si="2"/>
        <v>21000</v>
      </c>
      <c r="E20" s="14"/>
      <c r="F20" s="18"/>
    </row>
    <row r="21" spans="1:6" x14ac:dyDescent="0.3">
      <c r="A21" s="13" t="s">
        <v>26</v>
      </c>
      <c r="B21" s="12">
        <v>100</v>
      </c>
      <c r="C21" s="15">
        <v>200</v>
      </c>
      <c r="D21" s="15">
        <f>B21*C21</f>
        <v>20000</v>
      </c>
      <c r="E21" s="12"/>
      <c r="F21" s="12"/>
    </row>
    <row r="22" spans="1:6" x14ac:dyDescent="0.3">
      <c r="A22" s="13" t="s">
        <v>36</v>
      </c>
      <c r="B22" s="16"/>
      <c r="C22" s="12"/>
      <c r="D22" s="15">
        <v>594000</v>
      </c>
      <c r="E22" s="12"/>
      <c r="F22" s="12"/>
    </row>
    <row r="23" spans="1:6" s="3" customFormat="1" x14ac:dyDescent="0.3">
      <c r="A23" s="12" t="s">
        <v>48</v>
      </c>
      <c r="B23" s="13"/>
      <c r="C23" s="14"/>
      <c r="D23" s="15">
        <f>0.1*(D17+D18+D21+D22)</f>
        <v>62600</v>
      </c>
      <c r="E23" s="14">
        <f>D23</f>
        <v>62600</v>
      </c>
      <c r="F23" s="18">
        <f>E23/E$28</f>
        <v>4.8019686537305005E-2</v>
      </c>
    </row>
    <row r="24" spans="1:6" s="3" customFormat="1" x14ac:dyDescent="0.3">
      <c r="A24" s="12" t="s">
        <v>49</v>
      </c>
      <c r="B24" s="13"/>
      <c r="C24" s="13"/>
      <c r="D24" s="13"/>
      <c r="E24" s="14">
        <f>SUM(D25:D26)</f>
        <v>194000</v>
      </c>
      <c r="F24" s="18">
        <f>E24/E$28</f>
        <v>0.14881500300698355</v>
      </c>
    </row>
    <row r="25" spans="1:6" x14ac:dyDescent="0.3">
      <c r="A25" s="12" t="s">
        <v>50</v>
      </c>
      <c r="B25" s="12">
        <v>100</v>
      </c>
      <c r="C25" s="15">
        <v>500</v>
      </c>
      <c r="D25" s="15">
        <f>B25*C25</f>
        <v>50000</v>
      </c>
      <c r="E25" s="15"/>
      <c r="F25" s="12"/>
    </row>
    <row r="26" spans="1:6" x14ac:dyDescent="0.3">
      <c r="A26" s="13" t="s">
        <v>22</v>
      </c>
      <c r="B26" s="12">
        <f>160*12</f>
        <v>1920</v>
      </c>
      <c r="C26" s="15">
        <v>75</v>
      </c>
      <c r="D26" s="15">
        <f>B26*C26</f>
        <v>144000</v>
      </c>
      <c r="E26" s="12"/>
      <c r="F26" s="12"/>
    </row>
    <row r="27" spans="1:6" s="3" customFormat="1" x14ac:dyDescent="0.3">
      <c r="A27" s="1"/>
      <c r="B27" s="13"/>
      <c r="C27" s="13"/>
      <c r="D27" s="15">
        <f>0.2*SUM(E7:E24)</f>
        <v>217272</v>
      </c>
      <c r="E27" s="14">
        <f>D27</f>
        <v>217272</v>
      </c>
      <c r="F27" s="18">
        <f>E27/E$28</f>
        <v>0.16666666666666666</v>
      </c>
    </row>
    <row r="28" spans="1:6" x14ac:dyDescent="0.3">
      <c r="A28" s="3"/>
      <c r="B28" s="12"/>
      <c r="C28" s="12"/>
      <c r="D28" s="17"/>
      <c r="E28" s="14">
        <f>SUM(E7:E27)</f>
        <v>1303632</v>
      </c>
      <c r="F28" s="19"/>
    </row>
    <row r="29" spans="1:6" x14ac:dyDescent="0.3">
      <c r="A29" s="3"/>
      <c r="D29" s="4"/>
      <c r="E29" s="7"/>
    </row>
    <row r="30" spans="1:6" x14ac:dyDescent="0.3">
      <c r="A30" s="3"/>
      <c r="D30" s="4"/>
      <c r="E30" s="7"/>
    </row>
    <row r="31" spans="1:6" x14ac:dyDescent="0.3">
      <c r="A31" s="3"/>
      <c r="D31" s="4"/>
      <c r="E31" s="7"/>
    </row>
    <row r="32" spans="1:6" x14ac:dyDescent="0.3">
      <c r="A32" s="3"/>
      <c r="D32" s="4"/>
      <c r="E32" s="7"/>
    </row>
    <row r="33" spans="1:5" x14ac:dyDescent="0.3">
      <c r="A33" s="3"/>
      <c r="D33" s="4"/>
      <c r="E33" s="7"/>
    </row>
    <row r="34" spans="1:5" x14ac:dyDescent="0.3">
      <c r="A34" s="3"/>
      <c r="D34" s="4"/>
      <c r="E34" s="7"/>
    </row>
    <row r="35" spans="1:5" x14ac:dyDescent="0.3">
      <c r="A35" s="3"/>
      <c r="D35" s="4"/>
      <c r="E35" s="7"/>
    </row>
    <row r="36" spans="1:5" x14ac:dyDescent="0.3">
      <c r="A36" s="3"/>
      <c r="D36" s="4"/>
      <c r="E36" s="7"/>
    </row>
    <row r="37" spans="1:5" x14ac:dyDescent="0.3">
      <c r="A37" s="3"/>
      <c r="D37" s="4"/>
      <c r="E37" s="7"/>
    </row>
    <row r="38" spans="1:5" x14ac:dyDescent="0.3">
      <c r="A38" s="3"/>
      <c r="D38" s="4"/>
      <c r="E38" s="7"/>
    </row>
    <row r="39" spans="1:5" x14ac:dyDescent="0.3">
      <c r="A39" s="3"/>
      <c r="D39" s="4"/>
      <c r="E39" s="7"/>
    </row>
    <row r="40" spans="1:5" x14ac:dyDescent="0.3">
      <c r="A40" s="10"/>
      <c r="D40" s="4"/>
      <c r="E40" s="7"/>
    </row>
    <row r="41" spans="1:5" x14ac:dyDescent="0.3">
      <c r="A41" s="10"/>
      <c r="D41" s="4"/>
      <c r="E41" s="7"/>
    </row>
    <row r="42" spans="1:5" x14ac:dyDescent="0.3">
      <c r="B42" s="8"/>
      <c r="C42" s="11"/>
      <c r="D42" s="4"/>
      <c r="E42" s="7"/>
    </row>
    <row r="43" spans="1:5" x14ac:dyDescent="0.3">
      <c r="B43" s="10"/>
      <c r="C43" s="11"/>
      <c r="D43" s="4"/>
      <c r="E43" s="7"/>
    </row>
    <row r="45" spans="1:5" x14ac:dyDescent="0.3">
      <c r="A45" s="3"/>
      <c r="C45" s="2"/>
      <c r="D45" s="2"/>
    </row>
    <row r="46" spans="1:5" x14ac:dyDescent="0.3">
      <c r="A46" s="3"/>
      <c r="C46" s="2"/>
      <c r="D46" s="2"/>
    </row>
    <row r="47" spans="1:5" x14ac:dyDescent="0.3">
      <c r="B47" s="3"/>
      <c r="C47" s="3"/>
      <c r="D47" s="7"/>
    </row>
    <row r="48" spans="1:5" x14ac:dyDescent="0.3">
      <c r="B48" s="3"/>
      <c r="C48" s="3"/>
      <c r="D48" s="7"/>
    </row>
    <row r="57" spans="1:4" x14ac:dyDescent="0.3">
      <c r="D57" s="4"/>
    </row>
    <row r="58" spans="1:4" x14ac:dyDescent="0.3">
      <c r="D58" s="5"/>
    </row>
    <row r="59" spans="1:4" x14ac:dyDescent="0.3">
      <c r="A59" s="3"/>
      <c r="D59" s="5"/>
    </row>
    <row r="60" spans="1:4" x14ac:dyDescent="0.3">
      <c r="D60" s="2"/>
    </row>
    <row r="61" spans="1:4" x14ac:dyDescent="0.3">
      <c r="B61" s="3"/>
      <c r="C61" s="3"/>
      <c r="D61" s="9"/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23" sqref="A23"/>
    </sheetView>
  </sheetViews>
  <sheetFormatPr defaultRowHeight="13.2" x14ac:dyDescent="0.25"/>
  <cols>
    <col min="1" max="1" width="49.5546875" bestFit="1" customWidth="1"/>
    <col min="2" max="2" width="10.44140625" bestFit="1" customWidth="1"/>
    <col min="3" max="3" width="17.44140625" bestFit="1" customWidth="1"/>
    <col min="4" max="4" width="14.44140625" bestFit="1" customWidth="1"/>
  </cols>
  <sheetData>
    <row r="1" spans="1:5" ht="15.6" x14ac:dyDescent="0.3">
      <c r="A1" s="1" t="s">
        <v>24</v>
      </c>
      <c r="B1" s="1"/>
      <c r="C1" s="1"/>
      <c r="D1" s="1"/>
      <c r="E1" s="1"/>
    </row>
    <row r="2" spans="1:5" ht="15.6" x14ac:dyDescent="0.3">
      <c r="A2" s="3" t="s">
        <v>5</v>
      </c>
      <c r="B2" s="1">
        <v>3000</v>
      </c>
      <c r="C2" s="2">
        <v>150</v>
      </c>
      <c r="D2" s="2">
        <f>B2*C2</f>
        <v>450000</v>
      </c>
      <c r="E2" s="1"/>
    </row>
    <row r="3" spans="1:5" ht="15.6" x14ac:dyDescent="0.3">
      <c r="A3" s="1" t="s">
        <v>4</v>
      </c>
      <c r="B3" s="1">
        <v>1920</v>
      </c>
      <c r="C3" s="2">
        <v>75</v>
      </c>
      <c r="D3" s="2">
        <f>B3*C3</f>
        <v>144000</v>
      </c>
      <c r="E3" s="1"/>
    </row>
    <row r="4" spans="1:5" ht="15.6" x14ac:dyDescent="0.3">
      <c r="A4" s="1" t="s">
        <v>6</v>
      </c>
      <c r="B4" s="1"/>
      <c r="C4" s="1"/>
      <c r="D4" s="2">
        <f>SUM(D2:D3)</f>
        <v>594000</v>
      </c>
      <c r="E4" s="1"/>
    </row>
    <row r="5" spans="1:5" ht="15.6" x14ac:dyDescent="0.3">
      <c r="A5" s="3" t="s">
        <v>3</v>
      </c>
      <c r="B5" s="1" t="s">
        <v>12</v>
      </c>
      <c r="C5" s="1" t="s">
        <v>13</v>
      </c>
      <c r="D5" s="1" t="s">
        <v>14</v>
      </c>
      <c r="E5" s="1"/>
    </row>
    <row r="6" spans="1:5" ht="15.6" x14ac:dyDescent="0.3">
      <c r="A6" s="1" t="s">
        <v>7</v>
      </c>
      <c r="B6" s="1">
        <v>10</v>
      </c>
      <c r="C6" s="1">
        <v>4</v>
      </c>
      <c r="D6" s="1">
        <f>B6*C6</f>
        <v>40</v>
      </c>
      <c r="E6" s="1"/>
    </row>
    <row r="7" spans="1:5" ht="15.6" x14ac:dyDescent="0.3">
      <c r="A7" s="1" t="s">
        <v>8</v>
      </c>
      <c r="B7" s="1">
        <v>3</v>
      </c>
      <c r="C7" s="1">
        <v>7</v>
      </c>
      <c r="D7" s="1">
        <f>B7*C7</f>
        <v>21</v>
      </c>
      <c r="E7" s="1"/>
    </row>
    <row r="8" spans="1:5" ht="15.6" x14ac:dyDescent="0.3">
      <c r="A8" s="1" t="s">
        <v>9</v>
      </c>
      <c r="B8" s="1">
        <v>3</v>
      </c>
      <c r="C8" s="1">
        <v>5</v>
      </c>
      <c r="D8" s="1">
        <f>B8*C8</f>
        <v>15</v>
      </c>
      <c r="E8" s="1"/>
    </row>
    <row r="9" spans="1:5" ht="15.6" x14ac:dyDescent="0.3">
      <c r="A9" s="1" t="s">
        <v>10</v>
      </c>
      <c r="B9" s="1">
        <v>3</v>
      </c>
      <c r="C9" s="1">
        <v>4</v>
      </c>
      <c r="D9" s="1">
        <f>B9*C9</f>
        <v>12</v>
      </c>
      <c r="E9" s="1"/>
    </row>
    <row r="10" spans="1:5" ht="15.6" x14ac:dyDescent="0.3">
      <c r="A10" s="1" t="s">
        <v>11</v>
      </c>
      <c r="B10" s="1">
        <v>6</v>
      </c>
      <c r="C10" s="1">
        <v>10</v>
      </c>
      <c r="D10" s="1">
        <f>B10*C10</f>
        <v>60</v>
      </c>
      <c r="E10" s="1"/>
    </row>
    <row r="11" spans="1:5" ht="15.6" x14ac:dyDescent="0.3">
      <c r="A11" s="1" t="s">
        <v>15</v>
      </c>
      <c r="B11" s="1"/>
      <c r="C11" s="1"/>
      <c r="D11" s="1">
        <f>SUM(D6:D10)</f>
        <v>148</v>
      </c>
      <c r="E11" s="1"/>
    </row>
    <row r="12" spans="1:5" ht="15.6" x14ac:dyDescent="0.3">
      <c r="A12" s="1" t="s">
        <v>16</v>
      </c>
      <c r="B12" s="1"/>
      <c r="C12" s="1"/>
      <c r="D12" s="1">
        <v>46</v>
      </c>
      <c r="E12" s="1"/>
    </row>
    <row r="13" spans="1:5" ht="15.6" x14ac:dyDescent="0.3">
      <c r="A13" s="1" t="s">
        <v>17</v>
      </c>
      <c r="B13" s="1"/>
      <c r="C13" s="1"/>
      <c r="D13" s="4">
        <f>D11*D12</f>
        <v>6808</v>
      </c>
      <c r="E13" s="1"/>
    </row>
    <row r="14" spans="1:5" ht="15.6" x14ac:dyDescent="0.3">
      <c r="A14" s="1" t="s">
        <v>18</v>
      </c>
      <c r="B14" s="5">
        <f>3.6*(D13/1000)^1.11</f>
        <v>30.265942177108027</v>
      </c>
      <c r="C14" s="1"/>
      <c r="D14" s="1"/>
      <c r="E14" s="1"/>
    </row>
    <row r="15" spans="1:5" ht="15.6" x14ac:dyDescent="0.3">
      <c r="A15" s="1" t="s">
        <v>19</v>
      </c>
      <c r="B15" s="5">
        <f>B14*160</f>
        <v>4842.5507483372839</v>
      </c>
      <c r="C15" s="1"/>
      <c r="D15" s="1"/>
      <c r="E15" s="1"/>
    </row>
    <row r="16" spans="1:5" ht="15.6" x14ac:dyDescent="0.3">
      <c r="A16" s="1" t="s">
        <v>21</v>
      </c>
      <c r="B16" s="2">
        <v>120</v>
      </c>
      <c r="C16" s="1"/>
      <c r="D16" s="1"/>
      <c r="E16" s="1"/>
    </row>
    <row r="17" spans="1:5" ht="15.6" x14ac:dyDescent="0.3">
      <c r="A17" s="1" t="s">
        <v>20</v>
      </c>
      <c r="B17" s="4">
        <f>B15*B16</f>
        <v>581106.08980047412</v>
      </c>
      <c r="C17" s="1"/>
      <c r="D17" s="6"/>
      <c r="E17" s="1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GOAT Morad</cp:lastModifiedBy>
  <cp:lastPrinted>2004-08-31T20:50:38Z</cp:lastPrinted>
  <dcterms:created xsi:type="dcterms:W3CDTF">2004-08-31T13:18:15Z</dcterms:created>
  <dcterms:modified xsi:type="dcterms:W3CDTF">2023-01-16T00:24:33Z</dcterms:modified>
</cp:coreProperties>
</file>