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HDD\Data Analysis using Excel-Ahmed Ismail\ITI Tasks\Final Assessment-Excel analysis\Labs\"/>
    </mc:Choice>
  </mc:AlternateContent>
  <xr:revisionPtr revIDLastSave="0" documentId="13_ncr:1_{C03CADEC-0C57-4777-A381-B36C9697D6FB}" xr6:coauthVersionLast="47" xr6:coauthVersionMax="47" xr10:uidLastSave="{00000000-0000-0000-0000-000000000000}"/>
  <bookViews>
    <workbookView xWindow="0" yWindow="0" windowWidth="20490" windowHeight="7125" firstSheet="1" activeTab="1" xr2:uid="{A7D3D57C-4D84-493A-9CA6-98266A0E89CD}"/>
  </bookViews>
  <sheets>
    <sheet name="Info" sheetId="3" r:id="rId1"/>
    <sheet name="Data" sheetId="1" r:id="rId2"/>
    <sheet name="Code" sheetId="5" r:id="rId3"/>
  </sheets>
  <definedNames>
    <definedName name="_xlnm.Print_Area" localSheetId="0">Info!$A$1:$O$29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O27" i="1"/>
  <c r="C2004" i="1" l="1"/>
  <c r="C2005" i="1" l="1"/>
  <c r="C2006" i="1"/>
  <c r="C2007" i="1"/>
  <c r="C2008" i="1"/>
  <c r="C2009" i="1"/>
  <c r="C2010" i="1"/>
  <c r="C2011" i="1"/>
  <c r="C201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L3" i="1"/>
  <c r="L4" i="1"/>
  <c r="N4" i="1" s="1"/>
  <c r="L5" i="1"/>
  <c r="L6" i="1"/>
  <c r="N6" i="1" s="1"/>
  <c r="N7" i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222" i="1"/>
  <c r="N222" i="1" s="1"/>
  <c r="L223" i="1"/>
  <c r="N223" i="1" s="1"/>
  <c r="L224" i="1"/>
  <c r="N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N230" i="1" s="1"/>
  <c r="L231" i="1"/>
  <c r="N231" i="1" s="1"/>
  <c r="L232" i="1"/>
  <c r="N232" i="1" s="1"/>
  <c r="L233" i="1"/>
  <c r="N233" i="1" s="1"/>
  <c r="L234" i="1"/>
  <c r="N234" i="1" s="1"/>
  <c r="L235" i="1"/>
  <c r="N235" i="1" s="1"/>
  <c r="L236" i="1"/>
  <c r="N236" i="1" s="1"/>
  <c r="L237" i="1"/>
  <c r="N237" i="1" s="1"/>
  <c r="L238" i="1"/>
  <c r="N238" i="1" s="1"/>
  <c r="L239" i="1"/>
  <c r="N239" i="1" s="1"/>
  <c r="L240" i="1"/>
  <c r="N240" i="1" s="1"/>
  <c r="L241" i="1"/>
  <c r="N241" i="1" s="1"/>
  <c r="L242" i="1"/>
  <c r="N242" i="1" s="1"/>
  <c r="L243" i="1"/>
  <c r="N243" i="1" s="1"/>
  <c r="L244" i="1"/>
  <c r="N244" i="1" s="1"/>
  <c r="L245" i="1"/>
  <c r="N245" i="1" s="1"/>
  <c r="L246" i="1"/>
  <c r="N246" i="1" s="1"/>
  <c r="L247" i="1"/>
  <c r="N247" i="1" s="1"/>
  <c r="L248" i="1"/>
  <c r="N248" i="1" s="1"/>
  <c r="L249" i="1"/>
  <c r="N249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6" i="1"/>
  <c r="N266" i="1" s="1"/>
  <c r="L267" i="1"/>
  <c r="N267" i="1" s="1"/>
  <c r="L268" i="1"/>
  <c r="N268" i="1" s="1"/>
  <c r="L269" i="1"/>
  <c r="N269" i="1" s="1"/>
  <c r="L270" i="1"/>
  <c r="N270" i="1" s="1"/>
  <c r="L271" i="1"/>
  <c r="N271" i="1" s="1"/>
  <c r="L272" i="1"/>
  <c r="N272" i="1" s="1"/>
  <c r="L273" i="1"/>
  <c r="N273" i="1" s="1"/>
  <c r="L274" i="1"/>
  <c r="N274" i="1" s="1"/>
  <c r="L275" i="1"/>
  <c r="N275" i="1" s="1"/>
  <c r="L276" i="1"/>
  <c r="N276" i="1" s="1"/>
  <c r="L277" i="1"/>
  <c r="N277" i="1" s="1"/>
  <c r="L278" i="1"/>
  <c r="N278" i="1" s="1"/>
  <c r="L279" i="1"/>
  <c r="N279" i="1" s="1"/>
  <c r="L280" i="1"/>
  <c r="N280" i="1" s="1"/>
  <c r="L281" i="1"/>
  <c r="N281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8" i="1"/>
  <c r="N298" i="1" s="1"/>
  <c r="L299" i="1"/>
  <c r="N299" i="1" s="1"/>
  <c r="L300" i="1"/>
  <c r="N300" i="1" s="1"/>
  <c r="L301" i="1"/>
  <c r="N301" i="1" s="1"/>
  <c r="L302" i="1"/>
  <c r="N302" i="1" s="1"/>
  <c r="L303" i="1"/>
  <c r="N303" i="1" s="1"/>
  <c r="L304" i="1"/>
  <c r="N304" i="1" s="1"/>
  <c r="L305" i="1"/>
  <c r="N305" i="1" s="1"/>
  <c r="L306" i="1"/>
  <c r="N306" i="1" s="1"/>
  <c r="L307" i="1"/>
  <c r="N307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6" i="1"/>
  <c r="N316" i="1" s="1"/>
  <c r="L317" i="1"/>
  <c r="N317" i="1" s="1"/>
  <c r="L318" i="1"/>
  <c r="N318" i="1" s="1"/>
  <c r="L319" i="1"/>
  <c r="N319" i="1" s="1"/>
  <c r="L320" i="1"/>
  <c r="N320" i="1" s="1"/>
  <c r="L321" i="1"/>
  <c r="N321" i="1" s="1"/>
  <c r="L322" i="1"/>
  <c r="N322" i="1" s="1"/>
  <c r="L323" i="1"/>
  <c r="N323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2" i="1"/>
  <c r="N332" i="1" s="1"/>
  <c r="L333" i="1"/>
  <c r="N333" i="1" s="1"/>
  <c r="L334" i="1"/>
  <c r="N334" i="1" s="1"/>
  <c r="L335" i="1"/>
  <c r="N335" i="1" s="1"/>
  <c r="L336" i="1"/>
  <c r="N336" i="1" s="1"/>
  <c r="L337" i="1"/>
  <c r="N337" i="1" s="1"/>
  <c r="L338" i="1"/>
  <c r="N338" i="1" s="1"/>
  <c r="L339" i="1"/>
  <c r="N339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L347" i="1"/>
  <c r="N347" i="1" s="1"/>
  <c r="L348" i="1"/>
  <c r="N348" i="1" s="1"/>
  <c r="L349" i="1"/>
  <c r="N349" i="1" s="1"/>
  <c r="L350" i="1"/>
  <c r="N350" i="1" s="1"/>
  <c r="L351" i="1"/>
  <c r="N351" i="1" s="1"/>
  <c r="L352" i="1"/>
  <c r="N352" i="1" s="1"/>
  <c r="L353" i="1"/>
  <c r="N353" i="1" s="1"/>
  <c r="L354" i="1"/>
  <c r="N354" i="1" s="1"/>
  <c r="L355" i="1"/>
  <c r="N355" i="1" s="1"/>
  <c r="L356" i="1"/>
  <c r="N356" i="1" s="1"/>
  <c r="L357" i="1"/>
  <c r="N357" i="1" s="1"/>
  <c r="L358" i="1"/>
  <c r="N358" i="1" s="1"/>
  <c r="L359" i="1"/>
  <c r="N359" i="1" s="1"/>
  <c r="L360" i="1"/>
  <c r="N360" i="1" s="1"/>
  <c r="L361" i="1"/>
  <c r="N361" i="1" s="1"/>
  <c r="L362" i="1"/>
  <c r="N362" i="1" s="1"/>
  <c r="L363" i="1"/>
  <c r="N363" i="1" s="1"/>
  <c r="L364" i="1"/>
  <c r="N364" i="1" s="1"/>
  <c r="L365" i="1"/>
  <c r="N365" i="1" s="1"/>
  <c r="L366" i="1"/>
  <c r="N366" i="1" s="1"/>
  <c r="L367" i="1"/>
  <c r="N367" i="1" s="1"/>
  <c r="L368" i="1"/>
  <c r="N368" i="1" s="1"/>
  <c r="L369" i="1"/>
  <c r="N369" i="1" s="1"/>
  <c r="L370" i="1"/>
  <c r="N370" i="1" s="1"/>
  <c r="L371" i="1"/>
  <c r="N371" i="1" s="1"/>
  <c r="L372" i="1"/>
  <c r="N372" i="1" s="1"/>
  <c r="L373" i="1"/>
  <c r="N373" i="1" s="1"/>
  <c r="L374" i="1"/>
  <c r="N374" i="1" s="1"/>
  <c r="L375" i="1"/>
  <c r="N375" i="1" s="1"/>
  <c r="L376" i="1"/>
  <c r="N376" i="1" s="1"/>
  <c r="L377" i="1"/>
  <c r="N377" i="1" s="1"/>
  <c r="L378" i="1"/>
  <c r="N378" i="1" s="1"/>
  <c r="L379" i="1"/>
  <c r="N379" i="1" s="1"/>
  <c r="L380" i="1"/>
  <c r="N380" i="1" s="1"/>
  <c r="L381" i="1"/>
  <c r="N381" i="1" s="1"/>
  <c r="L382" i="1"/>
  <c r="N382" i="1" s="1"/>
  <c r="L383" i="1"/>
  <c r="N383" i="1" s="1"/>
  <c r="L384" i="1"/>
  <c r="N384" i="1" s="1"/>
  <c r="L385" i="1"/>
  <c r="N385" i="1" s="1"/>
  <c r="L386" i="1"/>
  <c r="N386" i="1" s="1"/>
  <c r="L387" i="1"/>
  <c r="N387" i="1" s="1"/>
  <c r="L388" i="1"/>
  <c r="N388" i="1" s="1"/>
  <c r="L389" i="1"/>
  <c r="N389" i="1" s="1"/>
  <c r="L390" i="1"/>
  <c r="N390" i="1" s="1"/>
  <c r="L391" i="1"/>
  <c r="N391" i="1" s="1"/>
  <c r="L392" i="1"/>
  <c r="N392" i="1" s="1"/>
  <c r="L393" i="1"/>
  <c r="N393" i="1" s="1"/>
  <c r="L394" i="1"/>
  <c r="N394" i="1" s="1"/>
  <c r="L395" i="1"/>
  <c r="N395" i="1" s="1"/>
  <c r="L396" i="1"/>
  <c r="N396" i="1" s="1"/>
  <c r="L397" i="1"/>
  <c r="N397" i="1" s="1"/>
  <c r="L398" i="1"/>
  <c r="N398" i="1" s="1"/>
  <c r="L399" i="1"/>
  <c r="N399" i="1" s="1"/>
  <c r="L400" i="1"/>
  <c r="N400" i="1" s="1"/>
  <c r="L401" i="1"/>
  <c r="N401" i="1" s="1"/>
  <c r="L402" i="1"/>
  <c r="N402" i="1" s="1"/>
  <c r="L403" i="1"/>
  <c r="N403" i="1" s="1"/>
  <c r="L404" i="1"/>
  <c r="N404" i="1" s="1"/>
  <c r="L405" i="1"/>
  <c r="N405" i="1" s="1"/>
  <c r="L406" i="1"/>
  <c r="N406" i="1" s="1"/>
  <c r="L407" i="1"/>
  <c r="N407" i="1" s="1"/>
  <c r="L408" i="1"/>
  <c r="N408" i="1" s="1"/>
  <c r="L409" i="1"/>
  <c r="N409" i="1" s="1"/>
  <c r="L410" i="1"/>
  <c r="N410" i="1" s="1"/>
  <c r="L411" i="1"/>
  <c r="N411" i="1" s="1"/>
  <c r="L412" i="1"/>
  <c r="N412" i="1" s="1"/>
  <c r="L413" i="1"/>
  <c r="N413" i="1" s="1"/>
  <c r="L414" i="1"/>
  <c r="N414" i="1" s="1"/>
  <c r="L415" i="1"/>
  <c r="N415" i="1" s="1"/>
  <c r="L416" i="1"/>
  <c r="N416" i="1" s="1"/>
  <c r="L417" i="1"/>
  <c r="N417" i="1" s="1"/>
  <c r="L418" i="1"/>
  <c r="N418" i="1" s="1"/>
  <c r="L419" i="1"/>
  <c r="N419" i="1" s="1"/>
  <c r="L420" i="1"/>
  <c r="N420" i="1" s="1"/>
  <c r="L421" i="1"/>
  <c r="N421" i="1" s="1"/>
  <c r="L422" i="1"/>
  <c r="N422" i="1" s="1"/>
  <c r="L423" i="1"/>
  <c r="N423" i="1" s="1"/>
  <c r="L424" i="1"/>
  <c r="N424" i="1" s="1"/>
  <c r="L425" i="1"/>
  <c r="N425" i="1" s="1"/>
  <c r="L426" i="1"/>
  <c r="N426" i="1" s="1"/>
  <c r="L427" i="1"/>
  <c r="N427" i="1" s="1"/>
  <c r="L428" i="1"/>
  <c r="N428" i="1" s="1"/>
  <c r="L429" i="1"/>
  <c r="N429" i="1" s="1"/>
  <c r="L430" i="1"/>
  <c r="N430" i="1" s="1"/>
  <c r="L431" i="1"/>
  <c r="N431" i="1" s="1"/>
  <c r="L432" i="1"/>
  <c r="N432" i="1" s="1"/>
  <c r="L433" i="1"/>
  <c r="N433" i="1" s="1"/>
  <c r="L434" i="1"/>
  <c r="N434" i="1" s="1"/>
  <c r="L435" i="1"/>
  <c r="N435" i="1" s="1"/>
  <c r="L436" i="1"/>
  <c r="N436" i="1" s="1"/>
  <c r="L437" i="1"/>
  <c r="N437" i="1" s="1"/>
  <c r="L438" i="1"/>
  <c r="N438" i="1" s="1"/>
  <c r="L439" i="1"/>
  <c r="N439" i="1" s="1"/>
  <c r="L440" i="1"/>
  <c r="N440" i="1" s="1"/>
  <c r="L441" i="1"/>
  <c r="N441" i="1" s="1"/>
  <c r="L442" i="1"/>
  <c r="N442" i="1" s="1"/>
  <c r="L443" i="1"/>
  <c r="N443" i="1" s="1"/>
  <c r="L444" i="1"/>
  <c r="N444" i="1" s="1"/>
  <c r="L445" i="1"/>
  <c r="N445" i="1" s="1"/>
  <c r="L446" i="1"/>
  <c r="N446" i="1" s="1"/>
  <c r="L447" i="1"/>
  <c r="N447" i="1" s="1"/>
  <c r="L448" i="1"/>
  <c r="N448" i="1" s="1"/>
  <c r="L449" i="1"/>
  <c r="N449" i="1" s="1"/>
  <c r="L450" i="1"/>
  <c r="N450" i="1" s="1"/>
  <c r="L451" i="1"/>
  <c r="N451" i="1" s="1"/>
  <c r="L452" i="1"/>
  <c r="N452" i="1" s="1"/>
  <c r="L453" i="1"/>
  <c r="N453" i="1" s="1"/>
  <c r="L454" i="1"/>
  <c r="N454" i="1" s="1"/>
  <c r="L455" i="1"/>
  <c r="N455" i="1" s="1"/>
  <c r="L456" i="1"/>
  <c r="N456" i="1" s="1"/>
  <c r="L457" i="1"/>
  <c r="N457" i="1" s="1"/>
  <c r="L458" i="1"/>
  <c r="N458" i="1" s="1"/>
  <c r="L459" i="1"/>
  <c r="N459" i="1" s="1"/>
  <c r="L460" i="1"/>
  <c r="N460" i="1" s="1"/>
  <c r="L461" i="1"/>
  <c r="N461" i="1" s="1"/>
  <c r="L462" i="1"/>
  <c r="N462" i="1" s="1"/>
  <c r="L463" i="1"/>
  <c r="N463" i="1" s="1"/>
  <c r="L464" i="1"/>
  <c r="N464" i="1" s="1"/>
  <c r="L465" i="1"/>
  <c r="N465" i="1" s="1"/>
  <c r="L466" i="1"/>
  <c r="N466" i="1" s="1"/>
  <c r="L467" i="1"/>
  <c r="N467" i="1" s="1"/>
  <c r="L468" i="1"/>
  <c r="N468" i="1" s="1"/>
  <c r="L469" i="1"/>
  <c r="N469" i="1" s="1"/>
  <c r="L470" i="1"/>
  <c r="N470" i="1" s="1"/>
  <c r="L471" i="1"/>
  <c r="N471" i="1" s="1"/>
  <c r="L472" i="1"/>
  <c r="N472" i="1" s="1"/>
  <c r="L473" i="1"/>
  <c r="N473" i="1" s="1"/>
  <c r="L474" i="1"/>
  <c r="N474" i="1" s="1"/>
  <c r="L475" i="1"/>
  <c r="N475" i="1" s="1"/>
  <c r="L476" i="1"/>
  <c r="N476" i="1" s="1"/>
  <c r="L477" i="1"/>
  <c r="N477" i="1" s="1"/>
  <c r="L478" i="1"/>
  <c r="N478" i="1" s="1"/>
  <c r="L479" i="1"/>
  <c r="N479" i="1" s="1"/>
  <c r="L480" i="1"/>
  <c r="N480" i="1" s="1"/>
  <c r="L481" i="1"/>
  <c r="N481" i="1" s="1"/>
  <c r="L482" i="1"/>
  <c r="N482" i="1" s="1"/>
  <c r="L483" i="1"/>
  <c r="N483" i="1" s="1"/>
  <c r="L484" i="1"/>
  <c r="N484" i="1" s="1"/>
  <c r="L485" i="1"/>
  <c r="N485" i="1" s="1"/>
  <c r="L486" i="1"/>
  <c r="N486" i="1" s="1"/>
  <c r="L487" i="1"/>
  <c r="N487" i="1" s="1"/>
  <c r="L488" i="1"/>
  <c r="N488" i="1" s="1"/>
  <c r="L489" i="1"/>
  <c r="N489" i="1" s="1"/>
  <c r="L490" i="1"/>
  <c r="N490" i="1" s="1"/>
  <c r="L491" i="1"/>
  <c r="N491" i="1" s="1"/>
  <c r="L492" i="1"/>
  <c r="N492" i="1" s="1"/>
  <c r="L493" i="1"/>
  <c r="N493" i="1" s="1"/>
  <c r="L494" i="1"/>
  <c r="N494" i="1" s="1"/>
  <c r="L495" i="1"/>
  <c r="N495" i="1" s="1"/>
  <c r="L496" i="1"/>
  <c r="N496" i="1" s="1"/>
  <c r="L497" i="1"/>
  <c r="N497" i="1" s="1"/>
  <c r="L498" i="1"/>
  <c r="N498" i="1" s="1"/>
  <c r="L499" i="1"/>
  <c r="N499" i="1" s="1"/>
  <c r="L500" i="1"/>
  <c r="N500" i="1" s="1"/>
  <c r="L501" i="1"/>
  <c r="N501" i="1" s="1"/>
  <c r="L502" i="1"/>
  <c r="N502" i="1" s="1"/>
  <c r="L503" i="1"/>
  <c r="N503" i="1" s="1"/>
  <c r="L504" i="1"/>
  <c r="N504" i="1" s="1"/>
  <c r="L505" i="1"/>
  <c r="N505" i="1" s="1"/>
  <c r="L506" i="1"/>
  <c r="N506" i="1" s="1"/>
  <c r="L507" i="1"/>
  <c r="N507" i="1" s="1"/>
  <c r="L508" i="1"/>
  <c r="N508" i="1" s="1"/>
  <c r="L509" i="1"/>
  <c r="N509" i="1" s="1"/>
  <c r="L510" i="1"/>
  <c r="N510" i="1" s="1"/>
  <c r="L511" i="1"/>
  <c r="N511" i="1" s="1"/>
  <c r="L512" i="1"/>
  <c r="N512" i="1" s="1"/>
  <c r="L513" i="1"/>
  <c r="N513" i="1" s="1"/>
  <c r="L514" i="1"/>
  <c r="N514" i="1" s="1"/>
  <c r="L515" i="1"/>
  <c r="N515" i="1" s="1"/>
  <c r="L516" i="1"/>
  <c r="N516" i="1" s="1"/>
  <c r="L517" i="1"/>
  <c r="N517" i="1" s="1"/>
  <c r="L518" i="1"/>
  <c r="N518" i="1" s="1"/>
  <c r="L519" i="1"/>
  <c r="N519" i="1" s="1"/>
  <c r="L520" i="1"/>
  <c r="N520" i="1" s="1"/>
  <c r="L521" i="1"/>
  <c r="N521" i="1" s="1"/>
  <c r="L522" i="1"/>
  <c r="N522" i="1" s="1"/>
  <c r="L523" i="1"/>
  <c r="N523" i="1" s="1"/>
  <c r="L524" i="1"/>
  <c r="N524" i="1" s="1"/>
  <c r="L525" i="1"/>
  <c r="N525" i="1" s="1"/>
  <c r="L526" i="1"/>
  <c r="N526" i="1" s="1"/>
  <c r="L527" i="1"/>
  <c r="N527" i="1" s="1"/>
  <c r="L528" i="1"/>
  <c r="N528" i="1" s="1"/>
  <c r="L529" i="1"/>
  <c r="N529" i="1" s="1"/>
  <c r="L530" i="1"/>
  <c r="N530" i="1" s="1"/>
  <c r="L531" i="1"/>
  <c r="N531" i="1" s="1"/>
  <c r="L532" i="1"/>
  <c r="N532" i="1" s="1"/>
  <c r="L533" i="1"/>
  <c r="N533" i="1" s="1"/>
  <c r="L534" i="1"/>
  <c r="N534" i="1" s="1"/>
  <c r="L535" i="1"/>
  <c r="N535" i="1" s="1"/>
  <c r="L536" i="1"/>
  <c r="N536" i="1" s="1"/>
  <c r="L537" i="1"/>
  <c r="N537" i="1" s="1"/>
  <c r="L538" i="1"/>
  <c r="N538" i="1" s="1"/>
  <c r="L539" i="1"/>
  <c r="N539" i="1" s="1"/>
  <c r="L540" i="1"/>
  <c r="N540" i="1" s="1"/>
  <c r="L541" i="1"/>
  <c r="N541" i="1" s="1"/>
  <c r="L542" i="1"/>
  <c r="N542" i="1" s="1"/>
  <c r="L543" i="1"/>
  <c r="N543" i="1" s="1"/>
  <c r="L544" i="1"/>
  <c r="N544" i="1" s="1"/>
  <c r="L545" i="1"/>
  <c r="N545" i="1" s="1"/>
  <c r="L546" i="1"/>
  <c r="N546" i="1" s="1"/>
  <c r="L547" i="1"/>
  <c r="N547" i="1" s="1"/>
  <c r="L548" i="1"/>
  <c r="N548" i="1" s="1"/>
  <c r="L549" i="1"/>
  <c r="N549" i="1" s="1"/>
  <c r="L550" i="1"/>
  <c r="N550" i="1" s="1"/>
  <c r="L551" i="1"/>
  <c r="N551" i="1" s="1"/>
  <c r="L552" i="1"/>
  <c r="N552" i="1" s="1"/>
  <c r="L553" i="1"/>
  <c r="N553" i="1" s="1"/>
  <c r="L554" i="1"/>
  <c r="N554" i="1" s="1"/>
  <c r="L555" i="1"/>
  <c r="N555" i="1" s="1"/>
  <c r="L556" i="1"/>
  <c r="N556" i="1" s="1"/>
  <c r="L557" i="1"/>
  <c r="N557" i="1" s="1"/>
  <c r="L558" i="1"/>
  <c r="N558" i="1" s="1"/>
  <c r="L559" i="1"/>
  <c r="N559" i="1" s="1"/>
  <c r="L560" i="1"/>
  <c r="N560" i="1" s="1"/>
  <c r="L561" i="1"/>
  <c r="N561" i="1" s="1"/>
  <c r="L562" i="1"/>
  <c r="N562" i="1" s="1"/>
  <c r="L563" i="1"/>
  <c r="N563" i="1" s="1"/>
  <c r="L564" i="1"/>
  <c r="N564" i="1" s="1"/>
  <c r="L565" i="1"/>
  <c r="N565" i="1" s="1"/>
  <c r="L566" i="1"/>
  <c r="N566" i="1" s="1"/>
  <c r="L567" i="1"/>
  <c r="N567" i="1" s="1"/>
  <c r="L568" i="1"/>
  <c r="N568" i="1" s="1"/>
  <c r="L569" i="1"/>
  <c r="N569" i="1" s="1"/>
  <c r="L570" i="1"/>
  <c r="N570" i="1" s="1"/>
  <c r="L571" i="1"/>
  <c r="N571" i="1" s="1"/>
  <c r="L572" i="1"/>
  <c r="N572" i="1" s="1"/>
  <c r="L573" i="1"/>
  <c r="N573" i="1" s="1"/>
  <c r="L574" i="1"/>
  <c r="N574" i="1" s="1"/>
  <c r="L575" i="1"/>
  <c r="N575" i="1" s="1"/>
  <c r="L576" i="1"/>
  <c r="N576" i="1" s="1"/>
  <c r="L577" i="1"/>
  <c r="N577" i="1" s="1"/>
  <c r="L578" i="1"/>
  <c r="N578" i="1" s="1"/>
  <c r="L579" i="1"/>
  <c r="N579" i="1" s="1"/>
  <c r="L580" i="1"/>
  <c r="N580" i="1" s="1"/>
  <c r="L581" i="1"/>
  <c r="N581" i="1" s="1"/>
  <c r="L582" i="1"/>
  <c r="N582" i="1" s="1"/>
  <c r="L583" i="1"/>
  <c r="N583" i="1" s="1"/>
  <c r="L584" i="1"/>
  <c r="N584" i="1" s="1"/>
  <c r="L585" i="1"/>
  <c r="N585" i="1" s="1"/>
  <c r="L586" i="1"/>
  <c r="N586" i="1" s="1"/>
  <c r="L587" i="1"/>
  <c r="N587" i="1" s="1"/>
  <c r="L588" i="1"/>
  <c r="N588" i="1" s="1"/>
  <c r="L589" i="1"/>
  <c r="N589" i="1" s="1"/>
  <c r="L590" i="1"/>
  <c r="N590" i="1" s="1"/>
  <c r="L591" i="1"/>
  <c r="N591" i="1" s="1"/>
  <c r="L592" i="1"/>
  <c r="N592" i="1" s="1"/>
  <c r="L593" i="1"/>
  <c r="N593" i="1" s="1"/>
  <c r="L594" i="1"/>
  <c r="N594" i="1" s="1"/>
  <c r="L595" i="1"/>
  <c r="N595" i="1" s="1"/>
  <c r="L596" i="1"/>
  <c r="N596" i="1" s="1"/>
  <c r="L597" i="1"/>
  <c r="N597" i="1" s="1"/>
  <c r="L598" i="1"/>
  <c r="N598" i="1" s="1"/>
  <c r="L599" i="1"/>
  <c r="N599" i="1" s="1"/>
  <c r="L600" i="1"/>
  <c r="N600" i="1" s="1"/>
  <c r="L601" i="1"/>
  <c r="N601" i="1" s="1"/>
  <c r="L602" i="1"/>
  <c r="N602" i="1" s="1"/>
  <c r="L603" i="1"/>
  <c r="N603" i="1" s="1"/>
  <c r="L604" i="1"/>
  <c r="N604" i="1" s="1"/>
  <c r="L605" i="1"/>
  <c r="N605" i="1" s="1"/>
  <c r="L606" i="1"/>
  <c r="N606" i="1" s="1"/>
  <c r="L607" i="1"/>
  <c r="N607" i="1" s="1"/>
  <c r="L608" i="1"/>
  <c r="N608" i="1" s="1"/>
  <c r="L609" i="1"/>
  <c r="N609" i="1" s="1"/>
  <c r="L610" i="1"/>
  <c r="N610" i="1" s="1"/>
  <c r="L611" i="1"/>
  <c r="N611" i="1" s="1"/>
  <c r="L612" i="1"/>
  <c r="N612" i="1" s="1"/>
  <c r="L613" i="1"/>
  <c r="N613" i="1" s="1"/>
  <c r="L614" i="1"/>
  <c r="N614" i="1" s="1"/>
  <c r="L615" i="1"/>
  <c r="N615" i="1" s="1"/>
  <c r="L616" i="1"/>
  <c r="N616" i="1" s="1"/>
  <c r="L617" i="1"/>
  <c r="N617" i="1" s="1"/>
  <c r="L618" i="1"/>
  <c r="N618" i="1" s="1"/>
  <c r="L619" i="1"/>
  <c r="N619" i="1" s="1"/>
  <c r="L620" i="1"/>
  <c r="N620" i="1" s="1"/>
  <c r="L621" i="1"/>
  <c r="N621" i="1" s="1"/>
  <c r="L622" i="1"/>
  <c r="N622" i="1" s="1"/>
  <c r="L623" i="1"/>
  <c r="N623" i="1" s="1"/>
  <c r="L624" i="1"/>
  <c r="N624" i="1" s="1"/>
  <c r="L625" i="1"/>
  <c r="N625" i="1" s="1"/>
  <c r="L626" i="1"/>
  <c r="N626" i="1" s="1"/>
  <c r="L627" i="1"/>
  <c r="N627" i="1" s="1"/>
  <c r="L628" i="1"/>
  <c r="N628" i="1" s="1"/>
  <c r="L629" i="1"/>
  <c r="N629" i="1" s="1"/>
  <c r="L630" i="1"/>
  <c r="N630" i="1" s="1"/>
  <c r="L631" i="1"/>
  <c r="N631" i="1" s="1"/>
  <c r="L632" i="1"/>
  <c r="N632" i="1" s="1"/>
  <c r="L633" i="1"/>
  <c r="N633" i="1" s="1"/>
  <c r="L634" i="1"/>
  <c r="N634" i="1" s="1"/>
  <c r="L635" i="1"/>
  <c r="N635" i="1" s="1"/>
  <c r="L636" i="1"/>
  <c r="N636" i="1" s="1"/>
  <c r="L637" i="1"/>
  <c r="N637" i="1" s="1"/>
  <c r="L638" i="1"/>
  <c r="N638" i="1" s="1"/>
  <c r="L639" i="1"/>
  <c r="N639" i="1" s="1"/>
  <c r="L640" i="1"/>
  <c r="N640" i="1" s="1"/>
  <c r="L641" i="1"/>
  <c r="N641" i="1" s="1"/>
  <c r="L642" i="1"/>
  <c r="N642" i="1" s="1"/>
  <c r="L643" i="1"/>
  <c r="N643" i="1" s="1"/>
  <c r="L644" i="1"/>
  <c r="N644" i="1" s="1"/>
  <c r="L645" i="1"/>
  <c r="N645" i="1" s="1"/>
  <c r="L646" i="1"/>
  <c r="N646" i="1" s="1"/>
  <c r="L647" i="1"/>
  <c r="N647" i="1" s="1"/>
  <c r="L648" i="1"/>
  <c r="N648" i="1" s="1"/>
  <c r="L649" i="1"/>
  <c r="N649" i="1" s="1"/>
  <c r="L650" i="1"/>
  <c r="N650" i="1" s="1"/>
  <c r="L651" i="1"/>
  <c r="N651" i="1" s="1"/>
  <c r="L652" i="1"/>
  <c r="N652" i="1" s="1"/>
  <c r="L653" i="1"/>
  <c r="N653" i="1" s="1"/>
  <c r="L654" i="1"/>
  <c r="N654" i="1" s="1"/>
  <c r="L655" i="1"/>
  <c r="N655" i="1" s="1"/>
  <c r="L656" i="1"/>
  <c r="N656" i="1" s="1"/>
  <c r="L657" i="1"/>
  <c r="N657" i="1" s="1"/>
  <c r="L658" i="1"/>
  <c r="N658" i="1" s="1"/>
  <c r="L659" i="1"/>
  <c r="N659" i="1" s="1"/>
  <c r="L660" i="1"/>
  <c r="N660" i="1" s="1"/>
  <c r="L661" i="1"/>
  <c r="N661" i="1" s="1"/>
  <c r="L662" i="1"/>
  <c r="N662" i="1" s="1"/>
  <c r="L663" i="1"/>
  <c r="N663" i="1" s="1"/>
  <c r="L664" i="1"/>
  <c r="N664" i="1" s="1"/>
  <c r="L665" i="1"/>
  <c r="N665" i="1" s="1"/>
  <c r="L666" i="1"/>
  <c r="N666" i="1" s="1"/>
  <c r="L667" i="1"/>
  <c r="N667" i="1" s="1"/>
  <c r="L668" i="1"/>
  <c r="N668" i="1" s="1"/>
  <c r="L669" i="1"/>
  <c r="N669" i="1" s="1"/>
  <c r="L670" i="1"/>
  <c r="N670" i="1" s="1"/>
  <c r="L671" i="1"/>
  <c r="N671" i="1" s="1"/>
  <c r="L672" i="1"/>
  <c r="N672" i="1" s="1"/>
  <c r="L673" i="1"/>
  <c r="N673" i="1" s="1"/>
  <c r="L674" i="1"/>
  <c r="N674" i="1" s="1"/>
  <c r="L675" i="1"/>
  <c r="N675" i="1" s="1"/>
  <c r="L676" i="1"/>
  <c r="N676" i="1" s="1"/>
  <c r="L677" i="1"/>
  <c r="N677" i="1" s="1"/>
  <c r="L678" i="1"/>
  <c r="N678" i="1" s="1"/>
  <c r="L679" i="1"/>
  <c r="N679" i="1" s="1"/>
  <c r="L680" i="1"/>
  <c r="N680" i="1" s="1"/>
  <c r="L681" i="1"/>
  <c r="N681" i="1" s="1"/>
  <c r="L682" i="1"/>
  <c r="N682" i="1" s="1"/>
  <c r="L683" i="1"/>
  <c r="N683" i="1" s="1"/>
  <c r="L684" i="1"/>
  <c r="N684" i="1" s="1"/>
  <c r="L685" i="1"/>
  <c r="N685" i="1" s="1"/>
  <c r="L686" i="1"/>
  <c r="N686" i="1" s="1"/>
  <c r="L687" i="1"/>
  <c r="N687" i="1" s="1"/>
  <c r="L688" i="1"/>
  <c r="N688" i="1" s="1"/>
  <c r="L689" i="1"/>
  <c r="N689" i="1" s="1"/>
  <c r="L690" i="1"/>
  <c r="N690" i="1" s="1"/>
  <c r="L691" i="1"/>
  <c r="N691" i="1" s="1"/>
  <c r="L692" i="1"/>
  <c r="N692" i="1" s="1"/>
  <c r="L693" i="1"/>
  <c r="N693" i="1" s="1"/>
  <c r="L694" i="1"/>
  <c r="N694" i="1" s="1"/>
  <c r="L695" i="1"/>
  <c r="N695" i="1" s="1"/>
  <c r="L696" i="1"/>
  <c r="N696" i="1" s="1"/>
  <c r="L697" i="1"/>
  <c r="N697" i="1" s="1"/>
  <c r="L698" i="1"/>
  <c r="N698" i="1" s="1"/>
  <c r="L699" i="1"/>
  <c r="N699" i="1" s="1"/>
  <c r="L700" i="1"/>
  <c r="N700" i="1" s="1"/>
  <c r="L701" i="1"/>
  <c r="N701" i="1" s="1"/>
  <c r="L702" i="1"/>
  <c r="N702" i="1" s="1"/>
  <c r="L703" i="1"/>
  <c r="N703" i="1" s="1"/>
  <c r="L704" i="1"/>
  <c r="N704" i="1" s="1"/>
  <c r="L705" i="1"/>
  <c r="N705" i="1" s="1"/>
  <c r="L706" i="1"/>
  <c r="N706" i="1" s="1"/>
  <c r="L707" i="1"/>
  <c r="N707" i="1" s="1"/>
  <c r="L708" i="1"/>
  <c r="N708" i="1" s="1"/>
  <c r="L709" i="1"/>
  <c r="N709" i="1" s="1"/>
  <c r="L710" i="1"/>
  <c r="N710" i="1" s="1"/>
  <c r="L711" i="1"/>
  <c r="N711" i="1" s="1"/>
  <c r="L712" i="1"/>
  <c r="N712" i="1" s="1"/>
  <c r="L713" i="1"/>
  <c r="N713" i="1" s="1"/>
  <c r="L714" i="1"/>
  <c r="N714" i="1" s="1"/>
  <c r="L715" i="1"/>
  <c r="N715" i="1" s="1"/>
  <c r="L716" i="1"/>
  <c r="N716" i="1" s="1"/>
  <c r="L717" i="1"/>
  <c r="N717" i="1" s="1"/>
  <c r="L718" i="1"/>
  <c r="N718" i="1" s="1"/>
  <c r="L719" i="1"/>
  <c r="N719" i="1" s="1"/>
  <c r="L720" i="1"/>
  <c r="N720" i="1" s="1"/>
  <c r="L721" i="1"/>
  <c r="N721" i="1" s="1"/>
  <c r="L722" i="1"/>
  <c r="N722" i="1" s="1"/>
  <c r="L723" i="1"/>
  <c r="N723" i="1" s="1"/>
  <c r="L724" i="1"/>
  <c r="N724" i="1" s="1"/>
  <c r="L725" i="1"/>
  <c r="N725" i="1" s="1"/>
  <c r="L726" i="1"/>
  <c r="N726" i="1" s="1"/>
  <c r="L727" i="1"/>
  <c r="N727" i="1" s="1"/>
  <c r="L728" i="1"/>
  <c r="N728" i="1" s="1"/>
  <c r="L729" i="1"/>
  <c r="N729" i="1" s="1"/>
  <c r="L730" i="1"/>
  <c r="N730" i="1" s="1"/>
  <c r="L731" i="1"/>
  <c r="N731" i="1" s="1"/>
  <c r="L732" i="1"/>
  <c r="N732" i="1" s="1"/>
  <c r="L733" i="1"/>
  <c r="N733" i="1" s="1"/>
  <c r="L734" i="1"/>
  <c r="N734" i="1" s="1"/>
  <c r="L735" i="1"/>
  <c r="N735" i="1" s="1"/>
  <c r="L736" i="1"/>
  <c r="N736" i="1" s="1"/>
  <c r="L737" i="1"/>
  <c r="N737" i="1" s="1"/>
  <c r="L738" i="1"/>
  <c r="N738" i="1" s="1"/>
  <c r="L739" i="1"/>
  <c r="N739" i="1" s="1"/>
  <c r="L740" i="1"/>
  <c r="N740" i="1" s="1"/>
  <c r="L741" i="1"/>
  <c r="N741" i="1" s="1"/>
  <c r="L742" i="1"/>
  <c r="N742" i="1" s="1"/>
  <c r="L743" i="1"/>
  <c r="N743" i="1" s="1"/>
  <c r="L744" i="1"/>
  <c r="N744" i="1" s="1"/>
  <c r="L745" i="1"/>
  <c r="N745" i="1" s="1"/>
  <c r="L746" i="1"/>
  <c r="N746" i="1" s="1"/>
  <c r="L747" i="1"/>
  <c r="N747" i="1" s="1"/>
  <c r="L748" i="1"/>
  <c r="N748" i="1" s="1"/>
  <c r="L749" i="1"/>
  <c r="N749" i="1" s="1"/>
  <c r="L750" i="1"/>
  <c r="N750" i="1" s="1"/>
  <c r="L751" i="1"/>
  <c r="N751" i="1" s="1"/>
  <c r="L752" i="1"/>
  <c r="N752" i="1" s="1"/>
  <c r="L753" i="1"/>
  <c r="N753" i="1" s="1"/>
  <c r="L754" i="1"/>
  <c r="N754" i="1" s="1"/>
  <c r="L755" i="1"/>
  <c r="N755" i="1" s="1"/>
  <c r="L756" i="1"/>
  <c r="N756" i="1" s="1"/>
  <c r="L757" i="1"/>
  <c r="N757" i="1" s="1"/>
  <c r="L758" i="1"/>
  <c r="N758" i="1" s="1"/>
  <c r="L759" i="1"/>
  <c r="N759" i="1" s="1"/>
  <c r="L760" i="1"/>
  <c r="N760" i="1" s="1"/>
  <c r="L761" i="1"/>
  <c r="N761" i="1" s="1"/>
  <c r="L762" i="1"/>
  <c r="N762" i="1" s="1"/>
  <c r="L763" i="1"/>
  <c r="N763" i="1" s="1"/>
  <c r="L764" i="1"/>
  <c r="N764" i="1" s="1"/>
  <c r="L765" i="1"/>
  <c r="N765" i="1" s="1"/>
  <c r="L766" i="1"/>
  <c r="N766" i="1" s="1"/>
  <c r="L767" i="1"/>
  <c r="N767" i="1" s="1"/>
  <c r="L768" i="1"/>
  <c r="N768" i="1" s="1"/>
  <c r="L769" i="1"/>
  <c r="N769" i="1" s="1"/>
  <c r="L770" i="1"/>
  <c r="N770" i="1" s="1"/>
  <c r="L771" i="1"/>
  <c r="N771" i="1" s="1"/>
  <c r="L772" i="1"/>
  <c r="N772" i="1" s="1"/>
  <c r="L773" i="1"/>
  <c r="N773" i="1" s="1"/>
  <c r="L774" i="1"/>
  <c r="N774" i="1" s="1"/>
  <c r="L775" i="1"/>
  <c r="N775" i="1" s="1"/>
  <c r="L776" i="1"/>
  <c r="N776" i="1" s="1"/>
  <c r="L777" i="1"/>
  <c r="N777" i="1" s="1"/>
  <c r="L778" i="1"/>
  <c r="N778" i="1" s="1"/>
  <c r="L779" i="1"/>
  <c r="N779" i="1" s="1"/>
  <c r="L780" i="1"/>
  <c r="N780" i="1" s="1"/>
  <c r="L781" i="1"/>
  <c r="N781" i="1" s="1"/>
  <c r="L782" i="1"/>
  <c r="N782" i="1" s="1"/>
  <c r="L783" i="1"/>
  <c r="N783" i="1" s="1"/>
  <c r="L784" i="1"/>
  <c r="N784" i="1" s="1"/>
  <c r="L785" i="1"/>
  <c r="N785" i="1" s="1"/>
  <c r="L786" i="1"/>
  <c r="N786" i="1" s="1"/>
  <c r="L787" i="1"/>
  <c r="N787" i="1" s="1"/>
  <c r="L788" i="1"/>
  <c r="N788" i="1" s="1"/>
  <c r="L789" i="1"/>
  <c r="N789" i="1" s="1"/>
  <c r="L790" i="1"/>
  <c r="N790" i="1" s="1"/>
  <c r="L791" i="1"/>
  <c r="N791" i="1" s="1"/>
  <c r="L792" i="1"/>
  <c r="N792" i="1" s="1"/>
  <c r="L793" i="1"/>
  <c r="N793" i="1" s="1"/>
  <c r="L794" i="1"/>
  <c r="N794" i="1" s="1"/>
  <c r="L795" i="1"/>
  <c r="N795" i="1" s="1"/>
  <c r="L796" i="1"/>
  <c r="N796" i="1" s="1"/>
  <c r="L797" i="1"/>
  <c r="N797" i="1" s="1"/>
  <c r="L798" i="1"/>
  <c r="N798" i="1" s="1"/>
  <c r="L799" i="1"/>
  <c r="N799" i="1" s="1"/>
  <c r="L800" i="1"/>
  <c r="N800" i="1" s="1"/>
  <c r="L801" i="1"/>
  <c r="N801" i="1" s="1"/>
  <c r="L802" i="1"/>
  <c r="N802" i="1" s="1"/>
  <c r="L803" i="1"/>
  <c r="N803" i="1" s="1"/>
  <c r="L804" i="1"/>
  <c r="N804" i="1" s="1"/>
  <c r="L805" i="1"/>
  <c r="N805" i="1" s="1"/>
  <c r="L806" i="1"/>
  <c r="N806" i="1" s="1"/>
  <c r="L807" i="1"/>
  <c r="N807" i="1" s="1"/>
  <c r="L808" i="1"/>
  <c r="N808" i="1" s="1"/>
  <c r="L809" i="1"/>
  <c r="N809" i="1" s="1"/>
  <c r="L810" i="1"/>
  <c r="N810" i="1" s="1"/>
  <c r="L811" i="1"/>
  <c r="N811" i="1" s="1"/>
  <c r="L812" i="1"/>
  <c r="N812" i="1" s="1"/>
  <c r="L813" i="1"/>
  <c r="N813" i="1" s="1"/>
  <c r="L814" i="1"/>
  <c r="N814" i="1" s="1"/>
  <c r="L815" i="1"/>
  <c r="N815" i="1" s="1"/>
  <c r="L816" i="1"/>
  <c r="N816" i="1" s="1"/>
  <c r="L817" i="1"/>
  <c r="N817" i="1" s="1"/>
  <c r="L818" i="1"/>
  <c r="N818" i="1" s="1"/>
  <c r="L819" i="1"/>
  <c r="N819" i="1" s="1"/>
  <c r="L820" i="1"/>
  <c r="N820" i="1" s="1"/>
  <c r="L821" i="1"/>
  <c r="N821" i="1" s="1"/>
  <c r="L822" i="1"/>
  <c r="N822" i="1" s="1"/>
  <c r="L823" i="1"/>
  <c r="N823" i="1" s="1"/>
  <c r="L824" i="1"/>
  <c r="N824" i="1" s="1"/>
  <c r="L825" i="1"/>
  <c r="N825" i="1" s="1"/>
  <c r="L826" i="1"/>
  <c r="N826" i="1" s="1"/>
  <c r="L827" i="1"/>
  <c r="N827" i="1" s="1"/>
  <c r="L828" i="1"/>
  <c r="N828" i="1" s="1"/>
  <c r="L829" i="1"/>
  <c r="N829" i="1" s="1"/>
  <c r="L830" i="1"/>
  <c r="N830" i="1" s="1"/>
  <c r="L831" i="1"/>
  <c r="N831" i="1" s="1"/>
  <c r="L832" i="1"/>
  <c r="N832" i="1" s="1"/>
  <c r="L833" i="1"/>
  <c r="N833" i="1" s="1"/>
  <c r="L834" i="1"/>
  <c r="N834" i="1" s="1"/>
  <c r="L835" i="1"/>
  <c r="N835" i="1" s="1"/>
  <c r="L836" i="1"/>
  <c r="N836" i="1" s="1"/>
  <c r="L837" i="1"/>
  <c r="N837" i="1" s="1"/>
  <c r="L838" i="1"/>
  <c r="N838" i="1" s="1"/>
  <c r="L839" i="1"/>
  <c r="N839" i="1" s="1"/>
  <c r="L840" i="1"/>
  <c r="N840" i="1" s="1"/>
  <c r="L841" i="1"/>
  <c r="N841" i="1" s="1"/>
  <c r="L842" i="1"/>
  <c r="N842" i="1" s="1"/>
  <c r="L843" i="1"/>
  <c r="N843" i="1" s="1"/>
  <c r="L844" i="1"/>
  <c r="N844" i="1" s="1"/>
  <c r="L845" i="1"/>
  <c r="N845" i="1" s="1"/>
  <c r="L846" i="1"/>
  <c r="N846" i="1" s="1"/>
  <c r="L847" i="1"/>
  <c r="N847" i="1" s="1"/>
  <c r="L848" i="1"/>
  <c r="N848" i="1" s="1"/>
  <c r="L849" i="1"/>
  <c r="N849" i="1" s="1"/>
  <c r="L850" i="1"/>
  <c r="N850" i="1" s="1"/>
  <c r="L851" i="1"/>
  <c r="N851" i="1" s="1"/>
  <c r="L852" i="1"/>
  <c r="N852" i="1" s="1"/>
  <c r="L853" i="1"/>
  <c r="N853" i="1" s="1"/>
  <c r="L854" i="1"/>
  <c r="N854" i="1" s="1"/>
  <c r="L855" i="1"/>
  <c r="N855" i="1" s="1"/>
  <c r="L856" i="1"/>
  <c r="N856" i="1" s="1"/>
  <c r="L857" i="1"/>
  <c r="N857" i="1" s="1"/>
  <c r="L858" i="1"/>
  <c r="N858" i="1" s="1"/>
  <c r="L859" i="1"/>
  <c r="N859" i="1" s="1"/>
  <c r="L860" i="1"/>
  <c r="N860" i="1" s="1"/>
  <c r="L861" i="1"/>
  <c r="N861" i="1" s="1"/>
  <c r="L862" i="1"/>
  <c r="N862" i="1" s="1"/>
  <c r="L863" i="1"/>
  <c r="N863" i="1" s="1"/>
  <c r="L864" i="1"/>
  <c r="N864" i="1" s="1"/>
  <c r="L865" i="1"/>
  <c r="N865" i="1" s="1"/>
  <c r="L866" i="1"/>
  <c r="N866" i="1" s="1"/>
  <c r="L867" i="1"/>
  <c r="N867" i="1" s="1"/>
  <c r="L868" i="1"/>
  <c r="N868" i="1" s="1"/>
  <c r="L869" i="1"/>
  <c r="N869" i="1" s="1"/>
  <c r="L870" i="1"/>
  <c r="N870" i="1" s="1"/>
  <c r="L871" i="1"/>
  <c r="N871" i="1" s="1"/>
  <c r="L872" i="1"/>
  <c r="N872" i="1" s="1"/>
  <c r="L873" i="1"/>
  <c r="N873" i="1" s="1"/>
  <c r="L874" i="1"/>
  <c r="N874" i="1" s="1"/>
  <c r="L875" i="1"/>
  <c r="N875" i="1" s="1"/>
  <c r="L876" i="1"/>
  <c r="N876" i="1" s="1"/>
  <c r="L877" i="1"/>
  <c r="N877" i="1" s="1"/>
  <c r="L878" i="1"/>
  <c r="N878" i="1" s="1"/>
  <c r="L879" i="1"/>
  <c r="N879" i="1" s="1"/>
  <c r="L880" i="1"/>
  <c r="N880" i="1" s="1"/>
  <c r="L881" i="1"/>
  <c r="N881" i="1" s="1"/>
  <c r="L882" i="1"/>
  <c r="N882" i="1" s="1"/>
  <c r="L883" i="1"/>
  <c r="N883" i="1" s="1"/>
  <c r="L884" i="1"/>
  <c r="N884" i="1" s="1"/>
  <c r="L885" i="1"/>
  <c r="N885" i="1" s="1"/>
  <c r="L886" i="1"/>
  <c r="N886" i="1" s="1"/>
  <c r="L887" i="1"/>
  <c r="N887" i="1" s="1"/>
  <c r="L888" i="1"/>
  <c r="N888" i="1" s="1"/>
  <c r="L889" i="1"/>
  <c r="N889" i="1" s="1"/>
  <c r="L890" i="1"/>
  <c r="N890" i="1" s="1"/>
  <c r="L891" i="1"/>
  <c r="N891" i="1" s="1"/>
  <c r="L892" i="1"/>
  <c r="N892" i="1" s="1"/>
  <c r="L893" i="1"/>
  <c r="N893" i="1" s="1"/>
  <c r="L894" i="1"/>
  <c r="N894" i="1" s="1"/>
  <c r="L895" i="1"/>
  <c r="N895" i="1" s="1"/>
  <c r="L896" i="1"/>
  <c r="N896" i="1" s="1"/>
  <c r="L897" i="1"/>
  <c r="N897" i="1" s="1"/>
  <c r="L898" i="1"/>
  <c r="N898" i="1" s="1"/>
  <c r="L899" i="1"/>
  <c r="N899" i="1" s="1"/>
  <c r="L900" i="1"/>
  <c r="N900" i="1" s="1"/>
  <c r="L901" i="1"/>
  <c r="N901" i="1" s="1"/>
  <c r="L902" i="1"/>
  <c r="N902" i="1" s="1"/>
  <c r="L903" i="1"/>
  <c r="N903" i="1" s="1"/>
  <c r="L904" i="1"/>
  <c r="N904" i="1" s="1"/>
  <c r="L905" i="1"/>
  <c r="N905" i="1" s="1"/>
  <c r="L906" i="1"/>
  <c r="N906" i="1" s="1"/>
  <c r="L907" i="1"/>
  <c r="N907" i="1" s="1"/>
  <c r="L908" i="1"/>
  <c r="N908" i="1" s="1"/>
  <c r="L909" i="1"/>
  <c r="N909" i="1" s="1"/>
  <c r="L910" i="1"/>
  <c r="N910" i="1" s="1"/>
  <c r="L911" i="1"/>
  <c r="N911" i="1" s="1"/>
  <c r="L912" i="1"/>
  <c r="N912" i="1" s="1"/>
  <c r="L913" i="1"/>
  <c r="N913" i="1" s="1"/>
  <c r="L914" i="1"/>
  <c r="N914" i="1" s="1"/>
  <c r="L915" i="1"/>
  <c r="N915" i="1" s="1"/>
  <c r="L916" i="1"/>
  <c r="N916" i="1" s="1"/>
  <c r="L917" i="1"/>
  <c r="N917" i="1" s="1"/>
  <c r="L918" i="1"/>
  <c r="N918" i="1" s="1"/>
  <c r="L919" i="1"/>
  <c r="N919" i="1" s="1"/>
  <c r="L920" i="1"/>
  <c r="N920" i="1" s="1"/>
  <c r="L921" i="1"/>
  <c r="N921" i="1" s="1"/>
  <c r="L922" i="1"/>
  <c r="N922" i="1" s="1"/>
  <c r="L923" i="1"/>
  <c r="N923" i="1" s="1"/>
  <c r="L924" i="1"/>
  <c r="N924" i="1" s="1"/>
  <c r="L925" i="1"/>
  <c r="N925" i="1" s="1"/>
  <c r="L926" i="1"/>
  <c r="N926" i="1" s="1"/>
  <c r="L927" i="1"/>
  <c r="N927" i="1" s="1"/>
  <c r="L928" i="1"/>
  <c r="N928" i="1" s="1"/>
  <c r="L929" i="1"/>
  <c r="N929" i="1" s="1"/>
  <c r="L930" i="1"/>
  <c r="N930" i="1" s="1"/>
  <c r="L931" i="1"/>
  <c r="N931" i="1" s="1"/>
  <c r="L932" i="1"/>
  <c r="N932" i="1" s="1"/>
  <c r="L933" i="1"/>
  <c r="N933" i="1" s="1"/>
  <c r="L934" i="1"/>
  <c r="N934" i="1" s="1"/>
  <c r="L935" i="1"/>
  <c r="N935" i="1" s="1"/>
  <c r="L936" i="1"/>
  <c r="N936" i="1" s="1"/>
  <c r="L937" i="1"/>
  <c r="N937" i="1" s="1"/>
  <c r="L938" i="1"/>
  <c r="N938" i="1" s="1"/>
  <c r="L939" i="1"/>
  <c r="N939" i="1" s="1"/>
  <c r="L940" i="1"/>
  <c r="N940" i="1" s="1"/>
  <c r="L941" i="1"/>
  <c r="N941" i="1" s="1"/>
  <c r="L942" i="1"/>
  <c r="N942" i="1" s="1"/>
  <c r="L943" i="1"/>
  <c r="N943" i="1" s="1"/>
  <c r="L944" i="1"/>
  <c r="N944" i="1" s="1"/>
  <c r="L945" i="1"/>
  <c r="N945" i="1" s="1"/>
  <c r="L946" i="1"/>
  <c r="N946" i="1" s="1"/>
  <c r="L947" i="1"/>
  <c r="N947" i="1" s="1"/>
  <c r="L948" i="1"/>
  <c r="N948" i="1" s="1"/>
  <c r="L949" i="1"/>
  <c r="N949" i="1" s="1"/>
  <c r="L950" i="1"/>
  <c r="N950" i="1" s="1"/>
  <c r="L951" i="1"/>
  <c r="N951" i="1" s="1"/>
  <c r="L952" i="1"/>
  <c r="N952" i="1" s="1"/>
  <c r="L953" i="1"/>
  <c r="N953" i="1" s="1"/>
  <c r="L954" i="1"/>
  <c r="N954" i="1" s="1"/>
  <c r="L955" i="1"/>
  <c r="N955" i="1" s="1"/>
  <c r="L956" i="1"/>
  <c r="N956" i="1" s="1"/>
  <c r="L957" i="1"/>
  <c r="N957" i="1" s="1"/>
  <c r="L958" i="1"/>
  <c r="N958" i="1" s="1"/>
  <c r="L959" i="1"/>
  <c r="N959" i="1" s="1"/>
  <c r="L960" i="1"/>
  <c r="N960" i="1" s="1"/>
  <c r="L961" i="1"/>
  <c r="N961" i="1" s="1"/>
  <c r="L962" i="1"/>
  <c r="N962" i="1" s="1"/>
  <c r="L963" i="1"/>
  <c r="N963" i="1" s="1"/>
  <c r="L964" i="1"/>
  <c r="N964" i="1" s="1"/>
  <c r="L965" i="1"/>
  <c r="N965" i="1" s="1"/>
  <c r="L966" i="1"/>
  <c r="N966" i="1" s="1"/>
  <c r="L967" i="1"/>
  <c r="N967" i="1" s="1"/>
  <c r="L968" i="1"/>
  <c r="N968" i="1" s="1"/>
  <c r="L969" i="1"/>
  <c r="N969" i="1" s="1"/>
  <c r="L970" i="1"/>
  <c r="N970" i="1" s="1"/>
  <c r="L971" i="1"/>
  <c r="N971" i="1" s="1"/>
  <c r="L972" i="1"/>
  <c r="N972" i="1" s="1"/>
  <c r="L973" i="1"/>
  <c r="N973" i="1" s="1"/>
  <c r="L974" i="1"/>
  <c r="N974" i="1" s="1"/>
  <c r="L975" i="1"/>
  <c r="N975" i="1" s="1"/>
  <c r="L976" i="1"/>
  <c r="N976" i="1" s="1"/>
  <c r="L977" i="1"/>
  <c r="N977" i="1" s="1"/>
  <c r="L978" i="1"/>
  <c r="N978" i="1" s="1"/>
  <c r="L979" i="1"/>
  <c r="N979" i="1" s="1"/>
  <c r="L980" i="1"/>
  <c r="N980" i="1" s="1"/>
  <c r="L981" i="1"/>
  <c r="N981" i="1" s="1"/>
  <c r="L982" i="1"/>
  <c r="N982" i="1" s="1"/>
  <c r="L983" i="1"/>
  <c r="N983" i="1" s="1"/>
  <c r="L984" i="1"/>
  <c r="N984" i="1" s="1"/>
  <c r="L985" i="1"/>
  <c r="N985" i="1" s="1"/>
  <c r="L986" i="1"/>
  <c r="N986" i="1" s="1"/>
  <c r="L987" i="1"/>
  <c r="N987" i="1" s="1"/>
  <c r="L988" i="1"/>
  <c r="N988" i="1" s="1"/>
  <c r="L989" i="1"/>
  <c r="N989" i="1" s="1"/>
  <c r="L990" i="1"/>
  <c r="N990" i="1" s="1"/>
  <c r="L991" i="1"/>
  <c r="N991" i="1" s="1"/>
  <c r="L992" i="1"/>
  <c r="N992" i="1" s="1"/>
  <c r="L993" i="1"/>
  <c r="N993" i="1" s="1"/>
  <c r="L994" i="1"/>
  <c r="N994" i="1" s="1"/>
  <c r="L995" i="1"/>
  <c r="N995" i="1" s="1"/>
  <c r="L996" i="1"/>
  <c r="N996" i="1" s="1"/>
  <c r="L997" i="1"/>
  <c r="N997" i="1" s="1"/>
  <c r="L998" i="1"/>
  <c r="N998" i="1" s="1"/>
  <c r="L999" i="1"/>
  <c r="N999" i="1" s="1"/>
  <c r="L1000" i="1"/>
  <c r="N1000" i="1" s="1"/>
  <c r="L1001" i="1"/>
  <c r="N1001" i="1" s="1"/>
  <c r="L1002" i="1"/>
  <c r="N1002" i="1" s="1"/>
  <c r="L1003" i="1"/>
  <c r="N1003" i="1" s="1"/>
  <c r="L1004" i="1"/>
  <c r="N1004" i="1" s="1"/>
  <c r="L1005" i="1"/>
  <c r="N1005" i="1" s="1"/>
  <c r="L1006" i="1"/>
  <c r="N1006" i="1" s="1"/>
  <c r="L1007" i="1"/>
  <c r="N1007" i="1" s="1"/>
  <c r="L1008" i="1"/>
  <c r="N1008" i="1" s="1"/>
  <c r="L1009" i="1"/>
  <c r="N1009" i="1" s="1"/>
  <c r="L1010" i="1"/>
  <c r="N1010" i="1" s="1"/>
  <c r="L1011" i="1"/>
  <c r="N1011" i="1" s="1"/>
  <c r="L1012" i="1"/>
  <c r="N1012" i="1" s="1"/>
  <c r="L1013" i="1"/>
  <c r="N1013" i="1" s="1"/>
  <c r="L1014" i="1"/>
  <c r="N1014" i="1" s="1"/>
  <c r="L1015" i="1"/>
  <c r="N1015" i="1" s="1"/>
  <c r="L1016" i="1"/>
  <c r="N1016" i="1" s="1"/>
  <c r="L1017" i="1"/>
  <c r="N1017" i="1" s="1"/>
  <c r="L1018" i="1"/>
  <c r="N1018" i="1" s="1"/>
  <c r="L1019" i="1"/>
  <c r="N1019" i="1" s="1"/>
  <c r="L1020" i="1"/>
  <c r="N1020" i="1" s="1"/>
  <c r="L1021" i="1"/>
  <c r="N1021" i="1" s="1"/>
  <c r="L1022" i="1"/>
  <c r="N1022" i="1" s="1"/>
  <c r="L1023" i="1"/>
  <c r="N1023" i="1" s="1"/>
  <c r="L1024" i="1"/>
  <c r="N1024" i="1" s="1"/>
  <c r="L1025" i="1"/>
  <c r="N1025" i="1" s="1"/>
  <c r="L1026" i="1"/>
  <c r="N1026" i="1" s="1"/>
  <c r="L1027" i="1"/>
  <c r="N1027" i="1" s="1"/>
  <c r="L1028" i="1"/>
  <c r="N1028" i="1" s="1"/>
  <c r="L1029" i="1"/>
  <c r="N1029" i="1" s="1"/>
  <c r="L1030" i="1"/>
  <c r="N1030" i="1" s="1"/>
  <c r="L1031" i="1"/>
  <c r="N1031" i="1" s="1"/>
  <c r="L1032" i="1"/>
  <c r="N1032" i="1" s="1"/>
  <c r="L1033" i="1"/>
  <c r="N1033" i="1" s="1"/>
  <c r="L1034" i="1"/>
  <c r="N1034" i="1" s="1"/>
  <c r="L1035" i="1"/>
  <c r="N1035" i="1" s="1"/>
  <c r="L1036" i="1"/>
  <c r="N1036" i="1" s="1"/>
  <c r="L1037" i="1"/>
  <c r="N1037" i="1" s="1"/>
  <c r="L1038" i="1"/>
  <c r="N1038" i="1" s="1"/>
  <c r="L1039" i="1"/>
  <c r="N1039" i="1" s="1"/>
  <c r="L1040" i="1"/>
  <c r="N1040" i="1" s="1"/>
  <c r="L1041" i="1"/>
  <c r="N1041" i="1" s="1"/>
  <c r="L1042" i="1"/>
  <c r="N1042" i="1" s="1"/>
  <c r="L1043" i="1"/>
  <c r="N1043" i="1" s="1"/>
  <c r="L1044" i="1"/>
  <c r="N1044" i="1" s="1"/>
  <c r="L1045" i="1"/>
  <c r="N1045" i="1" s="1"/>
  <c r="L1046" i="1"/>
  <c r="N1046" i="1" s="1"/>
  <c r="L1047" i="1"/>
  <c r="N1047" i="1" s="1"/>
  <c r="L1048" i="1"/>
  <c r="N1048" i="1" s="1"/>
  <c r="L1049" i="1"/>
  <c r="N1049" i="1" s="1"/>
  <c r="L1050" i="1"/>
  <c r="N1050" i="1" s="1"/>
  <c r="L1051" i="1"/>
  <c r="N1051" i="1" s="1"/>
  <c r="L1052" i="1"/>
  <c r="N1052" i="1" s="1"/>
  <c r="L1053" i="1"/>
  <c r="N1053" i="1" s="1"/>
  <c r="L1054" i="1"/>
  <c r="N1054" i="1" s="1"/>
  <c r="L1055" i="1"/>
  <c r="N1055" i="1" s="1"/>
  <c r="L1056" i="1"/>
  <c r="N1056" i="1" s="1"/>
  <c r="L1057" i="1"/>
  <c r="N1057" i="1" s="1"/>
  <c r="L1058" i="1"/>
  <c r="N1058" i="1" s="1"/>
  <c r="L1059" i="1"/>
  <c r="N1059" i="1" s="1"/>
  <c r="L1060" i="1"/>
  <c r="N1060" i="1" s="1"/>
  <c r="L1061" i="1"/>
  <c r="N1061" i="1" s="1"/>
  <c r="L1062" i="1"/>
  <c r="N1062" i="1" s="1"/>
  <c r="L1063" i="1"/>
  <c r="N1063" i="1" s="1"/>
  <c r="L1064" i="1"/>
  <c r="N1064" i="1" s="1"/>
  <c r="L1065" i="1"/>
  <c r="N1065" i="1" s="1"/>
  <c r="L1066" i="1"/>
  <c r="N1066" i="1" s="1"/>
  <c r="L1067" i="1"/>
  <c r="N1067" i="1" s="1"/>
  <c r="L1068" i="1"/>
  <c r="N1068" i="1" s="1"/>
  <c r="L1069" i="1"/>
  <c r="N1069" i="1" s="1"/>
  <c r="L1070" i="1"/>
  <c r="N1070" i="1" s="1"/>
  <c r="L1071" i="1"/>
  <c r="N1071" i="1" s="1"/>
  <c r="L1072" i="1"/>
  <c r="N1072" i="1" s="1"/>
  <c r="L1073" i="1"/>
  <c r="N1073" i="1" s="1"/>
  <c r="L1074" i="1"/>
  <c r="N1074" i="1" s="1"/>
  <c r="L1075" i="1"/>
  <c r="N1075" i="1" s="1"/>
  <c r="L1076" i="1"/>
  <c r="N1076" i="1" s="1"/>
  <c r="L1077" i="1"/>
  <c r="N1077" i="1" s="1"/>
  <c r="L1078" i="1"/>
  <c r="N1078" i="1" s="1"/>
  <c r="L1079" i="1"/>
  <c r="N1079" i="1" s="1"/>
  <c r="L1080" i="1"/>
  <c r="N1080" i="1" s="1"/>
  <c r="L1081" i="1"/>
  <c r="N1081" i="1" s="1"/>
  <c r="L1082" i="1"/>
  <c r="N1082" i="1" s="1"/>
  <c r="L1083" i="1"/>
  <c r="N1083" i="1" s="1"/>
  <c r="L1084" i="1"/>
  <c r="N1084" i="1" s="1"/>
  <c r="L1085" i="1"/>
  <c r="N1085" i="1" s="1"/>
  <c r="L1086" i="1"/>
  <c r="N1086" i="1" s="1"/>
  <c r="L1087" i="1"/>
  <c r="N1087" i="1" s="1"/>
  <c r="L1088" i="1"/>
  <c r="N1088" i="1" s="1"/>
  <c r="L1089" i="1"/>
  <c r="N1089" i="1" s="1"/>
  <c r="L1090" i="1"/>
  <c r="N1090" i="1" s="1"/>
  <c r="L1091" i="1"/>
  <c r="N1091" i="1" s="1"/>
  <c r="L1092" i="1"/>
  <c r="N1092" i="1" s="1"/>
  <c r="L1093" i="1"/>
  <c r="N1093" i="1" s="1"/>
  <c r="L1094" i="1"/>
  <c r="N1094" i="1" s="1"/>
  <c r="L1095" i="1"/>
  <c r="N1095" i="1" s="1"/>
  <c r="L1096" i="1"/>
  <c r="N1096" i="1" s="1"/>
  <c r="L1097" i="1"/>
  <c r="N1097" i="1" s="1"/>
  <c r="L1098" i="1"/>
  <c r="N1098" i="1" s="1"/>
  <c r="L1099" i="1"/>
  <c r="N1099" i="1" s="1"/>
  <c r="L1100" i="1"/>
  <c r="N1100" i="1" s="1"/>
  <c r="L1101" i="1"/>
  <c r="N1101" i="1" s="1"/>
  <c r="L1102" i="1"/>
  <c r="N1102" i="1" s="1"/>
  <c r="L1103" i="1"/>
  <c r="N1103" i="1" s="1"/>
  <c r="L1104" i="1"/>
  <c r="N1104" i="1" s="1"/>
  <c r="L1105" i="1"/>
  <c r="N1105" i="1" s="1"/>
  <c r="L1106" i="1"/>
  <c r="N1106" i="1" s="1"/>
  <c r="L1107" i="1"/>
  <c r="N1107" i="1" s="1"/>
  <c r="L1108" i="1"/>
  <c r="N1108" i="1" s="1"/>
  <c r="L1109" i="1"/>
  <c r="N1109" i="1" s="1"/>
  <c r="L1110" i="1"/>
  <c r="N1110" i="1" s="1"/>
  <c r="L1111" i="1"/>
  <c r="N1111" i="1" s="1"/>
  <c r="L1112" i="1"/>
  <c r="N1112" i="1" s="1"/>
  <c r="L1113" i="1"/>
  <c r="N1113" i="1" s="1"/>
  <c r="L1114" i="1"/>
  <c r="N1114" i="1" s="1"/>
  <c r="L1115" i="1"/>
  <c r="N1115" i="1" s="1"/>
  <c r="L1116" i="1"/>
  <c r="N1116" i="1" s="1"/>
  <c r="L1117" i="1"/>
  <c r="N1117" i="1" s="1"/>
  <c r="L1118" i="1"/>
  <c r="N1118" i="1" s="1"/>
  <c r="L1119" i="1"/>
  <c r="N1119" i="1" s="1"/>
  <c r="L1120" i="1"/>
  <c r="N1120" i="1" s="1"/>
  <c r="L1121" i="1"/>
  <c r="N1121" i="1" s="1"/>
  <c r="L1122" i="1"/>
  <c r="N1122" i="1" s="1"/>
  <c r="L1123" i="1"/>
  <c r="N1123" i="1" s="1"/>
  <c r="L1124" i="1"/>
  <c r="N1124" i="1" s="1"/>
  <c r="L1125" i="1"/>
  <c r="N1125" i="1" s="1"/>
  <c r="L1126" i="1"/>
  <c r="N1126" i="1" s="1"/>
  <c r="L1127" i="1"/>
  <c r="N1127" i="1" s="1"/>
  <c r="L1128" i="1"/>
  <c r="N1128" i="1" s="1"/>
  <c r="L1129" i="1"/>
  <c r="N1129" i="1" s="1"/>
  <c r="L1130" i="1"/>
  <c r="N1130" i="1" s="1"/>
  <c r="L1131" i="1"/>
  <c r="N1131" i="1" s="1"/>
  <c r="L1132" i="1"/>
  <c r="N1132" i="1" s="1"/>
  <c r="L1133" i="1"/>
  <c r="N1133" i="1" s="1"/>
  <c r="L1134" i="1"/>
  <c r="N1134" i="1" s="1"/>
  <c r="L1135" i="1"/>
  <c r="N1135" i="1" s="1"/>
  <c r="L1136" i="1"/>
  <c r="N1136" i="1" s="1"/>
  <c r="L1137" i="1"/>
  <c r="N1137" i="1" s="1"/>
  <c r="L1138" i="1"/>
  <c r="N1138" i="1" s="1"/>
  <c r="L1139" i="1"/>
  <c r="N1139" i="1" s="1"/>
  <c r="L1140" i="1"/>
  <c r="N1140" i="1" s="1"/>
  <c r="L1141" i="1"/>
  <c r="N1141" i="1" s="1"/>
  <c r="L1142" i="1"/>
  <c r="N1142" i="1" s="1"/>
  <c r="L1143" i="1"/>
  <c r="N1143" i="1" s="1"/>
  <c r="L1144" i="1"/>
  <c r="N1144" i="1" s="1"/>
  <c r="L1145" i="1"/>
  <c r="N1145" i="1" s="1"/>
  <c r="L1146" i="1"/>
  <c r="N1146" i="1" s="1"/>
  <c r="L1147" i="1"/>
  <c r="N1147" i="1" s="1"/>
  <c r="L1148" i="1"/>
  <c r="N1148" i="1" s="1"/>
  <c r="L1149" i="1"/>
  <c r="N1149" i="1" s="1"/>
  <c r="L1150" i="1"/>
  <c r="N1150" i="1" s="1"/>
  <c r="L1151" i="1"/>
  <c r="N1151" i="1" s="1"/>
  <c r="L1152" i="1"/>
  <c r="N1152" i="1" s="1"/>
  <c r="L1153" i="1"/>
  <c r="N1153" i="1" s="1"/>
  <c r="L1154" i="1"/>
  <c r="N1154" i="1" s="1"/>
  <c r="L1155" i="1"/>
  <c r="N1155" i="1" s="1"/>
  <c r="L1156" i="1"/>
  <c r="N1156" i="1" s="1"/>
  <c r="L1157" i="1"/>
  <c r="N1157" i="1" s="1"/>
  <c r="L1158" i="1"/>
  <c r="N1158" i="1" s="1"/>
  <c r="L1159" i="1"/>
  <c r="N1159" i="1" s="1"/>
  <c r="L1160" i="1"/>
  <c r="N1160" i="1" s="1"/>
  <c r="L1161" i="1"/>
  <c r="N1161" i="1" s="1"/>
  <c r="L1162" i="1"/>
  <c r="N1162" i="1" s="1"/>
  <c r="L1163" i="1"/>
  <c r="N1163" i="1" s="1"/>
  <c r="L1164" i="1"/>
  <c r="N1164" i="1" s="1"/>
  <c r="L1165" i="1"/>
  <c r="N1165" i="1" s="1"/>
  <c r="L1166" i="1"/>
  <c r="N1166" i="1" s="1"/>
  <c r="L1167" i="1"/>
  <c r="N1167" i="1" s="1"/>
  <c r="L1168" i="1"/>
  <c r="N1168" i="1" s="1"/>
  <c r="L1169" i="1"/>
  <c r="N1169" i="1" s="1"/>
  <c r="L1170" i="1"/>
  <c r="N1170" i="1" s="1"/>
  <c r="L1171" i="1"/>
  <c r="N1171" i="1" s="1"/>
  <c r="L1172" i="1"/>
  <c r="N1172" i="1" s="1"/>
  <c r="L1173" i="1"/>
  <c r="N1173" i="1" s="1"/>
  <c r="L1174" i="1"/>
  <c r="N1174" i="1" s="1"/>
  <c r="L1175" i="1"/>
  <c r="N1175" i="1" s="1"/>
  <c r="L1176" i="1"/>
  <c r="N1176" i="1" s="1"/>
  <c r="L1177" i="1"/>
  <c r="N1177" i="1" s="1"/>
  <c r="L1178" i="1"/>
  <c r="N1178" i="1" s="1"/>
  <c r="L1179" i="1"/>
  <c r="N1179" i="1" s="1"/>
  <c r="L1180" i="1"/>
  <c r="N1180" i="1" s="1"/>
  <c r="L1181" i="1"/>
  <c r="N1181" i="1" s="1"/>
  <c r="L1182" i="1"/>
  <c r="N1182" i="1" s="1"/>
  <c r="L1183" i="1"/>
  <c r="N1183" i="1" s="1"/>
  <c r="L1184" i="1"/>
  <c r="N1184" i="1" s="1"/>
  <c r="L1185" i="1"/>
  <c r="N1185" i="1" s="1"/>
  <c r="L1186" i="1"/>
  <c r="N1186" i="1" s="1"/>
  <c r="L1187" i="1"/>
  <c r="N1187" i="1" s="1"/>
  <c r="L1188" i="1"/>
  <c r="N1188" i="1" s="1"/>
  <c r="L1189" i="1"/>
  <c r="N1189" i="1" s="1"/>
  <c r="L1190" i="1"/>
  <c r="N1190" i="1" s="1"/>
  <c r="L1191" i="1"/>
  <c r="N1191" i="1" s="1"/>
  <c r="L1192" i="1"/>
  <c r="N1192" i="1" s="1"/>
  <c r="L1193" i="1"/>
  <c r="N1193" i="1" s="1"/>
  <c r="L1194" i="1"/>
  <c r="N1194" i="1" s="1"/>
  <c r="L1195" i="1"/>
  <c r="N1195" i="1" s="1"/>
  <c r="L1196" i="1"/>
  <c r="N1196" i="1" s="1"/>
  <c r="L1197" i="1"/>
  <c r="N1197" i="1" s="1"/>
  <c r="L1198" i="1"/>
  <c r="N1198" i="1" s="1"/>
  <c r="L1199" i="1"/>
  <c r="N1199" i="1" s="1"/>
  <c r="L1200" i="1"/>
  <c r="N1200" i="1" s="1"/>
  <c r="L1201" i="1"/>
  <c r="N1201" i="1" s="1"/>
  <c r="L1202" i="1"/>
  <c r="N1202" i="1" s="1"/>
  <c r="L1203" i="1"/>
  <c r="N1203" i="1" s="1"/>
  <c r="L1204" i="1"/>
  <c r="N1204" i="1" s="1"/>
  <c r="L1205" i="1"/>
  <c r="N1205" i="1" s="1"/>
  <c r="L1206" i="1"/>
  <c r="N1206" i="1" s="1"/>
  <c r="L1207" i="1"/>
  <c r="N1207" i="1" s="1"/>
  <c r="L1208" i="1"/>
  <c r="N1208" i="1" s="1"/>
  <c r="L1209" i="1"/>
  <c r="N1209" i="1" s="1"/>
  <c r="L1210" i="1"/>
  <c r="N1210" i="1" s="1"/>
  <c r="L1211" i="1"/>
  <c r="N1211" i="1" s="1"/>
  <c r="L1212" i="1"/>
  <c r="N1212" i="1" s="1"/>
  <c r="L1213" i="1"/>
  <c r="N1213" i="1" s="1"/>
  <c r="L1214" i="1"/>
  <c r="N1214" i="1" s="1"/>
  <c r="L1215" i="1"/>
  <c r="N1215" i="1" s="1"/>
  <c r="L1216" i="1"/>
  <c r="N1216" i="1" s="1"/>
  <c r="L1217" i="1"/>
  <c r="N1217" i="1" s="1"/>
  <c r="L1218" i="1"/>
  <c r="N1218" i="1" s="1"/>
  <c r="L1219" i="1"/>
  <c r="N1219" i="1" s="1"/>
  <c r="L1220" i="1"/>
  <c r="N1220" i="1" s="1"/>
  <c r="L1221" i="1"/>
  <c r="N1221" i="1" s="1"/>
  <c r="L1222" i="1"/>
  <c r="N1222" i="1" s="1"/>
  <c r="L1223" i="1"/>
  <c r="N1223" i="1" s="1"/>
  <c r="L1224" i="1"/>
  <c r="N1224" i="1" s="1"/>
  <c r="L1225" i="1"/>
  <c r="N1225" i="1" s="1"/>
  <c r="L1226" i="1"/>
  <c r="N1226" i="1" s="1"/>
  <c r="L1227" i="1"/>
  <c r="N1227" i="1" s="1"/>
  <c r="L1228" i="1"/>
  <c r="N1228" i="1" s="1"/>
  <c r="L1229" i="1"/>
  <c r="N1229" i="1" s="1"/>
  <c r="L1230" i="1"/>
  <c r="N1230" i="1" s="1"/>
  <c r="L1231" i="1"/>
  <c r="N1231" i="1" s="1"/>
  <c r="L1232" i="1"/>
  <c r="N1232" i="1" s="1"/>
  <c r="L1233" i="1"/>
  <c r="N1233" i="1" s="1"/>
  <c r="L1234" i="1"/>
  <c r="N1234" i="1" s="1"/>
  <c r="L1235" i="1"/>
  <c r="N1235" i="1" s="1"/>
  <c r="L1236" i="1"/>
  <c r="N1236" i="1" s="1"/>
  <c r="L1237" i="1"/>
  <c r="N1237" i="1" s="1"/>
  <c r="L1238" i="1"/>
  <c r="N1238" i="1" s="1"/>
  <c r="L1239" i="1"/>
  <c r="N1239" i="1" s="1"/>
  <c r="L1240" i="1"/>
  <c r="N1240" i="1" s="1"/>
  <c r="L1241" i="1"/>
  <c r="N1241" i="1" s="1"/>
  <c r="L1242" i="1"/>
  <c r="N1242" i="1" s="1"/>
  <c r="L1243" i="1"/>
  <c r="N1243" i="1" s="1"/>
  <c r="L1244" i="1"/>
  <c r="N1244" i="1" s="1"/>
  <c r="L1245" i="1"/>
  <c r="N1245" i="1" s="1"/>
  <c r="L1246" i="1"/>
  <c r="N1246" i="1" s="1"/>
  <c r="L1247" i="1"/>
  <c r="N1247" i="1" s="1"/>
  <c r="L1248" i="1"/>
  <c r="N1248" i="1" s="1"/>
  <c r="L1249" i="1"/>
  <c r="N1249" i="1" s="1"/>
  <c r="L1250" i="1"/>
  <c r="N1250" i="1" s="1"/>
  <c r="L1251" i="1"/>
  <c r="N1251" i="1" s="1"/>
  <c r="L1252" i="1"/>
  <c r="N1252" i="1" s="1"/>
  <c r="L1253" i="1"/>
  <c r="N1253" i="1" s="1"/>
  <c r="L1254" i="1"/>
  <c r="N1254" i="1" s="1"/>
  <c r="L1255" i="1"/>
  <c r="N1255" i="1" s="1"/>
  <c r="L1256" i="1"/>
  <c r="N1256" i="1" s="1"/>
  <c r="L1257" i="1"/>
  <c r="N1257" i="1" s="1"/>
  <c r="L1258" i="1"/>
  <c r="N1258" i="1" s="1"/>
  <c r="L1259" i="1"/>
  <c r="N1259" i="1" s="1"/>
  <c r="L1260" i="1"/>
  <c r="N1260" i="1" s="1"/>
  <c r="L1261" i="1"/>
  <c r="N1261" i="1" s="1"/>
  <c r="L1262" i="1"/>
  <c r="N1262" i="1" s="1"/>
  <c r="L1263" i="1"/>
  <c r="N1263" i="1" s="1"/>
  <c r="L1264" i="1"/>
  <c r="N1264" i="1" s="1"/>
  <c r="L1265" i="1"/>
  <c r="N1265" i="1" s="1"/>
  <c r="L1266" i="1"/>
  <c r="N1266" i="1" s="1"/>
  <c r="L1267" i="1"/>
  <c r="N1267" i="1" s="1"/>
  <c r="L1268" i="1"/>
  <c r="N1268" i="1" s="1"/>
  <c r="L1269" i="1"/>
  <c r="N1269" i="1" s="1"/>
  <c r="L1270" i="1"/>
  <c r="N1270" i="1" s="1"/>
  <c r="L1271" i="1"/>
  <c r="N1271" i="1" s="1"/>
  <c r="L1272" i="1"/>
  <c r="N1272" i="1" s="1"/>
  <c r="L1273" i="1"/>
  <c r="N1273" i="1" s="1"/>
  <c r="L1274" i="1"/>
  <c r="N1274" i="1" s="1"/>
  <c r="L1275" i="1"/>
  <c r="N1275" i="1" s="1"/>
  <c r="L1276" i="1"/>
  <c r="N1276" i="1" s="1"/>
  <c r="L1277" i="1"/>
  <c r="N1277" i="1" s="1"/>
  <c r="L1278" i="1"/>
  <c r="N1278" i="1" s="1"/>
  <c r="L1279" i="1"/>
  <c r="N1279" i="1" s="1"/>
  <c r="L1280" i="1"/>
  <c r="N1280" i="1" s="1"/>
  <c r="L1281" i="1"/>
  <c r="N1281" i="1" s="1"/>
  <c r="L1282" i="1"/>
  <c r="N1282" i="1" s="1"/>
  <c r="L1283" i="1"/>
  <c r="N1283" i="1" s="1"/>
  <c r="L1284" i="1"/>
  <c r="N1284" i="1" s="1"/>
  <c r="L1285" i="1"/>
  <c r="N1285" i="1" s="1"/>
  <c r="L1286" i="1"/>
  <c r="N1286" i="1" s="1"/>
  <c r="L1287" i="1"/>
  <c r="N1287" i="1" s="1"/>
  <c r="L1288" i="1"/>
  <c r="N1288" i="1" s="1"/>
  <c r="L1289" i="1"/>
  <c r="N1289" i="1" s="1"/>
  <c r="L1290" i="1"/>
  <c r="N1290" i="1" s="1"/>
  <c r="L1291" i="1"/>
  <c r="N1291" i="1" s="1"/>
  <c r="L1292" i="1"/>
  <c r="N1292" i="1" s="1"/>
  <c r="L1293" i="1"/>
  <c r="N1293" i="1" s="1"/>
  <c r="L1294" i="1"/>
  <c r="N1294" i="1" s="1"/>
  <c r="L1295" i="1"/>
  <c r="N1295" i="1" s="1"/>
  <c r="L1296" i="1"/>
  <c r="N1296" i="1" s="1"/>
  <c r="L1297" i="1"/>
  <c r="N1297" i="1" s="1"/>
  <c r="L1298" i="1"/>
  <c r="N1298" i="1" s="1"/>
  <c r="L1299" i="1"/>
  <c r="N1299" i="1" s="1"/>
  <c r="L1300" i="1"/>
  <c r="N1300" i="1" s="1"/>
  <c r="L1301" i="1"/>
  <c r="N1301" i="1" s="1"/>
  <c r="L1302" i="1"/>
  <c r="N1302" i="1" s="1"/>
  <c r="L1303" i="1"/>
  <c r="N1303" i="1" s="1"/>
  <c r="L1304" i="1"/>
  <c r="N1304" i="1" s="1"/>
  <c r="L1305" i="1"/>
  <c r="N1305" i="1" s="1"/>
  <c r="L1306" i="1"/>
  <c r="N1306" i="1" s="1"/>
  <c r="L1307" i="1"/>
  <c r="N1307" i="1" s="1"/>
  <c r="L1308" i="1"/>
  <c r="N1308" i="1" s="1"/>
  <c r="L1309" i="1"/>
  <c r="N1309" i="1" s="1"/>
  <c r="L1310" i="1"/>
  <c r="N1310" i="1" s="1"/>
  <c r="L1311" i="1"/>
  <c r="N1311" i="1" s="1"/>
  <c r="L1312" i="1"/>
  <c r="N1312" i="1" s="1"/>
  <c r="L1313" i="1"/>
  <c r="N1313" i="1" s="1"/>
  <c r="L1314" i="1"/>
  <c r="N1314" i="1" s="1"/>
  <c r="L1315" i="1"/>
  <c r="N1315" i="1" s="1"/>
  <c r="L1316" i="1"/>
  <c r="N1316" i="1" s="1"/>
  <c r="L1317" i="1"/>
  <c r="N1317" i="1" s="1"/>
  <c r="L1318" i="1"/>
  <c r="N1318" i="1" s="1"/>
  <c r="L1319" i="1"/>
  <c r="N1319" i="1" s="1"/>
  <c r="L1320" i="1"/>
  <c r="N1320" i="1" s="1"/>
  <c r="L1321" i="1"/>
  <c r="N1321" i="1" s="1"/>
  <c r="L1322" i="1"/>
  <c r="N1322" i="1" s="1"/>
  <c r="L1323" i="1"/>
  <c r="N1323" i="1" s="1"/>
  <c r="L1324" i="1"/>
  <c r="N1324" i="1" s="1"/>
  <c r="L1325" i="1"/>
  <c r="N1325" i="1" s="1"/>
  <c r="L1326" i="1"/>
  <c r="N1326" i="1" s="1"/>
  <c r="L1327" i="1"/>
  <c r="N1327" i="1" s="1"/>
  <c r="L1328" i="1"/>
  <c r="N1328" i="1" s="1"/>
  <c r="L1329" i="1"/>
  <c r="N1329" i="1" s="1"/>
  <c r="L1330" i="1"/>
  <c r="N1330" i="1" s="1"/>
  <c r="L1331" i="1"/>
  <c r="N1331" i="1" s="1"/>
  <c r="L1332" i="1"/>
  <c r="N1332" i="1" s="1"/>
  <c r="L1333" i="1"/>
  <c r="N1333" i="1" s="1"/>
  <c r="L1334" i="1"/>
  <c r="N1334" i="1" s="1"/>
  <c r="L1335" i="1"/>
  <c r="N1335" i="1" s="1"/>
  <c r="L1336" i="1"/>
  <c r="N1336" i="1" s="1"/>
  <c r="L1337" i="1"/>
  <c r="N1337" i="1" s="1"/>
  <c r="L1338" i="1"/>
  <c r="N1338" i="1" s="1"/>
  <c r="L1339" i="1"/>
  <c r="N1339" i="1" s="1"/>
  <c r="L1340" i="1"/>
  <c r="N1340" i="1" s="1"/>
  <c r="L1341" i="1"/>
  <c r="N1341" i="1" s="1"/>
  <c r="L1342" i="1"/>
  <c r="N1342" i="1" s="1"/>
  <c r="L1343" i="1"/>
  <c r="N1343" i="1" s="1"/>
  <c r="L1344" i="1"/>
  <c r="N1344" i="1" s="1"/>
  <c r="L1345" i="1"/>
  <c r="N1345" i="1" s="1"/>
  <c r="L1346" i="1"/>
  <c r="N1346" i="1" s="1"/>
  <c r="L1347" i="1"/>
  <c r="N1347" i="1" s="1"/>
  <c r="L1348" i="1"/>
  <c r="N1348" i="1" s="1"/>
  <c r="L1349" i="1"/>
  <c r="N1349" i="1" s="1"/>
  <c r="L1350" i="1"/>
  <c r="N1350" i="1" s="1"/>
  <c r="L1351" i="1"/>
  <c r="N1351" i="1" s="1"/>
  <c r="L1352" i="1"/>
  <c r="N1352" i="1" s="1"/>
  <c r="L1353" i="1"/>
  <c r="N1353" i="1" s="1"/>
  <c r="L1354" i="1"/>
  <c r="N1354" i="1" s="1"/>
  <c r="L1355" i="1"/>
  <c r="N1355" i="1" s="1"/>
  <c r="L1356" i="1"/>
  <c r="N1356" i="1" s="1"/>
  <c r="L1357" i="1"/>
  <c r="N1357" i="1" s="1"/>
  <c r="L1358" i="1"/>
  <c r="N1358" i="1" s="1"/>
  <c r="L1359" i="1"/>
  <c r="N1359" i="1" s="1"/>
  <c r="L1360" i="1"/>
  <c r="N1360" i="1" s="1"/>
  <c r="L1361" i="1"/>
  <c r="N1361" i="1" s="1"/>
  <c r="L1362" i="1"/>
  <c r="N1362" i="1" s="1"/>
  <c r="L1363" i="1"/>
  <c r="N1363" i="1" s="1"/>
  <c r="L1364" i="1"/>
  <c r="N1364" i="1" s="1"/>
  <c r="L1365" i="1"/>
  <c r="N1365" i="1" s="1"/>
  <c r="L1366" i="1"/>
  <c r="N1366" i="1" s="1"/>
  <c r="L1367" i="1"/>
  <c r="N1367" i="1" s="1"/>
  <c r="L1368" i="1"/>
  <c r="N1368" i="1" s="1"/>
  <c r="L1369" i="1"/>
  <c r="N1369" i="1" s="1"/>
  <c r="L1370" i="1"/>
  <c r="N1370" i="1" s="1"/>
  <c r="L1371" i="1"/>
  <c r="N1371" i="1" s="1"/>
  <c r="L1372" i="1"/>
  <c r="N1372" i="1" s="1"/>
  <c r="L1373" i="1"/>
  <c r="N1373" i="1" s="1"/>
  <c r="L1374" i="1"/>
  <c r="N1374" i="1" s="1"/>
  <c r="L1375" i="1"/>
  <c r="N1375" i="1" s="1"/>
  <c r="L1376" i="1"/>
  <c r="N1376" i="1" s="1"/>
  <c r="L1377" i="1"/>
  <c r="N1377" i="1" s="1"/>
  <c r="L1378" i="1"/>
  <c r="N1378" i="1" s="1"/>
  <c r="L1379" i="1"/>
  <c r="N1379" i="1" s="1"/>
  <c r="L1380" i="1"/>
  <c r="N1380" i="1" s="1"/>
  <c r="L1381" i="1"/>
  <c r="N1381" i="1" s="1"/>
  <c r="L1382" i="1"/>
  <c r="N1382" i="1" s="1"/>
  <c r="L1383" i="1"/>
  <c r="N1383" i="1" s="1"/>
  <c r="L1384" i="1"/>
  <c r="N1384" i="1" s="1"/>
  <c r="L1385" i="1"/>
  <c r="N1385" i="1" s="1"/>
  <c r="L1386" i="1"/>
  <c r="N1386" i="1" s="1"/>
  <c r="L1387" i="1"/>
  <c r="N1387" i="1" s="1"/>
  <c r="L1388" i="1"/>
  <c r="N1388" i="1" s="1"/>
  <c r="L1389" i="1"/>
  <c r="N1389" i="1" s="1"/>
  <c r="L1390" i="1"/>
  <c r="N1390" i="1" s="1"/>
  <c r="L1391" i="1"/>
  <c r="N1391" i="1" s="1"/>
  <c r="L1392" i="1"/>
  <c r="N1392" i="1" s="1"/>
  <c r="L1393" i="1"/>
  <c r="N1393" i="1" s="1"/>
  <c r="L1394" i="1"/>
  <c r="N1394" i="1" s="1"/>
  <c r="L1395" i="1"/>
  <c r="N1395" i="1" s="1"/>
  <c r="L1396" i="1"/>
  <c r="N1396" i="1" s="1"/>
  <c r="L1397" i="1"/>
  <c r="N1397" i="1" s="1"/>
  <c r="L1398" i="1"/>
  <c r="N1398" i="1" s="1"/>
  <c r="L1399" i="1"/>
  <c r="N1399" i="1" s="1"/>
  <c r="L1400" i="1"/>
  <c r="N1400" i="1" s="1"/>
  <c r="L1401" i="1"/>
  <c r="N1401" i="1" s="1"/>
  <c r="L1402" i="1"/>
  <c r="N1402" i="1" s="1"/>
  <c r="L1403" i="1"/>
  <c r="N1403" i="1" s="1"/>
  <c r="L1404" i="1"/>
  <c r="N1404" i="1" s="1"/>
  <c r="L1405" i="1"/>
  <c r="N1405" i="1" s="1"/>
  <c r="L1406" i="1"/>
  <c r="N1406" i="1" s="1"/>
  <c r="L1407" i="1"/>
  <c r="N1407" i="1" s="1"/>
  <c r="L1408" i="1"/>
  <c r="N1408" i="1" s="1"/>
  <c r="L1409" i="1"/>
  <c r="N1409" i="1" s="1"/>
  <c r="L1410" i="1"/>
  <c r="N1410" i="1" s="1"/>
  <c r="L1411" i="1"/>
  <c r="N1411" i="1" s="1"/>
  <c r="L1412" i="1"/>
  <c r="N1412" i="1" s="1"/>
  <c r="L1413" i="1"/>
  <c r="N1413" i="1" s="1"/>
  <c r="L1414" i="1"/>
  <c r="N1414" i="1" s="1"/>
  <c r="L1415" i="1"/>
  <c r="N1415" i="1" s="1"/>
  <c r="L1416" i="1"/>
  <c r="N1416" i="1" s="1"/>
  <c r="L1417" i="1"/>
  <c r="N1417" i="1" s="1"/>
  <c r="L1418" i="1"/>
  <c r="N1418" i="1" s="1"/>
  <c r="L1419" i="1"/>
  <c r="N1419" i="1" s="1"/>
  <c r="L1420" i="1"/>
  <c r="N1420" i="1" s="1"/>
  <c r="L1421" i="1"/>
  <c r="N1421" i="1" s="1"/>
  <c r="L1422" i="1"/>
  <c r="N1422" i="1" s="1"/>
  <c r="L1423" i="1"/>
  <c r="N1423" i="1" s="1"/>
  <c r="L1424" i="1"/>
  <c r="N1424" i="1" s="1"/>
  <c r="L1425" i="1"/>
  <c r="N1425" i="1" s="1"/>
  <c r="L1426" i="1"/>
  <c r="N1426" i="1" s="1"/>
  <c r="L1427" i="1"/>
  <c r="N1427" i="1" s="1"/>
  <c r="L1428" i="1"/>
  <c r="N1428" i="1" s="1"/>
  <c r="L1429" i="1"/>
  <c r="N1429" i="1" s="1"/>
  <c r="L1430" i="1"/>
  <c r="N1430" i="1" s="1"/>
  <c r="L1431" i="1"/>
  <c r="N1431" i="1" s="1"/>
  <c r="L1432" i="1"/>
  <c r="N1432" i="1" s="1"/>
  <c r="L1433" i="1"/>
  <c r="N1433" i="1" s="1"/>
  <c r="L1434" i="1"/>
  <c r="N1434" i="1" s="1"/>
  <c r="L1435" i="1"/>
  <c r="N1435" i="1" s="1"/>
  <c r="L1436" i="1"/>
  <c r="N1436" i="1" s="1"/>
  <c r="L1437" i="1"/>
  <c r="N1437" i="1" s="1"/>
  <c r="L1438" i="1"/>
  <c r="N1438" i="1" s="1"/>
  <c r="L1439" i="1"/>
  <c r="N1439" i="1" s="1"/>
  <c r="L1440" i="1"/>
  <c r="N1440" i="1" s="1"/>
  <c r="L1441" i="1"/>
  <c r="N1441" i="1" s="1"/>
  <c r="L1442" i="1"/>
  <c r="N1442" i="1" s="1"/>
  <c r="L1443" i="1"/>
  <c r="N1443" i="1" s="1"/>
  <c r="L1444" i="1"/>
  <c r="N1444" i="1" s="1"/>
  <c r="L1445" i="1"/>
  <c r="N1445" i="1" s="1"/>
  <c r="L1446" i="1"/>
  <c r="N1446" i="1" s="1"/>
  <c r="L1447" i="1"/>
  <c r="N1447" i="1" s="1"/>
  <c r="L1448" i="1"/>
  <c r="N1448" i="1" s="1"/>
  <c r="L1449" i="1"/>
  <c r="N1449" i="1" s="1"/>
  <c r="L1450" i="1"/>
  <c r="N1450" i="1" s="1"/>
  <c r="L1451" i="1"/>
  <c r="N1451" i="1" s="1"/>
  <c r="L1452" i="1"/>
  <c r="N1452" i="1" s="1"/>
  <c r="L1453" i="1"/>
  <c r="N1453" i="1" s="1"/>
  <c r="L1454" i="1"/>
  <c r="N1454" i="1" s="1"/>
  <c r="L1455" i="1"/>
  <c r="N1455" i="1" s="1"/>
  <c r="L1456" i="1"/>
  <c r="N1456" i="1" s="1"/>
  <c r="L1457" i="1"/>
  <c r="N1457" i="1" s="1"/>
  <c r="L1458" i="1"/>
  <c r="N1458" i="1" s="1"/>
  <c r="L1459" i="1"/>
  <c r="N1459" i="1" s="1"/>
  <c r="L1460" i="1"/>
  <c r="N1460" i="1" s="1"/>
  <c r="L1461" i="1"/>
  <c r="N1461" i="1" s="1"/>
  <c r="L1462" i="1"/>
  <c r="N1462" i="1" s="1"/>
  <c r="L1463" i="1"/>
  <c r="N1463" i="1" s="1"/>
  <c r="L1464" i="1"/>
  <c r="N1464" i="1" s="1"/>
  <c r="L1465" i="1"/>
  <c r="N1465" i="1" s="1"/>
  <c r="L1466" i="1"/>
  <c r="N1466" i="1" s="1"/>
  <c r="L1467" i="1"/>
  <c r="N1467" i="1" s="1"/>
  <c r="L1468" i="1"/>
  <c r="N1468" i="1" s="1"/>
  <c r="L1469" i="1"/>
  <c r="N1469" i="1" s="1"/>
  <c r="L1470" i="1"/>
  <c r="N1470" i="1" s="1"/>
  <c r="L1471" i="1"/>
  <c r="N1471" i="1" s="1"/>
  <c r="L1472" i="1"/>
  <c r="N1472" i="1" s="1"/>
  <c r="L1473" i="1"/>
  <c r="N1473" i="1" s="1"/>
  <c r="L1474" i="1"/>
  <c r="N1474" i="1" s="1"/>
  <c r="L1475" i="1"/>
  <c r="N1475" i="1" s="1"/>
  <c r="L1476" i="1"/>
  <c r="N1476" i="1" s="1"/>
  <c r="L1477" i="1"/>
  <c r="N1477" i="1" s="1"/>
  <c r="L1478" i="1"/>
  <c r="N1478" i="1" s="1"/>
  <c r="L1479" i="1"/>
  <c r="N1479" i="1" s="1"/>
  <c r="L1480" i="1"/>
  <c r="N1480" i="1" s="1"/>
  <c r="L1481" i="1"/>
  <c r="N1481" i="1" s="1"/>
  <c r="L1482" i="1"/>
  <c r="N1482" i="1" s="1"/>
  <c r="L1483" i="1"/>
  <c r="N1483" i="1" s="1"/>
  <c r="L1484" i="1"/>
  <c r="N1484" i="1" s="1"/>
  <c r="L1485" i="1"/>
  <c r="N1485" i="1" s="1"/>
  <c r="L1486" i="1"/>
  <c r="N1486" i="1" s="1"/>
  <c r="L1487" i="1"/>
  <c r="N1487" i="1" s="1"/>
  <c r="L1488" i="1"/>
  <c r="N1488" i="1" s="1"/>
  <c r="L1489" i="1"/>
  <c r="N1489" i="1" s="1"/>
  <c r="L1490" i="1"/>
  <c r="N1490" i="1" s="1"/>
  <c r="L1491" i="1"/>
  <c r="N1491" i="1" s="1"/>
  <c r="L1492" i="1"/>
  <c r="N1492" i="1" s="1"/>
  <c r="L1493" i="1"/>
  <c r="N1493" i="1" s="1"/>
  <c r="L1494" i="1"/>
  <c r="N1494" i="1" s="1"/>
  <c r="L1495" i="1"/>
  <c r="N1495" i="1" s="1"/>
  <c r="L1496" i="1"/>
  <c r="N1496" i="1" s="1"/>
  <c r="L1497" i="1"/>
  <c r="N1497" i="1" s="1"/>
  <c r="L1498" i="1"/>
  <c r="N1498" i="1" s="1"/>
  <c r="L1499" i="1"/>
  <c r="N1499" i="1" s="1"/>
  <c r="L1500" i="1"/>
  <c r="N1500" i="1" s="1"/>
  <c r="L1501" i="1"/>
  <c r="N1501" i="1" s="1"/>
  <c r="L1502" i="1"/>
  <c r="N1502" i="1" s="1"/>
  <c r="L1503" i="1"/>
  <c r="N1503" i="1" s="1"/>
  <c r="L1504" i="1"/>
  <c r="N1504" i="1" s="1"/>
  <c r="L1505" i="1"/>
  <c r="N1505" i="1" s="1"/>
  <c r="L1506" i="1"/>
  <c r="N1506" i="1" s="1"/>
  <c r="L1507" i="1"/>
  <c r="N1507" i="1" s="1"/>
  <c r="L1508" i="1"/>
  <c r="N1508" i="1" s="1"/>
  <c r="L1509" i="1"/>
  <c r="N1509" i="1" s="1"/>
  <c r="L1510" i="1"/>
  <c r="N1510" i="1" s="1"/>
  <c r="L1511" i="1"/>
  <c r="N1511" i="1" s="1"/>
  <c r="L1512" i="1"/>
  <c r="N1512" i="1" s="1"/>
  <c r="L1513" i="1"/>
  <c r="N1513" i="1" s="1"/>
  <c r="L1514" i="1"/>
  <c r="N1514" i="1" s="1"/>
  <c r="L1515" i="1"/>
  <c r="N1515" i="1" s="1"/>
  <c r="L1516" i="1"/>
  <c r="N1516" i="1" s="1"/>
  <c r="L1517" i="1"/>
  <c r="N1517" i="1" s="1"/>
  <c r="L1518" i="1"/>
  <c r="N1518" i="1" s="1"/>
  <c r="L1519" i="1"/>
  <c r="N1519" i="1" s="1"/>
  <c r="L1520" i="1"/>
  <c r="N1520" i="1" s="1"/>
  <c r="L1521" i="1"/>
  <c r="N1521" i="1" s="1"/>
  <c r="L1522" i="1"/>
  <c r="N1522" i="1" s="1"/>
  <c r="L1523" i="1"/>
  <c r="N1523" i="1" s="1"/>
  <c r="L1524" i="1"/>
  <c r="N1524" i="1" s="1"/>
  <c r="L1525" i="1"/>
  <c r="N1525" i="1" s="1"/>
  <c r="L1526" i="1"/>
  <c r="N1526" i="1" s="1"/>
  <c r="L1527" i="1"/>
  <c r="N1527" i="1" s="1"/>
  <c r="L1528" i="1"/>
  <c r="N1528" i="1" s="1"/>
  <c r="L1529" i="1"/>
  <c r="N1529" i="1" s="1"/>
  <c r="L1530" i="1"/>
  <c r="N1530" i="1" s="1"/>
  <c r="L1531" i="1"/>
  <c r="N1531" i="1" s="1"/>
  <c r="L1532" i="1"/>
  <c r="N1532" i="1" s="1"/>
  <c r="L1533" i="1"/>
  <c r="N1533" i="1" s="1"/>
  <c r="L1534" i="1"/>
  <c r="N1534" i="1" s="1"/>
  <c r="L1535" i="1"/>
  <c r="N1535" i="1" s="1"/>
  <c r="L1536" i="1"/>
  <c r="N1536" i="1" s="1"/>
  <c r="L1537" i="1"/>
  <c r="N1537" i="1" s="1"/>
  <c r="L1538" i="1"/>
  <c r="N1538" i="1" s="1"/>
  <c r="L1539" i="1"/>
  <c r="N1539" i="1" s="1"/>
  <c r="L1540" i="1"/>
  <c r="N1540" i="1" s="1"/>
  <c r="L1541" i="1"/>
  <c r="N1541" i="1" s="1"/>
  <c r="L1542" i="1"/>
  <c r="N1542" i="1" s="1"/>
  <c r="L1543" i="1"/>
  <c r="N1543" i="1" s="1"/>
  <c r="L1544" i="1"/>
  <c r="N1544" i="1" s="1"/>
  <c r="L1545" i="1"/>
  <c r="N1545" i="1" s="1"/>
  <c r="L1546" i="1"/>
  <c r="N1546" i="1" s="1"/>
  <c r="L1547" i="1"/>
  <c r="N1547" i="1" s="1"/>
  <c r="L1548" i="1"/>
  <c r="N1548" i="1" s="1"/>
  <c r="L1549" i="1"/>
  <c r="N1549" i="1" s="1"/>
  <c r="L1550" i="1"/>
  <c r="N1550" i="1" s="1"/>
  <c r="L1551" i="1"/>
  <c r="N1551" i="1" s="1"/>
  <c r="L1552" i="1"/>
  <c r="N1552" i="1" s="1"/>
  <c r="L1553" i="1"/>
  <c r="N1553" i="1" s="1"/>
  <c r="L1554" i="1"/>
  <c r="N1554" i="1" s="1"/>
  <c r="L1555" i="1"/>
  <c r="N1555" i="1" s="1"/>
  <c r="L1556" i="1"/>
  <c r="N1556" i="1" s="1"/>
  <c r="L1557" i="1"/>
  <c r="N1557" i="1" s="1"/>
  <c r="L1558" i="1"/>
  <c r="N1558" i="1" s="1"/>
  <c r="L1559" i="1"/>
  <c r="N1559" i="1" s="1"/>
  <c r="L1560" i="1"/>
  <c r="N1560" i="1" s="1"/>
  <c r="L1561" i="1"/>
  <c r="N1561" i="1" s="1"/>
  <c r="L1562" i="1"/>
  <c r="N1562" i="1" s="1"/>
  <c r="L1563" i="1"/>
  <c r="N1563" i="1" s="1"/>
  <c r="L1564" i="1"/>
  <c r="N1564" i="1" s="1"/>
  <c r="L1565" i="1"/>
  <c r="N1565" i="1" s="1"/>
  <c r="L1566" i="1"/>
  <c r="N1566" i="1" s="1"/>
  <c r="L1567" i="1"/>
  <c r="N1567" i="1" s="1"/>
  <c r="L1568" i="1"/>
  <c r="N1568" i="1" s="1"/>
  <c r="L1569" i="1"/>
  <c r="N1569" i="1" s="1"/>
  <c r="L1570" i="1"/>
  <c r="N1570" i="1" s="1"/>
  <c r="L1571" i="1"/>
  <c r="N1571" i="1" s="1"/>
  <c r="L1572" i="1"/>
  <c r="N1572" i="1" s="1"/>
  <c r="L1573" i="1"/>
  <c r="N1573" i="1" s="1"/>
  <c r="L1574" i="1"/>
  <c r="N1574" i="1" s="1"/>
  <c r="L1575" i="1"/>
  <c r="N1575" i="1" s="1"/>
  <c r="L1576" i="1"/>
  <c r="N1576" i="1" s="1"/>
  <c r="L1577" i="1"/>
  <c r="N1577" i="1" s="1"/>
  <c r="L1578" i="1"/>
  <c r="N1578" i="1" s="1"/>
  <c r="L1579" i="1"/>
  <c r="N1579" i="1" s="1"/>
  <c r="L1580" i="1"/>
  <c r="N1580" i="1" s="1"/>
  <c r="L1581" i="1"/>
  <c r="N1581" i="1" s="1"/>
  <c r="L1582" i="1"/>
  <c r="N1582" i="1" s="1"/>
  <c r="L1583" i="1"/>
  <c r="N1583" i="1" s="1"/>
  <c r="L1584" i="1"/>
  <c r="N1584" i="1" s="1"/>
  <c r="L1585" i="1"/>
  <c r="N1585" i="1" s="1"/>
  <c r="L1586" i="1"/>
  <c r="N1586" i="1" s="1"/>
  <c r="L1587" i="1"/>
  <c r="N1587" i="1" s="1"/>
  <c r="L1588" i="1"/>
  <c r="N1588" i="1" s="1"/>
  <c r="L1589" i="1"/>
  <c r="N1589" i="1" s="1"/>
  <c r="L1590" i="1"/>
  <c r="N1590" i="1" s="1"/>
  <c r="L1591" i="1"/>
  <c r="N1591" i="1" s="1"/>
  <c r="L1592" i="1"/>
  <c r="N1592" i="1" s="1"/>
  <c r="L1593" i="1"/>
  <c r="N1593" i="1" s="1"/>
  <c r="L1594" i="1"/>
  <c r="N1594" i="1" s="1"/>
  <c r="L1595" i="1"/>
  <c r="N1595" i="1" s="1"/>
  <c r="L1596" i="1"/>
  <c r="N1596" i="1" s="1"/>
  <c r="L1597" i="1"/>
  <c r="N1597" i="1" s="1"/>
  <c r="L1598" i="1"/>
  <c r="N1598" i="1" s="1"/>
  <c r="L1599" i="1"/>
  <c r="N1599" i="1" s="1"/>
  <c r="L1600" i="1"/>
  <c r="N1600" i="1" s="1"/>
  <c r="L1601" i="1"/>
  <c r="N1601" i="1" s="1"/>
  <c r="L1602" i="1"/>
  <c r="N1602" i="1" s="1"/>
  <c r="L1603" i="1"/>
  <c r="N1603" i="1" s="1"/>
  <c r="L1604" i="1"/>
  <c r="N1604" i="1" s="1"/>
  <c r="L1605" i="1"/>
  <c r="N1605" i="1" s="1"/>
  <c r="L1606" i="1"/>
  <c r="N1606" i="1" s="1"/>
  <c r="L1607" i="1"/>
  <c r="N1607" i="1" s="1"/>
  <c r="L1608" i="1"/>
  <c r="N1608" i="1" s="1"/>
  <c r="L1609" i="1"/>
  <c r="N1609" i="1" s="1"/>
  <c r="L1610" i="1"/>
  <c r="N1610" i="1" s="1"/>
  <c r="L1611" i="1"/>
  <c r="N1611" i="1" s="1"/>
  <c r="L1612" i="1"/>
  <c r="N1612" i="1" s="1"/>
  <c r="L1613" i="1"/>
  <c r="N1613" i="1" s="1"/>
  <c r="L1614" i="1"/>
  <c r="N1614" i="1" s="1"/>
  <c r="L1615" i="1"/>
  <c r="N1615" i="1" s="1"/>
  <c r="L1616" i="1"/>
  <c r="N1616" i="1" s="1"/>
  <c r="L1617" i="1"/>
  <c r="N1617" i="1" s="1"/>
  <c r="L1618" i="1"/>
  <c r="N1618" i="1" s="1"/>
  <c r="L1619" i="1"/>
  <c r="N1619" i="1" s="1"/>
  <c r="L1620" i="1"/>
  <c r="N1620" i="1" s="1"/>
  <c r="L1621" i="1"/>
  <c r="N1621" i="1" s="1"/>
  <c r="L1622" i="1"/>
  <c r="N1622" i="1" s="1"/>
  <c r="L1623" i="1"/>
  <c r="N1623" i="1" s="1"/>
  <c r="L1624" i="1"/>
  <c r="N1624" i="1" s="1"/>
  <c r="L1625" i="1"/>
  <c r="N1625" i="1" s="1"/>
  <c r="L1626" i="1"/>
  <c r="N1626" i="1" s="1"/>
  <c r="L1627" i="1"/>
  <c r="N1627" i="1" s="1"/>
  <c r="L1628" i="1"/>
  <c r="N1628" i="1" s="1"/>
  <c r="L1629" i="1"/>
  <c r="N1629" i="1" s="1"/>
  <c r="L1630" i="1"/>
  <c r="N1630" i="1" s="1"/>
  <c r="L1631" i="1"/>
  <c r="N1631" i="1" s="1"/>
  <c r="L1632" i="1"/>
  <c r="N1632" i="1" s="1"/>
  <c r="L1633" i="1"/>
  <c r="N1633" i="1" s="1"/>
  <c r="L1634" i="1"/>
  <c r="N1634" i="1" s="1"/>
  <c r="L1635" i="1"/>
  <c r="N1635" i="1" s="1"/>
  <c r="L1636" i="1"/>
  <c r="N1636" i="1" s="1"/>
  <c r="L1637" i="1"/>
  <c r="N1637" i="1" s="1"/>
  <c r="L1638" i="1"/>
  <c r="N1638" i="1" s="1"/>
  <c r="L1639" i="1"/>
  <c r="N1639" i="1" s="1"/>
  <c r="L1640" i="1"/>
  <c r="N1640" i="1" s="1"/>
  <c r="L1641" i="1"/>
  <c r="N1641" i="1" s="1"/>
  <c r="L1642" i="1"/>
  <c r="N1642" i="1" s="1"/>
  <c r="L1643" i="1"/>
  <c r="N1643" i="1" s="1"/>
  <c r="L1644" i="1"/>
  <c r="N1644" i="1" s="1"/>
  <c r="L1645" i="1"/>
  <c r="N1645" i="1" s="1"/>
  <c r="L1646" i="1"/>
  <c r="N1646" i="1" s="1"/>
  <c r="L1647" i="1"/>
  <c r="N1647" i="1" s="1"/>
  <c r="L1648" i="1"/>
  <c r="N1648" i="1" s="1"/>
  <c r="L1649" i="1"/>
  <c r="N1649" i="1" s="1"/>
  <c r="L1650" i="1"/>
  <c r="N1650" i="1" s="1"/>
  <c r="L1651" i="1"/>
  <c r="N1651" i="1" s="1"/>
  <c r="L1652" i="1"/>
  <c r="N1652" i="1" s="1"/>
  <c r="L1653" i="1"/>
  <c r="N1653" i="1" s="1"/>
  <c r="L1654" i="1"/>
  <c r="N1654" i="1" s="1"/>
  <c r="L1655" i="1"/>
  <c r="N1655" i="1" s="1"/>
  <c r="L1656" i="1"/>
  <c r="N1656" i="1" s="1"/>
  <c r="L1657" i="1"/>
  <c r="N1657" i="1" s="1"/>
  <c r="L1658" i="1"/>
  <c r="N1658" i="1" s="1"/>
  <c r="L1659" i="1"/>
  <c r="N1659" i="1" s="1"/>
  <c r="L1660" i="1"/>
  <c r="N1660" i="1" s="1"/>
  <c r="L1661" i="1"/>
  <c r="N1661" i="1" s="1"/>
  <c r="L1662" i="1"/>
  <c r="N1662" i="1" s="1"/>
  <c r="L1663" i="1"/>
  <c r="N1663" i="1" s="1"/>
  <c r="L1664" i="1"/>
  <c r="N1664" i="1" s="1"/>
  <c r="L1665" i="1"/>
  <c r="N1665" i="1" s="1"/>
  <c r="L1666" i="1"/>
  <c r="N1666" i="1" s="1"/>
  <c r="L1667" i="1"/>
  <c r="N1667" i="1" s="1"/>
  <c r="L1668" i="1"/>
  <c r="N1668" i="1" s="1"/>
  <c r="L1669" i="1"/>
  <c r="N1669" i="1" s="1"/>
  <c r="L1670" i="1"/>
  <c r="N1670" i="1" s="1"/>
  <c r="L1671" i="1"/>
  <c r="N1671" i="1" s="1"/>
  <c r="L1672" i="1"/>
  <c r="N1672" i="1" s="1"/>
  <c r="L1673" i="1"/>
  <c r="N1673" i="1" s="1"/>
  <c r="L1674" i="1"/>
  <c r="N1674" i="1" s="1"/>
  <c r="L1675" i="1"/>
  <c r="N1675" i="1" s="1"/>
  <c r="L1676" i="1"/>
  <c r="N1676" i="1" s="1"/>
  <c r="L1677" i="1"/>
  <c r="N1677" i="1" s="1"/>
  <c r="L1678" i="1"/>
  <c r="N1678" i="1" s="1"/>
  <c r="L1679" i="1"/>
  <c r="N1679" i="1" s="1"/>
  <c r="L1680" i="1"/>
  <c r="N1680" i="1" s="1"/>
  <c r="L1681" i="1"/>
  <c r="N1681" i="1" s="1"/>
  <c r="L1682" i="1"/>
  <c r="N1682" i="1" s="1"/>
  <c r="L1683" i="1"/>
  <c r="N1683" i="1" s="1"/>
  <c r="L1684" i="1"/>
  <c r="N1684" i="1" s="1"/>
  <c r="L1685" i="1"/>
  <c r="N1685" i="1" s="1"/>
  <c r="L1686" i="1"/>
  <c r="N1686" i="1" s="1"/>
  <c r="L1687" i="1"/>
  <c r="N1687" i="1" s="1"/>
  <c r="L1688" i="1"/>
  <c r="N1688" i="1" s="1"/>
  <c r="L1689" i="1"/>
  <c r="N1689" i="1" s="1"/>
  <c r="L1690" i="1"/>
  <c r="N1690" i="1" s="1"/>
  <c r="L1691" i="1"/>
  <c r="N1691" i="1" s="1"/>
  <c r="L1692" i="1"/>
  <c r="N1692" i="1" s="1"/>
  <c r="L1693" i="1"/>
  <c r="N1693" i="1" s="1"/>
  <c r="L1694" i="1"/>
  <c r="N1694" i="1" s="1"/>
  <c r="L1695" i="1"/>
  <c r="N1695" i="1" s="1"/>
  <c r="L1696" i="1"/>
  <c r="N1696" i="1" s="1"/>
  <c r="L1697" i="1"/>
  <c r="N1697" i="1" s="1"/>
  <c r="L1698" i="1"/>
  <c r="N1698" i="1" s="1"/>
  <c r="L1699" i="1"/>
  <c r="N1699" i="1" s="1"/>
  <c r="L1700" i="1"/>
  <c r="N1700" i="1" s="1"/>
  <c r="L1701" i="1"/>
  <c r="N1701" i="1" s="1"/>
  <c r="L1702" i="1"/>
  <c r="N1702" i="1" s="1"/>
  <c r="L1703" i="1"/>
  <c r="N1703" i="1" s="1"/>
  <c r="L1704" i="1"/>
  <c r="N1704" i="1" s="1"/>
  <c r="L1705" i="1"/>
  <c r="N1705" i="1" s="1"/>
  <c r="L1706" i="1"/>
  <c r="N1706" i="1" s="1"/>
  <c r="L1707" i="1"/>
  <c r="N1707" i="1" s="1"/>
  <c r="L1708" i="1"/>
  <c r="N1708" i="1" s="1"/>
  <c r="L1709" i="1"/>
  <c r="N1709" i="1" s="1"/>
  <c r="L1710" i="1"/>
  <c r="N1710" i="1" s="1"/>
  <c r="L1711" i="1"/>
  <c r="N1711" i="1" s="1"/>
  <c r="L1712" i="1"/>
  <c r="N1712" i="1" s="1"/>
  <c r="L1713" i="1"/>
  <c r="N1713" i="1" s="1"/>
  <c r="L1714" i="1"/>
  <c r="N1714" i="1" s="1"/>
  <c r="L1715" i="1"/>
  <c r="N1715" i="1" s="1"/>
  <c r="L1716" i="1"/>
  <c r="N1716" i="1" s="1"/>
  <c r="L1717" i="1"/>
  <c r="N1717" i="1" s="1"/>
  <c r="L1718" i="1"/>
  <c r="N1718" i="1" s="1"/>
  <c r="L1719" i="1"/>
  <c r="N1719" i="1" s="1"/>
  <c r="L1720" i="1"/>
  <c r="N1720" i="1" s="1"/>
  <c r="L1721" i="1"/>
  <c r="N1721" i="1" s="1"/>
  <c r="L1722" i="1"/>
  <c r="N1722" i="1" s="1"/>
  <c r="L1723" i="1"/>
  <c r="N1723" i="1" s="1"/>
  <c r="L1724" i="1"/>
  <c r="N1724" i="1" s="1"/>
  <c r="L1725" i="1"/>
  <c r="N1725" i="1" s="1"/>
  <c r="L1726" i="1"/>
  <c r="N1726" i="1" s="1"/>
  <c r="L1727" i="1"/>
  <c r="N1727" i="1" s="1"/>
  <c r="L1728" i="1"/>
  <c r="N1728" i="1" s="1"/>
  <c r="L1729" i="1"/>
  <c r="N1729" i="1" s="1"/>
  <c r="L1730" i="1"/>
  <c r="N1730" i="1" s="1"/>
  <c r="L1731" i="1"/>
  <c r="N1731" i="1" s="1"/>
  <c r="L1732" i="1"/>
  <c r="N1732" i="1" s="1"/>
  <c r="L1733" i="1"/>
  <c r="N1733" i="1" s="1"/>
  <c r="L1734" i="1"/>
  <c r="N1734" i="1" s="1"/>
  <c r="L1735" i="1"/>
  <c r="N1735" i="1" s="1"/>
  <c r="L1736" i="1"/>
  <c r="N1736" i="1" s="1"/>
  <c r="L1737" i="1"/>
  <c r="N1737" i="1" s="1"/>
  <c r="L1738" i="1"/>
  <c r="N1738" i="1" s="1"/>
  <c r="L1739" i="1"/>
  <c r="N1739" i="1" s="1"/>
  <c r="L1740" i="1"/>
  <c r="N1740" i="1" s="1"/>
  <c r="L1741" i="1"/>
  <c r="N1741" i="1" s="1"/>
  <c r="L1742" i="1"/>
  <c r="N1742" i="1" s="1"/>
  <c r="L1743" i="1"/>
  <c r="N1743" i="1" s="1"/>
  <c r="L1744" i="1"/>
  <c r="N1744" i="1" s="1"/>
  <c r="L1745" i="1"/>
  <c r="N1745" i="1" s="1"/>
  <c r="L1746" i="1"/>
  <c r="N1746" i="1" s="1"/>
  <c r="L1747" i="1"/>
  <c r="N1747" i="1" s="1"/>
  <c r="L1748" i="1"/>
  <c r="N1748" i="1" s="1"/>
  <c r="L1749" i="1"/>
  <c r="N1749" i="1" s="1"/>
  <c r="L1750" i="1"/>
  <c r="N1750" i="1" s="1"/>
  <c r="L1751" i="1"/>
  <c r="N1751" i="1" s="1"/>
  <c r="L1752" i="1"/>
  <c r="N1752" i="1" s="1"/>
  <c r="L1753" i="1"/>
  <c r="N1753" i="1" s="1"/>
  <c r="L1754" i="1"/>
  <c r="N1754" i="1" s="1"/>
  <c r="L1755" i="1"/>
  <c r="N1755" i="1" s="1"/>
  <c r="L1756" i="1"/>
  <c r="N1756" i="1" s="1"/>
  <c r="L1757" i="1"/>
  <c r="N1757" i="1" s="1"/>
  <c r="L1758" i="1"/>
  <c r="N1758" i="1" s="1"/>
  <c r="L1759" i="1"/>
  <c r="N1759" i="1" s="1"/>
  <c r="L1760" i="1"/>
  <c r="N1760" i="1" s="1"/>
  <c r="L1761" i="1"/>
  <c r="N1761" i="1" s="1"/>
  <c r="L1762" i="1"/>
  <c r="N1762" i="1" s="1"/>
  <c r="L1763" i="1"/>
  <c r="N1763" i="1" s="1"/>
  <c r="L1764" i="1"/>
  <c r="N1764" i="1" s="1"/>
  <c r="L1765" i="1"/>
  <c r="N1765" i="1" s="1"/>
  <c r="L1766" i="1"/>
  <c r="N1766" i="1" s="1"/>
  <c r="L1767" i="1"/>
  <c r="N1767" i="1" s="1"/>
  <c r="L1768" i="1"/>
  <c r="N1768" i="1" s="1"/>
  <c r="L1769" i="1"/>
  <c r="N1769" i="1" s="1"/>
  <c r="L1770" i="1"/>
  <c r="N1770" i="1" s="1"/>
  <c r="L1771" i="1"/>
  <c r="N1771" i="1" s="1"/>
  <c r="L1772" i="1"/>
  <c r="N1772" i="1" s="1"/>
  <c r="L1773" i="1"/>
  <c r="N1773" i="1" s="1"/>
  <c r="L1774" i="1"/>
  <c r="N1774" i="1" s="1"/>
  <c r="L1775" i="1"/>
  <c r="N1775" i="1" s="1"/>
  <c r="L1776" i="1"/>
  <c r="N1776" i="1" s="1"/>
  <c r="L1777" i="1"/>
  <c r="N1777" i="1" s="1"/>
  <c r="L1778" i="1"/>
  <c r="N1778" i="1" s="1"/>
  <c r="L1779" i="1"/>
  <c r="N1779" i="1" s="1"/>
  <c r="L1780" i="1"/>
  <c r="N1780" i="1" s="1"/>
  <c r="L1781" i="1"/>
  <c r="N1781" i="1" s="1"/>
  <c r="L1782" i="1"/>
  <c r="N1782" i="1" s="1"/>
  <c r="L1783" i="1"/>
  <c r="N1783" i="1" s="1"/>
  <c r="L1784" i="1"/>
  <c r="N1784" i="1" s="1"/>
  <c r="L1785" i="1"/>
  <c r="N1785" i="1" s="1"/>
  <c r="L1786" i="1"/>
  <c r="N1786" i="1" s="1"/>
  <c r="L1787" i="1"/>
  <c r="N1787" i="1" s="1"/>
  <c r="L1788" i="1"/>
  <c r="N1788" i="1" s="1"/>
  <c r="L1789" i="1"/>
  <c r="N1789" i="1" s="1"/>
  <c r="L1790" i="1"/>
  <c r="N1790" i="1" s="1"/>
  <c r="L1791" i="1"/>
  <c r="N1791" i="1" s="1"/>
  <c r="L1792" i="1"/>
  <c r="N1792" i="1" s="1"/>
  <c r="L1793" i="1"/>
  <c r="N1793" i="1" s="1"/>
  <c r="L1794" i="1"/>
  <c r="N1794" i="1" s="1"/>
  <c r="L1795" i="1"/>
  <c r="N1795" i="1" s="1"/>
  <c r="L1796" i="1"/>
  <c r="N1796" i="1" s="1"/>
  <c r="L1797" i="1"/>
  <c r="N1797" i="1" s="1"/>
  <c r="L1798" i="1"/>
  <c r="N1798" i="1" s="1"/>
  <c r="L1799" i="1"/>
  <c r="N1799" i="1" s="1"/>
  <c r="L1800" i="1"/>
  <c r="N1800" i="1" s="1"/>
  <c r="L1801" i="1"/>
  <c r="N1801" i="1" s="1"/>
  <c r="L1802" i="1"/>
  <c r="N1802" i="1" s="1"/>
  <c r="L1803" i="1"/>
  <c r="N1803" i="1" s="1"/>
  <c r="L1804" i="1"/>
  <c r="N1804" i="1" s="1"/>
  <c r="L1805" i="1"/>
  <c r="N1805" i="1" s="1"/>
  <c r="L1806" i="1"/>
  <c r="N1806" i="1" s="1"/>
  <c r="L1807" i="1"/>
  <c r="N1807" i="1" s="1"/>
  <c r="L1808" i="1"/>
  <c r="N1808" i="1" s="1"/>
  <c r="L1809" i="1"/>
  <c r="N1809" i="1" s="1"/>
  <c r="L1810" i="1"/>
  <c r="N1810" i="1" s="1"/>
  <c r="L1811" i="1"/>
  <c r="N1811" i="1" s="1"/>
  <c r="L1812" i="1"/>
  <c r="N1812" i="1" s="1"/>
  <c r="L1813" i="1"/>
  <c r="N1813" i="1" s="1"/>
  <c r="L1814" i="1"/>
  <c r="N1814" i="1" s="1"/>
  <c r="L1815" i="1"/>
  <c r="N1815" i="1" s="1"/>
  <c r="L1816" i="1"/>
  <c r="N1816" i="1" s="1"/>
  <c r="L1817" i="1"/>
  <c r="N1817" i="1" s="1"/>
  <c r="L1818" i="1"/>
  <c r="N1818" i="1" s="1"/>
  <c r="L1819" i="1"/>
  <c r="N1819" i="1" s="1"/>
  <c r="L1820" i="1"/>
  <c r="N1820" i="1" s="1"/>
  <c r="L1821" i="1"/>
  <c r="N1821" i="1" s="1"/>
  <c r="L1822" i="1"/>
  <c r="N1822" i="1" s="1"/>
  <c r="L1823" i="1"/>
  <c r="N1823" i="1" s="1"/>
  <c r="L1824" i="1"/>
  <c r="N1824" i="1" s="1"/>
  <c r="L1825" i="1"/>
  <c r="N1825" i="1" s="1"/>
  <c r="L1826" i="1"/>
  <c r="N1826" i="1" s="1"/>
  <c r="L1827" i="1"/>
  <c r="N1827" i="1" s="1"/>
  <c r="L1828" i="1"/>
  <c r="N1828" i="1" s="1"/>
  <c r="L1829" i="1"/>
  <c r="N1829" i="1" s="1"/>
  <c r="L1830" i="1"/>
  <c r="N1830" i="1" s="1"/>
  <c r="L1831" i="1"/>
  <c r="N1831" i="1" s="1"/>
  <c r="L1832" i="1"/>
  <c r="N1832" i="1" s="1"/>
  <c r="L1833" i="1"/>
  <c r="N1833" i="1" s="1"/>
  <c r="L1834" i="1"/>
  <c r="N1834" i="1" s="1"/>
  <c r="L1835" i="1"/>
  <c r="N1835" i="1" s="1"/>
  <c r="L1836" i="1"/>
  <c r="N1836" i="1" s="1"/>
  <c r="L1837" i="1"/>
  <c r="N1837" i="1" s="1"/>
  <c r="L1838" i="1"/>
  <c r="N1838" i="1" s="1"/>
  <c r="L1839" i="1"/>
  <c r="N1839" i="1" s="1"/>
  <c r="L1840" i="1"/>
  <c r="N1840" i="1" s="1"/>
  <c r="L1841" i="1"/>
  <c r="N1841" i="1" s="1"/>
  <c r="L1842" i="1"/>
  <c r="N1842" i="1" s="1"/>
  <c r="L1843" i="1"/>
  <c r="N1843" i="1" s="1"/>
  <c r="L1844" i="1"/>
  <c r="N1844" i="1" s="1"/>
  <c r="L1845" i="1"/>
  <c r="N1845" i="1" s="1"/>
  <c r="L1846" i="1"/>
  <c r="N1846" i="1" s="1"/>
  <c r="L1847" i="1"/>
  <c r="N1847" i="1" s="1"/>
  <c r="L1848" i="1"/>
  <c r="N1848" i="1" s="1"/>
  <c r="L1849" i="1"/>
  <c r="N1849" i="1" s="1"/>
  <c r="L1850" i="1"/>
  <c r="N1850" i="1" s="1"/>
  <c r="L1851" i="1"/>
  <c r="N1851" i="1" s="1"/>
  <c r="L1852" i="1"/>
  <c r="N1852" i="1" s="1"/>
  <c r="L1853" i="1"/>
  <c r="N1853" i="1" s="1"/>
  <c r="L1854" i="1"/>
  <c r="N1854" i="1" s="1"/>
  <c r="L1855" i="1"/>
  <c r="N1855" i="1" s="1"/>
  <c r="L1856" i="1"/>
  <c r="N1856" i="1" s="1"/>
  <c r="L1857" i="1"/>
  <c r="N1857" i="1" s="1"/>
  <c r="L1858" i="1"/>
  <c r="N1858" i="1" s="1"/>
  <c r="L1859" i="1"/>
  <c r="N1859" i="1" s="1"/>
  <c r="L1860" i="1"/>
  <c r="N1860" i="1" s="1"/>
  <c r="L1861" i="1"/>
  <c r="N1861" i="1" s="1"/>
  <c r="L1862" i="1"/>
  <c r="N1862" i="1" s="1"/>
  <c r="L1863" i="1"/>
  <c r="N1863" i="1" s="1"/>
  <c r="L1864" i="1"/>
  <c r="N1864" i="1" s="1"/>
  <c r="L1865" i="1"/>
  <c r="N1865" i="1" s="1"/>
  <c r="L1866" i="1"/>
  <c r="N1866" i="1" s="1"/>
  <c r="L1867" i="1"/>
  <c r="N1867" i="1" s="1"/>
  <c r="L1868" i="1"/>
  <c r="N1868" i="1" s="1"/>
  <c r="L1869" i="1"/>
  <c r="N1869" i="1" s="1"/>
  <c r="L1870" i="1"/>
  <c r="N1870" i="1" s="1"/>
  <c r="L1871" i="1"/>
  <c r="N1871" i="1" s="1"/>
  <c r="L1872" i="1"/>
  <c r="N1872" i="1" s="1"/>
  <c r="L1873" i="1"/>
  <c r="N1873" i="1" s="1"/>
  <c r="L1874" i="1"/>
  <c r="N1874" i="1" s="1"/>
  <c r="L1875" i="1"/>
  <c r="N1875" i="1" s="1"/>
  <c r="L1876" i="1"/>
  <c r="N1876" i="1" s="1"/>
  <c r="L1877" i="1"/>
  <c r="N1877" i="1" s="1"/>
  <c r="L1878" i="1"/>
  <c r="N1878" i="1" s="1"/>
  <c r="L1879" i="1"/>
  <c r="N1879" i="1" s="1"/>
  <c r="L1880" i="1"/>
  <c r="N1880" i="1" s="1"/>
  <c r="L1881" i="1"/>
  <c r="N1881" i="1" s="1"/>
  <c r="L1882" i="1"/>
  <c r="N1882" i="1" s="1"/>
  <c r="L1883" i="1"/>
  <c r="N1883" i="1" s="1"/>
  <c r="L1884" i="1"/>
  <c r="N1884" i="1" s="1"/>
  <c r="L1885" i="1"/>
  <c r="N1885" i="1" s="1"/>
  <c r="L1886" i="1"/>
  <c r="N1886" i="1" s="1"/>
  <c r="L1887" i="1"/>
  <c r="N1887" i="1" s="1"/>
  <c r="L1888" i="1"/>
  <c r="N1888" i="1" s="1"/>
  <c r="L1889" i="1"/>
  <c r="N1889" i="1" s="1"/>
  <c r="L1890" i="1"/>
  <c r="N1890" i="1" s="1"/>
  <c r="L1891" i="1"/>
  <c r="N1891" i="1" s="1"/>
  <c r="L1892" i="1"/>
  <c r="N1892" i="1" s="1"/>
  <c r="L1893" i="1"/>
  <c r="N1893" i="1" s="1"/>
  <c r="L1894" i="1"/>
  <c r="N1894" i="1" s="1"/>
  <c r="L1895" i="1"/>
  <c r="N1895" i="1" s="1"/>
  <c r="L1896" i="1"/>
  <c r="N1896" i="1" s="1"/>
  <c r="L1897" i="1"/>
  <c r="N1897" i="1" s="1"/>
  <c r="L1898" i="1"/>
  <c r="N1898" i="1" s="1"/>
  <c r="L1899" i="1"/>
  <c r="N1899" i="1" s="1"/>
  <c r="L1900" i="1"/>
  <c r="N1900" i="1" s="1"/>
  <c r="L1901" i="1"/>
  <c r="N1901" i="1" s="1"/>
  <c r="L1902" i="1"/>
  <c r="N1902" i="1" s="1"/>
  <c r="L1903" i="1"/>
  <c r="N1903" i="1" s="1"/>
  <c r="L1904" i="1"/>
  <c r="N1904" i="1" s="1"/>
  <c r="L1905" i="1"/>
  <c r="N1905" i="1" s="1"/>
  <c r="L1906" i="1"/>
  <c r="N1906" i="1" s="1"/>
  <c r="L1907" i="1"/>
  <c r="N1907" i="1" s="1"/>
  <c r="L1908" i="1"/>
  <c r="N1908" i="1" s="1"/>
  <c r="L1909" i="1"/>
  <c r="N1909" i="1" s="1"/>
  <c r="L1910" i="1"/>
  <c r="N1910" i="1" s="1"/>
  <c r="L1911" i="1"/>
  <c r="N1911" i="1" s="1"/>
  <c r="L1912" i="1"/>
  <c r="N1912" i="1" s="1"/>
  <c r="L1913" i="1"/>
  <c r="N1913" i="1" s="1"/>
  <c r="L1914" i="1"/>
  <c r="N1914" i="1" s="1"/>
  <c r="L1915" i="1"/>
  <c r="N1915" i="1" s="1"/>
  <c r="L1916" i="1"/>
  <c r="N1916" i="1" s="1"/>
  <c r="L1917" i="1"/>
  <c r="N1917" i="1" s="1"/>
  <c r="L1918" i="1"/>
  <c r="N1918" i="1" s="1"/>
  <c r="L1919" i="1"/>
  <c r="N1919" i="1" s="1"/>
  <c r="L1920" i="1"/>
  <c r="N1920" i="1" s="1"/>
  <c r="L1921" i="1"/>
  <c r="N1921" i="1" s="1"/>
  <c r="L1922" i="1"/>
  <c r="N1922" i="1" s="1"/>
  <c r="L1923" i="1"/>
  <c r="N1923" i="1" s="1"/>
  <c r="L1924" i="1"/>
  <c r="N1924" i="1" s="1"/>
  <c r="L1925" i="1"/>
  <c r="N1925" i="1" s="1"/>
  <c r="L1926" i="1"/>
  <c r="N1926" i="1" s="1"/>
  <c r="L1927" i="1"/>
  <c r="N1927" i="1" s="1"/>
  <c r="L1928" i="1"/>
  <c r="N1928" i="1" s="1"/>
  <c r="L1929" i="1"/>
  <c r="N1929" i="1" s="1"/>
  <c r="L1930" i="1"/>
  <c r="N1930" i="1" s="1"/>
  <c r="L1931" i="1"/>
  <c r="N1931" i="1" s="1"/>
  <c r="L1932" i="1"/>
  <c r="N1932" i="1" s="1"/>
  <c r="L1933" i="1"/>
  <c r="N1933" i="1" s="1"/>
  <c r="L1934" i="1"/>
  <c r="N1934" i="1" s="1"/>
  <c r="L1935" i="1"/>
  <c r="N1935" i="1" s="1"/>
  <c r="L1936" i="1"/>
  <c r="N1936" i="1" s="1"/>
  <c r="L1937" i="1"/>
  <c r="N1937" i="1" s="1"/>
  <c r="L1938" i="1"/>
  <c r="N1938" i="1" s="1"/>
  <c r="L1939" i="1"/>
  <c r="N1939" i="1" s="1"/>
  <c r="L1940" i="1"/>
  <c r="N1940" i="1" s="1"/>
  <c r="L1941" i="1"/>
  <c r="N1941" i="1" s="1"/>
  <c r="L1942" i="1"/>
  <c r="N1942" i="1" s="1"/>
  <c r="L1943" i="1"/>
  <c r="N1943" i="1" s="1"/>
  <c r="L1944" i="1"/>
  <c r="N1944" i="1" s="1"/>
  <c r="L1945" i="1"/>
  <c r="N1945" i="1" s="1"/>
  <c r="L1946" i="1"/>
  <c r="N1946" i="1" s="1"/>
  <c r="L1947" i="1"/>
  <c r="N1947" i="1" s="1"/>
  <c r="L1948" i="1"/>
  <c r="N1948" i="1" s="1"/>
  <c r="L1949" i="1"/>
  <c r="N1949" i="1" s="1"/>
  <c r="L1950" i="1"/>
  <c r="N1950" i="1" s="1"/>
  <c r="L1951" i="1"/>
  <c r="N1951" i="1" s="1"/>
  <c r="L1952" i="1"/>
  <c r="N1952" i="1" s="1"/>
  <c r="L1953" i="1"/>
  <c r="N1953" i="1" s="1"/>
  <c r="L1954" i="1"/>
  <c r="N1954" i="1" s="1"/>
  <c r="L1955" i="1"/>
  <c r="N1955" i="1" s="1"/>
  <c r="L1956" i="1"/>
  <c r="N1956" i="1" s="1"/>
  <c r="L1957" i="1"/>
  <c r="N1957" i="1" s="1"/>
  <c r="L1958" i="1"/>
  <c r="N1958" i="1" s="1"/>
  <c r="L1959" i="1"/>
  <c r="N1959" i="1" s="1"/>
  <c r="L1960" i="1"/>
  <c r="N1960" i="1" s="1"/>
  <c r="L1961" i="1"/>
  <c r="N1961" i="1" s="1"/>
  <c r="L1962" i="1"/>
  <c r="N1962" i="1" s="1"/>
  <c r="L1963" i="1"/>
  <c r="N1963" i="1" s="1"/>
  <c r="L1964" i="1"/>
  <c r="N1964" i="1" s="1"/>
  <c r="L1965" i="1"/>
  <c r="N1965" i="1" s="1"/>
  <c r="L1966" i="1"/>
  <c r="N1966" i="1" s="1"/>
  <c r="L1967" i="1"/>
  <c r="N1967" i="1" s="1"/>
  <c r="L1968" i="1"/>
  <c r="N1968" i="1" s="1"/>
  <c r="L1969" i="1"/>
  <c r="N1969" i="1" s="1"/>
  <c r="L1970" i="1"/>
  <c r="N1970" i="1" s="1"/>
  <c r="L1971" i="1"/>
  <c r="N1971" i="1" s="1"/>
  <c r="L1972" i="1"/>
  <c r="N1972" i="1" s="1"/>
  <c r="L1973" i="1"/>
  <c r="N1973" i="1" s="1"/>
  <c r="L1974" i="1"/>
  <c r="N1974" i="1" s="1"/>
  <c r="L1975" i="1"/>
  <c r="N1975" i="1" s="1"/>
  <c r="L1976" i="1"/>
  <c r="N1976" i="1" s="1"/>
  <c r="L1977" i="1"/>
  <c r="N1977" i="1" s="1"/>
  <c r="L1978" i="1"/>
  <c r="N1978" i="1" s="1"/>
  <c r="L1979" i="1"/>
  <c r="N1979" i="1" s="1"/>
  <c r="L1980" i="1"/>
  <c r="N1980" i="1" s="1"/>
  <c r="L1981" i="1"/>
  <c r="N1981" i="1" s="1"/>
  <c r="L1982" i="1"/>
  <c r="N1982" i="1" s="1"/>
  <c r="L1983" i="1"/>
  <c r="N1983" i="1" s="1"/>
  <c r="L1984" i="1"/>
  <c r="N1984" i="1" s="1"/>
  <c r="L1985" i="1"/>
  <c r="N1985" i="1" s="1"/>
  <c r="L1986" i="1"/>
  <c r="N1986" i="1" s="1"/>
  <c r="L1987" i="1"/>
  <c r="N1987" i="1" s="1"/>
  <c r="L1988" i="1"/>
  <c r="N1988" i="1" s="1"/>
  <c r="L1989" i="1"/>
  <c r="N1989" i="1" s="1"/>
  <c r="L1990" i="1"/>
  <c r="N1990" i="1" s="1"/>
  <c r="L1991" i="1"/>
  <c r="N1991" i="1" s="1"/>
  <c r="L1992" i="1"/>
  <c r="N1992" i="1" s="1"/>
  <c r="L1993" i="1"/>
  <c r="N1993" i="1" s="1"/>
  <c r="L1994" i="1"/>
  <c r="N1994" i="1" s="1"/>
  <c r="L1995" i="1"/>
  <c r="N1995" i="1" s="1"/>
  <c r="L1996" i="1"/>
  <c r="N1996" i="1" s="1"/>
  <c r="L1997" i="1"/>
  <c r="N1997" i="1" s="1"/>
  <c r="L1998" i="1"/>
  <c r="N1998" i="1" s="1"/>
  <c r="L1999" i="1"/>
  <c r="N1999" i="1" s="1"/>
  <c r="L2000" i="1"/>
  <c r="N2000" i="1" s="1"/>
  <c r="L2001" i="1"/>
  <c r="N2001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C2012" i="1" l="1"/>
  <c r="C2013" i="1"/>
  <c r="N17" i="1"/>
  <c r="C2019" i="1"/>
  <c r="N5" i="1"/>
  <c r="C2018" i="1"/>
  <c r="C2016" i="1"/>
  <c r="C2017" i="1"/>
  <c r="C2015" i="1"/>
  <c r="N3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</calcChain>
</file>

<file path=xl/sharedStrings.xml><?xml version="1.0" encoding="utf-8"?>
<sst xmlns="http://schemas.openxmlformats.org/spreadsheetml/2006/main" count="16067" uniqueCount="1604">
  <si>
    <t>Based on the given data in Data Sheet plz Find</t>
  </si>
  <si>
    <t>Change data to tabled data &amp; Name it with your name</t>
  </si>
  <si>
    <t>ToTal sales</t>
  </si>
  <si>
    <t>Total Profit</t>
  </si>
  <si>
    <t>No of Quentity</t>
  </si>
  <si>
    <t>Profit after Discount</t>
  </si>
  <si>
    <t>Second High Sales</t>
  </si>
  <si>
    <t>Fourth Low Sales</t>
  </si>
  <si>
    <t>Max Profit</t>
  </si>
  <si>
    <t>Total High Sales</t>
  </si>
  <si>
    <t>No of High  Sales</t>
  </si>
  <si>
    <t>IF New Price = 150 Find New Sales</t>
  </si>
  <si>
    <t xml:space="preserve">Give Those classes to New Sales as Following </t>
  </si>
  <si>
    <t>A</t>
  </si>
  <si>
    <t>D</t>
  </si>
  <si>
    <t>B</t>
  </si>
  <si>
    <t>E</t>
  </si>
  <si>
    <t>less than 100</t>
  </si>
  <si>
    <t>C</t>
  </si>
  <si>
    <t>Average of Top 3 Profit Value</t>
  </si>
  <si>
    <t>Max new sales</t>
  </si>
  <si>
    <t>Min new sales</t>
  </si>
  <si>
    <t>average new sales</t>
  </si>
  <si>
    <t>Find Total New sales If State = California</t>
  </si>
  <si>
    <t>Find Average New Sales If state = Texas</t>
  </si>
  <si>
    <t>Highlight All Sub Category = Phones ( using Custom Format)</t>
  </si>
  <si>
    <t>Highlight all Negative Values in Profit</t>
  </si>
  <si>
    <t>use code sheet to assign each code to relative data in Category Column</t>
  </si>
  <si>
    <t>use spark line (Columns) to find change between  sales &amp; new sales</t>
  </si>
  <si>
    <t>New Sales</t>
  </si>
  <si>
    <t>Row ID</t>
  </si>
  <si>
    <t>Ship Mode</t>
  </si>
  <si>
    <t>Segment</t>
  </si>
  <si>
    <t>City</t>
  </si>
  <si>
    <t>State</t>
  </si>
  <si>
    <t>Region</t>
  </si>
  <si>
    <t>Category</t>
  </si>
  <si>
    <t>CODE</t>
  </si>
  <si>
    <t>Sub-Category</t>
  </si>
  <si>
    <t>Product Name</t>
  </si>
  <si>
    <t>Sales</t>
  </si>
  <si>
    <t>Spark line</t>
  </si>
  <si>
    <t>Classes</t>
  </si>
  <si>
    <t>High/low</t>
  </si>
  <si>
    <t>Quantity</t>
  </si>
  <si>
    <t>Discount</t>
  </si>
  <si>
    <t>Profit</t>
  </si>
  <si>
    <t>P A  D</t>
  </si>
  <si>
    <t>Second Class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</si>
  <si>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</si>
  <si>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</si>
  <si>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</si>
  <si>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</si>
  <si>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</si>
  <si>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</si>
  <si>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</si>
  <si>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</si>
  <si>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</si>
  <si>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Corporate</t>
  </si>
  <si>
    <t>Los Angeles</t>
  </si>
  <si>
    <t>California</t>
  </si>
  <si>
    <t>West</t>
  </si>
  <si>
    <t>Office Supplies</t>
  </si>
  <si>
    <t>Labels</t>
  </si>
  <si>
    <t>Self-Adhesive Address Labels for Typewriters by Universal</t>
  </si>
  <si>
    <t>Standard Class</t>
  </si>
  <si>
    <t>Fort Lauderdale</t>
  </si>
  <si>
    <t>Florida</t>
  </si>
  <si>
    <t>Tables</t>
  </si>
  <si>
    <t>Bretford CR4500 Series Slim Rectangular Table</t>
  </si>
  <si>
    <t>Storage</t>
  </si>
  <si>
    <t>Eldon Fold 'N Roll Cart System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</si>
  <si>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</si>
  <si>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</si>
  <si>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</si>
  <si>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</si>
  <si>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</si>
  <si>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</si>
  <si>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</si>
  <si>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</si>
  <si>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</si>
  <si>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</si>
  <si>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</si>
  <si>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</si>
  <si>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 phone - Charcoal black</t>
  </si>
  <si>
    <t>Concord</t>
  </si>
  <si>
    <t>North Carolina</t>
  </si>
  <si>
    <t>Paper</t>
  </si>
  <si>
    <t>Xerox 1967</t>
  </si>
  <si>
    <t>Seattle</t>
  </si>
  <si>
    <t>Washington</t>
  </si>
  <si>
    <t>Fellowes PB200 Plastic Comb Binding Machine</t>
  </si>
  <si>
    <t>Home Office</t>
  </si>
  <si>
    <t>Fort Worth</t>
  </si>
  <si>
    <t>Texas</t>
  </si>
  <si>
    <t>Central</t>
  </si>
  <si>
    <t>Holmes Replacement Filter for HEPA Air Cleaner, Very Large Room, HEPA Filter</t>
  </si>
  <si>
    <t>Storex DuraTech Recycled Plastic Frosted Binders</t>
  </si>
  <si>
    <t>Madison</t>
  </si>
  <si>
    <t>Wisconsin</t>
  </si>
  <si>
    <t>Stur-D-Stor Shelving, Vertical 5-Shelf: 72"H x 36"W x 18 1/2"D</t>
  </si>
  <si>
    <t>West Jordan</t>
  </si>
  <si>
    <t>Utah</t>
  </si>
  <si>
    <t>Fellowes Super Stor/Drawer</t>
  </si>
  <si>
    <t>San Francisco</t>
  </si>
  <si>
    <t>Newell 341</t>
  </si>
  <si>
    <t>Cisco SPA 501G IP Phone</t>
  </si>
  <si>
    <t>Wilson Jones Hanging View Binder, White, 1"</t>
  </si>
  <si>
    <t>Fremont</t>
  </si>
  <si>
    <t>Nebraska</t>
  </si>
  <si>
    <t>Newell 318</t>
  </si>
  <si>
    <t>Acco Six-Outlet Power Strip, 4' Cord Length</t>
  </si>
  <si>
    <t>Philadelphia</t>
  </si>
  <si>
    <t>Pennsylvania</t>
  </si>
  <si>
    <t>East</t>
  </si>
  <si>
    <t>Global Deluxe Stacking Chair, Gray</t>
  </si>
  <si>
    <t>Orem</t>
  </si>
  <si>
    <t>Wilson Jones Active Use Binders</t>
  </si>
  <si>
    <t>Accessories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</si>
  <si>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</si>
  <si>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</si>
  <si>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</si>
  <si>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</si>
  <si>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</si>
  <si>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</si>
  <si>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</si>
  <si>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</si>
  <si>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</si>
  <si>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Houston</t>
  </si>
  <si>
    <t>Easy-staple paper</t>
  </si>
  <si>
    <t>First Class</t>
  </si>
  <si>
    <t>Richardson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</si>
  <si>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</si>
  <si>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</si>
  <si>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</si>
  <si>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</si>
  <si>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</si>
  <si>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</si>
  <si>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Naperville</t>
  </si>
  <si>
    <t>Illinois</t>
  </si>
  <si>
    <t>Panasonic Kx-TS550</t>
  </si>
  <si>
    <t>Eldon Base for stackable storage shelf, platinum</t>
  </si>
  <si>
    <t>Melbourne</t>
  </si>
  <si>
    <t>Advantus 10-Drawer Portable Organizer, Chrome Metal Frame, Smoke Drawers</t>
  </si>
  <si>
    <t>Eagan</t>
  </si>
  <si>
    <t>Minnesota</t>
  </si>
  <si>
    <t>Verbatim 25 GB 6x Blu-ray Single Layer Recordable Disc, 25/Pack</t>
  </si>
  <si>
    <t>Wilson Jones Leather-Like Binders with DublLock Round Rings</t>
  </si>
  <si>
    <t>Westland</t>
  </si>
  <si>
    <t>Michigan</t>
  </si>
  <si>
    <t>Gould Plastics 9-Pocket Panel Bin, 18-3/8w x 5-1/4d x 20-1/2h, Black</t>
  </si>
  <si>
    <t>Dover</t>
  </si>
  <si>
    <t>Delaware</t>
  </si>
  <si>
    <t>Imation 8gb Micro Traveldrive Usb 2.0 Flash Drive</t>
  </si>
  <si>
    <t>LF Elite 3D Dazzle Designer Hard Case Cover, Lf Stylus Pen and Wiper For Apple Iphone 5c Mini Lite</t>
  </si>
  <si>
    <t>New Albany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</si>
  <si>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</si>
  <si>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</si>
  <si>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</si>
  <si>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</si>
  <si>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</si>
  <si>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New York City</t>
  </si>
  <si>
    <t>New York</t>
  </si>
  <si>
    <t>Fasteners</t>
  </si>
  <si>
    <t>Advantus Push Pins</t>
  </si>
  <si>
    <t>AT&amp;T CL83451 4-Handset Telephone</t>
  </si>
  <si>
    <t>Troy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</si>
  <si>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</si>
  <si>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</si>
  <si>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</si>
  <si>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</si>
  <si>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</si>
  <si>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</si>
  <si>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</si>
  <si>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</si>
  <si>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</si>
  <si>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</si>
  <si>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Chicago</t>
  </si>
  <si>
    <t>Global Value Mid-Back Manager's Chair, Gray</t>
  </si>
  <si>
    <t>Gilbert</t>
  </si>
  <si>
    <t>Arizona</t>
  </si>
  <si>
    <t>Hunt BOSTON Model 1606 High-Volume Electric Pencil Sharpener, Beige</t>
  </si>
  <si>
    <t>netTALK DUO VoIP Telephone Service</t>
  </si>
  <si>
    <t>Springfield</t>
  </si>
  <si>
    <t>Virginia</t>
  </si>
  <si>
    <t>Snap-A-Way Black Print Carbonless Ruled Speed Letter, Triplicate</t>
  </si>
  <si>
    <t>Avery Binding System Hidden Tab Executive Style Index Sets</t>
  </si>
  <si>
    <t>Jackson</t>
  </si>
  <si>
    <t>Telephone Message Books with Fax/Mobile Section, 5 1/2" x 3 3/16"</t>
  </si>
  <si>
    <t>Memphis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</si>
  <si>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</si>
  <si>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</si>
  <si>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</si>
  <si>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</si>
  <si>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</si>
  <si>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</si>
  <si>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</si>
  <si>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</si>
  <si>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Decatur</t>
  </si>
  <si>
    <t>Alabama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</si>
  <si>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</si>
  <si>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</si>
  <si>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</si>
  <si>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</si>
  <si>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Durham</t>
  </si>
  <si>
    <t>Jet-Pak Recycled Peel 'N' Seal Padded Mailers</t>
  </si>
  <si>
    <t>Safco Industrial Wire Shelving</t>
  </si>
  <si>
    <t>Columbia</t>
  </si>
  <si>
    <t>South Carolina</t>
  </si>
  <si>
    <t>Novimex Swivel Fabric Task Chair</t>
  </si>
  <si>
    <t>Rochester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</si>
  <si>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</si>
  <si>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</si>
  <si>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</si>
  <si>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</si>
  <si>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</si>
  <si>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Minneapolis</t>
  </si>
  <si>
    <t>Xerox 1999</t>
  </si>
  <si>
    <t>Seth Thomas 13 1/2" Wall Clock</t>
  </si>
  <si>
    <t>Ibico Standard Transparent Covers</t>
  </si>
  <si>
    <t>Portland</t>
  </si>
  <si>
    <t>Oregon</t>
  </si>
  <si>
    <t>Flexible Leather- Look Classic Collection Ring Binder</t>
  </si>
  <si>
    <t>9-3/4 Diameter Round Wall Clock</t>
  </si>
  <si>
    <t>Trimflex Flexible Post Binders</t>
  </si>
  <si>
    <t>Saint Paul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</si>
  <si>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</si>
  <si>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</si>
  <si>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</si>
  <si>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</si>
  <si>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</si>
  <si>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</si>
  <si>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</si>
  <si>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</si>
  <si>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</si>
  <si>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</si>
  <si>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Charlotte</t>
  </si>
  <si>
    <t>Memorex Mini Travel Drive 8 GB USB 2.0 Flash Drive</t>
  </si>
  <si>
    <t>Speck Products Candyshell Flip Case</t>
  </si>
  <si>
    <t>Newell Chalk Holder</t>
  </si>
  <si>
    <t>Orland Park</t>
  </si>
  <si>
    <t>Logitech Gaming G510s - Keyboard</t>
  </si>
  <si>
    <t>Magnifier Swing Arm Lamp</t>
  </si>
  <si>
    <t>Urbandale</t>
  </si>
  <si>
    <t>Iowa</t>
  </si>
  <si>
    <t>Hunt PowerHouse Electric Pencil Sharpener, Blue</t>
  </si>
  <si>
    <t>Avery Durable Plastic 1" Binders</t>
  </si>
  <si>
    <t>Columbus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</si>
  <si>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</si>
  <si>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</si>
  <si>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</si>
  <si>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</si>
  <si>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</si>
  <si>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</si>
  <si>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Bristol</t>
  </si>
  <si>
    <t>GBC DocuBind 300 Electric Binding Machine</t>
  </si>
  <si>
    <t>Wilmington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</si>
  <si>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</si>
  <si>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</si>
  <si>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</si>
  <si>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</si>
  <si>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</si>
  <si>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Bloomington</t>
  </si>
  <si>
    <t>Bevis 44 x 96 Conference Tables</t>
  </si>
  <si>
    <t>Phoenix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</si>
  <si>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</si>
  <si>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</si>
  <si>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</si>
  <si>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</si>
  <si>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</si>
  <si>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</si>
  <si>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</si>
  <si>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Roseville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</si>
  <si>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</si>
  <si>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</si>
  <si>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</si>
  <si>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</si>
  <si>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</si>
  <si>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</si>
  <si>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</si>
  <si>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Newell 343</t>
  </si>
  <si>
    <t>Convenience Packs of Business Envelopes</t>
  </si>
  <si>
    <t>Xerox 1911</t>
  </si>
  <si>
    <t>Independence</t>
  </si>
  <si>
    <t>Missouri</t>
  </si>
  <si>
    <t>Sanyo 2.5 Cubic Foot Mid-Size Office Refrigerators</t>
  </si>
  <si>
    <t>Pasadena</t>
  </si>
  <si>
    <t>Newark</t>
  </si>
  <si>
    <t>Seth Thomas 14" Putty-Colored Wall Clock</t>
  </si>
  <si>
    <t>Franklin</t>
  </si>
  <si>
    <t>Plantronics Cordless Phone Headset with In-line Volume - M214C</t>
  </si>
  <si>
    <t>Anker Astro 15000mAh USB Portable Charger</t>
  </si>
  <si>
    <t>GBC Prestige Therm-A-Bind Covers</t>
  </si>
  <si>
    <t>Scottsdale</t>
  </si>
  <si>
    <t>Belkin 7 Outlet SurgeMaster Surge Protector with Phone Protection</t>
  </si>
  <si>
    <t>Jabra BIZ 2300 Duo QD Duo Corded Headset</t>
  </si>
  <si>
    <t>San Jose</t>
  </si>
  <si>
    <t>Southworth 25% Cotton Antique Laid Paper &amp; Envelopes</t>
  </si>
  <si>
    <t>Xerox 1883</t>
  </si>
  <si>
    <t>Tenex Personal Project File with Scoop Front Design, Black</t>
  </si>
  <si>
    <t>Newell 311</t>
  </si>
  <si>
    <t>Edmond</t>
  </si>
  <si>
    <t>Oklahoma</t>
  </si>
  <si>
    <t>Avery 519</t>
  </si>
  <si>
    <t>Avaya 5420 Digital phone</t>
  </si>
  <si>
    <t>Xerox 1920</t>
  </si>
  <si>
    <t>Lenovo 17-Key USB Numeric Keypad</t>
  </si>
  <si>
    <t>Carlsbad</t>
  </si>
  <si>
    <t>New Mexico</t>
  </si>
  <si>
    <t>Staple envelope</t>
  </si>
  <si>
    <t>Wilson Jones International Size A4 Ring Binders</t>
  </si>
  <si>
    <t>San Antonio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</si>
  <si>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</si>
  <si>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</si>
  <si>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</si>
  <si>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</si>
  <si>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</si>
  <si>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</si>
  <si>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</si>
  <si>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</si>
  <si>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</si>
  <si>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</si>
  <si>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</si>
  <si>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</si>
  <si>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</si>
  <si>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</si>
  <si>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</si>
  <si>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</si>
  <si>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</si>
  <si>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</si>
  <si>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</si>
  <si>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Monroe</t>
  </si>
  <si>
    <t>Louisiana</t>
  </si>
  <si>
    <t>AT&amp;T TR1909W</t>
  </si>
  <si>
    <t>Nokia Lumia 521 (T-Mobile)</t>
  </si>
  <si>
    <t>HP Standard 104 key PS/2 Keyboard</t>
  </si>
  <si>
    <t>Fairfield</t>
  </si>
  <si>
    <t>Connecticut</t>
  </si>
  <si>
    <t>Avery Poly Binder Pockets</t>
  </si>
  <si>
    <t>SanDisk Ultra 32 GB MicroSDHC Class 10 Memory Card</t>
  </si>
  <si>
    <t>Grand Prairie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</si>
  <si>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</si>
  <si>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</si>
  <si>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</si>
  <si>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</si>
  <si>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</si>
  <si>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Redlands</t>
  </si>
  <si>
    <t>Hamilton</t>
  </si>
  <si>
    <t>Binney &amp; Smith Crayola Metallic Colored Pencils, 8-Color Set</t>
  </si>
  <si>
    <t>Binney &amp; Smith inkTank Erasable Desk Highlighter, Chisel Tip, Yellow, 12/Box</t>
  </si>
  <si>
    <t>Westfield</t>
  </si>
  <si>
    <t>New Jersey</t>
  </si>
  <si>
    <t>Decoflex Hanging Personal Folder File</t>
  </si>
  <si>
    <t>Pressboard Covers with Storage Hooks, 9 1/2" x 11", Light Blue</t>
  </si>
  <si>
    <t>Wirebound Message Books, 5-1/2 x 4 Forms, 2 or 4 Forms per Page</t>
  </si>
  <si>
    <t>Akron</t>
  </si>
  <si>
    <t>Southworth 25% Cotton Linen-Finish Paper &amp; Envelopes</t>
  </si>
  <si>
    <t>Denver</t>
  </si>
  <si>
    <t>BoxOffice By Design Rectangular and Half-Moon Meeting Room Tables</t>
  </si>
  <si>
    <t>Bravo II Megaboss 12-Amp Hard Body Upright, Replacement Belts, 2 Belts per Pack</t>
  </si>
  <si>
    <t>Dallas</t>
  </si>
  <si>
    <t>Eureka Sanitaire  Commercial Upright</t>
  </si>
  <si>
    <t>Eldon 200 Class Desk Accessories, Burgundy</t>
  </si>
  <si>
    <t>Whittier</t>
  </si>
  <si>
    <t>Nortel Business Series Terminal T7208 Digital phone</t>
  </si>
  <si>
    <t>Saginaw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</si>
  <si>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</si>
  <si>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</si>
  <si>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</si>
  <si>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</si>
  <si>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</si>
  <si>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Medina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</si>
  <si>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</si>
  <si>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</si>
  <si>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</si>
  <si>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</si>
  <si>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</si>
  <si>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Dublin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</si>
  <si>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</si>
  <si>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</si>
  <si>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</si>
  <si>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</si>
  <si>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</si>
  <si>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Detroit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</si>
  <si>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</si>
  <si>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</si>
  <si>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</si>
  <si>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</si>
  <si>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</si>
  <si>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</si>
  <si>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Tampa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</si>
  <si>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</si>
  <si>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</si>
  <si>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</si>
  <si>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</si>
  <si>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Santa Clara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</si>
  <si>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</si>
  <si>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</si>
  <si>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</si>
  <si>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</si>
  <si>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</si>
  <si>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</si>
  <si>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</si>
  <si>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</si>
  <si>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</si>
  <si>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</si>
  <si>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</si>
  <si>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</si>
  <si>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San Diego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</si>
  <si>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</si>
  <si>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</si>
  <si>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</si>
  <si>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</si>
  <si>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</si>
  <si>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</si>
  <si>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</si>
  <si>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</si>
  <si>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</si>
  <si>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</si>
  <si>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</si>
  <si>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Brentwood</t>
  </si>
  <si>
    <t>Microsoft Sculpt Comfort Mouse</t>
  </si>
  <si>
    <t>Chapel Hill</t>
  </si>
  <si>
    <t>Quartet Omega Colored Chalk, 12/Pack</t>
  </si>
  <si>
    <t>Morristown</t>
  </si>
  <si>
    <t>Bagged Rubber Bands</t>
  </si>
  <si>
    <t>Cincinnati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</si>
  <si>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</si>
  <si>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</si>
  <si>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</si>
  <si>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</si>
  <si>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</si>
  <si>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</si>
  <si>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Inglewood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</si>
  <si>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</si>
  <si>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</si>
  <si>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</si>
  <si>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</si>
  <si>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</si>
  <si>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</si>
  <si>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</si>
  <si>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</si>
  <si>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</si>
  <si>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</si>
  <si>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</si>
  <si>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Tamarac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</si>
  <si>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</si>
  <si>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</si>
  <si>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</si>
  <si>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</si>
  <si>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</si>
  <si>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</si>
  <si>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</si>
  <si>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</si>
  <si>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</si>
  <si>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</si>
  <si>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</si>
  <si>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</si>
  <si>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Belleville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</si>
  <si>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</si>
  <si>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</si>
  <si>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</si>
  <si>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</si>
  <si>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</si>
  <si>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</si>
  <si>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</si>
  <si>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Taylor</t>
  </si>
  <si>
    <t>Newell 350</t>
  </si>
  <si>
    <t>Lakewood</t>
  </si>
  <si>
    <t>GBC Clear Cover, 8-1/2 x 11, unpunched, 25 covers per pack</t>
  </si>
  <si>
    <t>Boston Heavy-Duty Trimline Electric Pencil Sharpeners</t>
  </si>
  <si>
    <t>Arlington</t>
  </si>
  <si>
    <t>Faber Castell Col-Erase Pencils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</si>
  <si>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</si>
  <si>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</si>
  <si>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</si>
  <si>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</si>
  <si>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</si>
  <si>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Hackensack</t>
  </si>
  <si>
    <t>Deflect-o SuperTray Unbreakable Stackable Tray, Letter, Black</t>
  </si>
  <si>
    <t>Saint Petersburg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</si>
  <si>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</si>
  <si>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</si>
  <si>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</si>
  <si>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</si>
  <si>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</si>
  <si>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</si>
  <si>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Long Beach</t>
  </si>
  <si>
    <t>OIC Binder Clips</t>
  </si>
  <si>
    <t>Hesperia</t>
  </si>
  <si>
    <t>Logitech Wireless Headset h800</t>
  </si>
  <si>
    <t>Murfreesboro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</si>
  <si>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</si>
  <si>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</si>
  <si>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</si>
  <si>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</si>
  <si>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</si>
  <si>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</si>
  <si>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</si>
  <si>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</si>
  <si>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</si>
  <si>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</si>
  <si>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Copiers</t>
  </si>
  <si>
    <t>Hewlett Packard LaserJet 3310 Copier</t>
  </si>
  <si>
    <t>Avery Non-Stick Binders</t>
  </si>
  <si>
    <t>Tuff Stuff Recycled Round Ring Binders</t>
  </si>
  <si>
    <t>Hon 5100 Series Wood Tables</t>
  </si>
  <si>
    <t>Layton</t>
  </si>
  <si>
    <t>OIC Binder Clips, Mini, 1/4" Capacity, Black</t>
  </si>
  <si>
    <t>Newell 314</t>
  </si>
  <si>
    <t>Square Credit Card Reader, 4 1/2" x 4 1/2" x 1", White</t>
  </si>
  <si>
    <t>Austin</t>
  </si>
  <si>
    <t>Lowell</t>
  </si>
  <si>
    <t>Massachusetts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</si>
  <si>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</si>
  <si>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</si>
  <si>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</si>
  <si>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</si>
  <si>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</si>
  <si>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</si>
  <si>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</si>
  <si>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</si>
  <si>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Georgia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</si>
  <si>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</si>
  <si>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</si>
  <si>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</si>
  <si>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</si>
  <si>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</si>
  <si>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Same Day</t>
  </si>
  <si>
    <t>Manchester</t>
  </si>
  <si>
    <t>Wilson Jones “Snap” Scratch Pad Binder Tool for Ring Binders</t>
  </si>
  <si>
    <t>Staple remover</t>
  </si>
  <si>
    <t>Pizazz Global Quick File</t>
  </si>
  <si>
    <t>Harlingen</t>
  </si>
  <si>
    <t>Xerox 1930</t>
  </si>
  <si>
    <t>File Shuttle I and Handi-File</t>
  </si>
  <si>
    <t>Tucson</t>
  </si>
  <si>
    <t>NETGEAR AC1750 Dual Band Gigabit Smart WiFi Router</t>
  </si>
  <si>
    <t>Newell 324</t>
  </si>
  <si>
    <t>Microsoft Natural Keyboard Elite</t>
  </si>
  <si>
    <t>Quincy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</si>
  <si>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</si>
  <si>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</si>
  <si>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</si>
  <si>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</si>
  <si>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</si>
  <si>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</si>
  <si>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</si>
  <si>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</si>
  <si>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Pembroke Pines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</si>
  <si>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</si>
  <si>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</si>
  <si>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</si>
  <si>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</si>
  <si>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</si>
  <si>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</si>
  <si>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Des Moines</t>
  </si>
  <si>
    <t>Nortel Meridian M3904 Professional Digital phone</t>
  </si>
  <si>
    <t>Canon PC1080F Personal Copier</t>
  </si>
  <si>
    <t>Peoria</t>
  </si>
  <si>
    <t>Wilson Jones Century Plastic Molded Ring Binders</t>
  </si>
  <si>
    <t>Las Vegas</t>
  </si>
  <si>
    <t>Nevada</t>
  </si>
  <si>
    <t>Tuf-Vin Binders</t>
  </si>
  <si>
    <t>Warwick</t>
  </si>
  <si>
    <t>Rhode Island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</si>
  <si>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</si>
  <si>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</si>
  <si>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</si>
  <si>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</si>
  <si>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</si>
  <si>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</si>
  <si>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Miami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</si>
  <si>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</si>
  <si>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</si>
  <si>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</si>
  <si>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</si>
  <si>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</si>
  <si>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</si>
  <si>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</si>
  <si>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</si>
  <si>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</si>
  <si>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</si>
  <si>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</si>
  <si>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</si>
  <si>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Huntington Beach</t>
  </si>
  <si>
    <t>Bulldog Vacuum Base Pencil Sharpener</t>
  </si>
  <si>
    <t>Bevis Steel Folding Chairs</t>
  </si>
  <si>
    <t>Richmond</t>
  </si>
  <si>
    <t>Xerox 1987</t>
  </si>
  <si>
    <t>American Pencil</t>
  </si>
  <si>
    <t>White Envelopes, White Envelopes with Clear Poly Window</t>
  </si>
  <si>
    <t>Louisville</t>
  </si>
  <si>
    <t>KeyTronic 6101 Series - Keyboard - Black</t>
  </si>
  <si>
    <t>Lawrence</t>
  </si>
  <si>
    <t>Westinghouse Mesh Shade Clip-On Gooseneck Lamp, Black</t>
  </si>
  <si>
    <t>Crate-A-Files</t>
  </si>
  <si>
    <t>Mississippi</t>
  </si>
  <si>
    <t>Hon Multipurpose Stacking Arm Chairs</t>
  </si>
  <si>
    <t>Canton</t>
  </si>
  <si>
    <t>Coloredge Poster Frame</t>
  </si>
  <si>
    <t>GBC VeloBinder Manual Binding System</t>
  </si>
  <si>
    <t>New Rochelle</t>
  </si>
  <si>
    <t>Epson WorkForce WF-2530 All-in-One Printer, Copier Scanner</t>
  </si>
  <si>
    <t>Design Ebony Sketching Pencil</t>
  </si>
  <si>
    <t>Gastonia</t>
  </si>
  <si>
    <t>GBC ProClick 150 Presentation Binding System</t>
  </si>
  <si>
    <t>Woodgrain Magazine Files by Perma</t>
  </si>
  <si>
    <t>Letter Size Cart</t>
  </si>
  <si>
    <t>Jacksonville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</si>
  <si>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</si>
  <si>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</si>
  <si>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</si>
  <si>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</si>
  <si>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</si>
  <si>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</si>
  <si>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</si>
  <si>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</si>
  <si>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</si>
  <si>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</si>
  <si>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</si>
  <si>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</si>
  <si>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</si>
  <si>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</si>
  <si>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</si>
  <si>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</si>
  <si>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</si>
  <si>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</si>
  <si>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</si>
  <si>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</si>
  <si>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Norman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</si>
  <si>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</si>
  <si>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</si>
  <si>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</si>
  <si>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</si>
  <si>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</si>
  <si>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</si>
  <si>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</si>
  <si>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</si>
  <si>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</si>
  <si>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</si>
  <si>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Park Ridge</t>
  </si>
  <si>
    <t>Amarillo</t>
  </si>
  <si>
    <t>Bush Mission Pointe Library</t>
  </si>
  <si>
    <t>Cardinal Hold-It CD Pocket</t>
  </si>
  <si>
    <t>Lindenhurst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</si>
  <si>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</si>
  <si>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</si>
  <si>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</si>
  <si>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</si>
  <si>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</si>
  <si>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</si>
  <si>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</si>
  <si>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</si>
  <si>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</si>
  <si>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</si>
  <si>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</si>
  <si>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</si>
  <si>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</si>
  <si>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</si>
  <si>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</si>
  <si>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</si>
  <si>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Huntsville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</si>
  <si>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</si>
  <si>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</si>
  <si>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</si>
  <si>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</si>
  <si>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</si>
  <si>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</si>
  <si>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Fayetteville</t>
  </si>
  <si>
    <t>Arkansas</t>
  </si>
  <si>
    <t>Strathmore #10 Envelopes, Ultimate White</t>
  </si>
  <si>
    <t>Costa Mesa</t>
  </si>
  <si>
    <t>Clear Mylar Reinforcing Strips</t>
  </si>
  <si>
    <t>Howard Miller 14-1/2" Diameter Chrome Round Wall Clock</t>
  </si>
  <si>
    <t>Deflect-O Glasstique Clear Desk Accessories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</si>
  <si>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</si>
  <si>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</si>
  <si>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</si>
  <si>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</si>
  <si>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</si>
  <si>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</si>
  <si>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Atlanta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</si>
  <si>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</si>
  <si>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</si>
  <si>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</si>
  <si>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</si>
  <si>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Gladstone</t>
  </si>
  <si>
    <t>Executive Impressions Supervisor Wall Clock</t>
  </si>
  <si>
    <t>SanDisk Cruzer 32 GB USB Flash Drive</t>
  </si>
  <si>
    <t>Newell 327</t>
  </si>
  <si>
    <t>Newell 317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</si>
  <si>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</si>
  <si>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</si>
  <si>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</si>
  <si>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</si>
  <si>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</si>
  <si>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</si>
  <si>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</si>
  <si>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</si>
  <si>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</si>
  <si>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</si>
  <si>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Lakeland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</si>
  <si>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</si>
  <si>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</si>
  <si>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</si>
  <si>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</si>
  <si>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</si>
  <si>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</si>
  <si>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Montgomery</t>
  </si>
  <si>
    <t>Panasonic KX-TG9471B</t>
  </si>
  <si>
    <t>Mesa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</si>
  <si>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</si>
  <si>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</si>
  <si>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</si>
  <si>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</si>
  <si>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</si>
  <si>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Green Bay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</si>
  <si>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</si>
  <si>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</si>
  <si>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</si>
  <si>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</si>
  <si>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</si>
  <si>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</si>
  <si>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</si>
  <si>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</si>
  <si>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</si>
  <si>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</si>
  <si>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Anaheim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</si>
  <si>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</si>
  <si>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</si>
  <si>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</si>
  <si>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</si>
  <si>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</si>
  <si>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</si>
  <si>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</si>
  <si>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</si>
  <si>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</si>
  <si>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</si>
  <si>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</si>
  <si>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</si>
  <si>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</si>
  <si>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</si>
  <si>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</si>
  <si>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Marysville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</si>
  <si>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</si>
  <si>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</si>
  <si>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</si>
  <si>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</si>
  <si>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</si>
  <si>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</si>
  <si>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</si>
  <si>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</si>
  <si>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Salem</t>
  </si>
  <si>
    <t>i.Sound Portable Power - 8000 mAh</t>
  </si>
  <si>
    <t>Xerox 225</t>
  </si>
  <si>
    <t>Xerox 1894</t>
  </si>
  <si>
    <t>Laredo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</si>
  <si>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</si>
  <si>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</si>
  <si>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</si>
  <si>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</si>
  <si>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</si>
  <si>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</si>
  <si>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</si>
  <si>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</si>
  <si>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</si>
  <si>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</si>
  <si>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</si>
  <si>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</si>
  <si>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</si>
  <si>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Grove City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</si>
  <si>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</si>
  <si>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</si>
  <si>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</si>
  <si>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</si>
  <si>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</si>
  <si>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</si>
  <si>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Dearborn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</si>
  <si>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</si>
  <si>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</si>
  <si>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</si>
  <si>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</si>
  <si>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</si>
  <si>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</si>
  <si>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</si>
  <si>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</si>
  <si>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</si>
  <si>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</si>
  <si>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Warner Robins</t>
  </si>
  <si>
    <t>Office Star - Mesh Screen back chair with Vinyl seat</t>
  </si>
  <si>
    <t>Premium Transparent Presentation Covers by GBC</t>
  </si>
  <si>
    <t>Tripp Lite TLP810NET Broadband Surge for Modem/Fax</t>
  </si>
  <si>
    <t>Vallejo</t>
  </si>
  <si>
    <t>Wilson Jones Turn Tabs Binder Tool for Ring Binders</t>
  </si>
  <si>
    <t>Eldon 200 Class Desk Accessories</t>
  </si>
  <si>
    <t>Mission Viejo</t>
  </si>
  <si>
    <t>Economy Rollaway Files</t>
  </si>
  <si>
    <t>Avery 480</t>
  </si>
  <si>
    <t>Rochester Hills</t>
  </si>
  <si>
    <t>Plainfield</t>
  </si>
  <si>
    <t>Xerox 1993</t>
  </si>
  <si>
    <t>Eureka The Boss Plus 12-Amp Hard Box Upright Vacuum, Red</t>
  </si>
  <si>
    <t>Sierra Vista</t>
  </si>
  <si>
    <t>Belkin F9H710-06 7 Outlet SurgeMaster Surge Protector</t>
  </si>
  <si>
    <t>Vancouver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</si>
  <si>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</si>
  <si>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</si>
  <si>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</si>
  <si>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</si>
  <si>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</si>
  <si>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</si>
  <si>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</si>
  <si>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</si>
  <si>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Cleveland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</si>
  <si>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</si>
  <si>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</si>
  <si>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</si>
  <si>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</si>
  <si>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</si>
  <si>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</si>
  <si>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</si>
  <si>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Tyler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</si>
  <si>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</si>
  <si>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</si>
  <si>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</si>
  <si>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</si>
  <si>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</si>
  <si>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</si>
  <si>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Burlington</t>
  </si>
  <si>
    <t>Cubify CubeX 3D Printer Triple Head Print</t>
  </si>
  <si>
    <t>Avery 516</t>
  </si>
  <si>
    <t>Bush Andora Bookcase, Maple/Graphite Gray Finish</t>
  </si>
  <si>
    <t>Waynesboro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</si>
  <si>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</si>
  <si>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</si>
  <si>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</si>
  <si>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</si>
  <si>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Chester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</si>
  <si>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</si>
  <si>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</si>
  <si>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</si>
  <si>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</si>
  <si>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</si>
  <si>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</si>
  <si>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Cary</t>
  </si>
  <si>
    <t>Xerox 220</t>
  </si>
  <si>
    <t>Fellowes 8 Outlet Superior Workstation Surge Protector</t>
  </si>
  <si>
    <t>O'Sullivan Living Dimensions 5-Shelf Bookcases</t>
  </si>
  <si>
    <t>Palm Coast</t>
  </si>
  <si>
    <t>#10- 4 1/8" x 9 1/2" Security-Tint Envelopes</t>
  </si>
  <si>
    <t>Mount Vernon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</si>
  <si>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</si>
  <si>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</si>
  <si>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</si>
  <si>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</si>
  <si>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</si>
  <si>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</si>
  <si>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</si>
  <si>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</si>
  <si>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Hialeah</t>
  </si>
  <si>
    <t>Acme Softgrip Scissors</t>
  </si>
  <si>
    <t>Manila Recycled Extra-Heavyweight Clasp Envelopes, 6" x 9"</t>
  </si>
  <si>
    <t>ClearSounds CSC500 Amplified Spirit Phone Corded phone</t>
  </si>
  <si>
    <t>Oceanside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</si>
  <si>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</si>
  <si>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</si>
  <si>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</si>
  <si>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</si>
  <si>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</si>
  <si>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</si>
  <si>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</si>
  <si>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</si>
  <si>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</si>
  <si>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</si>
  <si>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</si>
  <si>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Evanston</t>
  </si>
  <si>
    <t>Belkin iPhone and iPad Lightning Cable</t>
  </si>
  <si>
    <t>Trenton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</si>
  <si>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</si>
  <si>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</si>
  <si>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</si>
  <si>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</si>
  <si>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</si>
  <si>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Cottage Grove</t>
  </si>
  <si>
    <t>Avery 476</t>
  </si>
  <si>
    <t>Bossier City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</si>
  <si>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</si>
  <si>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</si>
  <si>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</si>
  <si>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</si>
  <si>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</si>
  <si>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</si>
  <si>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</si>
  <si>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</si>
  <si>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</si>
  <si>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</si>
  <si>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</si>
  <si>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</si>
  <si>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</si>
  <si>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</si>
  <si>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</si>
  <si>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</si>
  <si>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Lancaster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</si>
  <si>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</si>
  <si>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</si>
  <si>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</si>
  <si>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</si>
  <si>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Asheville</t>
  </si>
  <si>
    <t>Cisco Unified IP Phone 7945G VoIP phone</t>
  </si>
  <si>
    <t>Avery 499</t>
  </si>
  <si>
    <t>Xerox 1887</t>
  </si>
  <si>
    <t>Smead Alpha-Z Color-Coded Second Alphabetical Labels and Starter Set</t>
  </si>
  <si>
    <t>Lake Elsinore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</si>
  <si>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</si>
  <si>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</si>
  <si>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</si>
  <si>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</si>
  <si>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</si>
  <si>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</si>
  <si>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>Omaha</t>
  </si>
  <si>
    <t xml:space="preserve">Kensington SlimBlade Notebook Wireless Mouse with Nano Receiver </t>
  </si>
  <si>
    <t>Edmonds</t>
  </si>
  <si>
    <t>Newell 32</t>
  </si>
  <si>
    <t>Belkin F9G930V10-GRY 9 Outlet Surge</t>
  </si>
  <si>
    <t>Santa Ana</t>
  </si>
  <si>
    <t>Razer Tiamat Over Ear 7.1 Surround Sound PC Gaming Headset</t>
  </si>
  <si>
    <t>Milwaukee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</si>
  <si>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</si>
  <si>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</si>
  <si>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</si>
  <si>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</si>
  <si>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</si>
  <si>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</si>
  <si>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</si>
  <si>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</si>
  <si>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</si>
  <si>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</si>
  <si>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Florence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</si>
  <si>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</si>
  <si>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</si>
  <si>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</si>
  <si>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</si>
  <si>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</si>
  <si>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</si>
  <si>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</si>
  <si>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</si>
  <si>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</si>
  <si>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</si>
  <si>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</si>
  <si>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</si>
  <si>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</si>
  <si>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</si>
  <si>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</si>
  <si>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Lorain</t>
  </si>
  <si>
    <t>Linden 10" Round Wall Clock, Black</t>
  </si>
  <si>
    <t>Linden</t>
  </si>
  <si>
    <t>Maxell DVD-RAM Discs</t>
  </si>
  <si>
    <t>Salinas</t>
  </si>
  <si>
    <t>DIXON Oriole Pencils</t>
  </si>
  <si>
    <t>Xerox 202</t>
  </si>
  <si>
    <t>Xerox 1884</t>
  </si>
  <si>
    <t>Acme Box Cutter Scissors</t>
  </si>
  <si>
    <t>Staple magnet</t>
  </si>
  <si>
    <t>New Brunswick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</si>
  <si>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</si>
  <si>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</si>
  <si>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</si>
  <si>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</si>
  <si>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</si>
  <si>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</si>
  <si>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</si>
  <si>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</si>
  <si>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</si>
  <si>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New Hampshire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</si>
  <si>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</si>
  <si>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</si>
  <si>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</si>
  <si>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</si>
  <si>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</si>
  <si>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</si>
  <si>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</si>
  <si>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</si>
  <si>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Maryland</t>
  </si>
  <si>
    <t xml:space="preserve">Anker Ultrathin Bluetooth Wireless Keyboard Aluminum Cover with Stand 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</si>
  <si>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</si>
  <si>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</si>
  <si>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</si>
  <si>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</si>
  <si>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</si>
  <si>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</si>
  <si>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Garland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</si>
  <si>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</si>
  <si>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</si>
  <si>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</si>
  <si>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</si>
  <si>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</si>
  <si>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</si>
  <si>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</si>
  <si>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</si>
  <si>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</si>
  <si>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</si>
  <si>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Norwich</t>
  </si>
  <si>
    <t>Lesro Sheffield Collection Coffee Table, End Table, Center Table, Corner Table</t>
  </si>
  <si>
    <t>Acco Perma 4000 Stacking Storage Drawers</t>
  </si>
  <si>
    <t>Alexandria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</si>
  <si>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</si>
  <si>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</si>
  <si>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</si>
  <si>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</si>
  <si>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</si>
  <si>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Toledo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</si>
  <si>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</si>
  <si>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</si>
  <si>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</si>
  <si>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</si>
  <si>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Farmington</t>
  </si>
  <si>
    <t>Riverside</t>
  </si>
  <si>
    <t>Xerox 213</t>
  </si>
  <si>
    <t>Fellowes 8 Outlet Superior Workstation Surge Protector w/o Phone/Fax/Modem Protection</t>
  </si>
  <si>
    <t>Message Book, Standard Line "While You Were Out", 5 1/2" X 4", 200 Sets/Book</t>
  </si>
  <si>
    <t>Torrance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</si>
  <si>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</si>
  <si>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</si>
  <si>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</si>
  <si>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</si>
  <si>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</si>
  <si>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</si>
  <si>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</si>
  <si>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Round Rock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</si>
  <si>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</si>
  <si>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</si>
  <si>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</si>
  <si>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</si>
  <si>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Boca Raton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</si>
  <si>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</si>
  <si>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</si>
  <si>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</si>
  <si>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</si>
  <si>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</si>
  <si>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</si>
  <si>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</si>
  <si>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</si>
  <si>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</si>
  <si>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</si>
  <si>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</si>
  <si>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</si>
  <si>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</si>
  <si>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</si>
  <si>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</si>
  <si>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Virginia Beach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</si>
  <si>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</si>
  <si>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</si>
  <si>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</si>
  <si>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</si>
  <si>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</si>
  <si>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</si>
  <si>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Murrieta</t>
  </si>
  <si>
    <t>Fellowes Super Stor/Drawer Files</t>
  </si>
  <si>
    <t>UniKeep View Case Binders</t>
  </si>
  <si>
    <t>Eldon Delta Triangular Chair Mat, 52" x 58", Clear</t>
  </si>
  <si>
    <t>Olympia</t>
  </si>
  <si>
    <t>Project Tote Personal File</t>
  </si>
  <si>
    <t>Enermax Acrylux Wireless Keyboard</t>
  </si>
  <si>
    <t>G.E. Halogen Desk Lamp Bulbs</t>
  </si>
  <si>
    <t>OtterBox Commuter Series Case - Samsung Galaxy S4</t>
  </si>
  <si>
    <t xml:space="preserve">Iceberg Mobile Mega Data/Printer Cart </t>
  </si>
  <si>
    <t>District of Columbia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</si>
  <si>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</si>
  <si>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</si>
  <si>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</si>
  <si>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</si>
  <si>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</si>
  <si>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</si>
  <si>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</si>
  <si>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</si>
  <si>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</si>
  <si>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</si>
  <si>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</si>
  <si>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Jefferson City</t>
  </si>
  <si>
    <t>Eldon Advantage Chair Mats for Low to Medium Pile Carpets</t>
  </si>
  <si>
    <t>Aluminum Screw Posts</t>
  </si>
  <si>
    <t>Newell 336</t>
  </si>
  <si>
    <t>Saint Peters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</si>
  <si>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</si>
  <si>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</si>
  <si>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</si>
  <si>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</si>
  <si>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Rockford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</si>
  <si>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</si>
  <si>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</si>
  <si>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</si>
  <si>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</si>
  <si>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</si>
  <si>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</si>
  <si>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</si>
  <si>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</si>
  <si>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</si>
  <si>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</si>
  <si>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</si>
  <si>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</si>
  <si>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</si>
  <si>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</si>
  <si>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Brownsville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</si>
  <si>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</si>
  <si>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</si>
  <si>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</si>
  <si>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</si>
  <si>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</si>
  <si>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</si>
  <si>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Yonkers</t>
  </si>
  <si>
    <t>Ativa V4110MDD Micro-Cut Shredder</t>
  </si>
  <si>
    <t>Xerox 224</t>
  </si>
  <si>
    <t>Oakland</t>
  </si>
  <si>
    <t>Avery 488</t>
  </si>
  <si>
    <t>Innergie mMini Combo Duo USB Travel Charging Kit</t>
  </si>
  <si>
    <t>Stanley Contemporary Battery Pencil Sharpeners</t>
  </si>
  <si>
    <t>AT&amp;T 1080 Corded phone</t>
  </si>
  <si>
    <t>Clinton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</si>
  <si>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</si>
  <si>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</si>
  <si>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</si>
  <si>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</si>
  <si>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</si>
  <si>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</si>
  <si>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</si>
  <si>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</si>
  <si>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</si>
  <si>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</si>
  <si>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</si>
  <si>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</si>
  <si>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Encinitas</t>
  </si>
  <si>
    <t>Bush Saratoga Collection 5-Shelf Bookcase, Hanover Cherry, *Special Order</t>
  </si>
  <si>
    <t>Roswell</t>
  </si>
  <si>
    <t>Ampad Evidence Wirebond Steno Books, 6" x 9"</t>
  </si>
  <si>
    <t>Jonesboro</t>
  </si>
  <si>
    <t>Apple iPhone 5C</t>
  </si>
  <si>
    <t>Newell 351</t>
  </si>
  <si>
    <t>KI Adjustable-Height Table</t>
  </si>
  <si>
    <t>Xerox 1945</t>
  </si>
  <si>
    <t>Antioch</t>
  </si>
  <si>
    <t>Avery 502</t>
  </si>
  <si>
    <t>Homestead</t>
  </si>
  <si>
    <t>Steel Personal Filing/Posting Tote</t>
  </si>
  <si>
    <t>La Porte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</si>
  <si>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</si>
  <si>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</si>
  <si>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</si>
  <si>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</si>
  <si>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</si>
  <si>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Lansing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</si>
  <si>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</si>
  <si>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</si>
  <si>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</si>
  <si>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</si>
  <si>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Cuyahoga Falls</t>
  </si>
  <si>
    <t>Eldon Regeneration Recycled Desk Accessories, Smoke</t>
  </si>
  <si>
    <t>Reno</t>
  </si>
  <si>
    <t>Crayola Anti Dust Chalk, 12/Pack</t>
  </si>
  <si>
    <t>Harrisonburg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</si>
  <si>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</si>
  <si>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</si>
  <si>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</si>
  <si>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</si>
  <si>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Escondido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</si>
  <si>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</si>
  <si>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</si>
  <si>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</si>
  <si>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</si>
  <si>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</si>
  <si>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Royal Oak</t>
  </si>
  <si>
    <t>Geographics Note Cards, Blank, White, 8 1/2" x 11"</t>
  </si>
  <si>
    <t>ACCOHIDE Binder by Acco</t>
  </si>
  <si>
    <t>Avery 3 1/2" Diskette Storage Pages, 10/Pack</t>
  </si>
  <si>
    <t>Staple-on labels</t>
  </si>
  <si>
    <t>Rockville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</si>
  <si>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</si>
  <si>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</si>
  <si>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</si>
  <si>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</si>
  <si>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</si>
  <si>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</si>
  <si>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 Telephone</t>
  </si>
  <si>
    <t>GuestStacker Chair with Chrome Finish Legs</t>
  </si>
  <si>
    <t>Xerox 1924</t>
  </si>
  <si>
    <t>Coral Springs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</si>
  <si>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</si>
  <si>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</si>
  <si>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</si>
  <si>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</si>
  <si>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</si>
  <si>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</si>
  <si>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</si>
  <si>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</si>
  <si>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</si>
  <si>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</si>
  <si>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</si>
  <si>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</si>
  <si>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</si>
  <si>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Buffalo</t>
  </si>
  <si>
    <t>Blue String-Tie &amp; Button Interoffice Envelopes, 10 x 13</t>
  </si>
  <si>
    <t>Canon Imageclass D680 Copier / Fax</t>
  </si>
  <si>
    <t>Boynton Beach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</si>
  <si>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</si>
  <si>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</si>
  <si>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</si>
  <si>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</si>
  <si>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</si>
  <si>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</si>
  <si>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Gulfport</t>
  </si>
  <si>
    <t>Fashion Color Clasp Envelopes</t>
  </si>
  <si>
    <t>Fresno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</si>
  <si>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</si>
  <si>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</si>
  <si>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</si>
  <si>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</si>
  <si>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</si>
  <si>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</si>
  <si>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</si>
  <si>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</si>
  <si>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</si>
  <si>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Greenville</t>
  </si>
  <si>
    <t>XtraLife ClearVue Slant-D Ring Binder, White, 3"</t>
  </si>
  <si>
    <t>Pencil and Crayon Sharpener</t>
  </si>
  <si>
    <t>Ampad Phone Message Book, Recycled, 400 Message Capacity, 5 ¾” x 11”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</si>
  <si>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</si>
  <si>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</si>
  <si>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</si>
  <si>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</si>
  <si>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</si>
  <si>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Macon</t>
  </si>
  <si>
    <t>Memorex Froggy Flash Drive 4 GB</t>
  </si>
  <si>
    <t>Maxell 74 Minute CD-R Spindle, 50/Pack</t>
  </si>
  <si>
    <t>Cedar Rapids</t>
  </si>
  <si>
    <t>Geemarc AmpliPOWER60</t>
  </si>
  <si>
    <t>Avery 48</t>
  </si>
  <si>
    <t>Avery Arch Ring Binders</t>
  </si>
  <si>
    <t>Xerox 1915</t>
  </si>
  <si>
    <t>Avery Reinforcements for Hole-Punch Pages</t>
  </si>
  <si>
    <t>Providence</t>
  </si>
  <si>
    <t>Colorific Watercolor Pencils</t>
  </si>
  <si>
    <t>BIC Liqua Brite Liner</t>
  </si>
  <si>
    <t>ACCOHIDE 3-Ring Binder, Blue, 1"</t>
  </si>
  <si>
    <t>Xerox 1973</t>
  </si>
  <si>
    <t>Pueblo</t>
  </si>
  <si>
    <t>GBC Binding covers</t>
  </si>
  <si>
    <t>Sauder Cornerstone Collection Library</t>
  </si>
  <si>
    <t>Westinghouse Floor Lamp with Metal Mesh Shade, Black</t>
  </si>
  <si>
    <t>Blue Parrot B250XT Professional Grade Wireless Bluetooth Headset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</si>
  <si>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</si>
  <si>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</si>
  <si>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</si>
  <si>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</si>
  <si>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</si>
  <si>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</si>
  <si>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</si>
  <si>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Deltona</t>
  </si>
  <si>
    <t>Murray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</si>
  <si>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</si>
  <si>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</si>
  <si>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</si>
  <si>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</si>
  <si>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</si>
  <si>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Middletown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</si>
  <si>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</si>
  <si>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</si>
  <si>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</si>
  <si>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</si>
  <si>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</si>
  <si>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Freeport</t>
  </si>
  <si>
    <t>Boston 16701 Slimline Battery Pencil Sharpener</t>
  </si>
  <si>
    <t>Avery 494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</si>
  <si>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</si>
  <si>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</si>
  <si>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</si>
  <si>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</si>
  <si>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</si>
  <si>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</si>
  <si>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</si>
  <si>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</si>
  <si>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</si>
  <si>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</si>
  <si>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</si>
  <si>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Pico Rivera</t>
  </si>
  <si>
    <t>Logitech Desktop MK120 Mouse and keyboard Combo</t>
  </si>
  <si>
    <t>Pressboard Data Binder, Crimson, 12" X 8 1/2"</t>
  </si>
  <si>
    <t>Provo</t>
  </si>
  <si>
    <t>Lesro Round Back Collection Coffee Table, End Table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</si>
  <si>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</si>
  <si>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</si>
  <si>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</si>
  <si>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</si>
  <si>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</si>
  <si>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</si>
  <si>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Smyrna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</si>
  <si>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</si>
  <si>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</si>
  <si>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</si>
  <si>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</si>
  <si>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</si>
  <si>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</si>
  <si>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</si>
  <si>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</si>
  <si>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</si>
  <si>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</si>
  <si>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</si>
  <si>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</si>
  <si>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</si>
  <si>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</si>
  <si>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</si>
  <si>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</si>
  <si>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</si>
  <si>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</si>
  <si>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</si>
  <si>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</si>
  <si>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Parma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</si>
  <si>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</si>
  <si>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</si>
  <si>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</si>
  <si>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</si>
  <si>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</si>
  <si>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</si>
  <si>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</si>
  <si>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</si>
  <si>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Mobile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</si>
  <si>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</si>
  <si>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</si>
  <si>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</si>
  <si>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</si>
  <si>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New Bedford</t>
  </si>
  <si>
    <t>Irving</t>
  </si>
  <si>
    <t>DAX Wood Document Frame</t>
  </si>
  <si>
    <t>Wilson Jones Heavy-Duty Casebound Ring Binders with Metal Hinges</t>
  </si>
  <si>
    <t>Vineland</t>
  </si>
  <si>
    <t>Glendale</t>
  </si>
  <si>
    <t>Global Executive Mid-Back Manager's Chair</t>
  </si>
  <si>
    <t>Xerox 1946</t>
  </si>
  <si>
    <t>Newell 320</t>
  </si>
  <si>
    <t>Eldon Image Series Desk Accessories, Burgundy</t>
  </si>
  <si>
    <t>Niagara Falls</t>
  </si>
  <si>
    <t>Newell 340</t>
  </si>
  <si>
    <t>Avery 506</t>
  </si>
  <si>
    <t>Thomasville</t>
  </si>
  <si>
    <t>Westminster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</si>
  <si>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</si>
  <si>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</si>
  <si>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</si>
  <si>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</si>
  <si>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</si>
  <si>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</si>
  <si>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</si>
  <si>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</si>
  <si>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Coppell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</si>
  <si>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</si>
  <si>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</si>
  <si>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</si>
  <si>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</si>
  <si>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</si>
  <si>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</si>
  <si>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Pomona</t>
  </si>
  <si>
    <t>North Las Vegas</t>
  </si>
  <si>
    <t>Newell 325</t>
  </si>
  <si>
    <t>Xerox 1970</t>
  </si>
  <si>
    <t>Allentown</t>
  </si>
  <si>
    <t>12 Colored Short Pencils</t>
  </si>
  <si>
    <t>Master Caster Door Stop, Large Neon Orange</t>
  </si>
  <si>
    <t>Rubber Band Ball</t>
  </si>
  <si>
    <t>Loose Memo Sheets</t>
  </si>
  <si>
    <t>Xerox 1988</t>
  </si>
  <si>
    <t>Tempe</t>
  </si>
  <si>
    <t>Neat Ideas Personal Hanging Folder Files, Black</t>
  </si>
  <si>
    <t>Belkin OmniView SE Rackmount Kit</t>
  </si>
  <si>
    <t>Laguna Niguel</t>
  </si>
  <si>
    <t>Bridgeton</t>
  </si>
  <si>
    <t>Rogers Jumbo File, Granite</t>
  </si>
  <si>
    <t>Commercial WindTunnel Clean Air Upright Vacuum, Replacement Belts, Filtration Bags</t>
  </si>
  <si>
    <t>Everett</t>
  </si>
  <si>
    <t>Watertown</t>
  </si>
  <si>
    <t>Tenex Personal Self-Stacking Standard File Box, Black/Gray</t>
  </si>
  <si>
    <t>Hoover Commercial Soft Guard Upright Vacuum And Disposable Filtration Bags</t>
  </si>
  <si>
    <t>Appleton</t>
  </si>
  <si>
    <t>Avery 481</t>
  </si>
  <si>
    <t>Bellevue</t>
  </si>
  <si>
    <t>Newell 310</t>
  </si>
  <si>
    <t>Newell 319</t>
  </si>
  <si>
    <t>Avery 518</t>
  </si>
  <si>
    <t>Sensible Storage WireTech Storage Systems</t>
  </si>
  <si>
    <t>Allen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</si>
  <si>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</si>
  <si>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</si>
  <si>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</si>
  <si>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</si>
  <si>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</si>
  <si>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El Paso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</si>
  <si>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</si>
  <si>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</si>
  <si>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</si>
  <si>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</si>
  <si>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</si>
  <si>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Grapevine</t>
  </si>
  <si>
    <t>Dixon Ticonderoga Erasable Colored Pencil Set, 12-Color</t>
  </si>
  <si>
    <t>Pyle PRT45 Retro Home Telephone</t>
  </si>
  <si>
    <t>Spiral Phone Message Books with Labels by Adams</t>
  </si>
  <si>
    <t>Sauder Inglewood Library Bookcases</t>
  </si>
  <si>
    <t>Carrollton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</si>
  <si>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</si>
  <si>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</si>
  <si>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</si>
  <si>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</si>
  <si>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</si>
  <si>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</si>
  <si>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</si>
  <si>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</si>
  <si>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</si>
  <si>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</si>
  <si>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</si>
  <si>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</si>
  <si>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</si>
  <si>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Kent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</si>
  <si>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</si>
  <si>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</si>
  <si>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</si>
  <si>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Lafayette</t>
  </si>
  <si>
    <t>Stacking Tray, Side-Loading, Legal, Smoke</t>
  </si>
  <si>
    <t>Smead Adjustable Mobile File Trolley with Lockable Top</t>
  </si>
  <si>
    <t>Tigard</t>
  </si>
  <si>
    <t>Jawbone MINI JAMBOX Wireless Bluetooth Speaker</t>
  </si>
  <si>
    <t>Weyerhaeuser First Choice Laser/Copy Paper (20Lb. and 88 Bright)</t>
  </si>
  <si>
    <t>Skokie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</si>
  <si>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</si>
  <si>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</si>
  <si>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</si>
  <si>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</si>
  <si>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</si>
  <si>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</si>
  <si>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</si>
  <si>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</si>
  <si>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</si>
  <si>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</si>
  <si>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</si>
  <si>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</si>
  <si>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</si>
  <si>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</si>
  <si>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</si>
  <si>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Plano</t>
  </si>
  <si>
    <t>Suffolk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</si>
  <si>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</si>
  <si>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</si>
  <si>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</si>
  <si>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</si>
  <si>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Indianapolis</t>
  </si>
  <si>
    <t>Memorex Mini Travel Drive 4 GB USB 2.0 Flash Drive</t>
  </si>
  <si>
    <t>Bayonne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</si>
  <si>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</si>
  <si>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</si>
  <si>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</si>
  <si>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</si>
  <si>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</si>
  <si>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</si>
  <si>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</si>
  <si>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</si>
  <si>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</si>
  <si>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</si>
  <si>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</si>
  <si>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</si>
  <si>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</si>
  <si>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</si>
  <si>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</si>
  <si>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</si>
  <si>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</si>
  <si>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</si>
  <si>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</si>
  <si>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</si>
  <si>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</si>
  <si>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</si>
  <si>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</si>
  <si>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</si>
  <si>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</si>
  <si>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Greensboro</t>
  </si>
  <si>
    <t>Baltimore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</si>
  <si>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</si>
  <si>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</si>
  <si>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</si>
  <si>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</si>
  <si>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</si>
  <si>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</si>
  <si>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Kenosha</t>
  </si>
  <si>
    <t>Maxell LTO Ultrium - 800 GB</t>
  </si>
  <si>
    <t>Office Star - Professional Matrix Back Chair with 2-to-1 Synchro Tilt and Mesh Fabric Seat</t>
  </si>
  <si>
    <t>Hunt BOSTON Vista Battery-Operated Pencil Sharpener, Black</t>
  </si>
  <si>
    <t>Olathe</t>
  </si>
  <si>
    <t>Kansas</t>
  </si>
  <si>
    <t>GE 30522EE2</t>
  </si>
  <si>
    <t>Ink Jet Note and Greeting Cards, 8-1/2" x 5-1/2" Card Size</t>
  </si>
  <si>
    <t>Logitech Wireless Marathon Mouse M705</t>
  </si>
  <si>
    <t>Tulsa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</si>
  <si>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</si>
  <si>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</si>
  <si>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</si>
  <si>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</si>
  <si>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</si>
  <si>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</si>
  <si>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</si>
  <si>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</si>
  <si>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</si>
  <si>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</si>
  <si>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Redmond</t>
  </si>
  <si>
    <t>Seth Thomas 14" Day/Date Wall Clock</t>
  </si>
  <si>
    <t>Raleigh</t>
  </si>
  <si>
    <t>Samsung Galaxy S4 Mini</t>
  </si>
  <si>
    <t>Apple iPhone 5</t>
  </si>
  <si>
    <t>Muskogee</t>
  </si>
  <si>
    <t>Polycom VVX 310 VoIP phone</t>
  </si>
  <si>
    <t>Bady BDG101FRU Card Printer</t>
  </si>
  <si>
    <t>Xerox 1998</t>
  </si>
  <si>
    <t>Meriden</t>
  </si>
  <si>
    <t>Honeywell Quietcare HEPA Air Cleaner</t>
  </si>
  <si>
    <t>Bowling Green</t>
  </si>
  <si>
    <t>Hon Olson Stacker Stools</t>
  </si>
  <si>
    <t>Dana Fluorescent Magnifying Lamp, White, 36"</t>
  </si>
  <si>
    <t>Flat Face Poster Frame</t>
  </si>
  <si>
    <t>South Bend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</si>
  <si>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</si>
  <si>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</si>
  <si>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</si>
  <si>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</si>
  <si>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 Telephone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</si>
  <si>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</si>
  <si>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</si>
  <si>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</si>
  <si>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</si>
  <si>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</si>
  <si>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</si>
  <si>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</si>
  <si>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Spokane</t>
  </si>
  <si>
    <t>Safco Drafting Table</t>
  </si>
  <si>
    <t>Keller</t>
  </si>
  <si>
    <t>Avery 510</t>
  </si>
  <si>
    <t>Ultra Door Pull Handle</t>
  </si>
  <si>
    <t>Avery Hi-Liter Fluorescent Desk Style Markers</t>
  </si>
  <si>
    <t>Port Orange</t>
  </si>
  <si>
    <t>Medford</t>
  </si>
  <si>
    <t>IBM Multi-Purpose Copy Paper, 8 1/2 x 11", Case</t>
  </si>
  <si>
    <t>Charlottesville</t>
  </si>
  <si>
    <t>Newell 309</t>
  </si>
  <si>
    <t>Missoula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</si>
  <si>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</si>
  <si>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</si>
  <si>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</si>
  <si>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</si>
  <si>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</si>
  <si>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Apopka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</si>
  <si>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</si>
  <si>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</si>
  <si>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</si>
  <si>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</si>
  <si>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</si>
  <si>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</si>
  <si>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</si>
  <si>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</si>
  <si>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</si>
  <si>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Reading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</si>
  <si>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</si>
  <si>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</si>
  <si>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</si>
  <si>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</si>
  <si>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</si>
  <si>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</si>
  <si>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Broomfield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</si>
  <si>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</si>
  <si>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</si>
  <si>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</si>
  <si>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</si>
  <si>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</si>
  <si>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</si>
  <si>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</si>
  <si>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</si>
  <si>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Paterson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</si>
  <si>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</si>
  <si>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</si>
  <si>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</si>
  <si>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</si>
  <si>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</si>
  <si>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</si>
  <si>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Oklahoma City</t>
  </si>
  <si>
    <t>Jabra Supreme Plus Driver Edition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</si>
  <si>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</si>
  <si>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</si>
  <si>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</si>
  <si>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</si>
  <si>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</si>
  <si>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</si>
  <si>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Chesapeake</t>
  </si>
  <si>
    <t>Data</t>
  </si>
  <si>
    <t>Value</t>
  </si>
  <si>
    <t>Total Sales</t>
  </si>
  <si>
    <t>Max sales</t>
  </si>
  <si>
    <t>Min sales</t>
  </si>
  <si>
    <t xml:space="preserve"> Total New sales If State = California</t>
  </si>
  <si>
    <t>Average New Sales If state = Texas</t>
  </si>
  <si>
    <t>Code</t>
  </si>
  <si>
    <t>F-101</t>
  </si>
  <si>
    <t>O-102</t>
  </si>
  <si>
    <t>T-103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</si>
</sst>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6" borderId="5" xfId="0" applyFont="1" applyFill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50"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/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74559</xdr:colOff>
      <xdr:row>10</xdr:row>
      <xdr:rowOff>123132</xdr:rowOff>
    </xdr:from>
    <xdr:to>
      <xdr:col>13</xdr:col>
      <xdr:colOff>460899</xdr:colOff>
      <xdr:row>15</xdr:row>
      <xdr:rowOff>77820</xdr:rowOff>
    </xdr:to>
    <xdr:pic>
      <xdr:nvPicPr>
        <xdr:cNvPr id="5" name="Picture 4" descr="Premium Vector | Have a nice day cartoon character and greeting text hand  drawn lettering and smiling sun wishes you a good day vector color  illustration retro style">
          <a:extLst>
            <a:ext uri="{FF2B5EF4-FFF2-40B4-BE49-F238E27FC236}">
              <a16:creationId xmlns:a16="http://schemas.microsoft.com/office/drawing/2014/main" id="{B262AC6B-FFC0-4EDF-8150-569AC3F60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807731">
          <a:off x="7093751" y="2072094"/>
          <a:ext cx="994475" cy="1053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490905</xdr:colOff>
      <xdr:row>7</xdr:row>
      <xdr:rowOff>161191</xdr:rowOff>
    </xdr:from>
    <xdr:to>
      <xdr:col>12</xdr:col>
      <xdr:colOff>212482</xdr:colOff>
      <xdr:row>12</xdr:row>
      <xdr:rowOff>0</xdr:rowOff>
    </xdr:to>
    <xdr:pic>
      <xdr:nvPicPr>
        <xdr:cNvPr id="3" name="Picture 2" descr="Best Wishes Images – Browse 142,909 Stock Photos, Vectors, and Video |  Adobe Stock">
          <a:extLst>
            <a:ext uri="{FF2B5EF4-FFF2-40B4-BE49-F238E27FC236}">
              <a16:creationId xmlns:a16="http://schemas.microsoft.com/office/drawing/2014/main" id="{91845432-3199-479F-B588-6B39E11156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19" t="13033" r="9734" b="9343"/>
        <a:stretch/>
      </xdr:blipFill>
      <xdr:spPr bwMode="auto">
        <a:xfrm>
          <a:off x="6293828" y="1450729"/>
          <a:ext cx="937846" cy="937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403713</xdr:colOff>
      <xdr:row>16</xdr:row>
      <xdr:rowOff>106338</xdr:rowOff>
    </xdr:from>
    <xdr:to>
      <xdr:col>14</xdr:col>
      <xdr:colOff>161191</xdr:colOff>
      <xdr:row>18</xdr:row>
      <xdr:rowOff>98914</xdr:rowOff>
    </xdr:to>
    <xdr:pic>
      <xdr:nvPicPr>
        <xdr:cNvPr id="4" name="Picture 3" descr="https://signature.freefire-name.com/img.php?f=2&amp;t=Ahmed%20Ismail%20Attia">
          <a:extLst>
            <a:ext uri="{FF2B5EF4-FFF2-40B4-BE49-F238E27FC236}">
              <a16:creationId xmlns:a16="http://schemas.microsoft.com/office/drawing/2014/main" id="{43E69680-33D6-4E6F-8071-95CB90D03D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92" t="30837" r="24377" b="7929"/>
        <a:stretch/>
      </xdr:blipFill>
      <xdr:spPr bwMode="auto">
        <a:xfrm>
          <a:off x="6206636" y="3374146"/>
          <a:ext cx="2190017" cy="432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04AC6F-6445-4B69-9376-08B5D3D7D21C}" name="Ahmed" displayName="Ahmed" ref="A2:S2002" totalsRowCount="1" headerRowDxfId="45" dataDxfId="44">
  <autoFilter ref="A2:S2001" xr:uid="{EC5ED2B8-7CBF-449A-8105-0EDFB9A88930}"/>
  <tableColumns count="19">
    <tableColumn id="1" xr3:uid="{DF74659E-0CCC-4107-8F78-73C790CEAD54}" name="Row ID" dataDxfId="42" totalsRowDxfId="43"/>
    <tableColumn id="2" xr3:uid="{AEACF827-6A1A-4A4A-AFBC-5C30498FB6BC}" name="Ship Mode" dataDxfId="40" totalsRowDxfId="41"/>
    <tableColumn id="3" xr3:uid="{B47CDD54-F439-425B-97C0-BB3B9675F1B4}" name="Segment" dataDxfId="38" totalsRowDxfId="39"/>
    <tableColumn id="4" xr3:uid="{0ADBB5F5-CF6D-4201-A0C8-40701F5E5F2E}" name="City" dataDxfId="36" totalsRowDxfId="37"/>
    <tableColumn id="5" xr3:uid="{F524D0A1-A0A6-487B-86A8-DF2945A123B5}" name="State" dataDxfId="34" totalsRowDxfId="35"/>
    <tableColumn id="6" xr3:uid="{6DC36A08-C297-4E5A-AC53-38C46C342D79}" name="Region" dataDxfId="32" totalsRowDxfId="33"/>
    <tableColumn id="7" xr3:uid="{6BE9E542-CE85-4130-9D26-A19D31899DA6}" name="Category" dataDxfId="30" totalsRowDxfId="31"/>
    <tableColumn id="18" xr3:uid="{6B7E50D4-7AE6-4B6D-8236-D1A8E70D9A7D}" name="CODE" dataDxfId="28" totalsRowDxfId="29">
      <calculatedColumnFormula>VLOOKUP(Ahmed[[#This Row],[Category]],Code!$C$2:$D$5,2,0)</calculatedColumnFormula>
    </tableColumn>
    <tableColumn id="8" xr3:uid="{19557509-5886-4C1E-867A-6E5C127B0DB8}" name="Sub-Category" dataDxfId="26" totalsRowDxfId="27"/>
    <tableColumn id="9" xr3:uid="{F0AF199B-4292-46F6-B3EE-588C12C7B2CC}" name="Product Name" dataDxfId="24" totalsRowDxfId="25"/>
    <tableColumn id="10" xr3:uid="{E65D280C-DCB3-4E94-B2CA-B075E3B6B9C2}" name="Sales" dataDxfId="22" totalsRowDxfId="23"/>
    <tableColumn id="16" xr3:uid="{6018ABFA-4457-4E0E-B47C-0E8CD932A4E8}" name="New Sales" dataDxfId="20" totalsRowDxfId="21">
      <calculatedColumnFormula>Ahmed[[#This Row],[Sales]]*$L$1</calculatedColumnFormula>
    </tableColumn>
    <tableColumn id="19" xr3:uid="{8EF9EFD3-7EBB-4C81-B170-818E9F52F382}" name="Spark line" dataDxfId="18" totalsRowDxfId="19"/>
    <tableColumn id="17" xr3:uid="{860A748D-8816-4B53-BC3E-42E23565B4C0}" name="Classes" dataDxfId="16" totalsRowDxfId="17">
      <calculatedColumnFormula>_xlfn.IFS(Ahmed[[#This Row],[New Sales]]&gt;2000,"A",Ahmed[[#This Row],[New Sales]]&gt;1000,"B",Ahmed[[#This Row],[New Sales]]&gt;500,"C",Ahmed[[#This Row],[New Sales]]&gt;100,"D",Ahmed[[#This Row],[New Sales]]&lt;100,"E")</calculatedColumnFormula>
    </tableColumn>
    <tableColumn id="15" xr3:uid="{870036ED-CAD3-45A7-99BF-65F50EE77FD6}" name="High/low" dataDxfId="14" totalsRowDxfId="15">
      <calculatedColumnFormula>IF(Ahmed[[#This Row],[Sales]]&gt;=500,"High","low")</calculatedColumnFormula>
    </tableColumn>
    <tableColumn id="11" xr3:uid="{8E3669E8-7D09-4769-A261-C41371A5C4A1}" name="Quantity" dataDxfId="12" totalsRowDxfId="13"/>
    <tableColumn id="12" xr3:uid="{41F10111-8C52-4853-AAD8-6A95C54395F2}" name="Discount" dataDxfId="10" totalsRowDxfId="11"/>
    <tableColumn id="13" xr3:uid="{8D1E67C8-0868-422F-8D9B-D9F7FDA7C7B0}" name="Profit" dataDxfId="8" totalsRowDxfId="9"/>
    <tableColumn id="14" xr3:uid="{C5FB5383-E624-4932-AA9F-28E3402D6892}" name="P A  D" dataDxfId="6" totalsRowDxfId="7">
      <calculatedColumnFormula>Ahmed[[#This Row],[Profit]]-Ahmed[[#This Row],[Discount]]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158785-2C34-4497-94C6-BFD92C7E16B8}" name="Table2" displayName="Table2" ref="B2003:C2019" totalsRowShown="0" headerRowDxfId="5" dataDxfId="4">
  <autoFilter ref="B2003:C2019" xr:uid="{9943AD8B-4FAF-4543-8990-E7F0BB2CD8B1}"/>
  <tableColumns count="2">
    <tableColumn id="1" xr3:uid="{77867606-DCF9-489C-B6B5-65188DAA135E}" name="Data" dataDxfId="2" totalsRowDxfId="3"/>
    <tableColumn id="2" xr3:uid="{2A1A3985-882B-46F1-BA30-E1CBD1646D4F}" name="Value" dataDxfId="0" totalsRowDxfId="1">
      <calculatedColumnFormula>SUM(Ahmed[Profit])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BB6B-ED79-47EC-9A9E-45D64AC2BD68}">
  <dimension ref="A1:AE55"/>
  <sheetViews>
    <sheetView topLeftCell="A13" zoomScaleNormal="100" zoomScaleSheetLayoutView="100" workbookViewId="0">
      <selection activeCell="D27" sqref="D27"/>
    </sheetView>
  </sheetViews>
  <sheetFormatPr defaultRowHeight="15"/>
  <cols>
    <col min="1" max="1" width="6.28515625" customWidth="1"/>
    <col min="2" max="2" width="5.140625" customWidth="1"/>
    <col min="10" max="10" width="11.7109375" customWidth="1"/>
  </cols>
  <sheetData>
    <row r="1" spans="1:30" ht="6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30" ht="2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6" customHeight="1">
      <c r="A3" s="35"/>
      <c r="B3" s="35"/>
      <c r="C3" s="35"/>
      <c r="D3" s="35"/>
      <c r="E3" s="35"/>
      <c r="F3" s="35"/>
      <c r="G3" s="35"/>
      <c r="H3" s="35"/>
      <c r="I3" s="3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7.25">
      <c r="A4" s="5">
        <v>1</v>
      </c>
      <c r="B4" s="6" t="s">
        <v>1</v>
      </c>
      <c r="C4" s="7"/>
      <c r="D4" s="7"/>
      <c r="E4" s="7"/>
      <c r="F4" s="7"/>
      <c r="G4" s="8"/>
      <c r="H4" s="8"/>
      <c r="I4" s="8"/>
      <c r="J4" s="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7.25">
      <c r="A5" s="5">
        <v>2</v>
      </c>
      <c r="B5" s="10" t="s">
        <v>2</v>
      </c>
      <c r="C5" s="11"/>
      <c r="D5" s="11"/>
      <c r="E5" s="11"/>
      <c r="F5" s="11"/>
      <c r="G5" s="12"/>
      <c r="H5" s="12"/>
      <c r="I5" s="12"/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7.25">
      <c r="A6" s="5">
        <v>3</v>
      </c>
      <c r="B6" s="10" t="s">
        <v>3</v>
      </c>
      <c r="C6" s="11"/>
      <c r="D6" s="11"/>
      <c r="E6" s="11"/>
      <c r="F6" s="11"/>
      <c r="G6" s="12"/>
      <c r="H6" s="12"/>
      <c r="I6" s="12"/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7.25">
      <c r="A7" s="5">
        <v>4</v>
      </c>
      <c r="B7" s="10" t="s">
        <v>4</v>
      </c>
      <c r="C7" s="11"/>
      <c r="D7" s="11"/>
      <c r="E7" s="11"/>
      <c r="F7" s="11"/>
      <c r="G7" s="12"/>
      <c r="H7" s="12"/>
      <c r="I7" s="12"/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7.25">
      <c r="A8" s="5">
        <v>5</v>
      </c>
      <c r="B8" s="10" t="s">
        <v>5</v>
      </c>
      <c r="C8" s="11"/>
      <c r="D8" s="11"/>
      <c r="E8" s="11"/>
      <c r="F8" s="11"/>
      <c r="G8" s="12"/>
      <c r="H8" s="12"/>
      <c r="I8" s="12"/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7.25">
      <c r="A9" s="5">
        <v>6</v>
      </c>
      <c r="B9" s="10" t="s">
        <v>6</v>
      </c>
      <c r="C9" s="11"/>
      <c r="D9" s="11"/>
      <c r="E9" s="11"/>
      <c r="F9" s="11"/>
      <c r="G9" s="12"/>
      <c r="H9" s="12"/>
      <c r="I9" s="12"/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7.25">
      <c r="A10" s="5">
        <v>7</v>
      </c>
      <c r="B10" s="10" t="s">
        <v>7</v>
      </c>
      <c r="C10" s="11"/>
      <c r="D10" s="11"/>
      <c r="E10" s="11"/>
      <c r="F10" s="11"/>
      <c r="G10" s="12"/>
      <c r="H10" s="12"/>
      <c r="I10" s="12"/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7.25">
      <c r="A11" s="5">
        <v>8</v>
      </c>
      <c r="B11" s="10" t="s">
        <v>8</v>
      </c>
      <c r="C11" s="11"/>
      <c r="D11" s="11"/>
      <c r="E11" s="11"/>
      <c r="F11" s="11"/>
      <c r="G11" s="12"/>
      <c r="H11" s="12"/>
      <c r="I11" s="12"/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7.25">
      <c r="A12" s="5">
        <v>9</v>
      </c>
      <c r="B12" s="14" t="s">
        <v>9</v>
      </c>
      <c r="C12" s="12"/>
      <c r="D12" s="12"/>
      <c r="E12" s="11"/>
      <c r="F12" s="11"/>
      <c r="G12" s="12"/>
      <c r="H12" s="12"/>
      <c r="I12" s="12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7.25">
      <c r="A13" s="5">
        <v>10</v>
      </c>
      <c r="B13" s="14" t="s">
        <v>10</v>
      </c>
      <c r="C13" s="12"/>
      <c r="D13" s="12"/>
      <c r="E13" s="12"/>
      <c r="F13" s="12"/>
      <c r="G13" s="12"/>
      <c r="H13" s="12"/>
      <c r="I13" s="12"/>
      <c r="J13" s="1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7.25">
      <c r="A14" s="5">
        <v>11</v>
      </c>
      <c r="B14" s="10" t="s">
        <v>11</v>
      </c>
      <c r="C14" s="11"/>
      <c r="D14" s="11"/>
      <c r="E14" s="12"/>
      <c r="F14" s="12"/>
      <c r="G14" s="12"/>
      <c r="H14" s="12"/>
      <c r="I14" s="12"/>
      <c r="J14" s="1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7.25">
      <c r="A15" s="5">
        <v>12</v>
      </c>
      <c r="B15" s="19" t="s">
        <v>12</v>
      </c>
      <c r="C15" s="20"/>
      <c r="D15" s="20"/>
      <c r="E15" s="20"/>
      <c r="F15" s="20"/>
      <c r="G15" s="20"/>
      <c r="H15" s="20"/>
      <c r="I15" s="20"/>
      <c r="J15" s="2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7.25">
      <c r="A16" s="5"/>
      <c r="B16" s="15"/>
      <c r="C16" s="16" t="s">
        <v>13</v>
      </c>
      <c r="D16" s="17">
        <v>2000</v>
      </c>
      <c r="E16" s="16" t="s">
        <v>14</v>
      </c>
      <c r="F16" s="17">
        <v>100</v>
      </c>
      <c r="G16" s="17"/>
      <c r="H16" s="12"/>
      <c r="I16" s="12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1" ht="17.25">
      <c r="A17" s="5"/>
      <c r="B17" s="15"/>
      <c r="C17" s="16" t="s">
        <v>15</v>
      </c>
      <c r="D17" s="17">
        <v>1000</v>
      </c>
      <c r="E17" s="16" t="s">
        <v>16</v>
      </c>
      <c r="F17" s="18" t="s">
        <v>17</v>
      </c>
      <c r="G17" s="17"/>
      <c r="H17" s="12"/>
      <c r="I17" s="12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1" ht="17.25">
      <c r="A18" s="5"/>
      <c r="B18" s="15"/>
      <c r="C18" s="16" t="s">
        <v>18</v>
      </c>
      <c r="D18" s="17">
        <v>500</v>
      </c>
      <c r="E18" s="17"/>
      <c r="F18" s="17"/>
      <c r="G18" s="17"/>
      <c r="H18" s="12"/>
      <c r="I18" s="12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1" ht="17.25">
      <c r="A19" s="5">
        <v>13</v>
      </c>
      <c r="B19" s="10" t="s">
        <v>19</v>
      </c>
      <c r="C19" s="11"/>
      <c r="D19" s="11"/>
      <c r="E19" s="11"/>
      <c r="F19" s="11"/>
      <c r="G19" s="12"/>
      <c r="H19" s="12"/>
      <c r="I19" s="12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1" ht="17.25">
      <c r="A20" s="5">
        <v>14</v>
      </c>
      <c r="B20" s="10" t="s">
        <v>20</v>
      </c>
      <c r="C20" s="11"/>
      <c r="D20" s="11"/>
      <c r="E20" s="11"/>
      <c r="F20" s="11"/>
      <c r="G20" s="12"/>
      <c r="H20" s="11"/>
      <c r="I20" s="12"/>
      <c r="J20" s="13"/>
      <c r="K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1" ht="17.25">
      <c r="A21" s="5">
        <v>15</v>
      </c>
      <c r="B21" s="10" t="s">
        <v>21</v>
      </c>
      <c r="C21" s="11"/>
      <c r="D21" s="11"/>
      <c r="E21" s="11"/>
      <c r="F21" s="11"/>
      <c r="G21" s="12"/>
      <c r="H21" s="11"/>
      <c r="I21" s="12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1" ht="17.25">
      <c r="A22" s="5">
        <v>16</v>
      </c>
      <c r="B22" s="10" t="s">
        <v>22</v>
      </c>
      <c r="C22" s="11"/>
      <c r="D22" s="11"/>
      <c r="E22" s="11"/>
      <c r="F22" s="11"/>
      <c r="G22" s="12"/>
      <c r="H22" s="11"/>
      <c r="I22" s="12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1" ht="17.25">
      <c r="A23" s="5">
        <v>17</v>
      </c>
      <c r="B23" s="10" t="s">
        <v>23</v>
      </c>
      <c r="C23" s="11"/>
      <c r="D23" s="11"/>
      <c r="E23" s="11"/>
      <c r="F23" s="11"/>
      <c r="G23" s="12"/>
      <c r="H23" s="12"/>
      <c r="I23" s="12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1" ht="17.25">
      <c r="A24" s="5">
        <v>18</v>
      </c>
      <c r="B24" s="10" t="s">
        <v>24</v>
      </c>
      <c r="C24" s="11"/>
      <c r="D24" s="11"/>
      <c r="E24" s="11"/>
      <c r="F24" s="11"/>
      <c r="G24" s="12"/>
      <c r="H24" s="12"/>
      <c r="I24" s="12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1" ht="17.25">
      <c r="A25" s="5">
        <v>19</v>
      </c>
      <c r="B25" s="26" t="s">
        <v>25</v>
      </c>
      <c r="C25" s="27"/>
      <c r="D25" s="27"/>
      <c r="E25" s="27"/>
      <c r="F25" s="27"/>
      <c r="G25" s="28"/>
      <c r="H25" s="28"/>
      <c r="I25" s="28"/>
      <c r="J25" s="2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1" ht="17.25">
      <c r="A26" s="5">
        <v>20</v>
      </c>
      <c r="B26" s="26" t="s">
        <v>26</v>
      </c>
      <c r="C26" s="27"/>
      <c r="D26" s="27"/>
      <c r="E26" s="27"/>
      <c r="F26" s="27"/>
      <c r="G26" s="28"/>
      <c r="H26" s="28"/>
      <c r="I26" s="28"/>
      <c r="J26" s="2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1" ht="17.25">
      <c r="A27" s="5">
        <v>21</v>
      </c>
      <c r="B27" s="26" t="s">
        <v>27</v>
      </c>
      <c r="C27" s="27"/>
      <c r="D27" s="27"/>
      <c r="E27" s="27"/>
      <c r="F27" s="27"/>
      <c r="G27" s="28"/>
      <c r="H27" s="28"/>
      <c r="I27" s="28"/>
      <c r="J27" s="2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1" ht="17.25">
      <c r="A28" s="5">
        <v>22</v>
      </c>
      <c r="B28" s="24" t="s">
        <v>28</v>
      </c>
      <c r="C28" s="25"/>
      <c r="D28" s="25"/>
      <c r="E28" s="25"/>
      <c r="F28" s="25"/>
      <c r="G28" s="25"/>
      <c r="H28" s="22"/>
      <c r="I28" s="22"/>
      <c r="J28" s="2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</sheetData>
  <mergeCells count="2">
    <mergeCell ref="A3:I3"/>
    <mergeCell ref="A1:J2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D138-D743-4FAD-8571-D23045C102FF}">
  <dimension ref="A1:S2019"/>
  <sheetViews>
    <sheetView tabSelected="1" zoomScale="115" zoomScaleNormal="115" workbookViewId="0">
      <pane ySplit="2" topLeftCell="A36" activePane="bottomLeft" state="frozen"/>
      <selection pane="bottomLeft" activeCell="H1" sqref="H1:H1048576"/>
    </sheetView>
  </sheetViews>
  <sheetFormatPr defaultRowHeight="15"/>
  <cols>
    <col min="1" max="1" width="9.28515625" style="1" customWidth="1"/>
    <col min="2" max="2" width="32.42578125" style="1" customWidth="1"/>
    <col min="3" max="3" width="12.140625" style="1" customWidth="1"/>
    <col min="4" max="4" width="18.28515625" style="1" bestFit="1" customWidth="1"/>
    <col min="5" max="5" width="18.7109375" style="1" bestFit="1" customWidth="1"/>
    <col min="6" max="6" width="9.28515625" style="1" customWidth="1"/>
    <col min="7" max="7" width="14.5703125" style="1" bestFit="1" customWidth="1"/>
    <col min="8" max="8" width="14.5703125" style="1" customWidth="1"/>
    <col min="9" max="9" width="15" style="1" customWidth="1"/>
    <col min="10" max="10" width="26.7109375" customWidth="1"/>
    <col min="11" max="11" width="10.5703125" style="1" bestFit="1" customWidth="1"/>
    <col min="12" max="14" width="10.5703125" style="1" customWidth="1"/>
    <col min="15" max="15" width="9.140625" style="1"/>
    <col min="16" max="16" width="10.5703125" style="1" customWidth="1"/>
    <col min="17" max="17" width="10.85546875" style="1" customWidth="1"/>
    <col min="18" max="18" width="9.85546875" style="1" bestFit="1" customWidth="1"/>
    <col min="19" max="19" width="9.140625" style="1"/>
    <col min="20" max="20" width="21.85546875" style="1" bestFit="1" customWidth="1"/>
    <col min="21" max="21" width="14.5703125" style="1" customWidth="1"/>
    <col min="22" max="16384" width="9.140625" style="1"/>
  </cols>
  <sheetData>
    <row r="1" spans="1:19">
      <c r="K1" s="30" t="s">
        <v>29</v>
      </c>
      <c r="L1" s="30">
        <v>150</v>
      </c>
    </row>
    <row r="2" spans="1:19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32" t="s">
        <v>37</v>
      </c>
      <c r="I2" s="32" t="s">
        <v>38</v>
      </c>
      <c r="J2" t="s">
        <v>39</v>
      </c>
      <c r="K2" s="1" t="s">
        <v>40</v>
      </c>
      <c r="L2" s="32" t="s">
        <v>29</v>
      </c>
      <c r="M2" s="32" t="s">
        <v>41</v>
      </c>
      <c r="N2" s="32" t="s">
        <v>42</v>
      </c>
      <c r="O2" s="32" t="s">
        <v>43</v>
      </c>
      <c r="P2" s="1" t="s">
        <v>44</v>
      </c>
      <c r="Q2" s="1" t="s">
        <v>45</v>
      </c>
      <c r="R2" s="32" t="s">
        <v>46</v>
      </c>
      <c r="S2" s="32" t="s">
        <v>47</v>
      </c>
    </row>
    <row r="3" spans="1:19">
      <c r="A3" s="1">
        <v>1</v>
      </c>
      <c r="B3" s="1" t="s">
        <v>48</v>
      </c>
      <c r="C3" s="1" t="s">
        <v>49</v>
      </c>
      <c r="D3" s="1" t="s">
        <v>50</v>
      </c>
      <c r="E3" s="1" t="s">
        <v>51</v>
      </c>
      <c r="F3" s="1" t="s">
        <v>52</v>
      </c>
      <c r="G3" s="1" t="s">
        <v>53</v>
      </c>
      <c r="H3" s="33" t="str">
        <f>VLOOKUP(Ahmed[[#This Row],[Category]],Code!$C$2:$D$5,2,0)</f>
        <v>F-101</v>
      </c>
      <c r="I3" s="1" t="s">
        <v>54</v>
      </c>
      <c r="J3" t="s">
        <v>55</v>
      </c>
      <c r="K3" s="1">
        <v>261.95999999999998</v>
      </c>
      <c r="L3" s="33">
        <f>Ahmed[[#This Row],[Sales]]*$L$1</f>
        <v>39294</v>
      </c>
      <c r="M3" s="33"/>
      <c r="N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" s="33" t="str">
        <f>IF(Ahmed[[#This Row],[Sales]]&gt;=500,"High","low")</f>
        <v>low</v>
      </c>
      <c r="P3" s="1">
        <v>2</v>
      </c>
      <c r="Q3" s="1">
        <v>0</v>
      </c>
      <c r="R3" s="2">
        <v>41.913600000000002</v>
      </c>
      <c r="S3" s="33">
        <f>Ahmed[[#This Row],[Profit]]-Ahmed[[#This Row],[Discount]]</f>
        <v>41.913600000000002</v>
      </c>
    </row>
    <row r="4" spans="1:19">
      <c r="A4" s="1">
        <v>2</v>
      </c>
      <c r="B4" s="1" t="s">
        <v>48</v>
      </c>
      <c r="C4" s="1" t="s">
        <v>49</v>
      </c>
      <c r="D4" s="1" t="s">
        <v>50</v>
      </c>
      <c r="E4" s="1" t="s">
        <v>51</v>
      </c>
      <c r="F4" s="1" t="s">
        <v>52</v>
      </c>
      <c r="G4" s="1" t="s">
        <v>53</v>
      </c>
      <c r="H4" s="33" t="str">
        <f>VLOOKUP(Ahmed[[#This Row],[Category]],Code!$C$2:$D$5,2,0)</f>
        <v>F-101</v>
      </c>
      <c r="I4" s="1" t="s">
        <v>56</v>
      </c>
      <c r="J4" t="s">
        <v>57</v>
      </c>
      <c r="K4" s="1">
        <v>731.93999999999994</v>
      </c>
      <c r="L4" s="33">
        <f>Ahmed[[#This Row],[Sales]]*$L$1</f>
        <v>109790.99999999999</v>
      </c>
      <c r="M4" s="33"/>
      <c r="N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" s="33" t="str">
        <f>IF(Ahmed[[#This Row],[Sales]]&gt;=500,"High","low")</f>
        <v>High</v>
      </c>
      <c r="P4" s="1">
        <v>3</v>
      </c>
      <c r="Q4" s="1">
        <v>0</v>
      </c>
      <c r="R4" s="2">
        <v>219.58199999999997</v>
      </c>
      <c r="S4" s="33">
        <f>Ahmed[[#This Row],[Profit]]-Ahmed[[#This Row],[Discount]]</f>
        <v>219.58199999999997</v>
      </c>
    </row>
    <row r="5" spans="1:19">
      <c r="A5" s="1">
        <v>3</v>
      </c>
      <c r="B5" s="1" t="s">
        <v>48</v>
      </c>
      <c r="C5" s="1" t="s">
        <v>58</v>
      </c>
      <c r="D5" s="1" t="s">
        <v>59</v>
      </c>
      <c r="E5" s="1" t="s">
        <v>60</v>
      </c>
      <c r="F5" s="1" t="s">
        <v>61</v>
      </c>
      <c r="G5" s="1" t="s">
        <v>62</v>
      </c>
      <c r="H5" s="33" t="str">
        <f>VLOOKUP(Ahmed[[#This Row],[Category]],Code!$C$2:$D$5,2,0)</f>
        <v>O-102</v>
      </c>
      <c r="I5" s="1" t="s">
        <v>63</v>
      </c>
      <c r="J5" t="s">
        <v>64</v>
      </c>
      <c r="L5" s="33">
        <f>Ahmed[[#This Row],[Sales]]*$L$1</f>
        <v>0</v>
      </c>
      <c r="M5" s="33"/>
      <c r="N5" s="33" t="str">
        <f>_xlfn.IFS(Ahmed[[#This Row],[New Sales]]&gt;2000,"A",Ahmed[[#This Row],[New Sales]]&gt;1000,"B",Ahmed[[#This Row],[New Sales]]&gt;500,"C",Ahmed[[#This Row],[New Sales]]&gt;100,"D",Ahmed[[#This Row],[New Sales]]&lt;100,"E")</f>
        <v>E</v>
      </c>
      <c r="O5" s="33" t="str">
        <f>IF(Ahmed[[#This Row],[Sales]]&gt;=500,"High","low")</f>
        <v>low</v>
      </c>
      <c r="P5" s="1">
        <v>2</v>
      </c>
      <c r="Q5" s="1">
        <v>0</v>
      </c>
      <c r="R5" s="2">
        <v>6.8713999999999995</v>
      </c>
      <c r="S5" s="33">
        <f>Ahmed[[#This Row],[Profit]]-Ahmed[[#This Row],[Discount]]</f>
        <v>6.8713999999999995</v>
      </c>
    </row>
    <row r="6" spans="1:19">
      <c r="A6" s="1">
        <v>4</v>
      </c>
      <c r="B6" s="1" t="s">
        <v>65</v>
      </c>
      <c r="C6" s="1" t="s">
        <v>49</v>
      </c>
      <c r="D6" s="1" t="s">
        <v>66</v>
      </c>
      <c r="E6" s="1" t="s">
        <v>67</v>
      </c>
      <c r="F6" s="1" t="s">
        <v>52</v>
      </c>
      <c r="G6" s="1" t="s">
        <v>53</v>
      </c>
      <c r="H6" s="33" t="str">
        <f>VLOOKUP(Ahmed[[#This Row],[Category]],Code!$C$2:$D$5,2,0)</f>
        <v>F-101</v>
      </c>
      <c r="I6" s="1" t="s">
        <v>68</v>
      </c>
      <c r="J6" t="s">
        <v>69</v>
      </c>
      <c r="K6" s="1">
        <v>957.57749999999999</v>
      </c>
      <c r="L6" s="33">
        <f>Ahmed[[#This Row],[Sales]]*$L$1</f>
        <v>143636.625</v>
      </c>
      <c r="M6" s="33"/>
      <c r="N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" s="33" t="str">
        <f>IF(Ahmed[[#This Row],[Sales]]&gt;=500,"High","low")</f>
        <v>High</v>
      </c>
      <c r="P6" s="1">
        <v>5</v>
      </c>
      <c r="Q6" s="1">
        <v>0.45</v>
      </c>
      <c r="R6" s="2">
        <v>-383.03100000000006</v>
      </c>
      <c r="S6" s="33">
        <f>Ahmed[[#This Row],[Profit]]-Ahmed[[#This Row],[Discount]]</f>
        <v>-383.48100000000005</v>
      </c>
    </row>
    <row r="7" spans="1:19">
      <c r="A7" s="1">
        <v>5</v>
      </c>
      <c r="B7" s="1" t="s">
        <v>65</v>
      </c>
      <c r="C7" s="1" t="s">
        <v>49</v>
      </c>
      <c r="D7" s="1" t="s">
        <v>66</v>
      </c>
      <c r="E7" s="1" t="s">
        <v>67</v>
      </c>
      <c r="F7" s="1" t="s">
        <v>52</v>
      </c>
      <c r="G7" s="1" t="s">
        <v>62</v>
      </c>
      <c r="H7" s="33" t="str">
        <f>VLOOKUP(Ahmed[[#This Row],[Category]],Code!$C$2:$D$5,2,0)</f>
        <v>O-102</v>
      </c>
      <c r="I7" s="1" t="s">
        <v>70</v>
      </c>
      <c r="J7" t="s">
        <v>71</v>
      </c>
      <c r="K7" s="1">
        <v>22.368000000000002</v>
      </c>
      <c r="L7" s="33">
        <f>Ahmed[[#This Row],[Sales]]*$L$1</f>
        <v>3355.2000000000003</v>
      </c>
      <c r="M7" s="33"/>
      <c r="N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" s="33" t="str">
        <f>IF(Ahmed[[#This Row],[Sales]]&gt;=500,"High","low")</f>
        <v>low</v>
      </c>
      <c r="P7" s="1">
        <v>2</v>
      </c>
      <c r="Q7" s="1">
        <v>0.2</v>
      </c>
      <c r="R7" s="2">
        <v>2.5163999999999991</v>
      </c>
      <c r="S7" s="33">
        <f>Ahmed[[#This Row],[Profit]]-Ahmed[[#This Row],[Discount]]</f>
        <v>2.3163999999999989</v>
      </c>
    </row>
    <row r="8" spans="1:19">
      <c r="A8" s="1">
        <v>6</v>
      </c>
      <c r="B8" s="1" t="s">
        <v>65</v>
      </c>
      <c r="C8" s="1" t="s">
        <v>49</v>
      </c>
      <c r="D8" s="1" t="s">
        <v>59</v>
      </c>
      <c r="E8" s="1" t="s">
        <v>60</v>
      </c>
      <c r="F8" s="1" t="s">
        <v>61</v>
      </c>
      <c r="G8" s="1" t="s">
        <v>53</v>
      </c>
      <c r="H8" s="33" t="str">
        <f>VLOOKUP(Ahmed[[#This Row],[Category]],Code!$C$2:$D$5,2,0)</f>
        <v>F-101</v>
      </c>
      <c r="I8" s="1" t="s">
        <v>72</v>
      </c>
      <c r="J8" t="s">
        <v>73</v>
      </c>
      <c r="K8" s="1">
        <v>48.86</v>
      </c>
      <c r="L8" s="33">
        <f>Ahmed[[#This Row],[Sales]]*$L$1</f>
        <v>7329</v>
      </c>
      <c r="M8" s="33"/>
      <c r="N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" s="33" t="str">
        <f>IF(Ahmed[[#This Row],[Sales]]&gt;=500,"High","low")</f>
        <v>low</v>
      </c>
      <c r="P8" s="1">
        <v>7</v>
      </c>
      <c r="Q8" s="1">
        <v>0</v>
      </c>
      <c r="R8" s="2">
        <v>14.169399999999996</v>
      </c>
      <c r="S8" s="33">
        <f>Ahmed[[#This Row],[Profit]]-Ahmed[[#This Row],[Discount]]</f>
        <v>14.169399999999996</v>
      </c>
    </row>
    <row r="9" spans="1:19">
      <c r="A9" s="1">
        <v>7</v>
      </c>
      <c r="B9" s="1" t="s">
        <v>65</v>
      </c>
      <c r="C9" s="1" t="s">
        <v>49</v>
      </c>
      <c r="D9" s="1" t="s">
        <v>59</v>
      </c>
      <c r="E9" s="1" t="s">
        <v>60</v>
      </c>
      <c r="F9" s="1" t="s">
        <v>61</v>
      </c>
      <c r="G9" s="1" t="s">
        <v>62</v>
      </c>
      <c r="H9" s="33" t="str">
        <f>VLOOKUP(Ahmed[[#This Row],[Category]],Code!$C$2:$D$5,2,0)</f>
        <v>O-102</v>
      </c>
      <c r="I9" s="1" t="s">
        <v>74</v>
      </c>
      <c r="J9" t="s">
        <v>75</v>
      </c>
      <c r="K9" s="1">
        <v>7.28</v>
      </c>
      <c r="L9" s="33">
        <f>Ahmed[[#This Row],[Sales]]*$L$1</f>
        <v>1092</v>
      </c>
      <c r="M9" s="33"/>
      <c r="N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" s="33" t="str">
        <f>IF(Ahmed[[#This Row],[Sales]]&gt;=500,"High","low")</f>
        <v>low</v>
      </c>
      <c r="P9" s="1">
        <v>4</v>
      </c>
      <c r="Q9" s="1">
        <v>0</v>
      </c>
      <c r="R9" s="2">
        <v>1.9656000000000002</v>
      </c>
      <c r="S9" s="33">
        <f>Ahmed[[#This Row],[Profit]]-Ahmed[[#This Row],[Discount]]</f>
        <v>1.9656000000000002</v>
      </c>
    </row>
    <row r="10" spans="1:19">
      <c r="A10" s="1">
        <v>8</v>
      </c>
      <c r="B10" s="1" t="s">
        <v>65</v>
      </c>
      <c r="C10" s="1" t="s">
        <v>49</v>
      </c>
      <c r="D10" s="1" t="s">
        <v>59</v>
      </c>
      <c r="E10" s="1" t="s">
        <v>60</v>
      </c>
      <c r="F10" s="1" t="s">
        <v>61</v>
      </c>
      <c r="G10" s="1" t="s">
        <v>76</v>
      </c>
      <c r="H10" s="33" t="str">
        <f>VLOOKUP(Ahmed[[#This Row],[Category]],Code!$C$2:$D$5,2,0)</f>
        <v>T-103</v>
      </c>
      <c r="I10" s="1" t="s">
        <v>77</v>
      </c>
      <c r="J10" t="s">
        <v>78</v>
      </c>
      <c r="K10" s="1">
        <v>907.15200000000004</v>
      </c>
      <c r="L10" s="33">
        <f>Ahmed[[#This Row],[Sales]]*$L$1</f>
        <v>136072.80000000002</v>
      </c>
      <c r="M10" s="33"/>
      <c r="N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" s="33" t="str">
        <f>IF(Ahmed[[#This Row],[Sales]]&gt;=500,"High","low")</f>
        <v>High</v>
      </c>
      <c r="P10" s="1">
        <v>6</v>
      </c>
      <c r="Q10" s="1">
        <v>0.2</v>
      </c>
      <c r="R10" s="2">
        <v>90.715200000000038</v>
      </c>
      <c r="S10" s="33">
        <f>Ahmed[[#This Row],[Profit]]-Ahmed[[#This Row],[Discount]]</f>
        <v>90.515200000000036</v>
      </c>
    </row>
    <row r="11" spans="1:19">
      <c r="A11" s="1">
        <v>9</v>
      </c>
      <c r="B11" s="1" t="s">
        <v>65</v>
      </c>
      <c r="C11" s="1" t="s">
        <v>49</v>
      </c>
      <c r="D11" s="1" t="s">
        <v>59</v>
      </c>
      <c r="E11" s="1" t="s">
        <v>60</v>
      </c>
      <c r="F11" s="1" t="s">
        <v>61</v>
      </c>
      <c r="G11" s="1" t="s">
        <v>62</v>
      </c>
      <c r="H11" s="33" t="str">
        <f>VLOOKUP(Ahmed[[#This Row],[Category]],Code!$C$2:$D$5,2,0)</f>
        <v>O-102</v>
      </c>
      <c r="I11" s="1" t="s">
        <v>79</v>
      </c>
      <c r="J11" t="s">
        <v>80</v>
      </c>
      <c r="K11" s="1">
        <v>18.504000000000001</v>
      </c>
      <c r="L11" s="33">
        <f>Ahmed[[#This Row],[Sales]]*$L$1</f>
        <v>2775.6000000000004</v>
      </c>
      <c r="M11" s="33"/>
      <c r="N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" s="33" t="str">
        <f>IF(Ahmed[[#This Row],[Sales]]&gt;=500,"High","low")</f>
        <v>low</v>
      </c>
      <c r="P11" s="1">
        <v>3</v>
      </c>
      <c r="Q11" s="1">
        <v>0.2</v>
      </c>
      <c r="R11" s="2">
        <v>5.7824999999999998</v>
      </c>
      <c r="S11" s="33">
        <f>Ahmed[[#This Row],[Profit]]-Ahmed[[#This Row],[Discount]]</f>
        <v>5.5824999999999996</v>
      </c>
    </row>
    <row r="12" spans="1:19">
      <c r="A12" s="1">
        <v>10</v>
      </c>
      <c r="B12" s="1" t="s">
        <v>65</v>
      </c>
      <c r="C12" s="1" t="s">
        <v>49</v>
      </c>
      <c r="D12" s="1" t="s">
        <v>59</v>
      </c>
      <c r="E12" s="1" t="s">
        <v>60</v>
      </c>
      <c r="F12" s="1" t="s">
        <v>61</v>
      </c>
      <c r="G12" s="1" t="s">
        <v>62</v>
      </c>
      <c r="H12" s="33" t="str">
        <f>VLOOKUP(Ahmed[[#This Row],[Category]],Code!$C$2:$D$5,2,0)</f>
        <v>O-102</v>
      </c>
      <c r="I12" s="1" t="s">
        <v>81</v>
      </c>
      <c r="J12" t="s">
        <v>82</v>
      </c>
      <c r="K12" s="1">
        <v>114.9</v>
      </c>
      <c r="L12" s="33">
        <f>Ahmed[[#This Row],[Sales]]*$L$1</f>
        <v>17235</v>
      </c>
      <c r="M12" s="33"/>
      <c r="N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" s="33" t="str">
        <f>IF(Ahmed[[#This Row],[Sales]]&gt;=500,"High","low")</f>
        <v>low</v>
      </c>
      <c r="P12" s="1">
        <v>5</v>
      </c>
      <c r="Q12" s="1">
        <v>0</v>
      </c>
      <c r="R12" s="2">
        <v>34.469999999999992</v>
      </c>
      <c r="S12" s="33">
        <f>Ahmed[[#This Row],[Profit]]-Ahmed[[#This Row],[Discount]]</f>
        <v>34.469999999999992</v>
      </c>
    </row>
    <row r="13" spans="1:19">
      <c r="A13" s="1">
        <v>11</v>
      </c>
      <c r="B13" s="1" t="s">
        <v>65</v>
      </c>
      <c r="C13" s="1" t="s">
        <v>49</v>
      </c>
      <c r="D13" s="1" t="s">
        <v>59</v>
      </c>
      <c r="E13" s="1" t="s">
        <v>60</v>
      </c>
      <c r="F13" s="1" t="s">
        <v>61</v>
      </c>
      <c r="G13" s="1" t="s">
        <v>53</v>
      </c>
      <c r="H13" s="33" t="str">
        <f>VLOOKUP(Ahmed[[#This Row],[Category]],Code!$C$2:$D$5,2,0)</f>
        <v>F-101</v>
      </c>
      <c r="I13" s="1" t="s">
        <v>68</v>
      </c>
      <c r="J13" t="s">
        <v>83</v>
      </c>
      <c r="K13" s="1">
        <v>1706.1840000000002</v>
      </c>
      <c r="L13" s="33">
        <f>Ahmed[[#This Row],[Sales]]*$L$1</f>
        <v>255927.60000000003</v>
      </c>
      <c r="M13" s="33"/>
      <c r="N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" s="33" t="str">
        <f>IF(Ahmed[[#This Row],[Sales]]&gt;=500,"High","low")</f>
        <v>High</v>
      </c>
      <c r="P13" s="1">
        <v>9</v>
      </c>
      <c r="Q13" s="1">
        <v>0.2</v>
      </c>
      <c r="R13" s="2">
        <v>85.309199999999805</v>
      </c>
      <c r="S13" s="33">
        <f>Ahmed[[#This Row],[Profit]]-Ahmed[[#This Row],[Discount]]</f>
        <v>85.109199999999802</v>
      </c>
    </row>
    <row r="14" spans="1:19">
      <c r="A14" s="1">
        <v>12</v>
      </c>
      <c r="B14" s="1" t="s">
        <v>65</v>
      </c>
      <c r="C14" s="1" t="s">
        <v>49</v>
      </c>
      <c r="D14" s="1" t="s">
        <v>59</v>
      </c>
      <c r="E14" s="1" t="s">
        <v>60</v>
      </c>
      <c r="F14" s="1" t="s">
        <v>61</v>
      </c>
      <c r="G14" s="1" t="s">
        <v>76</v>
      </c>
      <c r="H14" s="33" t="str">
        <f>VLOOKUP(Ahmed[[#This Row],[Category]],Code!$C$2:$D$5,2,0)</f>
        <v>T-103</v>
      </c>
      <c r="I14" s="1" t="s">
        <v>77</v>
      </c>
      <c r="J14" t="s">
        <v>84</v>
      </c>
      <c r="K14" s="1">
        <v>911.42399999999998</v>
      </c>
      <c r="L14" s="33">
        <f>Ahmed[[#This Row],[Sales]]*$L$1</f>
        <v>136713.60000000001</v>
      </c>
      <c r="M14" s="33"/>
      <c r="N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" s="33" t="str">
        <f>IF(Ahmed[[#This Row],[Sales]]&gt;=500,"High","low")</f>
        <v>High</v>
      </c>
      <c r="P14" s="1">
        <v>4</v>
      </c>
      <c r="Q14" s="1">
        <v>0.2</v>
      </c>
      <c r="R14" s="2">
        <v>68.356800000000021</v>
      </c>
      <c r="S14" s="33">
        <f>Ahmed[[#This Row],[Profit]]-Ahmed[[#This Row],[Discount]]</f>
        <v>68.156800000000018</v>
      </c>
    </row>
    <row r="15" spans="1:19">
      <c r="A15" s="1">
        <v>13</v>
      </c>
      <c r="B15" s="1" t="s">
        <v>65</v>
      </c>
      <c r="C15" s="1" t="s">
        <v>49</v>
      </c>
      <c r="D15" s="1" t="s">
        <v>85</v>
      </c>
      <c r="E15" s="1" t="s">
        <v>86</v>
      </c>
      <c r="F15" s="1" t="s">
        <v>52</v>
      </c>
      <c r="G15" s="1" t="s">
        <v>62</v>
      </c>
      <c r="H15" s="33" t="str">
        <f>VLOOKUP(Ahmed[[#This Row],[Category]],Code!$C$2:$D$5,2,0)</f>
        <v>O-102</v>
      </c>
      <c r="I15" s="1" t="s">
        <v>87</v>
      </c>
      <c r="J15" t="s">
        <v>88</v>
      </c>
      <c r="K15" s="1">
        <v>15.552000000000003</v>
      </c>
      <c r="L15" s="33">
        <f>Ahmed[[#This Row],[Sales]]*$L$1</f>
        <v>2332.8000000000006</v>
      </c>
      <c r="M15" s="33"/>
      <c r="N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" s="33" t="str">
        <f>IF(Ahmed[[#This Row],[Sales]]&gt;=500,"High","low")</f>
        <v>low</v>
      </c>
      <c r="P15" s="1">
        <v>3</v>
      </c>
      <c r="Q15" s="1">
        <v>0.2</v>
      </c>
      <c r="R15" s="2">
        <v>5.4432</v>
      </c>
      <c r="S15" s="33">
        <f>Ahmed[[#This Row],[Profit]]-Ahmed[[#This Row],[Discount]]</f>
        <v>5.2431999999999999</v>
      </c>
    </row>
    <row r="16" spans="1:19">
      <c r="A16" s="1">
        <v>14</v>
      </c>
      <c r="B16" s="1" t="s">
        <v>65</v>
      </c>
      <c r="C16" s="1" t="s">
        <v>49</v>
      </c>
      <c r="D16" s="1" t="s">
        <v>89</v>
      </c>
      <c r="E16" s="1" t="s">
        <v>90</v>
      </c>
      <c r="F16" s="1" t="s">
        <v>61</v>
      </c>
      <c r="G16" s="1" t="s">
        <v>62</v>
      </c>
      <c r="H16" s="33" t="str">
        <f>VLOOKUP(Ahmed[[#This Row],[Category]],Code!$C$2:$D$5,2,0)</f>
        <v>O-102</v>
      </c>
      <c r="I16" s="1" t="s">
        <v>79</v>
      </c>
      <c r="J16" t="s">
        <v>91</v>
      </c>
      <c r="K16" s="1">
        <v>407.97600000000006</v>
      </c>
      <c r="L16" s="33">
        <f>Ahmed[[#This Row],[Sales]]*$L$1</f>
        <v>61196.400000000009</v>
      </c>
      <c r="M16" s="33"/>
      <c r="N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" s="33" t="str">
        <f>IF(Ahmed[[#This Row],[Sales]]&gt;=500,"High","low")</f>
        <v>low</v>
      </c>
      <c r="P16" s="1">
        <v>3</v>
      </c>
      <c r="Q16" s="1">
        <v>0.2</v>
      </c>
      <c r="R16" s="2">
        <v>132.59219999999993</v>
      </c>
      <c r="S16" s="33">
        <f>Ahmed[[#This Row],[Profit]]-Ahmed[[#This Row],[Discount]]</f>
        <v>132.39219999999995</v>
      </c>
    </row>
    <row r="17" spans="1:19">
      <c r="A17" s="1">
        <v>15</v>
      </c>
      <c r="B17" s="1" t="s">
        <v>65</v>
      </c>
      <c r="C17" s="1" t="s">
        <v>92</v>
      </c>
      <c r="D17" s="1" t="s">
        <v>93</v>
      </c>
      <c r="E17" s="1" t="s">
        <v>94</v>
      </c>
      <c r="F17" s="1" t="s">
        <v>95</v>
      </c>
      <c r="G17" s="1" t="s">
        <v>62</v>
      </c>
      <c r="H17" s="33" t="str">
        <f>VLOOKUP(Ahmed[[#This Row],[Category]],Code!$C$2:$D$5,2,0)</f>
        <v>O-102</v>
      </c>
      <c r="I17" s="1" t="s">
        <v>81</v>
      </c>
      <c r="J17" t="s">
        <v>96</v>
      </c>
      <c r="K17" s="1">
        <v>68.809999999999988</v>
      </c>
      <c r="L17" s="33">
        <f>Ahmed[[#This Row],[Sales]]*$L$1</f>
        <v>10321.499999999998</v>
      </c>
      <c r="M17" s="33"/>
      <c r="N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" s="33" t="str">
        <f>IF(Ahmed[[#This Row],[Sales]]&gt;=500,"High","low")</f>
        <v>low</v>
      </c>
      <c r="P17" s="1">
        <v>5</v>
      </c>
      <c r="Q17" s="1">
        <v>0.8</v>
      </c>
      <c r="R17" s="2">
        <v>-123.858</v>
      </c>
      <c r="S17" s="33">
        <f>Ahmed[[#This Row],[Profit]]-Ahmed[[#This Row],[Discount]]</f>
        <v>-124.658</v>
      </c>
    </row>
    <row r="18" spans="1:19">
      <c r="A18" s="1">
        <v>16</v>
      </c>
      <c r="B18" s="1" t="s">
        <v>65</v>
      </c>
      <c r="C18" s="1" t="s">
        <v>92</v>
      </c>
      <c r="D18" s="1" t="s">
        <v>93</v>
      </c>
      <c r="E18" s="1" t="s">
        <v>94</v>
      </c>
      <c r="F18" s="1" t="s">
        <v>95</v>
      </c>
      <c r="G18" s="1" t="s">
        <v>62</v>
      </c>
      <c r="H18" s="33" t="str">
        <f>VLOOKUP(Ahmed[[#This Row],[Category]],Code!$C$2:$D$5,2,0)</f>
        <v>O-102</v>
      </c>
      <c r="I18" s="1" t="s">
        <v>79</v>
      </c>
      <c r="J18" t="s">
        <v>97</v>
      </c>
      <c r="K18" s="1">
        <v>2.5439999999999996</v>
      </c>
      <c r="L18" s="33">
        <f>Ahmed[[#This Row],[Sales]]*$L$1</f>
        <v>381.59999999999997</v>
      </c>
      <c r="M18" s="33"/>
      <c r="N18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8" s="33" t="str">
        <f>IF(Ahmed[[#This Row],[Sales]]&gt;=500,"High","low")</f>
        <v>low</v>
      </c>
      <c r="P18" s="1">
        <v>3</v>
      </c>
      <c r="Q18" s="1">
        <v>0.8</v>
      </c>
      <c r="R18" s="2">
        <v>-3.8160000000000016</v>
      </c>
      <c r="S18" s="33">
        <f>Ahmed[[#This Row],[Profit]]-Ahmed[[#This Row],[Discount]]</f>
        <v>-4.6160000000000014</v>
      </c>
    </row>
    <row r="19" spans="1:19">
      <c r="A19" s="1">
        <v>17</v>
      </c>
      <c r="B19" s="1" t="s">
        <v>65</v>
      </c>
      <c r="C19" s="1" t="s">
        <v>49</v>
      </c>
      <c r="D19" s="1" t="s">
        <v>98</v>
      </c>
      <c r="E19" s="1" t="s">
        <v>99</v>
      </c>
      <c r="F19" s="1" t="s">
        <v>95</v>
      </c>
      <c r="G19" s="1" t="s">
        <v>62</v>
      </c>
      <c r="H19" s="33" t="str">
        <f>VLOOKUP(Ahmed[[#This Row],[Category]],Code!$C$2:$D$5,2,0)</f>
        <v>O-102</v>
      </c>
      <c r="I19" s="1" t="s">
        <v>70</v>
      </c>
      <c r="J19" t="s">
        <v>100</v>
      </c>
      <c r="K19" s="1">
        <v>665.88</v>
      </c>
      <c r="L19" s="33">
        <f>Ahmed[[#This Row],[Sales]]*$L$1</f>
        <v>99882</v>
      </c>
      <c r="M19" s="33"/>
      <c r="N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" s="33" t="str">
        <f>IF(Ahmed[[#This Row],[Sales]]&gt;=500,"High","low")</f>
        <v>High</v>
      </c>
      <c r="P19" s="1">
        <v>6</v>
      </c>
      <c r="Q19" s="1">
        <v>0</v>
      </c>
      <c r="R19" s="2">
        <v>13.317599999999999</v>
      </c>
      <c r="S19" s="33">
        <f>Ahmed[[#This Row],[Profit]]-Ahmed[[#This Row],[Discount]]</f>
        <v>13.317599999999999</v>
      </c>
    </row>
    <row r="20" spans="1:19">
      <c r="A20" s="1">
        <v>18</v>
      </c>
      <c r="B20" s="1" t="s">
        <v>48</v>
      </c>
      <c r="C20" s="1" t="s">
        <v>49</v>
      </c>
      <c r="D20" s="1" t="s">
        <v>101</v>
      </c>
      <c r="E20" s="1" t="s">
        <v>102</v>
      </c>
      <c r="F20" s="1" t="s">
        <v>61</v>
      </c>
      <c r="G20" s="1" t="s">
        <v>62</v>
      </c>
      <c r="H20" s="33" t="str">
        <f>VLOOKUP(Ahmed[[#This Row],[Category]],Code!$C$2:$D$5,2,0)</f>
        <v>O-102</v>
      </c>
      <c r="I20" s="1" t="s">
        <v>70</v>
      </c>
      <c r="J20" t="s">
        <v>103</v>
      </c>
      <c r="K20" s="1">
        <v>55.5</v>
      </c>
      <c r="L20" s="33">
        <f>Ahmed[[#This Row],[Sales]]*$L$1</f>
        <v>8325</v>
      </c>
      <c r="M20" s="33"/>
      <c r="N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0" s="33" t="str">
        <f>IF(Ahmed[[#This Row],[Sales]]&gt;=500,"High","low")</f>
        <v>low</v>
      </c>
      <c r="P20" s="1">
        <v>2</v>
      </c>
      <c r="Q20" s="1">
        <v>0</v>
      </c>
      <c r="R20" s="2">
        <v>9.9899999999999949</v>
      </c>
      <c r="S20" s="33">
        <f>Ahmed[[#This Row],[Profit]]-Ahmed[[#This Row],[Discount]]</f>
        <v>9.9899999999999949</v>
      </c>
    </row>
    <row r="21" spans="1:19">
      <c r="A21" s="1">
        <v>19</v>
      </c>
      <c r="B21" s="1" t="s">
        <v>48</v>
      </c>
      <c r="C21" s="1" t="s">
        <v>49</v>
      </c>
      <c r="D21" s="1" t="s">
        <v>104</v>
      </c>
      <c r="E21" s="1" t="s">
        <v>60</v>
      </c>
      <c r="F21" s="1" t="s">
        <v>61</v>
      </c>
      <c r="G21" s="1" t="s">
        <v>62</v>
      </c>
      <c r="H21" s="33" t="str">
        <f>VLOOKUP(Ahmed[[#This Row],[Category]],Code!$C$2:$D$5,2,0)</f>
        <v>O-102</v>
      </c>
      <c r="I21" s="1" t="s">
        <v>74</v>
      </c>
      <c r="J21" t="s">
        <v>105</v>
      </c>
      <c r="K21" s="1">
        <v>8.56</v>
      </c>
      <c r="L21" s="33">
        <f>Ahmed[[#This Row],[Sales]]*$L$1</f>
        <v>1284</v>
      </c>
      <c r="M21" s="33"/>
      <c r="N2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21" s="33" t="str">
        <f>IF(Ahmed[[#This Row],[Sales]]&gt;=500,"High","low")</f>
        <v>low</v>
      </c>
      <c r="P21" s="1">
        <v>2</v>
      </c>
      <c r="Q21" s="1">
        <v>0</v>
      </c>
      <c r="R21" s="2">
        <v>2.4823999999999993</v>
      </c>
      <c r="S21" s="33">
        <f>Ahmed[[#This Row],[Profit]]-Ahmed[[#This Row],[Discount]]</f>
        <v>2.4823999999999993</v>
      </c>
    </row>
    <row r="22" spans="1:19">
      <c r="A22" s="1">
        <v>20</v>
      </c>
      <c r="B22" s="1" t="s">
        <v>48</v>
      </c>
      <c r="C22" s="1" t="s">
        <v>49</v>
      </c>
      <c r="D22" s="1" t="s">
        <v>104</v>
      </c>
      <c r="E22" s="1" t="s">
        <v>60</v>
      </c>
      <c r="F22" s="1" t="s">
        <v>61</v>
      </c>
      <c r="G22" s="1" t="s">
        <v>76</v>
      </c>
      <c r="H22" s="33" t="str">
        <f>VLOOKUP(Ahmed[[#This Row],[Category]],Code!$C$2:$D$5,2,0)</f>
        <v>T-103</v>
      </c>
      <c r="I22" s="1" t="s">
        <v>77</v>
      </c>
      <c r="J22" t="s">
        <v>106</v>
      </c>
      <c r="K22" s="1">
        <v>213.48000000000002</v>
      </c>
      <c r="L22" s="33">
        <f>Ahmed[[#This Row],[Sales]]*$L$1</f>
        <v>32022.000000000004</v>
      </c>
      <c r="M22" s="33"/>
      <c r="N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2" s="33" t="str">
        <f>IF(Ahmed[[#This Row],[Sales]]&gt;=500,"High","low")</f>
        <v>low</v>
      </c>
      <c r="P22" s="1">
        <v>3</v>
      </c>
      <c r="Q22" s="1">
        <v>0.2</v>
      </c>
      <c r="R22" s="2">
        <v>16.010999999999981</v>
      </c>
      <c r="S22" s="33">
        <f>Ahmed[[#This Row],[Profit]]-Ahmed[[#This Row],[Discount]]</f>
        <v>15.810999999999982</v>
      </c>
    </row>
    <row r="23" spans="1:19">
      <c r="A23" s="1">
        <v>21</v>
      </c>
      <c r="B23" s="1" t="s">
        <v>48</v>
      </c>
      <c r="C23" s="1" t="s">
        <v>49</v>
      </c>
      <c r="D23" s="1" t="s">
        <v>104</v>
      </c>
      <c r="E23" s="1" t="s">
        <v>60</v>
      </c>
      <c r="F23" s="1" t="s">
        <v>61</v>
      </c>
      <c r="G23" s="1" t="s">
        <v>62</v>
      </c>
      <c r="H23" s="33" t="str">
        <f>VLOOKUP(Ahmed[[#This Row],[Category]],Code!$C$2:$D$5,2,0)</f>
        <v>O-102</v>
      </c>
      <c r="I23" s="1" t="s">
        <v>79</v>
      </c>
      <c r="J23" t="s">
        <v>107</v>
      </c>
      <c r="K23" s="1">
        <v>22.72</v>
      </c>
      <c r="L23" s="33">
        <f>Ahmed[[#This Row],[Sales]]*$L$1</f>
        <v>3408</v>
      </c>
      <c r="M23" s="33"/>
      <c r="N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3" s="33" t="str">
        <f>IF(Ahmed[[#This Row],[Sales]]&gt;=500,"High","low")</f>
        <v>low</v>
      </c>
      <c r="P23" s="1">
        <v>4</v>
      </c>
      <c r="Q23" s="1">
        <v>0.2</v>
      </c>
      <c r="R23" s="2">
        <v>7.3839999999999986</v>
      </c>
      <c r="S23" s="33">
        <f>Ahmed[[#This Row],[Profit]]-Ahmed[[#This Row],[Discount]]</f>
        <v>7.1839999999999984</v>
      </c>
    </row>
    <row r="24" spans="1:19">
      <c r="A24" s="1">
        <v>22</v>
      </c>
      <c r="B24" s="1" t="s">
        <v>65</v>
      </c>
      <c r="C24" s="1" t="s">
        <v>58</v>
      </c>
      <c r="D24" s="1" t="s">
        <v>108</v>
      </c>
      <c r="E24" s="1" t="s">
        <v>109</v>
      </c>
      <c r="F24" s="1" t="s">
        <v>95</v>
      </c>
      <c r="G24" s="1" t="s">
        <v>62</v>
      </c>
      <c r="H24" s="33" t="str">
        <f>VLOOKUP(Ahmed[[#This Row],[Category]],Code!$C$2:$D$5,2,0)</f>
        <v>O-102</v>
      </c>
      <c r="I24" s="1" t="s">
        <v>74</v>
      </c>
      <c r="J24" t="s">
        <v>110</v>
      </c>
      <c r="K24" s="1">
        <v>19.459999999999997</v>
      </c>
      <c r="L24" s="33">
        <f>Ahmed[[#This Row],[Sales]]*$L$1</f>
        <v>2918.9999999999995</v>
      </c>
      <c r="M24" s="33"/>
      <c r="N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4" s="33" t="str">
        <f>IF(Ahmed[[#This Row],[Sales]]&gt;=500,"High","low")</f>
        <v>low</v>
      </c>
      <c r="P24" s="1">
        <v>7</v>
      </c>
      <c r="Q24" s="1">
        <v>0</v>
      </c>
      <c r="R24" s="2">
        <v>5.0595999999999997</v>
      </c>
      <c r="S24" s="33">
        <f>Ahmed[[#This Row],[Profit]]-Ahmed[[#This Row],[Discount]]</f>
        <v>5.0595999999999997</v>
      </c>
    </row>
    <row r="25" spans="1:19">
      <c r="A25" s="1">
        <v>23</v>
      </c>
      <c r="B25" s="1" t="s">
        <v>65</v>
      </c>
      <c r="C25" s="1" t="s">
        <v>58</v>
      </c>
      <c r="D25" s="1" t="s">
        <v>108</v>
      </c>
      <c r="E25" s="1" t="s">
        <v>109</v>
      </c>
      <c r="F25" s="1" t="s">
        <v>95</v>
      </c>
      <c r="G25" s="1" t="s">
        <v>62</v>
      </c>
      <c r="H25" s="33" t="str">
        <f>VLOOKUP(Ahmed[[#This Row],[Category]],Code!$C$2:$D$5,2,0)</f>
        <v>O-102</v>
      </c>
      <c r="I25" s="1" t="s">
        <v>81</v>
      </c>
      <c r="J25" t="s">
        <v>111</v>
      </c>
      <c r="K25" s="1">
        <v>60.339999999999996</v>
      </c>
      <c r="L25" s="33">
        <f>Ahmed[[#This Row],[Sales]]*$L$1</f>
        <v>9051</v>
      </c>
      <c r="M25" s="33"/>
      <c r="N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5" s="33" t="str">
        <f>IF(Ahmed[[#This Row],[Sales]]&gt;=500,"High","low")</f>
        <v>low</v>
      </c>
      <c r="P25" s="1">
        <v>7</v>
      </c>
      <c r="Q25" s="1">
        <v>0</v>
      </c>
      <c r="R25" s="2">
        <v>15.688400000000001</v>
      </c>
      <c r="S25" s="33">
        <f>Ahmed[[#This Row],[Profit]]-Ahmed[[#This Row],[Discount]]</f>
        <v>15.688400000000001</v>
      </c>
    </row>
    <row r="26" spans="1:19">
      <c r="A26" s="1">
        <v>24</v>
      </c>
      <c r="B26" s="1" t="s">
        <v>48</v>
      </c>
      <c r="C26" s="1" t="s">
        <v>49</v>
      </c>
      <c r="D26" s="1" t="s">
        <v>112</v>
      </c>
      <c r="E26" s="1" t="s">
        <v>113</v>
      </c>
      <c r="F26" s="1" t="s">
        <v>114</v>
      </c>
      <c r="G26" s="1" t="s">
        <v>53</v>
      </c>
      <c r="H26" s="33" t="str">
        <f>VLOOKUP(Ahmed[[#This Row],[Category]],Code!$C$2:$D$5,2,0)</f>
        <v>F-101</v>
      </c>
      <c r="I26" s="1" t="s">
        <v>56</v>
      </c>
      <c r="J26" t="s">
        <v>115</v>
      </c>
      <c r="K26" s="1">
        <v>71.371999999999986</v>
      </c>
      <c r="L26" s="33">
        <f>Ahmed[[#This Row],[Sales]]*$L$1</f>
        <v>10705.799999999997</v>
      </c>
      <c r="M26" s="33"/>
      <c r="N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6" s="33" t="str">
        <f>IF(Ahmed[[#This Row],[Sales]]&gt;=500,"High","low")</f>
        <v>low</v>
      </c>
      <c r="P26" s="1">
        <v>2</v>
      </c>
      <c r="Q26" s="1">
        <v>0.3</v>
      </c>
      <c r="R26" s="2">
        <v>-1.0196000000000005</v>
      </c>
      <c r="S26" s="33">
        <f>Ahmed[[#This Row],[Profit]]-Ahmed[[#This Row],[Discount]]</f>
        <v>-1.3196000000000006</v>
      </c>
    </row>
    <row r="27" spans="1:19">
      <c r="A27" s="1">
        <v>25</v>
      </c>
      <c r="B27" s="1" t="s">
        <v>65</v>
      </c>
      <c r="C27" s="1" t="s">
        <v>49</v>
      </c>
      <c r="D27" s="1" t="s">
        <v>116</v>
      </c>
      <c r="E27" s="1" t="s">
        <v>102</v>
      </c>
      <c r="F27" s="1" t="s">
        <v>61</v>
      </c>
      <c r="G27" s="1" t="s">
        <v>53</v>
      </c>
      <c r="H27" s="33" t="str">
        <f>VLOOKUP(Ahmed[[#This Row],[Category]],Code!$C$2:$D$5,2,0)</f>
        <v>F-101</v>
      </c>
      <c r="I27" s="1" t="s">
        <v>68</v>
      </c>
      <c r="J27" t="s">
        <v>69</v>
      </c>
      <c r="K27" s="1">
        <v>1044.6299999999999</v>
      </c>
      <c r="L27" s="33">
        <f>Ahmed[[#This Row],[Sales]]*$L$1</f>
        <v>156694.49999999997</v>
      </c>
      <c r="M27" s="33"/>
      <c r="N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7" s="33" t="str">
        <f>IF(Ahmed[[#This Row],[Sales]]&gt;=500,"High","low")</f>
        <v>High</v>
      </c>
      <c r="P27" s="1">
        <v>3</v>
      </c>
      <c r="Q27" s="1">
        <v>0</v>
      </c>
      <c r="R27" s="2">
        <v>240.26490000000001</v>
      </c>
      <c r="S27" s="33">
        <f>Ahmed[[#This Row],[Profit]]-Ahmed[[#This Row],[Discount]]</f>
        <v>240.26490000000001</v>
      </c>
    </row>
    <row r="28" spans="1:19">
      <c r="A28" s="1">
        <v>26</v>
      </c>
      <c r="B28" s="1" t="s">
        <v>48</v>
      </c>
      <c r="C28" s="1" t="s">
        <v>49</v>
      </c>
      <c r="D28" s="1" t="s">
        <v>59</v>
      </c>
      <c r="E28" s="1" t="s">
        <v>60</v>
      </c>
      <c r="F28" s="1" t="s">
        <v>61</v>
      </c>
      <c r="G28" s="1" t="s">
        <v>62</v>
      </c>
      <c r="H28" s="33" t="str">
        <f>VLOOKUP(Ahmed[[#This Row],[Category]],Code!$C$2:$D$5,2,0)</f>
        <v>O-102</v>
      </c>
      <c r="I28" s="1" t="s">
        <v>79</v>
      </c>
      <c r="J28" t="s">
        <v>117</v>
      </c>
      <c r="K28" s="1">
        <v>11.648000000000001</v>
      </c>
      <c r="L28" s="33">
        <f>Ahmed[[#This Row],[Sales]]*$L$1</f>
        <v>1747.2000000000003</v>
      </c>
      <c r="M28" s="33"/>
      <c r="N2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28" s="33" t="str">
        <f>IF(Ahmed[[#This Row],[Sales]]&gt;=500,"High","low")</f>
        <v>low</v>
      </c>
      <c r="P28" s="1">
        <v>2</v>
      </c>
      <c r="Q28" s="1">
        <v>0.2</v>
      </c>
      <c r="R28" s="2">
        <v>4.2224000000000004</v>
      </c>
      <c r="S28" s="33">
        <f>Ahmed[[#This Row],[Profit]]-Ahmed[[#This Row],[Discount]]</f>
        <v>4.0224000000000002</v>
      </c>
    </row>
    <row r="29" spans="1:19">
      <c r="A29" s="1">
        <v>27</v>
      </c>
      <c r="B29" s="1" t="s">
        <v>48</v>
      </c>
      <c r="C29" s="1" t="s">
        <v>49</v>
      </c>
      <c r="D29" s="1" t="s">
        <v>59</v>
      </c>
      <c r="E29" s="1" t="s">
        <v>60</v>
      </c>
      <c r="F29" s="1" t="s">
        <v>61</v>
      </c>
      <c r="G29" s="1" t="s">
        <v>76</v>
      </c>
      <c r="H29" s="33" t="str">
        <f>VLOOKUP(Ahmed[[#This Row],[Category]],Code!$C$2:$D$5,2,0)</f>
        <v>T-103</v>
      </c>
      <c r="I29" s="1" t="s">
        <v>118</v>
      </c>
      <c r="J29" t="s">
        <v>119</v>
      </c>
      <c r="K29" s="1">
        <v>90.570000000000007</v>
      </c>
      <c r="L29" s="33">
        <f>Ahmed[[#This Row],[Sales]]*$L$1</f>
        <v>13585.500000000002</v>
      </c>
      <c r="M29" s="33"/>
      <c r="N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9" s="33" t="str">
        <f>IF(Ahmed[[#This Row],[Sales]]&gt;=500,"High","low")</f>
        <v>low</v>
      </c>
      <c r="P29" s="1">
        <v>3</v>
      </c>
      <c r="Q29" s="1">
        <v>0</v>
      </c>
      <c r="R29" s="2">
        <v>11.774100000000004</v>
      </c>
      <c r="S29" s="33">
        <f>Ahmed[[#This Row],[Profit]]-Ahmed[[#This Row],[Discount]]</f>
        <v>11.774100000000004</v>
      </c>
    </row>
    <row r="30" spans="1:19">
      <c r="A30" s="1">
        <v>28</v>
      </c>
      <c r="B30" s="1" t="s">
        <v>65</v>
      </c>
      <c r="C30" s="1" t="s">
        <v>49</v>
      </c>
      <c r="D30" s="1" t="s">
        <v>112</v>
      </c>
      <c r="E30" s="1" t="s">
        <v>113</v>
      </c>
      <c r="F30" s="1" t="s">
        <v>114</v>
      </c>
      <c r="G30" s="1" t="s">
        <v>53</v>
      </c>
      <c r="H30" s="33" t="str">
        <f>VLOOKUP(Ahmed[[#This Row],[Category]],Code!$C$2:$D$5,2,0)</f>
        <v>F-101</v>
      </c>
      <c r="I30" s="1" t="s">
        <v>54</v>
      </c>
      <c r="J30" t="s">
        <v>120</v>
      </c>
      <c r="K30" s="1">
        <v>3083.4300000000003</v>
      </c>
      <c r="L30" s="33">
        <f>Ahmed[[#This Row],[Sales]]*$L$1</f>
        <v>462514.50000000006</v>
      </c>
      <c r="M30" s="33"/>
      <c r="N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0" s="33" t="str">
        <f>IF(Ahmed[[#This Row],[Sales]]&gt;=500,"High","low")</f>
        <v>High</v>
      </c>
      <c r="P30" s="1">
        <v>7</v>
      </c>
      <c r="Q30" s="1">
        <v>0.5</v>
      </c>
      <c r="R30" s="2">
        <v>-1665.0522000000001</v>
      </c>
      <c r="S30" s="33">
        <f>Ahmed[[#This Row],[Profit]]-Ahmed[[#This Row],[Discount]]</f>
        <v>-1665.5522000000001</v>
      </c>
    </row>
    <row r="31" spans="1:19">
      <c r="A31" s="1">
        <v>29</v>
      </c>
      <c r="B31" s="1" t="s">
        <v>65</v>
      </c>
      <c r="C31" s="1" t="s">
        <v>49</v>
      </c>
      <c r="D31" s="1" t="s">
        <v>112</v>
      </c>
      <c r="E31" s="1" t="s">
        <v>113</v>
      </c>
      <c r="F31" s="1" t="s">
        <v>114</v>
      </c>
      <c r="G31" s="1" t="s">
        <v>62</v>
      </c>
      <c r="H31" s="33" t="str">
        <f>VLOOKUP(Ahmed[[#This Row],[Category]],Code!$C$2:$D$5,2,0)</f>
        <v>O-102</v>
      </c>
      <c r="I31" s="1" t="s">
        <v>79</v>
      </c>
      <c r="J31" t="s">
        <v>121</v>
      </c>
      <c r="K31" s="1">
        <v>9.6180000000000021</v>
      </c>
      <c r="L31" s="33">
        <f>Ahmed[[#This Row],[Sales]]*$L$1</f>
        <v>1442.7000000000003</v>
      </c>
      <c r="M31" s="33"/>
      <c r="N3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1" s="33" t="str">
        <f>IF(Ahmed[[#This Row],[Sales]]&gt;=500,"High","low")</f>
        <v>low</v>
      </c>
      <c r="P31" s="1">
        <v>2</v>
      </c>
      <c r="Q31" s="1">
        <v>0.7</v>
      </c>
      <c r="R31" s="2">
        <v>-7.0532000000000004</v>
      </c>
      <c r="S31" s="33">
        <f>Ahmed[[#This Row],[Profit]]-Ahmed[[#This Row],[Discount]]</f>
        <v>-7.7532000000000005</v>
      </c>
    </row>
    <row r="32" spans="1:19">
      <c r="A32" s="1">
        <v>30</v>
      </c>
      <c r="B32" s="1" t="s">
        <v>65</v>
      </c>
      <c r="C32" s="1" t="s">
        <v>49</v>
      </c>
      <c r="D32" s="1" t="s">
        <v>112</v>
      </c>
      <c r="E32" s="1" t="s">
        <v>113</v>
      </c>
      <c r="F32" s="1" t="s">
        <v>114</v>
      </c>
      <c r="G32" s="1" t="s">
        <v>53</v>
      </c>
      <c r="H32" s="33" t="str">
        <f>VLOOKUP(Ahmed[[#This Row],[Category]],Code!$C$2:$D$5,2,0)</f>
        <v>F-101</v>
      </c>
      <c r="I32" s="1" t="s">
        <v>72</v>
      </c>
      <c r="J32" t="s">
        <v>122</v>
      </c>
      <c r="K32" s="1">
        <v>124.20000000000002</v>
      </c>
      <c r="L32" s="33">
        <f>Ahmed[[#This Row],[Sales]]*$L$1</f>
        <v>18630.000000000004</v>
      </c>
      <c r="M32" s="33"/>
      <c r="N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2" s="33" t="str">
        <f>IF(Ahmed[[#This Row],[Sales]]&gt;=500,"High","low")</f>
        <v>low</v>
      </c>
      <c r="P32" s="1">
        <v>3</v>
      </c>
      <c r="Q32" s="1">
        <v>0.2</v>
      </c>
      <c r="R32" s="2">
        <v>15.524999999999991</v>
      </c>
      <c r="S32" s="33">
        <f>Ahmed[[#This Row],[Profit]]-Ahmed[[#This Row],[Discount]]</f>
        <v>15.324999999999992</v>
      </c>
    </row>
    <row r="33" spans="1:19">
      <c r="A33" s="1">
        <v>31</v>
      </c>
      <c r="B33" s="1" t="s">
        <v>65</v>
      </c>
      <c r="C33" s="1" t="s">
        <v>49</v>
      </c>
      <c r="D33" s="1" t="s">
        <v>112</v>
      </c>
      <c r="E33" s="1" t="s">
        <v>113</v>
      </c>
      <c r="F33" s="1" t="s">
        <v>114</v>
      </c>
      <c r="G33" s="1" t="s">
        <v>62</v>
      </c>
      <c r="H33" s="33" t="str">
        <f>VLOOKUP(Ahmed[[#This Row],[Category]],Code!$C$2:$D$5,2,0)</f>
        <v>O-102</v>
      </c>
      <c r="I33" s="1" t="s">
        <v>123</v>
      </c>
      <c r="J33" t="s">
        <v>124</v>
      </c>
      <c r="K33" s="1">
        <v>3.2640000000000002</v>
      </c>
      <c r="L33" s="33">
        <f>Ahmed[[#This Row],[Sales]]*$L$1</f>
        <v>489.6</v>
      </c>
      <c r="M33" s="33"/>
      <c r="N33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33" s="33" t="str">
        <f>IF(Ahmed[[#This Row],[Sales]]&gt;=500,"High","low")</f>
        <v>low</v>
      </c>
      <c r="P33" s="1">
        <v>2</v>
      </c>
      <c r="Q33" s="1">
        <v>0.2</v>
      </c>
      <c r="R33" s="2">
        <v>1.1015999999999997</v>
      </c>
      <c r="S33" s="33">
        <f>Ahmed[[#This Row],[Profit]]-Ahmed[[#This Row],[Discount]]</f>
        <v>0.90159999999999973</v>
      </c>
    </row>
    <row r="34" spans="1:19">
      <c r="A34" s="1">
        <v>32</v>
      </c>
      <c r="B34" s="1" t="s">
        <v>65</v>
      </c>
      <c r="C34" s="1" t="s">
        <v>49</v>
      </c>
      <c r="D34" s="1" t="s">
        <v>112</v>
      </c>
      <c r="E34" s="1" t="s">
        <v>113</v>
      </c>
      <c r="F34" s="1" t="s">
        <v>114</v>
      </c>
      <c r="G34" s="1" t="s">
        <v>62</v>
      </c>
      <c r="H34" s="33" t="str">
        <f>VLOOKUP(Ahmed[[#This Row],[Category]],Code!$C$2:$D$5,2,0)</f>
        <v>O-102</v>
      </c>
      <c r="I34" s="1" t="s">
        <v>74</v>
      </c>
      <c r="J34" t="s">
        <v>125</v>
      </c>
      <c r="K34" s="1">
        <v>86.304000000000002</v>
      </c>
      <c r="L34" s="33">
        <f>Ahmed[[#This Row],[Sales]]*$L$1</f>
        <v>12945.6</v>
      </c>
      <c r="M34" s="33"/>
      <c r="N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4" s="33" t="str">
        <f>IF(Ahmed[[#This Row],[Sales]]&gt;=500,"High","low")</f>
        <v>low</v>
      </c>
      <c r="P34" s="1">
        <v>6</v>
      </c>
      <c r="Q34" s="1">
        <v>0.2</v>
      </c>
      <c r="R34" s="2">
        <v>9.7091999999999885</v>
      </c>
      <c r="S34" s="33">
        <f>Ahmed[[#This Row],[Profit]]-Ahmed[[#This Row],[Discount]]</f>
        <v>9.5091999999999892</v>
      </c>
    </row>
    <row r="35" spans="1:19">
      <c r="A35" s="1">
        <v>33</v>
      </c>
      <c r="B35" s="1" t="s">
        <v>65</v>
      </c>
      <c r="C35" s="1" t="s">
        <v>49</v>
      </c>
      <c r="D35" s="1" t="s">
        <v>112</v>
      </c>
      <c r="E35" s="1" t="s">
        <v>113</v>
      </c>
      <c r="F35" s="1" t="s">
        <v>114</v>
      </c>
      <c r="G35" s="1" t="s">
        <v>62</v>
      </c>
      <c r="H35" s="33" t="str">
        <f>VLOOKUP(Ahmed[[#This Row],[Category]],Code!$C$2:$D$5,2,0)</f>
        <v>O-102</v>
      </c>
      <c r="I35" s="1" t="s">
        <v>79</v>
      </c>
      <c r="J35" t="s">
        <v>126</v>
      </c>
      <c r="K35" s="1">
        <v>6.8580000000000014</v>
      </c>
      <c r="L35" s="33">
        <f>Ahmed[[#This Row],[Sales]]*$L$1</f>
        <v>1028.7000000000003</v>
      </c>
      <c r="M35" s="33"/>
      <c r="N3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5" s="33" t="str">
        <f>IF(Ahmed[[#This Row],[Sales]]&gt;=500,"High","low")</f>
        <v>low</v>
      </c>
      <c r="P35" s="1">
        <v>6</v>
      </c>
      <c r="Q35" s="1">
        <v>0.7</v>
      </c>
      <c r="R35" s="2">
        <v>-5.7149999999999999</v>
      </c>
      <c r="S35" s="33">
        <f>Ahmed[[#This Row],[Profit]]-Ahmed[[#This Row],[Discount]]</f>
        <v>-6.415</v>
      </c>
    </row>
    <row r="36" spans="1:19">
      <c r="A36" s="1">
        <v>34</v>
      </c>
      <c r="B36" s="1" t="s">
        <v>65</v>
      </c>
      <c r="C36" s="1" t="s">
        <v>49</v>
      </c>
      <c r="D36" s="1" t="s">
        <v>112</v>
      </c>
      <c r="E36" s="1" t="s">
        <v>113</v>
      </c>
      <c r="F36" s="1" t="s">
        <v>114</v>
      </c>
      <c r="G36" s="1" t="s">
        <v>62</v>
      </c>
      <c r="H36" s="33" t="str">
        <f>VLOOKUP(Ahmed[[#This Row],[Category]],Code!$C$2:$D$5,2,0)</f>
        <v>O-102</v>
      </c>
      <c r="I36" s="1" t="s">
        <v>74</v>
      </c>
      <c r="J36" t="s">
        <v>127</v>
      </c>
      <c r="K36" s="1">
        <v>15.76</v>
      </c>
      <c r="L36" s="33">
        <f>Ahmed[[#This Row],[Sales]]*$L$1</f>
        <v>2364</v>
      </c>
      <c r="M36" s="33"/>
      <c r="N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6" s="33" t="str">
        <f>IF(Ahmed[[#This Row],[Sales]]&gt;=500,"High","low")</f>
        <v>low</v>
      </c>
      <c r="P36" s="1">
        <v>2</v>
      </c>
      <c r="Q36" s="1">
        <v>0.2</v>
      </c>
      <c r="R36" s="2">
        <v>3.5460000000000007</v>
      </c>
      <c r="S36" s="33">
        <f>Ahmed[[#This Row],[Profit]]-Ahmed[[#This Row],[Discount]]</f>
        <v>3.3460000000000005</v>
      </c>
    </row>
    <row r="37" spans="1:19">
      <c r="A37" s="1">
        <v>35</v>
      </c>
      <c r="B37" s="1" t="s">
        <v>48</v>
      </c>
      <c r="C37" s="1" t="s">
        <v>92</v>
      </c>
      <c r="D37" s="1" t="s">
        <v>128</v>
      </c>
      <c r="E37" s="1" t="s">
        <v>94</v>
      </c>
      <c r="F37" s="1" t="s">
        <v>95</v>
      </c>
      <c r="G37" s="1" t="s">
        <v>62</v>
      </c>
      <c r="H37" s="33" t="str">
        <f>VLOOKUP(Ahmed[[#This Row],[Category]],Code!$C$2:$D$5,2,0)</f>
        <v>O-102</v>
      </c>
      <c r="I37" s="1" t="s">
        <v>87</v>
      </c>
      <c r="J37" t="s">
        <v>129</v>
      </c>
      <c r="K37" s="1">
        <v>29.472000000000001</v>
      </c>
      <c r="L37" s="33">
        <f>Ahmed[[#This Row],[Sales]]*$L$1</f>
        <v>4420.8</v>
      </c>
      <c r="M37" s="33"/>
      <c r="N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7" s="33" t="str">
        <f>IF(Ahmed[[#This Row],[Sales]]&gt;=500,"High","low")</f>
        <v>low</v>
      </c>
      <c r="P37" s="1">
        <v>3</v>
      </c>
      <c r="Q37" s="1">
        <v>0.2</v>
      </c>
      <c r="R37" s="2">
        <v>9.9467999999999979</v>
      </c>
      <c r="S37" s="33">
        <f>Ahmed[[#This Row],[Profit]]-Ahmed[[#This Row],[Discount]]</f>
        <v>9.7467999999999986</v>
      </c>
    </row>
    <row r="38" spans="1:19">
      <c r="A38" s="1">
        <v>36</v>
      </c>
      <c r="B38" s="1" t="s">
        <v>130</v>
      </c>
      <c r="C38" s="1" t="s">
        <v>58</v>
      </c>
      <c r="D38" s="1" t="s">
        <v>131</v>
      </c>
      <c r="E38" s="1" t="s">
        <v>94</v>
      </c>
      <c r="F38" s="1" t="s">
        <v>95</v>
      </c>
      <c r="G38" s="1" t="s">
        <v>76</v>
      </c>
      <c r="H38" s="33" t="str">
        <f>VLOOKUP(Ahmed[[#This Row],[Category]],Code!$C$2:$D$5,2,0)</f>
        <v>T-103</v>
      </c>
      <c r="I38" s="1" t="s">
        <v>77</v>
      </c>
      <c r="J38" t="s">
        <v>132</v>
      </c>
      <c r="K38" s="1">
        <v>1097.5440000000003</v>
      </c>
      <c r="L38" s="33">
        <f>Ahmed[[#This Row],[Sales]]*$L$1</f>
        <v>164631.60000000003</v>
      </c>
      <c r="M38" s="33"/>
      <c r="N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8" s="33" t="str">
        <f>IF(Ahmed[[#This Row],[Sales]]&gt;=500,"High","low")</f>
        <v>High</v>
      </c>
      <c r="P38" s="1">
        <v>7</v>
      </c>
      <c r="Q38" s="1">
        <v>0.2</v>
      </c>
      <c r="R38" s="2">
        <v>123.47369999999989</v>
      </c>
      <c r="S38" s="33">
        <f>Ahmed[[#This Row],[Profit]]-Ahmed[[#This Row],[Discount]]</f>
        <v>123.27369999999989</v>
      </c>
    </row>
    <row r="39" spans="1:19">
      <c r="A39" s="1">
        <v>37</v>
      </c>
      <c r="B39" s="1" t="s">
        <v>130</v>
      </c>
      <c r="C39" s="1" t="s">
        <v>58</v>
      </c>
      <c r="D39" s="1" t="s">
        <v>131</v>
      </c>
      <c r="E39" s="1" t="s">
        <v>94</v>
      </c>
      <c r="F39" s="1" t="s">
        <v>95</v>
      </c>
      <c r="G39" s="1" t="s">
        <v>53</v>
      </c>
      <c r="H39" s="33" t="str">
        <f>VLOOKUP(Ahmed[[#This Row],[Category]],Code!$C$2:$D$5,2,0)</f>
        <v>F-101</v>
      </c>
      <c r="I39" s="1" t="s">
        <v>72</v>
      </c>
      <c r="J39" t="s">
        <v>133</v>
      </c>
      <c r="K39" s="1">
        <v>190.92</v>
      </c>
      <c r="L39" s="33">
        <f>Ahmed[[#This Row],[Sales]]*$L$1</f>
        <v>28637.999999999996</v>
      </c>
      <c r="M39" s="33"/>
      <c r="N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9" s="33" t="str">
        <f>IF(Ahmed[[#This Row],[Sales]]&gt;=500,"High","low")</f>
        <v>low</v>
      </c>
      <c r="P39" s="1">
        <v>5</v>
      </c>
      <c r="Q39" s="1">
        <v>0.6</v>
      </c>
      <c r="R39" s="2">
        <v>-147.96300000000002</v>
      </c>
      <c r="S39" s="33">
        <f>Ahmed[[#This Row],[Profit]]-Ahmed[[#This Row],[Discount]]</f>
        <v>-148.56300000000002</v>
      </c>
    </row>
    <row r="40" spans="1:19">
      <c r="A40" s="1">
        <v>38</v>
      </c>
      <c r="B40" s="1" t="s">
        <v>65</v>
      </c>
      <c r="C40" s="1" t="s">
        <v>92</v>
      </c>
      <c r="D40" s="1" t="s">
        <v>128</v>
      </c>
      <c r="E40" s="1" t="s">
        <v>94</v>
      </c>
      <c r="F40" s="1" t="s">
        <v>95</v>
      </c>
      <c r="G40" s="1" t="s">
        <v>62</v>
      </c>
      <c r="H40" s="33" t="str">
        <f>VLOOKUP(Ahmed[[#This Row],[Category]],Code!$C$2:$D$5,2,0)</f>
        <v>O-102</v>
      </c>
      <c r="I40" s="1" t="s">
        <v>123</v>
      </c>
      <c r="J40" t="s">
        <v>134</v>
      </c>
      <c r="K40" s="1">
        <v>113.328</v>
      </c>
      <c r="L40" s="33">
        <f>Ahmed[[#This Row],[Sales]]*$L$1</f>
        <v>16999.2</v>
      </c>
      <c r="M40" s="33"/>
      <c r="N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0" s="33" t="str">
        <f>IF(Ahmed[[#This Row],[Sales]]&gt;=500,"High","low")</f>
        <v>low</v>
      </c>
      <c r="P40" s="1">
        <v>9</v>
      </c>
      <c r="Q40" s="1">
        <v>0.2</v>
      </c>
      <c r="R40" s="2">
        <v>35.414999999999999</v>
      </c>
      <c r="S40" s="33">
        <f>Ahmed[[#This Row],[Profit]]-Ahmed[[#This Row],[Discount]]</f>
        <v>35.214999999999996</v>
      </c>
    </row>
    <row r="41" spans="1:19">
      <c r="A41" s="1">
        <v>39</v>
      </c>
      <c r="B41" s="1" t="s">
        <v>65</v>
      </c>
      <c r="C41" s="1" t="s">
        <v>92</v>
      </c>
      <c r="D41" s="1" t="s">
        <v>128</v>
      </c>
      <c r="E41" s="1" t="s">
        <v>94</v>
      </c>
      <c r="F41" s="1" t="s">
        <v>95</v>
      </c>
      <c r="G41" s="1" t="s">
        <v>53</v>
      </c>
      <c r="H41" s="33" t="str">
        <f>VLOOKUP(Ahmed[[#This Row],[Category]],Code!$C$2:$D$5,2,0)</f>
        <v>F-101</v>
      </c>
      <c r="I41" s="1" t="s">
        <v>54</v>
      </c>
      <c r="J41" t="s">
        <v>135</v>
      </c>
      <c r="K41" s="1">
        <v>532.39919999999995</v>
      </c>
      <c r="L41" s="33">
        <f>Ahmed[[#This Row],[Sales]]*$L$1</f>
        <v>79859.87999999999</v>
      </c>
      <c r="M41" s="33"/>
      <c r="N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1" s="33" t="str">
        <f>IF(Ahmed[[#This Row],[Sales]]&gt;=500,"High","low")</f>
        <v>High</v>
      </c>
      <c r="P41" s="1">
        <v>3</v>
      </c>
      <c r="Q41" s="1">
        <v>0.32</v>
      </c>
      <c r="R41" s="2">
        <v>-46.976400000000012</v>
      </c>
      <c r="S41" s="33">
        <f>Ahmed[[#This Row],[Profit]]-Ahmed[[#This Row],[Discount]]</f>
        <v>-47.296400000000013</v>
      </c>
    </row>
    <row r="42" spans="1:19">
      <c r="A42" s="1">
        <v>40</v>
      </c>
      <c r="B42" s="1" t="s">
        <v>65</v>
      </c>
      <c r="C42" s="1" t="s">
        <v>92</v>
      </c>
      <c r="D42" s="1" t="s">
        <v>128</v>
      </c>
      <c r="E42" s="1" t="s">
        <v>94</v>
      </c>
      <c r="F42" s="1" t="s">
        <v>95</v>
      </c>
      <c r="G42" s="1" t="s">
        <v>53</v>
      </c>
      <c r="H42" s="33" t="str">
        <f>VLOOKUP(Ahmed[[#This Row],[Category]],Code!$C$2:$D$5,2,0)</f>
        <v>F-101</v>
      </c>
      <c r="I42" s="1" t="s">
        <v>56</v>
      </c>
      <c r="J42" t="s">
        <v>136</v>
      </c>
      <c r="K42" s="1">
        <v>212.05799999999999</v>
      </c>
      <c r="L42" s="33">
        <f>Ahmed[[#This Row],[Sales]]*$L$1</f>
        <v>31808.699999999997</v>
      </c>
      <c r="M42" s="33"/>
      <c r="N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2" s="33" t="str">
        <f>IF(Ahmed[[#This Row],[Sales]]&gt;=500,"High","low")</f>
        <v>low</v>
      </c>
      <c r="P42" s="1">
        <v>3</v>
      </c>
      <c r="Q42" s="1">
        <v>0.3</v>
      </c>
      <c r="R42" s="2">
        <v>-15.146999999999991</v>
      </c>
      <c r="S42" s="33">
        <f>Ahmed[[#This Row],[Profit]]-Ahmed[[#This Row],[Discount]]</f>
        <v>-15.446999999999992</v>
      </c>
    </row>
    <row r="43" spans="1:19">
      <c r="A43" s="1">
        <v>41</v>
      </c>
      <c r="B43" s="1" t="s">
        <v>65</v>
      </c>
      <c r="C43" s="1" t="s">
        <v>92</v>
      </c>
      <c r="D43" s="1" t="s">
        <v>128</v>
      </c>
      <c r="E43" s="1" t="s">
        <v>94</v>
      </c>
      <c r="F43" s="1" t="s">
        <v>95</v>
      </c>
      <c r="G43" s="1" t="s">
        <v>76</v>
      </c>
      <c r="H43" s="33" t="str">
        <f>VLOOKUP(Ahmed[[#This Row],[Category]],Code!$C$2:$D$5,2,0)</f>
        <v>T-103</v>
      </c>
      <c r="I43" s="1" t="s">
        <v>77</v>
      </c>
      <c r="J43" t="s">
        <v>137</v>
      </c>
      <c r="K43" s="1">
        <v>371.16800000000001</v>
      </c>
      <c r="L43" s="33">
        <f>Ahmed[[#This Row],[Sales]]*$L$1</f>
        <v>55675.200000000004</v>
      </c>
      <c r="M43" s="33"/>
      <c r="N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3" s="33" t="str">
        <f>IF(Ahmed[[#This Row],[Sales]]&gt;=500,"High","low")</f>
        <v>low</v>
      </c>
      <c r="P43" s="1">
        <v>4</v>
      </c>
      <c r="Q43" s="1">
        <v>0.2</v>
      </c>
      <c r="R43" s="2">
        <v>41.756399999999957</v>
      </c>
      <c r="S43" s="33">
        <f>Ahmed[[#This Row],[Profit]]-Ahmed[[#This Row],[Discount]]</f>
        <v>41.556399999999954</v>
      </c>
    </row>
    <row r="44" spans="1:19">
      <c r="A44" s="1">
        <v>42</v>
      </c>
      <c r="B44" s="1" t="s">
        <v>65</v>
      </c>
      <c r="C44" s="1" t="s">
        <v>58</v>
      </c>
      <c r="D44" s="1" t="s">
        <v>138</v>
      </c>
      <c r="E44" s="1" t="s">
        <v>139</v>
      </c>
      <c r="F44" s="1" t="s">
        <v>95</v>
      </c>
      <c r="G44" s="1" t="s">
        <v>76</v>
      </c>
      <c r="H44" s="33" t="str">
        <f>VLOOKUP(Ahmed[[#This Row],[Category]],Code!$C$2:$D$5,2,0)</f>
        <v>T-103</v>
      </c>
      <c r="I44" s="1" t="s">
        <v>77</v>
      </c>
      <c r="J44" t="s">
        <v>140</v>
      </c>
      <c r="K44" s="1">
        <v>147.16800000000001</v>
      </c>
      <c r="L44" s="33">
        <f>Ahmed[[#This Row],[Sales]]*$L$1</f>
        <v>22075.200000000001</v>
      </c>
      <c r="M44" s="33"/>
      <c r="N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4" s="33" t="str">
        <f>IF(Ahmed[[#This Row],[Sales]]&gt;=500,"High","low")</f>
        <v>low</v>
      </c>
      <c r="P44" s="1">
        <v>4</v>
      </c>
      <c r="Q44" s="1">
        <v>0.2</v>
      </c>
      <c r="R44" s="2">
        <v>16.556399999999996</v>
      </c>
      <c r="S44" s="33">
        <f>Ahmed[[#This Row],[Profit]]-Ahmed[[#This Row],[Discount]]</f>
        <v>16.356399999999997</v>
      </c>
    </row>
    <row r="45" spans="1:19">
      <c r="A45" s="1">
        <v>43</v>
      </c>
      <c r="B45" s="1" t="s">
        <v>65</v>
      </c>
      <c r="C45" s="1" t="s">
        <v>58</v>
      </c>
      <c r="D45" s="1" t="s">
        <v>59</v>
      </c>
      <c r="E45" s="1" t="s">
        <v>60</v>
      </c>
      <c r="F45" s="1" t="s">
        <v>61</v>
      </c>
      <c r="G45" s="1" t="s">
        <v>62</v>
      </c>
      <c r="H45" s="33" t="str">
        <f>VLOOKUP(Ahmed[[#This Row],[Category]],Code!$C$2:$D$5,2,0)</f>
        <v>O-102</v>
      </c>
      <c r="I45" s="1" t="s">
        <v>70</v>
      </c>
      <c r="J45" t="s">
        <v>141</v>
      </c>
      <c r="K45" s="1">
        <v>77.88</v>
      </c>
      <c r="L45" s="33">
        <f>Ahmed[[#This Row],[Sales]]*$L$1</f>
        <v>11682</v>
      </c>
      <c r="M45" s="33"/>
      <c r="N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5" s="33" t="str">
        <f>IF(Ahmed[[#This Row],[Sales]]&gt;=500,"High","low")</f>
        <v>low</v>
      </c>
      <c r="P45" s="1">
        <v>2</v>
      </c>
      <c r="Q45" s="1">
        <v>0</v>
      </c>
      <c r="R45" s="2">
        <v>3.8939999999999912</v>
      </c>
      <c r="S45" s="33">
        <f>Ahmed[[#This Row],[Profit]]-Ahmed[[#This Row],[Discount]]</f>
        <v>3.8939999999999912</v>
      </c>
    </row>
    <row r="46" spans="1:19">
      <c r="A46" s="1">
        <v>44</v>
      </c>
      <c r="B46" s="1" t="s">
        <v>65</v>
      </c>
      <c r="C46" s="1" t="s">
        <v>58</v>
      </c>
      <c r="D46" s="1" t="s">
        <v>142</v>
      </c>
      <c r="E46" s="1" t="s">
        <v>67</v>
      </c>
      <c r="F46" s="1" t="s">
        <v>52</v>
      </c>
      <c r="G46" s="1" t="s">
        <v>62</v>
      </c>
      <c r="H46" s="33" t="str">
        <f>VLOOKUP(Ahmed[[#This Row],[Category]],Code!$C$2:$D$5,2,0)</f>
        <v>O-102</v>
      </c>
      <c r="I46" s="1" t="s">
        <v>70</v>
      </c>
      <c r="J46" t="s">
        <v>143</v>
      </c>
      <c r="K46" s="1">
        <v>95.616</v>
      </c>
      <c r="L46" s="33">
        <f>Ahmed[[#This Row],[Sales]]*$L$1</f>
        <v>14342.4</v>
      </c>
      <c r="M46" s="33"/>
      <c r="N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6" s="33" t="str">
        <f>IF(Ahmed[[#This Row],[Sales]]&gt;=500,"High","low")</f>
        <v>low</v>
      </c>
      <c r="P46" s="1">
        <v>2</v>
      </c>
      <c r="Q46" s="1">
        <v>0.2</v>
      </c>
      <c r="R46" s="2">
        <v>9.5616000000000092</v>
      </c>
      <c r="S46" s="33">
        <f>Ahmed[[#This Row],[Profit]]-Ahmed[[#This Row],[Discount]]</f>
        <v>9.3616000000000099</v>
      </c>
    </row>
    <row r="47" spans="1:19">
      <c r="A47" s="1">
        <v>45</v>
      </c>
      <c r="B47" s="1" t="s">
        <v>130</v>
      </c>
      <c r="C47" s="1" t="s">
        <v>58</v>
      </c>
      <c r="D47" s="1" t="s">
        <v>144</v>
      </c>
      <c r="E47" s="1" t="s">
        <v>145</v>
      </c>
      <c r="F47" s="1" t="s">
        <v>95</v>
      </c>
      <c r="G47" s="1" t="s">
        <v>76</v>
      </c>
      <c r="H47" s="33" t="str">
        <f>VLOOKUP(Ahmed[[#This Row],[Category]],Code!$C$2:$D$5,2,0)</f>
        <v>T-103</v>
      </c>
      <c r="I47" s="1" t="s">
        <v>118</v>
      </c>
      <c r="J47" t="s">
        <v>146</v>
      </c>
      <c r="K47" s="1">
        <v>45.98</v>
      </c>
      <c r="L47" s="33">
        <f>Ahmed[[#This Row],[Sales]]*$L$1</f>
        <v>6896.9999999999991</v>
      </c>
      <c r="M47" s="33"/>
      <c r="N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7" s="33" t="str">
        <f>IF(Ahmed[[#This Row],[Sales]]&gt;=500,"High","low")</f>
        <v>low</v>
      </c>
      <c r="P47" s="1">
        <v>2</v>
      </c>
      <c r="Q47" s="1">
        <v>0</v>
      </c>
      <c r="R47" s="2">
        <v>19.7714</v>
      </c>
      <c r="S47" s="33">
        <f>Ahmed[[#This Row],[Profit]]-Ahmed[[#This Row],[Discount]]</f>
        <v>19.7714</v>
      </c>
    </row>
    <row r="48" spans="1:19">
      <c r="A48" s="1">
        <v>46</v>
      </c>
      <c r="B48" s="1" t="s">
        <v>130</v>
      </c>
      <c r="C48" s="1" t="s">
        <v>58</v>
      </c>
      <c r="D48" s="1" t="s">
        <v>144</v>
      </c>
      <c r="E48" s="1" t="s">
        <v>145</v>
      </c>
      <c r="F48" s="1" t="s">
        <v>95</v>
      </c>
      <c r="G48" s="1" t="s">
        <v>62</v>
      </c>
      <c r="H48" s="33" t="str">
        <f>VLOOKUP(Ahmed[[#This Row],[Category]],Code!$C$2:$D$5,2,0)</f>
        <v>O-102</v>
      </c>
      <c r="I48" s="1" t="s">
        <v>79</v>
      </c>
      <c r="J48" t="s">
        <v>147</v>
      </c>
      <c r="K48" s="1">
        <v>17.46</v>
      </c>
      <c r="L48" s="33">
        <f>Ahmed[[#This Row],[Sales]]*$L$1</f>
        <v>2619</v>
      </c>
      <c r="M48" s="33"/>
      <c r="N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8" s="33" t="str">
        <f>IF(Ahmed[[#This Row],[Sales]]&gt;=500,"High","low")</f>
        <v>low</v>
      </c>
      <c r="P48" s="1">
        <v>2</v>
      </c>
      <c r="Q48" s="1">
        <v>0</v>
      </c>
      <c r="R48" s="2">
        <v>8.2061999999999991</v>
      </c>
      <c r="S48" s="33">
        <f>Ahmed[[#This Row],[Profit]]-Ahmed[[#This Row],[Discount]]</f>
        <v>8.2061999999999991</v>
      </c>
    </row>
    <row r="49" spans="1:19">
      <c r="A49" s="1">
        <v>47</v>
      </c>
      <c r="B49" s="1" t="s">
        <v>48</v>
      </c>
      <c r="C49" s="1" t="s">
        <v>49</v>
      </c>
      <c r="D49" s="1" t="s">
        <v>148</v>
      </c>
      <c r="E49" s="1" t="s">
        <v>149</v>
      </c>
      <c r="F49" s="1" t="s">
        <v>95</v>
      </c>
      <c r="G49" s="1" t="s">
        <v>62</v>
      </c>
      <c r="H49" s="33" t="str">
        <f>VLOOKUP(Ahmed[[#This Row],[Category]],Code!$C$2:$D$5,2,0)</f>
        <v>O-102</v>
      </c>
      <c r="I49" s="1" t="s">
        <v>70</v>
      </c>
      <c r="J49" t="s">
        <v>150</v>
      </c>
      <c r="K49" s="1">
        <v>211.96</v>
      </c>
      <c r="L49" s="33">
        <f>Ahmed[[#This Row],[Sales]]*$L$1</f>
        <v>31794</v>
      </c>
      <c r="M49" s="33"/>
      <c r="N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9" s="33" t="str">
        <f>IF(Ahmed[[#This Row],[Sales]]&gt;=500,"High","low")</f>
        <v>low</v>
      </c>
      <c r="P49" s="1">
        <v>4</v>
      </c>
      <c r="Q49" s="1">
        <v>0</v>
      </c>
      <c r="R49" s="2">
        <v>8.4783999999999935</v>
      </c>
      <c r="S49" s="33">
        <f>Ahmed[[#This Row],[Profit]]-Ahmed[[#This Row],[Discount]]</f>
        <v>8.4783999999999935</v>
      </c>
    </row>
    <row r="50" spans="1:19">
      <c r="A50" s="1">
        <v>48</v>
      </c>
      <c r="B50" s="1" t="s">
        <v>65</v>
      </c>
      <c r="C50" s="1" t="s">
        <v>49</v>
      </c>
      <c r="D50" s="1" t="s">
        <v>151</v>
      </c>
      <c r="E50" s="1" t="s">
        <v>152</v>
      </c>
      <c r="F50" s="1" t="s">
        <v>114</v>
      </c>
      <c r="G50" s="1" t="s">
        <v>76</v>
      </c>
      <c r="H50" s="33" t="str">
        <f>VLOOKUP(Ahmed[[#This Row],[Category]],Code!$C$2:$D$5,2,0)</f>
        <v>T-103</v>
      </c>
      <c r="I50" s="1" t="s">
        <v>118</v>
      </c>
      <c r="J50" t="s">
        <v>153</v>
      </c>
      <c r="K50" s="1">
        <v>45</v>
      </c>
      <c r="L50" s="33">
        <f>Ahmed[[#This Row],[Sales]]*$L$1</f>
        <v>6750</v>
      </c>
      <c r="M50" s="33"/>
      <c r="N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0" s="33" t="str">
        <f>IF(Ahmed[[#This Row],[Sales]]&gt;=500,"High","low")</f>
        <v>low</v>
      </c>
      <c r="P50" s="1">
        <v>3</v>
      </c>
      <c r="Q50" s="1">
        <v>0</v>
      </c>
      <c r="R50" s="2">
        <v>4.9500000000000011</v>
      </c>
      <c r="S50" s="33">
        <f>Ahmed[[#This Row],[Profit]]-Ahmed[[#This Row],[Discount]]</f>
        <v>4.9500000000000011</v>
      </c>
    </row>
    <row r="51" spans="1:19">
      <c r="A51" s="1">
        <v>49</v>
      </c>
      <c r="B51" s="1" t="s">
        <v>65</v>
      </c>
      <c r="C51" s="1" t="s">
        <v>49</v>
      </c>
      <c r="D51" s="1" t="s">
        <v>151</v>
      </c>
      <c r="E51" s="1" t="s">
        <v>152</v>
      </c>
      <c r="F51" s="1" t="s">
        <v>114</v>
      </c>
      <c r="G51" s="1" t="s">
        <v>76</v>
      </c>
      <c r="H51" s="33" t="str">
        <f>VLOOKUP(Ahmed[[#This Row],[Category]],Code!$C$2:$D$5,2,0)</f>
        <v>T-103</v>
      </c>
      <c r="I51" s="1" t="s">
        <v>77</v>
      </c>
      <c r="J51" t="s">
        <v>154</v>
      </c>
      <c r="K51" s="1">
        <v>21.8</v>
      </c>
      <c r="L51" s="33">
        <f>Ahmed[[#This Row],[Sales]]*$L$1</f>
        <v>3270</v>
      </c>
      <c r="M51" s="33"/>
      <c r="N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1" s="33" t="str">
        <f>IF(Ahmed[[#This Row],[Sales]]&gt;=500,"High","low")</f>
        <v>low</v>
      </c>
      <c r="P51" s="1">
        <v>2</v>
      </c>
      <c r="Q51" s="1">
        <v>0</v>
      </c>
      <c r="R51" s="2">
        <v>6.104000000000001</v>
      </c>
      <c r="S51" s="33">
        <f>Ahmed[[#This Row],[Profit]]-Ahmed[[#This Row],[Discount]]</f>
        <v>6.104000000000001</v>
      </c>
    </row>
    <row r="52" spans="1:19">
      <c r="A52" s="1">
        <v>50</v>
      </c>
      <c r="B52" s="1" t="s">
        <v>65</v>
      </c>
      <c r="C52" s="1" t="s">
        <v>49</v>
      </c>
      <c r="D52" s="1" t="s">
        <v>155</v>
      </c>
      <c r="E52" s="1" t="s">
        <v>156</v>
      </c>
      <c r="F52" s="1" t="s">
        <v>95</v>
      </c>
      <c r="G52" s="1" t="s">
        <v>62</v>
      </c>
      <c r="H52" s="33" t="str">
        <f>VLOOKUP(Ahmed[[#This Row],[Category]],Code!$C$2:$D$5,2,0)</f>
        <v>O-102</v>
      </c>
      <c r="I52" s="1" t="s">
        <v>79</v>
      </c>
      <c r="J52" t="s">
        <v>157</v>
      </c>
      <c r="K52" s="1">
        <v>38.22</v>
      </c>
      <c r="L52" s="33">
        <f>Ahmed[[#This Row],[Sales]]*$L$1</f>
        <v>5733</v>
      </c>
      <c r="M52" s="33"/>
      <c r="N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2" s="33" t="str">
        <f>IF(Ahmed[[#This Row],[Sales]]&gt;=500,"High","low")</f>
        <v>low</v>
      </c>
      <c r="P52" s="1">
        <v>6</v>
      </c>
      <c r="Q52" s="1">
        <v>0</v>
      </c>
      <c r="R52" s="2">
        <v>17.9634</v>
      </c>
      <c r="S52" s="33">
        <f>Ahmed[[#This Row],[Profit]]-Ahmed[[#This Row],[Discount]]</f>
        <v>17.9634</v>
      </c>
    </row>
    <row r="53" spans="1:19">
      <c r="A53" s="1">
        <v>51</v>
      </c>
      <c r="B53" s="1" t="s">
        <v>65</v>
      </c>
      <c r="C53" s="1" t="s">
        <v>49</v>
      </c>
      <c r="D53" s="1" t="s">
        <v>155</v>
      </c>
      <c r="E53" s="1" t="s">
        <v>156</v>
      </c>
      <c r="F53" s="1" t="s">
        <v>95</v>
      </c>
      <c r="G53" s="1" t="s">
        <v>62</v>
      </c>
      <c r="H53" s="33" t="str">
        <f>VLOOKUP(Ahmed[[#This Row],[Category]],Code!$C$2:$D$5,2,0)</f>
        <v>O-102</v>
      </c>
      <c r="I53" s="1" t="s">
        <v>63</v>
      </c>
      <c r="J53" t="s">
        <v>158</v>
      </c>
      <c r="K53" s="1">
        <v>75.179999999999993</v>
      </c>
      <c r="L53" s="33">
        <f>Ahmed[[#This Row],[Sales]]*$L$1</f>
        <v>11276.999999999998</v>
      </c>
      <c r="M53" s="33"/>
      <c r="N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3" s="33" t="str">
        <f>IF(Ahmed[[#This Row],[Sales]]&gt;=500,"High","low")</f>
        <v>low</v>
      </c>
      <c r="P53" s="1">
        <v>6</v>
      </c>
      <c r="Q53" s="1">
        <v>0</v>
      </c>
      <c r="R53" s="2">
        <v>35.334599999999995</v>
      </c>
      <c r="S53" s="33">
        <f>Ahmed[[#This Row],[Profit]]-Ahmed[[#This Row],[Discount]]</f>
        <v>35.334599999999995</v>
      </c>
    </row>
    <row r="54" spans="1:19">
      <c r="A54" s="1">
        <v>52</v>
      </c>
      <c r="B54" s="1" t="s">
        <v>65</v>
      </c>
      <c r="C54" s="1" t="s">
        <v>49</v>
      </c>
      <c r="D54" s="1" t="s">
        <v>155</v>
      </c>
      <c r="E54" s="1" t="s">
        <v>156</v>
      </c>
      <c r="F54" s="1" t="s">
        <v>95</v>
      </c>
      <c r="G54" s="1" t="s">
        <v>53</v>
      </c>
      <c r="H54" s="33" t="str">
        <f>VLOOKUP(Ahmed[[#This Row],[Category]],Code!$C$2:$D$5,2,0)</f>
        <v>F-101</v>
      </c>
      <c r="I54" s="1" t="s">
        <v>72</v>
      </c>
      <c r="J54" t="s">
        <v>159</v>
      </c>
      <c r="K54" s="1">
        <v>6.16</v>
      </c>
      <c r="L54" s="33">
        <f>Ahmed[[#This Row],[Sales]]*$L$1</f>
        <v>924</v>
      </c>
      <c r="M54" s="33"/>
      <c r="N5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54" s="33" t="str">
        <f>IF(Ahmed[[#This Row],[Sales]]&gt;=500,"High","low")</f>
        <v>low</v>
      </c>
      <c r="P54" s="1">
        <v>2</v>
      </c>
      <c r="Q54" s="1">
        <v>0</v>
      </c>
      <c r="R54" s="2">
        <v>2.9567999999999999</v>
      </c>
      <c r="S54" s="33">
        <f>Ahmed[[#This Row],[Profit]]-Ahmed[[#This Row],[Discount]]</f>
        <v>2.9567999999999999</v>
      </c>
    </row>
    <row r="55" spans="1:19">
      <c r="A55" s="1">
        <v>53</v>
      </c>
      <c r="B55" s="1" t="s">
        <v>65</v>
      </c>
      <c r="C55" s="1" t="s">
        <v>49</v>
      </c>
      <c r="D55" s="1" t="s">
        <v>155</v>
      </c>
      <c r="E55" s="1" t="s">
        <v>156</v>
      </c>
      <c r="F55" s="1" t="s">
        <v>95</v>
      </c>
      <c r="G55" s="1" t="s">
        <v>53</v>
      </c>
      <c r="H55" s="33" t="str">
        <f>VLOOKUP(Ahmed[[#This Row],[Category]],Code!$C$2:$D$5,2,0)</f>
        <v>F-101</v>
      </c>
      <c r="I55" s="1" t="s">
        <v>56</v>
      </c>
      <c r="J55" t="s">
        <v>160</v>
      </c>
      <c r="K55" s="1">
        <v>89.99</v>
      </c>
      <c r="L55" s="33">
        <f>Ahmed[[#This Row],[Sales]]*$L$1</f>
        <v>13498.5</v>
      </c>
      <c r="M55" s="33"/>
      <c r="N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5" s="33" t="str">
        <f>IF(Ahmed[[#This Row],[Sales]]&gt;=500,"High","low")</f>
        <v>low</v>
      </c>
      <c r="P55" s="1">
        <v>1</v>
      </c>
      <c r="Q55" s="1">
        <v>0</v>
      </c>
      <c r="R55" s="2">
        <v>17.098099999999988</v>
      </c>
      <c r="S55" s="33">
        <f>Ahmed[[#This Row],[Profit]]-Ahmed[[#This Row],[Discount]]</f>
        <v>17.098099999999988</v>
      </c>
    </row>
    <row r="56" spans="1:19">
      <c r="A56" s="1">
        <v>54</v>
      </c>
      <c r="B56" s="1" t="s">
        <v>65</v>
      </c>
      <c r="C56" s="1" t="s">
        <v>58</v>
      </c>
      <c r="D56" s="1" t="s">
        <v>161</v>
      </c>
      <c r="E56" s="1" t="s">
        <v>162</v>
      </c>
      <c r="F56" s="1" t="s">
        <v>114</v>
      </c>
      <c r="G56" s="1" t="s">
        <v>62</v>
      </c>
      <c r="H56" s="33" t="str">
        <f>VLOOKUP(Ahmed[[#This Row],[Category]],Code!$C$2:$D$5,2,0)</f>
        <v>O-102</v>
      </c>
      <c r="I56" s="1" t="s">
        <v>163</v>
      </c>
      <c r="J56" t="s">
        <v>164</v>
      </c>
      <c r="K56" s="1">
        <v>15.260000000000002</v>
      </c>
      <c r="L56" s="33">
        <f>Ahmed[[#This Row],[Sales]]*$L$1</f>
        <v>2289.0000000000005</v>
      </c>
      <c r="M56" s="33"/>
      <c r="N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6" s="33" t="str">
        <f>IF(Ahmed[[#This Row],[Sales]]&gt;=500,"High","low")</f>
        <v>low</v>
      </c>
      <c r="P56" s="1">
        <v>7</v>
      </c>
      <c r="Q56" s="1">
        <v>0</v>
      </c>
      <c r="R56" s="2">
        <v>6.2566000000000006</v>
      </c>
      <c r="S56" s="33">
        <f>Ahmed[[#This Row],[Profit]]-Ahmed[[#This Row],[Discount]]</f>
        <v>6.2566000000000006</v>
      </c>
    </row>
    <row r="57" spans="1:19">
      <c r="A57" s="1">
        <v>55</v>
      </c>
      <c r="B57" s="1" t="s">
        <v>65</v>
      </c>
      <c r="C57" s="1" t="s">
        <v>58</v>
      </c>
      <c r="D57" s="1" t="s">
        <v>161</v>
      </c>
      <c r="E57" s="1" t="s">
        <v>162</v>
      </c>
      <c r="F57" s="1" t="s">
        <v>114</v>
      </c>
      <c r="G57" s="1" t="s">
        <v>76</v>
      </c>
      <c r="H57" s="33" t="str">
        <f>VLOOKUP(Ahmed[[#This Row],[Category]],Code!$C$2:$D$5,2,0)</f>
        <v>T-103</v>
      </c>
      <c r="I57" s="1" t="s">
        <v>77</v>
      </c>
      <c r="J57" t="s">
        <v>165</v>
      </c>
      <c r="K57" s="1">
        <v>1029.95</v>
      </c>
      <c r="L57" s="33">
        <f>Ahmed[[#This Row],[Sales]]*$L$1</f>
        <v>154492.5</v>
      </c>
      <c r="M57" s="33"/>
      <c r="N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7" s="33" t="str">
        <f>IF(Ahmed[[#This Row],[Sales]]&gt;=500,"High","low")</f>
        <v>High</v>
      </c>
      <c r="P57" s="1">
        <v>5</v>
      </c>
      <c r="Q57" s="1">
        <v>0</v>
      </c>
      <c r="R57" s="2">
        <v>298.68549999999999</v>
      </c>
      <c r="S57" s="33">
        <f>Ahmed[[#This Row],[Profit]]-Ahmed[[#This Row],[Discount]]</f>
        <v>298.68549999999999</v>
      </c>
    </row>
    <row r="58" spans="1:19">
      <c r="A58" s="1">
        <v>56</v>
      </c>
      <c r="B58" s="1" t="s">
        <v>130</v>
      </c>
      <c r="C58" s="1" t="s">
        <v>49</v>
      </c>
      <c r="D58" s="1" t="s">
        <v>166</v>
      </c>
      <c r="E58" s="1" t="s">
        <v>162</v>
      </c>
      <c r="F58" s="1" t="s">
        <v>114</v>
      </c>
      <c r="G58" s="1" t="s">
        <v>62</v>
      </c>
      <c r="H58" s="33" t="str">
        <f>VLOOKUP(Ahmed[[#This Row],[Category]],Code!$C$2:$D$5,2,0)</f>
        <v>O-102</v>
      </c>
      <c r="I58" s="1" t="s">
        <v>70</v>
      </c>
      <c r="J58" t="s">
        <v>167</v>
      </c>
      <c r="K58" s="1">
        <v>208.56</v>
      </c>
      <c r="L58" s="33">
        <f>Ahmed[[#This Row],[Sales]]*$L$1</f>
        <v>31284</v>
      </c>
      <c r="M58" s="33"/>
      <c r="N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8" s="33" t="str">
        <f>IF(Ahmed[[#This Row],[Sales]]&gt;=500,"High","low")</f>
        <v>low</v>
      </c>
      <c r="P58" s="1">
        <v>6</v>
      </c>
      <c r="Q58" s="1">
        <v>0</v>
      </c>
      <c r="R58" s="2">
        <v>52.139999999999986</v>
      </c>
      <c r="S58" s="33">
        <f>Ahmed[[#This Row],[Profit]]-Ahmed[[#This Row],[Discount]]</f>
        <v>52.139999999999986</v>
      </c>
    </row>
    <row r="59" spans="1:19">
      <c r="A59" s="1">
        <v>57</v>
      </c>
      <c r="B59" s="1" t="s">
        <v>130</v>
      </c>
      <c r="C59" s="1" t="s">
        <v>49</v>
      </c>
      <c r="D59" s="1" t="s">
        <v>166</v>
      </c>
      <c r="E59" s="1" t="s">
        <v>162</v>
      </c>
      <c r="F59" s="1" t="s">
        <v>114</v>
      </c>
      <c r="G59" s="1" t="s">
        <v>62</v>
      </c>
      <c r="H59" s="33" t="str">
        <f>VLOOKUP(Ahmed[[#This Row],[Category]],Code!$C$2:$D$5,2,0)</f>
        <v>O-102</v>
      </c>
      <c r="I59" s="1" t="s">
        <v>87</v>
      </c>
      <c r="J59" t="s">
        <v>168</v>
      </c>
      <c r="K59" s="1">
        <v>32.400000000000006</v>
      </c>
      <c r="L59" s="33">
        <f>Ahmed[[#This Row],[Sales]]*$L$1</f>
        <v>4860.0000000000009</v>
      </c>
      <c r="M59" s="33"/>
      <c r="N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9" s="33" t="str">
        <f>IF(Ahmed[[#This Row],[Sales]]&gt;=500,"High","low")</f>
        <v>low</v>
      </c>
      <c r="P59" s="1">
        <v>5</v>
      </c>
      <c r="Q59" s="1">
        <v>0</v>
      </c>
      <c r="R59" s="2">
        <v>15.552000000000001</v>
      </c>
      <c r="S59" s="33">
        <f>Ahmed[[#This Row],[Profit]]-Ahmed[[#This Row],[Discount]]</f>
        <v>15.552000000000001</v>
      </c>
    </row>
    <row r="60" spans="1:19">
      <c r="A60" s="1">
        <v>58</v>
      </c>
      <c r="B60" s="1" t="s">
        <v>130</v>
      </c>
      <c r="C60" s="1" t="s">
        <v>49</v>
      </c>
      <c r="D60" s="1" t="s">
        <v>166</v>
      </c>
      <c r="E60" s="1" t="s">
        <v>162</v>
      </c>
      <c r="F60" s="1" t="s">
        <v>114</v>
      </c>
      <c r="G60" s="1" t="s">
        <v>53</v>
      </c>
      <c r="H60" s="33" t="str">
        <f>VLOOKUP(Ahmed[[#This Row],[Category]],Code!$C$2:$D$5,2,0)</f>
        <v>F-101</v>
      </c>
      <c r="I60" s="1" t="s">
        <v>56</v>
      </c>
      <c r="J60" t="s">
        <v>169</v>
      </c>
      <c r="K60" s="1">
        <v>319.41000000000003</v>
      </c>
      <c r="L60" s="33">
        <f>Ahmed[[#This Row],[Sales]]*$L$1</f>
        <v>47911.500000000007</v>
      </c>
      <c r="M60" s="33"/>
      <c r="N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0" s="33" t="str">
        <f>IF(Ahmed[[#This Row],[Sales]]&gt;=500,"High","low")</f>
        <v>low</v>
      </c>
      <c r="P60" s="1">
        <v>5</v>
      </c>
      <c r="Q60" s="1">
        <v>0.1</v>
      </c>
      <c r="R60" s="2">
        <v>7.0980000000000061</v>
      </c>
      <c r="S60" s="33">
        <f>Ahmed[[#This Row],[Profit]]-Ahmed[[#This Row],[Discount]]</f>
        <v>6.9980000000000064</v>
      </c>
    </row>
    <row r="61" spans="1:19">
      <c r="A61" s="1">
        <v>59</v>
      </c>
      <c r="B61" s="1" t="s">
        <v>130</v>
      </c>
      <c r="C61" s="1" t="s">
        <v>49</v>
      </c>
      <c r="D61" s="1" t="s">
        <v>166</v>
      </c>
      <c r="E61" s="1" t="s">
        <v>162</v>
      </c>
      <c r="F61" s="1" t="s">
        <v>114</v>
      </c>
      <c r="G61" s="1" t="s">
        <v>62</v>
      </c>
      <c r="H61" s="33" t="str">
        <f>VLOOKUP(Ahmed[[#This Row],[Category]],Code!$C$2:$D$5,2,0)</f>
        <v>O-102</v>
      </c>
      <c r="I61" s="1" t="s">
        <v>87</v>
      </c>
      <c r="J61" t="s">
        <v>170</v>
      </c>
      <c r="K61" s="1">
        <v>14.56</v>
      </c>
      <c r="L61" s="33">
        <f>Ahmed[[#This Row],[Sales]]*$L$1</f>
        <v>2184</v>
      </c>
      <c r="M61" s="33"/>
      <c r="N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1" s="33" t="str">
        <f>IF(Ahmed[[#This Row],[Sales]]&gt;=500,"High","low")</f>
        <v>low</v>
      </c>
      <c r="P61" s="1">
        <v>2</v>
      </c>
      <c r="Q61" s="1">
        <v>0</v>
      </c>
      <c r="R61" s="2">
        <v>6.9888000000000003</v>
      </c>
      <c r="S61" s="33">
        <f>Ahmed[[#This Row],[Profit]]-Ahmed[[#This Row],[Discount]]</f>
        <v>6.9888000000000003</v>
      </c>
    </row>
    <row r="62" spans="1:19">
      <c r="A62" s="1">
        <v>60</v>
      </c>
      <c r="B62" s="1" t="s">
        <v>130</v>
      </c>
      <c r="C62" s="1" t="s">
        <v>49</v>
      </c>
      <c r="D62" s="1" t="s">
        <v>166</v>
      </c>
      <c r="E62" s="1" t="s">
        <v>162</v>
      </c>
      <c r="F62" s="1" t="s">
        <v>114</v>
      </c>
      <c r="G62" s="1" t="s">
        <v>76</v>
      </c>
      <c r="H62" s="33" t="str">
        <f>VLOOKUP(Ahmed[[#This Row],[Category]],Code!$C$2:$D$5,2,0)</f>
        <v>T-103</v>
      </c>
      <c r="I62" s="1" t="s">
        <v>118</v>
      </c>
      <c r="J62" t="s">
        <v>153</v>
      </c>
      <c r="K62" s="1">
        <v>30</v>
      </c>
      <c r="L62" s="33">
        <f>Ahmed[[#This Row],[Sales]]*$L$1</f>
        <v>4500</v>
      </c>
      <c r="M62" s="33"/>
      <c r="N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2" s="33" t="str">
        <f>IF(Ahmed[[#This Row],[Sales]]&gt;=500,"High","low")</f>
        <v>low</v>
      </c>
      <c r="P62" s="1">
        <v>2</v>
      </c>
      <c r="Q62" s="1">
        <v>0</v>
      </c>
      <c r="R62" s="2">
        <v>3.3000000000000007</v>
      </c>
      <c r="S62" s="33">
        <f>Ahmed[[#This Row],[Profit]]-Ahmed[[#This Row],[Discount]]</f>
        <v>3.3000000000000007</v>
      </c>
    </row>
    <row r="63" spans="1:19">
      <c r="A63" s="1">
        <v>61</v>
      </c>
      <c r="B63" s="1" t="s">
        <v>130</v>
      </c>
      <c r="C63" s="1" t="s">
        <v>49</v>
      </c>
      <c r="D63" s="1" t="s">
        <v>166</v>
      </c>
      <c r="E63" s="1" t="s">
        <v>162</v>
      </c>
      <c r="F63" s="1" t="s">
        <v>114</v>
      </c>
      <c r="G63" s="1" t="s">
        <v>62</v>
      </c>
      <c r="H63" s="33" t="str">
        <f>VLOOKUP(Ahmed[[#This Row],[Category]],Code!$C$2:$D$5,2,0)</f>
        <v>O-102</v>
      </c>
      <c r="I63" s="1" t="s">
        <v>79</v>
      </c>
      <c r="J63" t="s">
        <v>171</v>
      </c>
      <c r="K63" s="1">
        <v>48.480000000000004</v>
      </c>
      <c r="L63" s="33">
        <f>Ahmed[[#This Row],[Sales]]*$L$1</f>
        <v>7272.0000000000009</v>
      </c>
      <c r="M63" s="33"/>
      <c r="N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3" s="33" t="str">
        <f>IF(Ahmed[[#This Row],[Sales]]&gt;=500,"High","low")</f>
        <v>low</v>
      </c>
      <c r="P63" s="1">
        <v>4</v>
      </c>
      <c r="Q63" s="1">
        <v>0.2</v>
      </c>
      <c r="R63" s="2">
        <v>16.361999999999998</v>
      </c>
      <c r="S63" s="33">
        <f>Ahmed[[#This Row],[Profit]]-Ahmed[[#This Row],[Discount]]</f>
        <v>16.161999999999999</v>
      </c>
    </row>
    <row r="64" spans="1:19">
      <c r="A64" s="1">
        <v>62</v>
      </c>
      <c r="B64" s="1" t="s">
        <v>130</v>
      </c>
      <c r="C64" s="1" t="s">
        <v>49</v>
      </c>
      <c r="D64" s="1" t="s">
        <v>166</v>
      </c>
      <c r="E64" s="1" t="s">
        <v>162</v>
      </c>
      <c r="F64" s="1" t="s">
        <v>114</v>
      </c>
      <c r="G64" s="1" t="s">
        <v>62</v>
      </c>
      <c r="H64" s="33" t="str">
        <f>VLOOKUP(Ahmed[[#This Row],[Category]],Code!$C$2:$D$5,2,0)</f>
        <v>O-102</v>
      </c>
      <c r="I64" s="1" t="s">
        <v>74</v>
      </c>
      <c r="J64" t="s">
        <v>172</v>
      </c>
      <c r="K64" s="1">
        <v>1.68</v>
      </c>
      <c r="L64" s="33">
        <f>Ahmed[[#This Row],[Sales]]*$L$1</f>
        <v>252</v>
      </c>
      <c r="M64" s="33"/>
      <c r="N64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64" s="33" t="str">
        <f>IF(Ahmed[[#This Row],[Sales]]&gt;=500,"High","low")</f>
        <v>low</v>
      </c>
      <c r="P64" s="1">
        <v>1</v>
      </c>
      <c r="Q64" s="1">
        <v>0</v>
      </c>
      <c r="R64" s="2">
        <v>0.84</v>
      </c>
      <c r="S64" s="33">
        <f>Ahmed[[#This Row],[Profit]]-Ahmed[[#This Row],[Discount]]</f>
        <v>0.84</v>
      </c>
    </row>
    <row r="65" spans="1:19">
      <c r="A65" s="1">
        <v>63</v>
      </c>
      <c r="B65" s="1" t="s">
        <v>65</v>
      </c>
      <c r="C65" s="1" t="s">
        <v>49</v>
      </c>
      <c r="D65" s="1" t="s">
        <v>59</v>
      </c>
      <c r="E65" s="1" t="s">
        <v>60</v>
      </c>
      <c r="F65" s="1" t="s">
        <v>61</v>
      </c>
      <c r="G65" s="1" t="s">
        <v>76</v>
      </c>
      <c r="H65" s="33" t="str">
        <f>VLOOKUP(Ahmed[[#This Row],[Category]],Code!$C$2:$D$5,2,0)</f>
        <v>T-103</v>
      </c>
      <c r="I65" s="1" t="s">
        <v>118</v>
      </c>
      <c r="J65" t="s">
        <v>173</v>
      </c>
      <c r="K65" s="1">
        <v>13.98</v>
      </c>
      <c r="L65" s="33">
        <f>Ahmed[[#This Row],[Sales]]*$L$1</f>
        <v>2097</v>
      </c>
      <c r="M65" s="33"/>
      <c r="N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5" s="33" t="str">
        <f>IF(Ahmed[[#This Row],[Sales]]&gt;=500,"High","low")</f>
        <v>low</v>
      </c>
      <c r="P65" s="1">
        <v>2</v>
      </c>
      <c r="Q65" s="1">
        <v>0</v>
      </c>
      <c r="R65" s="2">
        <v>6.1512000000000011</v>
      </c>
      <c r="S65" s="33">
        <f>Ahmed[[#This Row],[Profit]]-Ahmed[[#This Row],[Discount]]</f>
        <v>6.1512000000000011</v>
      </c>
    </row>
    <row r="66" spans="1:19">
      <c r="A66" s="1">
        <v>64</v>
      </c>
      <c r="B66" s="1" t="s">
        <v>65</v>
      </c>
      <c r="C66" s="1" t="s">
        <v>49</v>
      </c>
      <c r="D66" s="1" t="s">
        <v>59</v>
      </c>
      <c r="E66" s="1" t="s">
        <v>60</v>
      </c>
      <c r="F66" s="1" t="s">
        <v>61</v>
      </c>
      <c r="G66" s="1" t="s">
        <v>62</v>
      </c>
      <c r="H66" s="33" t="str">
        <f>VLOOKUP(Ahmed[[#This Row],[Category]],Code!$C$2:$D$5,2,0)</f>
        <v>O-102</v>
      </c>
      <c r="I66" s="1" t="s">
        <v>79</v>
      </c>
      <c r="J66" t="s">
        <v>174</v>
      </c>
      <c r="K66" s="1">
        <v>25.824000000000002</v>
      </c>
      <c r="L66" s="33">
        <f>Ahmed[[#This Row],[Sales]]*$L$1</f>
        <v>3873.6000000000004</v>
      </c>
      <c r="M66" s="33"/>
      <c r="N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6" s="33" t="str">
        <f>IF(Ahmed[[#This Row],[Sales]]&gt;=500,"High","low")</f>
        <v>low</v>
      </c>
      <c r="P66" s="1">
        <v>6</v>
      </c>
      <c r="Q66" s="1">
        <v>0.2</v>
      </c>
      <c r="R66" s="2">
        <v>9.3612000000000002</v>
      </c>
      <c r="S66" s="33">
        <f>Ahmed[[#This Row],[Profit]]-Ahmed[[#This Row],[Discount]]</f>
        <v>9.1612000000000009</v>
      </c>
    </row>
    <row r="67" spans="1:19">
      <c r="A67" s="1">
        <v>65</v>
      </c>
      <c r="B67" s="1" t="s">
        <v>65</v>
      </c>
      <c r="C67" s="1" t="s">
        <v>49</v>
      </c>
      <c r="D67" s="1" t="s">
        <v>59</v>
      </c>
      <c r="E67" s="1" t="s">
        <v>60</v>
      </c>
      <c r="F67" s="1" t="s">
        <v>61</v>
      </c>
      <c r="G67" s="1" t="s">
        <v>62</v>
      </c>
      <c r="H67" s="33" t="str">
        <f>VLOOKUP(Ahmed[[#This Row],[Category]],Code!$C$2:$D$5,2,0)</f>
        <v>O-102</v>
      </c>
      <c r="I67" s="1" t="s">
        <v>87</v>
      </c>
      <c r="J67" t="s">
        <v>175</v>
      </c>
      <c r="K67" s="1">
        <v>146.72999999999999</v>
      </c>
      <c r="L67" s="33">
        <f>Ahmed[[#This Row],[Sales]]*$L$1</f>
        <v>22009.5</v>
      </c>
      <c r="M67" s="33"/>
      <c r="N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7" s="33" t="str">
        <f>IF(Ahmed[[#This Row],[Sales]]&gt;=500,"High","low")</f>
        <v>low</v>
      </c>
      <c r="P67" s="1">
        <v>3</v>
      </c>
      <c r="Q67" s="1">
        <v>0</v>
      </c>
      <c r="R67" s="2">
        <v>68.963099999999997</v>
      </c>
      <c r="S67" s="33">
        <f>Ahmed[[#This Row],[Profit]]-Ahmed[[#This Row],[Discount]]</f>
        <v>68.963099999999997</v>
      </c>
    </row>
    <row r="68" spans="1:19">
      <c r="A68" s="1">
        <v>66</v>
      </c>
      <c r="B68" s="1" t="s">
        <v>65</v>
      </c>
      <c r="C68" s="1" t="s">
        <v>49</v>
      </c>
      <c r="D68" s="1" t="s">
        <v>59</v>
      </c>
      <c r="E68" s="1" t="s">
        <v>60</v>
      </c>
      <c r="F68" s="1" t="s">
        <v>61</v>
      </c>
      <c r="G68" s="1" t="s">
        <v>53</v>
      </c>
      <c r="H68" s="33" t="str">
        <f>VLOOKUP(Ahmed[[#This Row],[Category]],Code!$C$2:$D$5,2,0)</f>
        <v>F-101</v>
      </c>
      <c r="I68" s="1" t="s">
        <v>72</v>
      </c>
      <c r="J68" t="s">
        <v>176</v>
      </c>
      <c r="K68" s="1">
        <v>79.760000000000005</v>
      </c>
      <c r="L68" s="33">
        <f>Ahmed[[#This Row],[Sales]]*$L$1</f>
        <v>11964</v>
      </c>
      <c r="M68" s="33"/>
      <c r="N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8" s="33" t="str">
        <f>IF(Ahmed[[#This Row],[Sales]]&gt;=500,"High","low")</f>
        <v>low</v>
      </c>
      <c r="P68" s="1">
        <v>4</v>
      </c>
      <c r="Q68" s="1">
        <v>0</v>
      </c>
      <c r="R68" s="2">
        <v>22.332800000000006</v>
      </c>
      <c r="S68" s="33">
        <f>Ahmed[[#This Row],[Profit]]-Ahmed[[#This Row],[Discount]]</f>
        <v>22.332800000000006</v>
      </c>
    </row>
    <row r="69" spans="1:19">
      <c r="A69" s="1">
        <v>67</v>
      </c>
      <c r="B69" s="1" t="s">
        <v>65</v>
      </c>
      <c r="C69" s="1" t="s">
        <v>92</v>
      </c>
      <c r="D69" s="1" t="s">
        <v>177</v>
      </c>
      <c r="E69" s="1" t="s">
        <v>139</v>
      </c>
      <c r="F69" s="1" t="s">
        <v>95</v>
      </c>
      <c r="G69" s="1" t="s">
        <v>53</v>
      </c>
      <c r="H69" s="33" t="str">
        <f>VLOOKUP(Ahmed[[#This Row],[Category]],Code!$C$2:$D$5,2,0)</f>
        <v>F-101</v>
      </c>
      <c r="I69" s="1" t="s">
        <v>56</v>
      </c>
      <c r="J69" t="s">
        <v>178</v>
      </c>
      <c r="K69" s="1">
        <v>213.11499999999998</v>
      </c>
      <c r="L69" s="33">
        <f>Ahmed[[#This Row],[Sales]]*$L$1</f>
        <v>31967.249999999996</v>
      </c>
      <c r="M69" s="33"/>
      <c r="N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9" s="33" t="str">
        <f>IF(Ahmed[[#This Row],[Sales]]&gt;=500,"High","low")</f>
        <v>low</v>
      </c>
      <c r="P69" s="1">
        <v>5</v>
      </c>
      <c r="Q69" s="1">
        <v>0.3</v>
      </c>
      <c r="R69" s="2">
        <v>-15.222500000000011</v>
      </c>
      <c r="S69" s="33">
        <f>Ahmed[[#This Row],[Profit]]-Ahmed[[#This Row],[Discount]]</f>
        <v>-15.522500000000012</v>
      </c>
    </row>
    <row r="70" spans="1:19">
      <c r="A70" s="1">
        <v>68</v>
      </c>
      <c r="B70" s="1" t="s">
        <v>65</v>
      </c>
      <c r="C70" s="1" t="s">
        <v>58</v>
      </c>
      <c r="D70" s="1" t="s">
        <v>179</v>
      </c>
      <c r="E70" s="1" t="s">
        <v>180</v>
      </c>
      <c r="F70" s="1" t="s">
        <v>61</v>
      </c>
      <c r="G70" s="1" t="s">
        <v>62</v>
      </c>
      <c r="H70" s="33" t="str">
        <f>VLOOKUP(Ahmed[[#This Row],[Category]],Code!$C$2:$D$5,2,0)</f>
        <v>O-102</v>
      </c>
      <c r="I70" s="1" t="s">
        <v>74</v>
      </c>
      <c r="J70" t="s">
        <v>181</v>
      </c>
      <c r="K70" s="1">
        <v>1113.0240000000001</v>
      </c>
      <c r="L70" s="33">
        <f>Ahmed[[#This Row],[Sales]]*$L$1</f>
        <v>166953.60000000001</v>
      </c>
      <c r="M70" s="33"/>
      <c r="N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0" s="33" t="str">
        <f>IF(Ahmed[[#This Row],[Sales]]&gt;=500,"High","low")</f>
        <v>High</v>
      </c>
      <c r="P70" s="1">
        <v>8</v>
      </c>
      <c r="Q70" s="1">
        <v>0.2</v>
      </c>
      <c r="R70" s="2">
        <v>111.30239999999998</v>
      </c>
      <c r="S70" s="33">
        <f>Ahmed[[#This Row],[Profit]]-Ahmed[[#This Row],[Discount]]</f>
        <v>111.10239999999997</v>
      </c>
    </row>
    <row r="71" spans="1:19">
      <c r="A71" s="1">
        <v>69</v>
      </c>
      <c r="B71" s="1" t="s">
        <v>65</v>
      </c>
      <c r="C71" s="1" t="s">
        <v>58</v>
      </c>
      <c r="D71" s="1" t="s">
        <v>179</v>
      </c>
      <c r="E71" s="1" t="s">
        <v>180</v>
      </c>
      <c r="F71" s="1" t="s">
        <v>61</v>
      </c>
      <c r="G71" s="1" t="s">
        <v>76</v>
      </c>
      <c r="H71" s="33" t="str">
        <f>VLOOKUP(Ahmed[[#This Row],[Category]],Code!$C$2:$D$5,2,0)</f>
        <v>T-103</v>
      </c>
      <c r="I71" s="1" t="s">
        <v>77</v>
      </c>
      <c r="J71" t="s">
        <v>182</v>
      </c>
      <c r="K71" s="1">
        <v>167.96800000000002</v>
      </c>
      <c r="L71" s="33">
        <f>Ahmed[[#This Row],[Sales]]*$L$1</f>
        <v>25195.200000000004</v>
      </c>
      <c r="M71" s="33"/>
      <c r="N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1" s="33" t="str">
        <f>IF(Ahmed[[#This Row],[Sales]]&gt;=500,"High","low")</f>
        <v>low</v>
      </c>
      <c r="P71" s="1">
        <v>4</v>
      </c>
      <c r="Q71" s="1">
        <v>0.2</v>
      </c>
      <c r="R71" s="2">
        <v>62.988</v>
      </c>
      <c r="S71" s="33">
        <f>Ahmed[[#This Row],[Profit]]-Ahmed[[#This Row],[Discount]]</f>
        <v>62.787999999999997</v>
      </c>
    </row>
    <row r="72" spans="1:19">
      <c r="A72" s="1">
        <v>70</v>
      </c>
      <c r="B72" s="1" t="s">
        <v>130</v>
      </c>
      <c r="C72" s="1" t="s">
        <v>49</v>
      </c>
      <c r="D72" s="1" t="s">
        <v>183</v>
      </c>
      <c r="E72" s="1" t="s">
        <v>184</v>
      </c>
      <c r="F72" s="1" t="s">
        <v>52</v>
      </c>
      <c r="G72" s="1" t="s">
        <v>62</v>
      </c>
      <c r="H72" s="33" t="str">
        <f>VLOOKUP(Ahmed[[#This Row],[Category]],Code!$C$2:$D$5,2,0)</f>
        <v>O-102</v>
      </c>
      <c r="I72" s="1" t="s">
        <v>87</v>
      </c>
      <c r="J72" t="s">
        <v>185</v>
      </c>
      <c r="K72" s="1">
        <v>75.88</v>
      </c>
      <c r="L72" s="33">
        <f>Ahmed[[#This Row],[Sales]]*$L$1</f>
        <v>11382</v>
      </c>
      <c r="M72" s="33"/>
      <c r="N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2" s="33" t="str">
        <f>IF(Ahmed[[#This Row],[Sales]]&gt;=500,"High","low")</f>
        <v>low</v>
      </c>
      <c r="P72" s="1">
        <v>2</v>
      </c>
      <c r="Q72" s="1">
        <v>0</v>
      </c>
      <c r="R72" s="2">
        <v>35.663599999999995</v>
      </c>
      <c r="S72" s="33">
        <f>Ahmed[[#This Row],[Profit]]-Ahmed[[#This Row],[Discount]]</f>
        <v>35.663599999999995</v>
      </c>
    </row>
    <row r="73" spans="1:19">
      <c r="A73" s="1">
        <v>71</v>
      </c>
      <c r="B73" s="1" t="s">
        <v>65</v>
      </c>
      <c r="C73" s="1" t="s">
        <v>49</v>
      </c>
      <c r="D73" s="1" t="s">
        <v>161</v>
      </c>
      <c r="E73" s="1" t="s">
        <v>162</v>
      </c>
      <c r="F73" s="1" t="s">
        <v>114</v>
      </c>
      <c r="G73" s="1" t="s">
        <v>62</v>
      </c>
      <c r="H73" s="33" t="str">
        <f>VLOOKUP(Ahmed[[#This Row],[Category]],Code!$C$2:$D$5,2,0)</f>
        <v>O-102</v>
      </c>
      <c r="I73" s="1" t="s">
        <v>79</v>
      </c>
      <c r="J73" t="s">
        <v>186</v>
      </c>
      <c r="K73" s="1">
        <v>4.6159999999999997</v>
      </c>
      <c r="L73" s="33">
        <f>Ahmed[[#This Row],[Sales]]*$L$1</f>
        <v>692.4</v>
      </c>
      <c r="M73" s="33"/>
      <c r="N73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73" s="33" t="str">
        <f>IF(Ahmed[[#This Row],[Sales]]&gt;=500,"High","low")</f>
        <v>low</v>
      </c>
      <c r="P73" s="1">
        <v>1</v>
      </c>
      <c r="Q73" s="1">
        <v>0.2</v>
      </c>
      <c r="R73" s="2">
        <v>1.7309999999999999</v>
      </c>
      <c r="S73" s="33">
        <f>Ahmed[[#This Row],[Profit]]-Ahmed[[#This Row],[Discount]]</f>
        <v>1.5309999999999999</v>
      </c>
    </row>
    <row r="74" spans="1:19">
      <c r="A74" s="1">
        <v>72</v>
      </c>
      <c r="B74" s="1" t="s">
        <v>48</v>
      </c>
      <c r="C74" s="1" t="s">
        <v>49</v>
      </c>
      <c r="D74" s="1" t="s">
        <v>187</v>
      </c>
      <c r="E74" s="1" t="s">
        <v>149</v>
      </c>
      <c r="F74" s="1" t="s">
        <v>95</v>
      </c>
      <c r="G74" s="1" t="s">
        <v>62</v>
      </c>
      <c r="H74" s="33" t="str">
        <f>VLOOKUP(Ahmed[[#This Row],[Category]],Code!$C$2:$D$5,2,0)</f>
        <v>O-102</v>
      </c>
      <c r="I74" s="1" t="s">
        <v>87</v>
      </c>
      <c r="J74" t="s">
        <v>188</v>
      </c>
      <c r="K74" s="1">
        <v>19.049999999999997</v>
      </c>
      <c r="L74" s="33">
        <f>Ahmed[[#This Row],[Sales]]*$L$1</f>
        <v>2857.4999999999995</v>
      </c>
      <c r="M74" s="33"/>
      <c r="N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4" s="33" t="str">
        <f>IF(Ahmed[[#This Row],[Sales]]&gt;=500,"High","low")</f>
        <v>low</v>
      </c>
      <c r="P74" s="1">
        <v>3</v>
      </c>
      <c r="Q74" s="1">
        <v>0</v>
      </c>
      <c r="R74" s="2">
        <v>8.7629999999999999</v>
      </c>
      <c r="S74" s="33">
        <f>Ahmed[[#This Row],[Profit]]-Ahmed[[#This Row],[Discount]]</f>
        <v>8.7629999999999999</v>
      </c>
    </row>
    <row r="75" spans="1:19">
      <c r="A75" s="1">
        <v>73</v>
      </c>
      <c r="B75" s="1" t="s">
        <v>65</v>
      </c>
      <c r="C75" s="1" t="s">
        <v>49</v>
      </c>
      <c r="D75" s="1" t="s">
        <v>189</v>
      </c>
      <c r="E75" s="1" t="s">
        <v>190</v>
      </c>
      <c r="F75" s="1" t="s">
        <v>52</v>
      </c>
      <c r="G75" s="1" t="s">
        <v>53</v>
      </c>
      <c r="H75" s="33" t="str">
        <f>VLOOKUP(Ahmed[[#This Row],[Category]],Code!$C$2:$D$5,2,0)</f>
        <v>F-101</v>
      </c>
      <c r="I75" s="1" t="s">
        <v>56</v>
      </c>
      <c r="J75" t="s">
        <v>191</v>
      </c>
      <c r="K75" s="1">
        <v>831.93600000000015</v>
      </c>
      <c r="L75" s="33">
        <f>Ahmed[[#This Row],[Sales]]*$L$1</f>
        <v>124790.40000000002</v>
      </c>
      <c r="M75" s="33"/>
      <c r="N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5" s="33" t="str">
        <f>IF(Ahmed[[#This Row],[Sales]]&gt;=500,"High","low")</f>
        <v>High</v>
      </c>
      <c r="P75" s="1">
        <v>8</v>
      </c>
      <c r="Q75" s="1">
        <v>0.2</v>
      </c>
      <c r="R75" s="2">
        <v>-114.39120000000003</v>
      </c>
      <c r="S75" s="33">
        <f>Ahmed[[#This Row],[Profit]]-Ahmed[[#This Row],[Discount]]</f>
        <v>-114.59120000000003</v>
      </c>
    </row>
    <row r="76" spans="1:19">
      <c r="A76" s="1">
        <v>74</v>
      </c>
      <c r="B76" s="1" t="s">
        <v>65</v>
      </c>
      <c r="C76" s="1" t="s">
        <v>49</v>
      </c>
      <c r="D76" s="1" t="s">
        <v>189</v>
      </c>
      <c r="E76" s="1" t="s">
        <v>190</v>
      </c>
      <c r="F76" s="1" t="s">
        <v>52</v>
      </c>
      <c r="G76" s="1" t="s">
        <v>53</v>
      </c>
      <c r="H76" s="33" t="str">
        <f>VLOOKUP(Ahmed[[#This Row],[Category]],Code!$C$2:$D$5,2,0)</f>
        <v>F-101</v>
      </c>
      <c r="I76" s="1" t="s">
        <v>72</v>
      </c>
      <c r="J76" t="s">
        <v>192</v>
      </c>
      <c r="K76" s="1">
        <v>97.04</v>
      </c>
      <c r="L76" s="33">
        <f>Ahmed[[#This Row],[Sales]]*$L$1</f>
        <v>14556.000000000002</v>
      </c>
      <c r="M76" s="33"/>
      <c r="N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6" s="33" t="str">
        <f>IF(Ahmed[[#This Row],[Sales]]&gt;=500,"High","low")</f>
        <v>low</v>
      </c>
      <c r="P76" s="1">
        <v>2</v>
      </c>
      <c r="Q76" s="1">
        <v>0.2</v>
      </c>
      <c r="R76" s="2">
        <v>1.2129999999999974</v>
      </c>
      <c r="S76" s="33">
        <f>Ahmed[[#This Row],[Profit]]-Ahmed[[#This Row],[Discount]]</f>
        <v>1.0129999999999975</v>
      </c>
    </row>
    <row r="77" spans="1:19">
      <c r="A77" s="1">
        <v>75</v>
      </c>
      <c r="B77" s="1" t="s">
        <v>65</v>
      </c>
      <c r="C77" s="1" t="s">
        <v>49</v>
      </c>
      <c r="D77" s="1" t="s">
        <v>189</v>
      </c>
      <c r="E77" s="1" t="s">
        <v>190</v>
      </c>
      <c r="F77" s="1" t="s">
        <v>52</v>
      </c>
      <c r="G77" s="1" t="s">
        <v>62</v>
      </c>
      <c r="H77" s="33" t="str">
        <f>VLOOKUP(Ahmed[[#This Row],[Category]],Code!$C$2:$D$5,2,0)</f>
        <v>O-102</v>
      </c>
      <c r="I77" s="1" t="s">
        <v>70</v>
      </c>
      <c r="J77" t="s">
        <v>193</v>
      </c>
      <c r="K77" s="1">
        <v>72.784000000000006</v>
      </c>
      <c r="L77" s="33">
        <f>Ahmed[[#This Row],[Sales]]*$L$1</f>
        <v>10917.6</v>
      </c>
      <c r="M77" s="33"/>
      <c r="N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7" s="33" t="str">
        <f>IF(Ahmed[[#This Row],[Sales]]&gt;=500,"High","low")</f>
        <v>low</v>
      </c>
      <c r="P77" s="1">
        <v>1</v>
      </c>
      <c r="Q77" s="1">
        <v>0.2</v>
      </c>
      <c r="R77" s="2">
        <v>-18.196000000000002</v>
      </c>
      <c r="S77" s="33">
        <f>Ahmed[[#This Row],[Profit]]-Ahmed[[#This Row],[Discount]]</f>
        <v>-18.396000000000001</v>
      </c>
    </row>
    <row r="78" spans="1:19">
      <c r="A78" s="1">
        <v>76</v>
      </c>
      <c r="B78" s="1" t="s">
        <v>130</v>
      </c>
      <c r="C78" s="1" t="s">
        <v>58</v>
      </c>
      <c r="D78" s="1" t="s">
        <v>128</v>
      </c>
      <c r="E78" s="1" t="s">
        <v>94</v>
      </c>
      <c r="F78" s="1" t="s">
        <v>95</v>
      </c>
      <c r="G78" s="1" t="s">
        <v>62</v>
      </c>
      <c r="H78" s="33" t="str">
        <f>VLOOKUP(Ahmed[[#This Row],[Category]],Code!$C$2:$D$5,2,0)</f>
        <v>O-102</v>
      </c>
      <c r="I78" s="1" t="s">
        <v>79</v>
      </c>
      <c r="J78" t="s">
        <v>194</v>
      </c>
      <c r="K78" s="1">
        <v>1.2479999999999998</v>
      </c>
      <c r="L78" s="33">
        <f>Ahmed[[#This Row],[Sales]]*$L$1</f>
        <v>187.19999999999996</v>
      </c>
      <c r="M78" s="33"/>
      <c r="N78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78" s="33" t="str">
        <f>IF(Ahmed[[#This Row],[Sales]]&gt;=500,"High","low")</f>
        <v>low</v>
      </c>
      <c r="P78" s="1">
        <v>3</v>
      </c>
      <c r="Q78" s="1">
        <v>0.8</v>
      </c>
      <c r="R78" s="2">
        <v>-1.9344000000000006</v>
      </c>
      <c r="S78" s="33">
        <f>Ahmed[[#This Row],[Profit]]-Ahmed[[#This Row],[Discount]]</f>
        <v>-2.7344000000000008</v>
      </c>
    </row>
    <row r="79" spans="1:19">
      <c r="A79" s="1">
        <v>77</v>
      </c>
      <c r="B79" s="1" t="s">
        <v>130</v>
      </c>
      <c r="C79" s="1" t="s">
        <v>58</v>
      </c>
      <c r="D79" s="1" t="s">
        <v>128</v>
      </c>
      <c r="E79" s="1" t="s">
        <v>94</v>
      </c>
      <c r="F79" s="1" t="s">
        <v>95</v>
      </c>
      <c r="G79" s="1" t="s">
        <v>53</v>
      </c>
      <c r="H79" s="33" t="str">
        <f>VLOOKUP(Ahmed[[#This Row],[Category]],Code!$C$2:$D$5,2,0)</f>
        <v>F-101</v>
      </c>
      <c r="I79" s="1" t="s">
        <v>72</v>
      </c>
      <c r="J79" t="s">
        <v>195</v>
      </c>
      <c r="K79" s="1">
        <v>9.7080000000000002</v>
      </c>
      <c r="L79" s="33">
        <f>Ahmed[[#This Row],[Sales]]*$L$1</f>
        <v>1456.2</v>
      </c>
      <c r="M79" s="33"/>
      <c r="N7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79" s="33" t="str">
        <f>IF(Ahmed[[#This Row],[Sales]]&gt;=500,"High","low")</f>
        <v>low</v>
      </c>
      <c r="P79" s="1">
        <v>3</v>
      </c>
      <c r="Q79" s="1">
        <v>0.6</v>
      </c>
      <c r="R79" s="2">
        <v>-5.8248000000000015</v>
      </c>
      <c r="S79" s="33">
        <f>Ahmed[[#This Row],[Profit]]-Ahmed[[#This Row],[Discount]]</f>
        <v>-6.4248000000000012</v>
      </c>
    </row>
    <row r="80" spans="1:19">
      <c r="A80" s="1">
        <v>78</v>
      </c>
      <c r="B80" s="1" t="s">
        <v>130</v>
      </c>
      <c r="C80" s="1" t="s">
        <v>58</v>
      </c>
      <c r="D80" s="1" t="s">
        <v>128</v>
      </c>
      <c r="E80" s="1" t="s">
        <v>94</v>
      </c>
      <c r="F80" s="1" t="s">
        <v>95</v>
      </c>
      <c r="G80" s="1" t="s">
        <v>62</v>
      </c>
      <c r="H80" s="33" t="str">
        <f>VLOOKUP(Ahmed[[#This Row],[Category]],Code!$C$2:$D$5,2,0)</f>
        <v>O-102</v>
      </c>
      <c r="I80" s="1" t="s">
        <v>70</v>
      </c>
      <c r="J80" t="s">
        <v>196</v>
      </c>
      <c r="K80" s="1">
        <v>27.240000000000002</v>
      </c>
      <c r="L80" s="33">
        <f>Ahmed[[#This Row],[Sales]]*$L$1</f>
        <v>4086.0000000000005</v>
      </c>
      <c r="M80" s="33"/>
      <c r="N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0" s="33" t="str">
        <f>IF(Ahmed[[#This Row],[Sales]]&gt;=500,"High","low")</f>
        <v>low</v>
      </c>
      <c r="P80" s="1">
        <v>3</v>
      </c>
      <c r="Q80" s="1">
        <v>0.2</v>
      </c>
      <c r="R80" s="2">
        <v>2.724000000000002</v>
      </c>
      <c r="S80" s="33">
        <f>Ahmed[[#This Row],[Profit]]-Ahmed[[#This Row],[Discount]]</f>
        <v>2.5240000000000018</v>
      </c>
    </row>
    <row r="81" spans="1:19">
      <c r="A81" s="1">
        <v>79</v>
      </c>
      <c r="B81" s="1" t="s">
        <v>48</v>
      </c>
      <c r="C81" s="1" t="s">
        <v>49</v>
      </c>
      <c r="D81" s="1" t="s">
        <v>128</v>
      </c>
      <c r="E81" s="1" t="s">
        <v>94</v>
      </c>
      <c r="F81" s="1" t="s">
        <v>95</v>
      </c>
      <c r="G81" s="1" t="s">
        <v>53</v>
      </c>
      <c r="H81" s="33" t="str">
        <f>VLOOKUP(Ahmed[[#This Row],[Category]],Code!$C$2:$D$5,2,0)</f>
        <v>F-101</v>
      </c>
      <c r="I81" s="1" t="s">
        <v>72</v>
      </c>
      <c r="J81" t="s">
        <v>197</v>
      </c>
      <c r="K81" s="1">
        <v>19.3</v>
      </c>
      <c r="L81" s="33">
        <f>Ahmed[[#This Row],[Sales]]*$L$1</f>
        <v>2895</v>
      </c>
      <c r="M81" s="33"/>
      <c r="N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1" s="33" t="str">
        <f>IF(Ahmed[[#This Row],[Sales]]&gt;=500,"High","low")</f>
        <v>low</v>
      </c>
      <c r="P81" s="1">
        <v>5</v>
      </c>
      <c r="Q81" s="1">
        <v>0.6</v>
      </c>
      <c r="R81" s="2">
        <v>-14.475000000000001</v>
      </c>
      <c r="S81" s="33">
        <f>Ahmed[[#This Row],[Profit]]-Ahmed[[#This Row],[Discount]]</f>
        <v>-15.075000000000001</v>
      </c>
    </row>
    <row r="82" spans="1:19">
      <c r="A82" s="1">
        <v>80</v>
      </c>
      <c r="B82" s="1" t="s">
        <v>130</v>
      </c>
      <c r="C82" s="1" t="s">
        <v>58</v>
      </c>
      <c r="D82" s="1" t="s">
        <v>198</v>
      </c>
      <c r="E82" s="1" t="s">
        <v>199</v>
      </c>
      <c r="F82" s="1" t="s">
        <v>52</v>
      </c>
      <c r="G82" s="1" t="s">
        <v>62</v>
      </c>
      <c r="H82" s="33" t="str">
        <f>VLOOKUP(Ahmed[[#This Row],[Category]],Code!$C$2:$D$5,2,0)</f>
        <v>O-102</v>
      </c>
      <c r="I82" s="1" t="s">
        <v>81</v>
      </c>
      <c r="J82" t="s">
        <v>200</v>
      </c>
      <c r="K82" s="1">
        <v>208.16</v>
      </c>
      <c r="L82" s="33">
        <f>Ahmed[[#This Row],[Sales]]*$L$1</f>
        <v>31224</v>
      </c>
      <c r="M82" s="33"/>
      <c r="N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2" s="33" t="str">
        <f>IF(Ahmed[[#This Row],[Sales]]&gt;=500,"High","low")</f>
        <v>low</v>
      </c>
      <c r="P82" s="1">
        <v>1</v>
      </c>
      <c r="Q82" s="1">
        <v>0</v>
      </c>
      <c r="R82" s="2">
        <v>56.20320000000001</v>
      </c>
      <c r="S82" s="33">
        <f>Ahmed[[#This Row],[Profit]]-Ahmed[[#This Row],[Discount]]</f>
        <v>56.20320000000001</v>
      </c>
    </row>
    <row r="83" spans="1:19">
      <c r="A83" s="1">
        <v>81</v>
      </c>
      <c r="B83" s="1" t="s">
        <v>130</v>
      </c>
      <c r="C83" s="1" t="s">
        <v>58</v>
      </c>
      <c r="D83" s="1" t="s">
        <v>198</v>
      </c>
      <c r="E83" s="1" t="s">
        <v>199</v>
      </c>
      <c r="F83" s="1" t="s">
        <v>52</v>
      </c>
      <c r="G83" s="1" t="s">
        <v>62</v>
      </c>
      <c r="H83" s="33" t="str">
        <f>VLOOKUP(Ahmed[[#This Row],[Category]],Code!$C$2:$D$5,2,0)</f>
        <v>O-102</v>
      </c>
      <c r="I83" s="1" t="s">
        <v>79</v>
      </c>
      <c r="J83" t="s">
        <v>201</v>
      </c>
      <c r="K83" s="1">
        <v>16.740000000000002</v>
      </c>
      <c r="L83" s="33">
        <f>Ahmed[[#This Row],[Sales]]*$L$1</f>
        <v>2511.0000000000005</v>
      </c>
      <c r="M83" s="33"/>
      <c r="N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3" s="33" t="str">
        <f>IF(Ahmed[[#This Row],[Sales]]&gt;=500,"High","low")</f>
        <v>low</v>
      </c>
      <c r="P83" s="1">
        <v>3</v>
      </c>
      <c r="Q83" s="1">
        <v>0</v>
      </c>
      <c r="R83" s="2">
        <v>8.0351999999999997</v>
      </c>
      <c r="S83" s="33">
        <f>Ahmed[[#This Row],[Profit]]-Ahmed[[#This Row],[Discount]]</f>
        <v>8.0351999999999997</v>
      </c>
    </row>
    <row r="84" spans="1:19">
      <c r="A84" s="1">
        <v>82</v>
      </c>
      <c r="B84" s="1" t="s">
        <v>65</v>
      </c>
      <c r="C84" s="1" t="s">
        <v>49</v>
      </c>
      <c r="D84" s="1" t="s">
        <v>104</v>
      </c>
      <c r="E84" s="1" t="s">
        <v>60</v>
      </c>
      <c r="F84" s="1" t="s">
        <v>61</v>
      </c>
      <c r="G84" s="1" t="s">
        <v>62</v>
      </c>
      <c r="H84" s="33" t="str">
        <f>VLOOKUP(Ahmed[[#This Row],[Category]],Code!$C$2:$D$5,2,0)</f>
        <v>O-102</v>
      </c>
      <c r="I84" s="1" t="s">
        <v>74</v>
      </c>
      <c r="J84" t="s">
        <v>202</v>
      </c>
      <c r="K84" s="1">
        <v>14.9</v>
      </c>
      <c r="L84" s="33">
        <f>Ahmed[[#This Row],[Sales]]*$L$1</f>
        <v>2235</v>
      </c>
      <c r="M84" s="33"/>
      <c r="N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4" s="33" t="str">
        <f>IF(Ahmed[[#This Row],[Sales]]&gt;=500,"High","low")</f>
        <v>low</v>
      </c>
      <c r="P84" s="1">
        <v>5</v>
      </c>
      <c r="Q84" s="1">
        <v>0</v>
      </c>
      <c r="R84" s="2">
        <v>4.1720000000000006</v>
      </c>
      <c r="S84" s="33">
        <f>Ahmed[[#This Row],[Profit]]-Ahmed[[#This Row],[Discount]]</f>
        <v>4.1720000000000006</v>
      </c>
    </row>
    <row r="85" spans="1:19">
      <c r="A85" s="1">
        <v>83</v>
      </c>
      <c r="B85" s="1" t="s">
        <v>65</v>
      </c>
      <c r="C85" s="1" t="s">
        <v>49</v>
      </c>
      <c r="D85" s="1" t="s">
        <v>104</v>
      </c>
      <c r="E85" s="1" t="s">
        <v>60</v>
      </c>
      <c r="F85" s="1" t="s">
        <v>61</v>
      </c>
      <c r="G85" s="1" t="s">
        <v>62</v>
      </c>
      <c r="H85" s="33" t="str">
        <f>VLOOKUP(Ahmed[[#This Row],[Category]],Code!$C$2:$D$5,2,0)</f>
        <v>O-102</v>
      </c>
      <c r="I85" s="1" t="s">
        <v>70</v>
      </c>
      <c r="J85" t="s">
        <v>203</v>
      </c>
      <c r="K85" s="1">
        <v>21.39</v>
      </c>
      <c r="L85" s="33">
        <f>Ahmed[[#This Row],[Sales]]*$L$1</f>
        <v>3208.5</v>
      </c>
      <c r="M85" s="33"/>
      <c r="N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5" s="33" t="str">
        <f>IF(Ahmed[[#This Row],[Sales]]&gt;=500,"High","low")</f>
        <v>low</v>
      </c>
      <c r="P85" s="1">
        <v>1</v>
      </c>
      <c r="Q85" s="1">
        <v>0</v>
      </c>
      <c r="R85" s="2">
        <v>6.2030999999999992</v>
      </c>
      <c r="S85" s="33">
        <f>Ahmed[[#This Row],[Profit]]-Ahmed[[#This Row],[Discount]]</f>
        <v>6.2030999999999992</v>
      </c>
    </row>
    <row r="86" spans="1:19">
      <c r="A86" s="1">
        <v>84</v>
      </c>
      <c r="B86" s="1" t="s">
        <v>65</v>
      </c>
      <c r="C86" s="1" t="s">
        <v>58</v>
      </c>
      <c r="D86" s="1" t="s">
        <v>204</v>
      </c>
      <c r="E86" s="1" t="s">
        <v>86</v>
      </c>
      <c r="F86" s="1" t="s">
        <v>52</v>
      </c>
      <c r="G86" s="1" t="s">
        <v>62</v>
      </c>
      <c r="H86" s="33" t="str">
        <f>VLOOKUP(Ahmed[[#This Row],[Category]],Code!$C$2:$D$5,2,0)</f>
        <v>O-102</v>
      </c>
      <c r="I86" s="1" t="s">
        <v>123</v>
      </c>
      <c r="J86" t="s">
        <v>205</v>
      </c>
      <c r="K86" s="1">
        <v>200.98400000000004</v>
      </c>
      <c r="L86" s="33">
        <f>Ahmed[[#This Row],[Sales]]*$L$1</f>
        <v>30147.600000000006</v>
      </c>
      <c r="M86" s="33"/>
      <c r="N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6" s="33" t="str">
        <f>IF(Ahmed[[#This Row],[Sales]]&gt;=500,"High","low")</f>
        <v>low</v>
      </c>
      <c r="P86" s="1">
        <v>7</v>
      </c>
      <c r="Q86" s="1">
        <v>0.2</v>
      </c>
      <c r="R86" s="2">
        <v>62.807499999999976</v>
      </c>
      <c r="S86" s="33">
        <f>Ahmed[[#This Row],[Profit]]-Ahmed[[#This Row],[Discount]]</f>
        <v>62.607499999999973</v>
      </c>
    </row>
    <row r="87" spans="1:19">
      <c r="A87" s="1">
        <v>85</v>
      </c>
      <c r="B87" s="1" t="s">
        <v>130</v>
      </c>
      <c r="C87" s="1" t="s">
        <v>92</v>
      </c>
      <c r="D87" s="1" t="s">
        <v>177</v>
      </c>
      <c r="E87" s="1" t="s">
        <v>139</v>
      </c>
      <c r="F87" s="1" t="s">
        <v>95</v>
      </c>
      <c r="G87" s="1" t="s">
        <v>62</v>
      </c>
      <c r="H87" s="33" t="str">
        <f>VLOOKUP(Ahmed[[#This Row],[Category]],Code!$C$2:$D$5,2,0)</f>
        <v>O-102</v>
      </c>
      <c r="I87" s="1" t="s">
        <v>70</v>
      </c>
      <c r="J87" t="s">
        <v>206</v>
      </c>
      <c r="K87" s="1">
        <v>230.376</v>
      </c>
      <c r="L87" s="33">
        <f>Ahmed[[#This Row],[Sales]]*$L$1</f>
        <v>34556.400000000001</v>
      </c>
      <c r="M87" s="33"/>
      <c r="N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7" s="33" t="str">
        <f>IF(Ahmed[[#This Row],[Sales]]&gt;=500,"High","low")</f>
        <v>low</v>
      </c>
      <c r="P87" s="1">
        <v>3</v>
      </c>
      <c r="Q87" s="1">
        <v>0.2</v>
      </c>
      <c r="R87" s="2">
        <v>-48.954900000000002</v>
      </c>
      <c r="S87" s="33">
        <f>Ahmed[[#This Row],[Profit]]-Ahmed[[#This Row],[Discount]]</f>
        <v>-49.154900000000005</v>
      </c>
    </row>
    <row r="88" spans="1:19">
      <c r="A88" s="1">
        <v>86</v>
      </c>
      <c r="B88" s="1" t="s">
        <v>48</v>
      </c>
      <c r="C88" s="1" t="s">
        <v>49</v>
      </c>
      <c r="D88" s="1" t="s">
        <v>207</v>
      </c>
      <c r="E88" s="1" t="s">
        <v>208</v>
      </c>
      <c r="F88" s="1" t="s">
        <v>52</v>
      </c>
      <c r="G88" s="1" t="s">
        <v>53</v>
      </c>
      <c r="H88" s="33" t="str">
        <f>VLOOKUP(Ahmed[[#This Row],[Category]],Code!$C$2:$D$5,2,0)</f>
        <v>F-101</v>
      </c>
      <c r="I88" s="1" t="s">
        <v>56</v>
      </c>
      <c r="J88" t="s">
        <v>209</v>
      </c>
      <c r="K88" s="1">
        <v>301.95999999999998</v>
      </c>
      <c r="L88" s="33">
        <f>Ahmed[[#This Row],[Sales]]*$L$1</f>
        <v>45294</v>
      </c>
      <c r="M88" s="33"/>
      <c r="N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8" s="33" t="str">
        <f>IF(Ahmed[[#This Row],[Sales]]&gt;=500,"High","low")</f>
        <v>low</v>
      </c>
      <c r="P88" s="1">
        <v>2</v>
      </c>
      <c r="Q88" s="1">
        <v>0</v>
      </c>
      <c r="R88" s="2">
        <v>33.215599999999995</v>
      </c>
      <c r="S88" s="33">
        <f>Ahmed[[#This Row],[Profit]]-Ahmed[[#This Row],[Discount]]</f>
        <v>33.215599999999995</v>
      </c>
    </row>
    <row r="89" spans="1:19">
      <c r="A89" s="1">
        <v>87</v>
      </c>
      <c r="B89" s="1" t="s">
        <v>65</v>
      </c>
      <c r="C89" s="1" t="s">
        <v>49</v>
      </c>
      <c r="D89" s="1" t="s">
        <v>210</v>
      </c>
      <c r="E89" s="1" t="s">
        <v>145</v>
      </c>
      <c r="F89" s="1" t="s">
        <v>95</v>
      </c>
      <c r="G89" s="1" t="s">
        <v>76</v>
      </c>
      <c r="H89" s="33" t="str">
        <f>VLOOKUP(Ahmed[[#This Row],[Category]],Code!$C$2:$D$5,2,0)</f>
        <v>T-103</v>
      </c>
      <c r="I89" s="1" t="s">
        <v>118</v>
      </c>
      <c r="J89" t="s">
        <v>211</v>
      </c>
      <c r="K89" s="1">
        <v>19.989999999999998</v>
      </c>
      <c r="L89" s="33">
        <f>Ahmed[[#This Row],[Sales]]*$L$1</f>
        <v>2998.4999999999995</v>
      </c>
      <c r="M89" s="33"/>
      <c r="N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9" s="33" t="str">
        <f>IF(Ahmed[[#This Row],[Sales]]&gt;=500,"High","low")</f>
        <v>low</v>
      </c>
      <c r="P89" s="1">
        <v>1</v>
      </c>
      <c r="Q89" s="1">
        <v>0</v>
      </c>
      <c r="R89" s="2">
        <v>6.796599999999998</v>
      </c>
      <c r="S89" s="33">
        <f>Ahmed[[#This Row],[Profit]]-Ahmed[[#This Row],[Discount]]</f>
        <v>6.796599999999998</v>
      </c>
    </row>
    <row r="90" spans="1:19">
      <c r="A90" s="1">
        <v>88</v>
      </c>
      <c r="B90" s="1" t="s">
        <v>65</v>
      </c>
      <c r="C90" s="1" t="s">
        <v>49</v>
      </c>
      <c r="D90" s="1" t="s">
        <v>210</v>
      </c>
      <c r="E90" s="1" t="s">
        <v>145</v>
      </c>
      <c r="F90" s="1" t="s">
        <v>95</v>
      </c>
      <c r="G90" s="1" t="s">
        <v>62</v>
      </c>
      <c r="H90" s="33" t="str">
        <f>VLOOKUP(Ahmed[[#This Row],[Category]],Code!$C$2:$D$5,2,0)</f>
        <v>O-102</v>
      </c>
      <c r="I90" s="1" t="s">
        <v>63</v>
      </c>
      <c r="J90" t="s">
        <v>212</v>
      </c>
      <c r="K90" s="1">
        <v>6.16</v>
      </c>
      <c r="L90" s="33">
        <f>Ahmed[[#This Row],[Sales]]*$L$1</f>
        <v>924</v>
      </c>
      <c r="M90" s="33"/>
      <c r="N90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90" s="33" t="str">
        <f>IF(Ahmed[[#This Row],[Sales]]&gt;=500,"High","low")</f>
        <v>low</v>
      </c>
      <c r="P90" s="1">
        <v>2</v>
      </c>
      <c r="Q90" s="1">
        <v>0</v>
      </c>
      <c r="R90" s="2">
        <v>2.9567999999999999</v>
      </c>
      <c r="S90" s="33">
        <f>Ahmed[[#This Row],[Profit]]-Ahmed[[#This Row],[Discount]]</f>
        <v>2.9567999999999999</v>
      </c>
    </row>
    <row r="91" spans="1:19">
      <c r="A91" s="1">
        <v>89</v>
      </c>
      <c r="B91" s="1" t="s">
        <v>48</v>
      </c>
      <c r="C91" s="1" t="s">
        <v>92</v>
      </c>
      <c r="D91" s="1" t="s">
        <v>128</v>
      </c>
      <c r="E91" s="1" t="s">
        <v>94</v>
      </c>
      <c r="F91" s="1" t="s">
        <v>95</v>
      </c>
      <c r="G91" s="1" t="s">
        <v>62</v>
      </c>
      <c r="H91" s="33" t="str">
        <f>VLOOKUP(Ahmed[[#This Row],[Category]],Code!$C$2:$D$5,2,0)</f>
        <v>O-102</v>
      </c>
      <c r="I91" s="1" t="s">
        <v>70</v>
      </c>
      <c r="J91" t="s">
        <v>213</v>
      </c>
      <c r="K91" s="1">
        <v>158.36800000000002</v>
      </c>
      <c r="L91" s="33">
        <f>Ahmed[[#This Row],[Sales]]*$L$1</f>
        <v>23755.200000000004</v>
      </c>
      <c r="M91" s="33"/>
      <c r="N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1" s="33" t="str">
        <f>IF(Ahmed[[#This Row],[Sales]]&gt;=500,"High","low")</f>
        <v>low</v>
      </c>
      <c r="P91" s="1">
        <v>7</v>
      </c>
      <c r="Q91" s="1">
        <v>0.2</v>
      </c>
      <c r="R91" s="2">
        <v>13.857199999999999</v>
      </c>
      <c r="S91" s="33">
        <f>Ahmed[[#This Row],[Profit]]-Ahmed[[#This Row],[Discount]]</f>
        <v>13.6572</v>
      </c>
    </row>
    <row r="92" spans="1:19">
      <c r="A92" s="1">
        <v>90</v>
      </c>
      <c r="B92" s="1" t="s">
        <v>65</v>
      </c>
      <c r="C92" s="1" t="s">
        <v>58</v>
      </c>
      <c r="D92" s="1" t="s">
        <v>59</v>
      </c>
      <c r="E92" s="1" t="s">
        <v>60</v>
      </c>
      <c r="F92" s="1" t="s">
        <v>61</v>
      </c>
      <c r="G92" s="1" t="s">
        <v>62</v>
      </c>
      <c r="H92" s="33" t="str">
        <f>VLOOKUP(Ahmed[[#This Row],[Category]],Code!$C$2:$D$5,2,0)</f>
        <v>O-102</v>
      </c>
      <c r="I92" s="1" t="s">
        <v>74</v>
      </c>
      <c r="J92" t="s">
        <v>214</v>
      </c>
      <c r="K92" s="1">
        <v>20.100000000000001</v>
      </c>
      <c r="L92" s="33">
        <f>Ahmed[[#This Row],[Sales]]*$L$1</f>
        <v>3015</v>
      </c>
      <c r="M92" s="33"/>
      <c r="N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2" s="33" t="str">
        <f>IF(Ahmed[[#This Row],[Sales]]&gt;=500,"High","low")</f>
        <v>low</v>
      </c>
      <c r="P92" s="1">
        <v>3</v>
      </c>
      <c r="Q92" s="1">
        <v>0</v>
      </c>
      <c r="R92" s="2">
        <v>6.6329999999999982</v>
      </c>
      <c r="S92" s="33">
        <f>Ahmed[[#This Row],[Profit]]-Ahmed[[#This Row],[Discount]]</f>
        <v>6.6329999999999982</v>
      </c>
    </row>
    <row r="93" spans="1:19">
      <c r="A93" s="1">
        <v>91</v>
      </c>
      <c r="B93" s="1" t="s">
        <v>65</v>
      </c>
      <c r="C93" s="1" t="s">
        <v>58</v>
      </c>
      <c r="D93" s="1" t="s">
        <v>59</v>
      </c>
      <c r="E93" s="1" t="s">
        <v>60</v>
      </c>
      <c r="F93" s="1" t="s">
        <v>61</v>
      </c>
      <c r="G93" s="1" t="s">
        <v>76</v>
      </c>
      <c r="H93" s="33" t="str">
        <f>VLOOKUP(Ahmed[[#This Row],[Category]],Code!$C$2:$D$5,2,0)</f>
        <v>T-103</v>
      </c>
      <c r="I93" s="1" t="s">
        <v>77</v>
      </c>
      <c r="J93" t="s">
        <v>140</v>
      </c>
      <c r="K93" s="1">
        <v>73.584000000000003</v>
      </c>
      <c r="L93" s="33">
        <f>Ahmed[[#This Row],[Sales]]*$L$1</f>
        <v>11037.6</v>
      </c>
      <c r="M93" s="33"/>
      <c r="N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3" s="33" t="str">
        <f>IF(Ahmed[[#This Row],[Sales]]&gt;=500,"High","low")</f>
        <v>low</v>
      </c>
      <c r="P93" s="1">
        <v>2</v>
      </c>
      <c r="Q93" s="1">
        <v>0.2</v>
      </c>
      <c r="R93" s="2">
        <v>8.2781999999999982</v>
      </c>
      <c r="S93" s="33">
        <f>Ahmed[[#This Row],[Profit]]-Ahmed[[#This Row],[Discount]]</f>
        <v>8.0781999999999989</v>
      </c>
    </row>
    <row r="94" spans="1:19">
      <c r="A94" s="1">
        <v>92</v>
      </c>
      <c r="B94" s="1" t="s">
        <v>65</v>
      </c>
      <c r="C94" s="1" t="s">
        <v>58</v>
      </c>
      <c r="D94" s="1" t="s">
        <v>59</v>
      </c>
      <c r="E94" s="1" t="s">
        <v>60</v>
      </c>
      <c r="F94" s="1" t="s">
        <v>61</v>
      </c>
      <c r="G94" s="1" t="s">
        <v>62</v>
      </c>
      <c r="H94" s="33" t="str">
        <f>VLOOKUP(Ahmed[[#This Row],[Category]],Code!$C$2:$D$5,2,0)</f>
        <v>O-102</v>
      </c>
      <c r="I94" s="1" t="s">
        <v>87</v>
      </c>
      <c r="J94" t="s">
        <v>215</v>
      </c>
      <c r="K94" s="1">
        <v>6.48</v>
      </c>
      <c r="L94" s="33">
        <f>Ahmed[[#This Row],[Sales]]*$L$1</f>
        <v>972.00000000000011</v>
      </c>
      <c r="M94" s="33"/>
      <c r="N9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94" s="33" t="str">
        <f>IF(Ahmed[[#This Row],[Sales]]&gt;=500,"High","low")</f>
        <v>low</v>
      </c>
      <c r="P94" s="1">
        <v>1</v>
      </c>
      <c r="Q94" s="1">
        <v>0</v>
      </c>
      <c r="R94" s="2">
        <v>3.1104000000000003</v>
      </c>
      <c r="S94" s="33">
        <f>Ahmed[[#This Row],[Profit]]-Ahmed[[#This Row],[Discount]]</f>
        <v>3.1104000000000003</v>
      </c>
    </row>
    <row r="95" spans="1:19">
      <c r="A95" s="1">
        <v>93</v>
      </c>
      <c r="B95" s="1" t="s">
        <v>48</v>
      </c>
      <c r="C95" s="1" t="s">
        <v>49</v>
      </c>
      <c r="D95" s="1" t="s">
        <v>216</v>
      </c>
      <c r="E95" s="1" t="s">
        <v>145</v>
      </c>
      <c r="F95" s="1" t="s">
        <v>95</v>
      </c>
      <c r="G95" s="1" t="s">
        <v>62</v>
      </c>
      <c r="H95" s="33" t="str">
        <f>VLOOKUP(Ahmed[[#This Row],[Category]],Code!$C$2:$D$5,2,0)</f>
        <v>O-102</v>
      </c>
      <c r="I95" s="1" t="s">
        <v>87</v>
      </c>
      <c r="J95" t="s">
        <v>217</v>
      </c>
      <c r="K95" s="1">
        <v>12.96</v>
      </c>
      <c r="L95" s="33">
        <f>Ahmed[[#This Row],[Sales]]*$L$1</f>
        <v>1944.0000000000002</v>
      </c>
      <c r="M95" s="33"/>
      <c r="N9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5" s="33" t="str">
        <f>IF(Ahmed[[#This Row],[Sales]]&gt;=500,"High","low")</f>
        <v>low</v>
      </c>
      <c r="P95" s="1">
        <v>2</v>
      </c>
      <c r="Q95" s="1">
        <v>0</v>
      </c>
      <c r="R95" s="2">
        <v>6.2208000000000006</v>
      </c>
      <c r="S95" s="33">
        <f>Ahmed[[#This Row],[Profit]]-Ahmed[[#This Row],[Discount]]</f>
        <v>6.2208000000000006</v>
      </c>
    </row>
    <row r="96" spans="1:19">
      <c r="A96" s="1">
        <v>94</v>
      </c>
      <c r="B96" s="1" t="s">
        <v>48</v>
      </c>
      <c r="C96" s="1" t="s">
        <v>49</v>
      </c>
      <c r="D96" s="1" t="s">
        <v>216</v>
      </c>
      <c r="E96" s="1" t="s">
        <v>145</v>
      </c>
      <c r="F96" s="1" t="s">
        <v>95</v>
      </c>
      <c r="G96" s="1" t="s">
        <v>53</v>
      </c>
      <c r="H96" s="33" t="str">
        <f>VLOOKUP(Ahmed[[#This Row],[Category]],Code!$C$2:$D$5,2,0)</f>
        <v>F-101</v>
      </c>
      <c r="I96" s="1" t="s">
        <v>72</v>
      </c>
      <c r="J96" t="s">
        <v>218</v>
      </c>
      <c r="K96" s="1">
        <v>53.34</v>
      </c>
      <c r="L96" s="33">
        <f>Ahmed[[#This Row],[Sales]]*$L$1</f>
        <v>8001.0000000000009</v>
      </c>
      <c r="M96" s="33"/>
      <c r="N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6" s="33" t="str">
        <f>IF(Ahmed[[#This Row],[Sales]]&gt;=500,"High","low")</f>
        <v>low</v>
      </c>
      <c r="P96" s="1">
        <v>3</v>
      </c>
      <c r="Q96" s="1">
        <v>0</v>
      </c>
      <c r="R96" s="2">
        <v>16.535399999999996</v>
      </c>
      <c r="S96" s="33">
        <f>Ahmed[[#This Row],[Profit]]-Ahmed[[#This Row],[Discount]]</f>
        <v>16.535399999999996</v>
      </c>
    </row>
    <row r="97" spans="1:19">
      <c r="A97" s="1">
        <v>95</v>
      </c>
      <c r="B97" s="1" t="s">
        <v>48</v>
      </c>
      <c r="C97" s="1" t="s">
        <v>49</v>
      </c>
      <c r="D97" s="1" t="s">
        <v>216</v>
      </c>
      <c r="E97" s="1" t="s">
        <v>145</v>
      </c>
      <c r="F97" s="1" t="s">
        <v>95</v>
      </c>
      <c r="G97" s="1" t="s">
        <v>62</v>
      </c>
      <c r="H97" s="33" t="str">
        <f>VLOOKUP(Ahmed[[#This Row],[Category]],Code!$C$2:$D$5,2,0)</f>
        <v>O-102</v>
      </c>
      <c r="I97" s="1" t="s">
        <v>79</v>
      </c>
      <c r="J97" t="s">
        <v>219</v>
      </c>
      <c r="K97" s="1">
        <v>32.96</v>
      </c>
      <c r="L97" s="33">
        <f>Ahmed[[#This Row],[Sales]]*$L$1</f>
        <v>4944</v>
      </c>
      <c r="M97" s="33"/>
      <c r="N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7" s="33" t="str">
        <f>IF(Ahmed[[#This Row],[Sales]]&gt;=500,"High","low")</f>
        <v>low</v>
      </c>
      <c r="P97" s="1">
        <v>2</v>
      </c>
      <c r="Q97" s="1">
        <v>0</v>
      </c>
      <c r="R97" s="2">
        <v>16.150400000000001</v>
      </c>
      <c r="S97" s="33">
        <f>Ahmed[[#This Row],[Profit]]-Ahmed[[#This Row],[Discount]]</f>
        <v>16.150400000000001</v>
      </c>
    </row>
    <row r="98" spans="1:19">
      <c r="A98" s="1">
        <v>96</v>
      </c>
      <c r="B98" s="1" t="s">
        <v>65</v>
      </c>
      <c r="C98" s="1" t="s">
        <v>92</v>
      </c>
      <c r="D98" s="1" t="s">
        <v>220</v>
      </c>
      <c r="E98" s="1" t="s">
        <v>221</v>
      </c>
      <c r="F98" s="1" t="s">
        <v>61</v>
      </c>
      <c r="G98" s="1" t="s">
        <v>62</v>
      </c>
      <c r="H98" s="33" t="str">
        <f>VLOOKUP(Ahmed[[#This Row],[Category]],Code!$C$2:$D$5,2,0)</f>
        <v>O-102</v>
      </c>
      <c r="I98" s="1" t="s">
        <v>79</v>
      </c>
      <c r="J98" t="s">
        <v>222</v>
      </c>
      <c r="K98" s="1">
        <v>5.6820000000000013</v>
      </c>
      <c r="L98" s="33">
        <f>Ahmed[[#This Row],[Sales]]*$L$1</f>
        <v>852.30000000000018</v>
      </c>
      <c r="M98" s="33"/>
      <c r="N9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98" s="33" t="str">
        <f>IF(Ahmed[[#This Row],[Sales]]&gt;=500,"High","low")</f>
        <v>low</v>
      </c>
      <c r="P98" s="1">
        <v>1</v>
      </c>
      <c r="Q98" s="1">
        <v>0.7</v>
      </c>
      <c r="R98" s="2">
        <v>-3.7880000000000003</v>
      </c>
      <c r="S98" s="33">
        <f>Ahmed[[#This Row],[Profit]]-Ahmed[[#This Row],[Discount]]</f>
        <v>-4.4880000000000004</v>
      </c>
    </row>
    <row r="99" spans="1:19">
      <c r="A99" s="1">
        <v>97</v>
      </c>
      <c r="B99" s="1" t="s">
        <v>48</v>
      </c>
      <c r="C99" s="1" t="s">
        <v>92</v>
      </c>
      <c r="D99" s="1" t="s">
        <v>161</v>
      </c>
      <c r="E99" s="1" t="s">
        <v>162</v>
      </c>
      <c r="F99" s="1" t="s">
        <v>114</v>
      </c>
      <c r="G99" s="1" t="s">
        <v>53</v>
      </c>
      <c r="H99" s="33" t="str">
        <f>VLOOKUP(Ahmed[[#This Row],[Category]],Code!$C$2:$D$5,2,0)</f>
        <v>F-101</v>
      </c>
      <c r="I99" s="1" t="s">
        <v>72</v>
      </c>
      <c r="J99" t="s">
        <v>223</v>
      </c>
      <c r="K99" s="1">
        <v>96.53</v>
      </c>
      <c r="L99" s="33">
        <f>Ahmed[[#This Row],[Sales]]*$L$1</f>
        <v>14479.5</v>
      </c>
      <c r="M99" s="33"/>
      <c r="N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9" s="33" t="str">
        <f>IF(Ahmed[[#This Row],[Sales]]&gt;=500,"High","low")</f>
        <v>low</v>
      </c>
      <c r="P99" s="1">
        <v>7</v>
      </c>
      <c r="Q99" s="1">
        <v>0</v>
      </c>
      <c r="R99" s="2">
        <v>40.5426</v>
      </c>
      <c r="S99" s="33">
        <f>Ahmed[[#This Row],[Profit]]-Ahmed[[#This Row],[Discount]]</f>
        <v>40.5426</v>
      </c>
    </row>
    <row r="100" spans="1:19">
      <c r="A100" s="1">
        <v>98</v>
      </c>
      <c r="B100" s="1" t="s">
        <v>130</v>
      </c>
      <c r="C100" s="1" t="s">
        <v>49</v>
      </c>
      <c r="D100" s="1" t="s">
        <v>104</v>
      </c>
      <c r="E100" s="1" t="s">
        <v>60</v>
      </c>
      <c r="F100" s="1" t="s">
        <v>61</v>
      </c>
      <c r="G100" s="1" t="s">
        <v>62</v>
      </c>
      <c r="H100" s="33" t="str">
        <f>VLOOKUP(Ahmed[[#This Row],[Category]],Code!$C$2:$D$5,2,0)</f>
        <v>O-102</v>
      </c>
      <c r="I100" s="1" t="s">
        <v>79</v>
      </c>
      <c r="J100" t="s">
        <v>224</v>
      </c>
      <c r="K100" s="1">
        <v>51.311999999999998</v>
      </c>
      <c r="L100" s="33">
        <f>Ahmed[[#This Row],[Sales]]*$L$1</f>
        <v>7696.7999999999993</v>
      </c>
      <c r="M100" s="33"/>
      <c r="N1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0" s="33" t="str">
        <f>IF(Ahmed[[#This Row],[Sales]]&gt;=500,"High","low")</f>
        <v>low</v>
      </c>
      <c r="P100" s="1">
        <v>3</v>
      </c>
      <c r="Q100" s="1">
        <v>0.2</v>
      </c>
      <c r="R100" s="2">
        <v>17.959199999999999</v>
      </c>
      <c r="S100" s="33">
        <f>Ahmed[[#This Row],[Profit]]-Ahmed[[#This Row],[Discount]]</f>
        <v>17.7592</v>
      </c>
    </row>
    <row r="101" spans="1:19">
      <c r="A101" s="1">
        <v>99</v>
      </c>
      <c r="B101" s="1" t="s">
        <v>65</v>
      </c>
      <c r="C101" s="1" t="s">
        <v>58</v>
      </c>
      <c r="D101" s="1" t="s">
        <v>225</v>
      </c>
      <c r="E101" s="1" t="s">
        <v>145</v>
      </c>
      <c r="F101" s="1" t="s">
        <v>95</v>
      </c>
      <c r="G101" s="1" t="s">
        <v>62</v>
      </c>
      <c r="H101" s="33" t="str">
        <f>VLOOKUP(Ahmed[[#This Row],[Category]],Code!$C$2:$D$5,2,0)</f>
        <v>O-102</v>
      </c>
      <c r="I101" s="1" t="s">
        <v>81</v>
      </c>
      <c r="J101" t="s">
        <v>226</v>
      </c>
      <c r="K101" s="1">
        <v>77.88</v>
      </c>
      <c r="L101" s="33">
        <f>Ahmed[[#This Row],[Sales]]*$L$1</f>
        <v>11682</v>
      </c>
      <c r="M101" s="33"/>
      <c r="N1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1" s="33" t="str">
        <f>IF(Ahmed[[#This Row],[Sales]]&gt;=500,"High","low")</f>
        <v>low</v>
      </c>
      <c r="P101" s="1">
        <v>6</v>
      </c>
      <c r="Q101" s="1">
        <v>0</v>
      </c>
      <c r="R101" s="2">
        <v>22.585199999999993</v>
      </c>
      <c r="S101" s="33">
        <f>Ahmed[[#This Row],[Profit]]-Ahmed[[#This Row],[Discount]]</f>
        <v>22.585199999999993</v>
      </c>
    </row>
    <row r="102" spans="1:19">
      <c r="A102" s="1">
        <v>100</v>
      </c>
      <c r="B102" s="1" t="s">
        <v>65</v>
      </c>
      <c r="C102" s="1" t="s">
        <v>92</v>
      </c>
      <c r="D102" s="1" t="s">
        <v>177</v>
      </c>
      <c r="E102" s="1" t="s">
        <v>139</v>
      </c>
      <c r="F102" s="1" t="s">
        <v>95</v>
      </c>
      <c r="G102" s="1" t="s">
        <v>62</v>
      </c>
      <c r="H102" s="33" t="str">
        <f>VLOOKUP(Ahmed[[#This Row],[Category]],Code!$C$2:$D$5,2,0)</f>
        <v>O-102</v>
      </c>
      <c r="I102" s="1" t="s">
        <v>87</v>
      </c>
      <c r="J102" t="s">
        <v>227</v>
      </c>
      <c r="K102" s="1">
        <v>64.623999999999995</v>
      </c>
      <c r="L102" s="33">
        <f>Ahmed[[#This Row],[Sales]]*$L$1</f>
        <v>9693.5999999999985</v>
      </c>
      <c r="M102" s="33"/>
      <c r="N1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2" s="33" t="str">
        <f>IF(Ahmed[[#This Row],[Sales]]&gt;=500,"High","low")</f>
        <v>low</v>
      </c>
      <c r="P102" s="1">
        <v>7</v>
      </c>
      <c r="Q102" s="1">
        <v>0.2</v>
      </c>
      <c r="R102" s="2">
        <v>22.618399999999994</v>
      </c>
      <c r="S102" s="33">
        <f>Ahmed[[#This Row],[Profit]]-Ahmed[[#This Row],[Discount]]</f>
        <v>22.418399999999995</v>
      </c>
    </row>
    <row r="103" spans="1:19">
      <c r="A103" s="1">
        <v>101</v>
      </c>
      <c r="B103" s="1" t="s">
        <v>65</v>
      </c>
      <c r="C103" s="1" t="s">
        <v>92</v>
      </c>
      <c r="D103" s="1" t="s">
        <v>177</v>
      </c>
      <c r="E103" s="1" t="s">
        <v>139</v>
      </c>
      <c r="F103" s="1" t="s">
        <v>95</v>
      </c>
      <c r="G103" s="1" t="s">
        <v>76</v>
      </c>
      <c r="H103" s="33" t="str">
        <f>VLOOKUP(Ahmed[[#This Row],[Category]],Code!$C$2:$D$5,2,0)</f>
        <v>T-103</v>
      </c>
      <c r="I103" s="1" t="s">
        <v>118</v>
      </c>
      <c r="J103" t="s">
        <v>228</v>
      </c>
      <c r="K103" s="1">
        <v>95.976000000000013</v>
      </c>
      <c r="L103" s="33">
        <f>Ahmed[[#This Row],[Sales]]*$L$1</f>
        <v>14396.400000000001</v>
      </c>
      <c r="M103" s="33"/>
      <c r="N1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3" s="33" t="str">
        <f>IF(Ahmed[[#This Row],[Sales]]&gt;=500,"High","low")</f>
        <v>low</v>
      </c>
      <c r="P103" s="1">
        <v>3</v>
      </c>
      <c r="Q103" s="1">
        <v>0.2</v>
      </c>
      <c r="R103" s="2">
        <v>-10.797300000000011</v>
      </c>
      <c r="S103" s="33">
        <f>Ahmed[[#This Row],[Profit]]-Ahmed[[#This Row],[Discount]]</f>
        <v>-10.99730000000001</v>
      </c>
    </row>
    <row r="104" spans="1:19">
      <c r="A104" s="1">
        <v>102</v>
      </c>
      <c r="B104" s="1" t="s">
        <v>65</v>
      </c>
      <c r="C104" s="1" t="s">
        <v>92</v>
      </c>
      <c r="D104" s="1" t="s">
        <v>177</v>
      </c>
      <c r="E104" s="1" t="s">
        <v>139</v>
      </c>
      <c r="F104" s="1" t="s">
        <v>95</v>
      </c>
      <c r="G104" s="1" t="s">
        <v>62</v>
      </c>
      <c r="H104" s="33" t="str">
        <f>VLOOKUP(Ahmed[[#This Row],[Category]],Code!$C$2:$D$5,2,0)</f>
        <v>O-102</v>
      </c>
      <c r="I104" s="1" t="s">
        <v>79</v>
      </c>
      <c r="J104" t="s">
        <v>229</v>
      </c>
      <c r="K104" s="1">
        <v>1.7879999999999996</v>
      </c>
      <c r="L104" s="33">
        <f>Ahmed[[#This Row],[Sales]]*$L$1</f>
        <v>268.19999999999993</v>
      </c>
      <c r="M104" s="33"/>
      <c r="N104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04" s="33" t="str">
        <f>IF(Ahmed[[#This Row],[Sales]]&gt;=500,"High","low")</f>
        <v>low</v>
      </c>
      <c r="P104" s="1">
        <v>3</v>
      </c>
      <c r="Q104" s="1">
        <v>0.8</v>
      </c>
      <c r="R104" s="2">
        <v>-3.0396000000000001</v>
      </c>
      <c r="S104" s="33">
        <f>Ahmed[[#This Row],[Profit]]-Ahmed[[#This Row],[Discount]]</f>
        <v>-3.8395999999999999</v>
      </c>
    </row>
    <row r="105" spans="1:19">
      <c r="A105" s="1">
        <v>103</v>
      </c>
      <c r="B105" s="1" t="s">
        <v>48</v>
      </c>
      <c r="C105" s="1" t="s">
        <v>49</v>
      </c>
      <c r="D105" s="1" t="s">
        <v>210</v>
      </c>
      <c r="E105" s="1" t="s">
        <v>145</v>
      </c>
      <c r="F105" s="1" t="s">
        <v>95</v>
      </c>
      <c r="G105" s="1" t="s">
        <v>62</v>
      </c>
      <c r="H105" s="33" t="str">
        <f>VLOOKUP(Ahmed[[#This Row],[Category]],Code!$C$2:$D$5,2,0)</f>
        <v>O-102</v>
      </c>
      <c r="I105" s="1" t="s">
        <v>87</v>
      </c>
      <c r="J105" t="s">
        <v>230</v>
      </c>
      <c r="K105" s="1">
        <v>23.92</v>
      </c>
      <c r="L105" s="33">
        <f>Ahmed[[#This Row],[Sales]]*$L$1</f>
        <v>3588.0000000000005</v>
      </c>
      <c r="M105" s="33"/>
      <c r="N1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5" s="33" t="str">
        <f>IF(Ahmed[[#This Row],[Sales]]&gt;=500,"High","low")</f>
        <v>low</v>
      </c>
      <c r="P105" s="1">
        <v>4</v>
      </c>
      <c r="Q105" s="1">
        <v>0</v>
      </c>
      <c r="R105" s="2">
        <v>11.720800000000001</v>
      </c>
      <c r="S105" s="33">
        <f>Ahmed[[#This Row],[Profit]]-Ahmed[[#This Row],[Discount]]</f>
        <v>11.720800000000001</v>
      </c>
    </row>
    <row r="106" spans="1:19">
      <c r="A106" s="1">
        <v>104</v>
      </c>
      <c r="B106" s="1" t="s">
        <v>65</v>
      </c>
      <c r="C106" s="1" t="s">
        <v>49</v>
      </c>
      <c r="D106" s="1" t="s">
        <v>231</v>
      </c>
      <c r="E106" s="1" t="s">
        <v>232</v>
      </c>
      <c r="F106" s="1" t="s">
        <v>61</v>
      </c>
      <c r="G106" s="1" t="s">
        <v>76</v>
      </c>
      <c r="H106" s="33" t="str">
        <f>VLOOKUP(Ahmed[[#This Row],[Category]],Code!$C$2:$D$5,2,0)</f>
        <v>T-103</v>
      </c>
      <c r="I106" s="1" t="s">
        <v>118</v>
      </c>
      <c r="J106" t="s">
        <v>233</v>
      </c>
      <c r="K106" s="1">
        <v>238.89600000000002</v>
      </c>
      <c r="L106" s="33">
        <f>Ahmed[[#This Row],[Sales]]*$L$1</f>
        <v>35834.400000000001</v>
      </c>
      <c r="M106" s="33"/>
      <c r="N1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6" s="33" t="str">
        <f>IF(Ahmed[[#This Row],[Sales]]&gt;=500,"High","low")</f>
        <v>low</v>
      </c>
      <c r="P106" s="1">
        <v>6</v>
      </c>
      <c r="Q106" s="1">
        <v>0.2</v>
      </c>
      <c r="R106" s="2">
        <v>-26.875800000000012</v>
      </c>
      <c r="S106" s="33">
        <f>Ahmed[[#This Row],[Profit]]-Ahmed[[#This Row],[Discount]]</f>
        <v>-27.075800000000012</v>
      </c>
    </row>
    <row r="107" spans="1:19">
      <c r="A107" s="1">
        <v>105</v>
      </c>
      <c r="B107" s="1" t="s">
        <v>65</v>
      </c>
      <c r="C107" s="1" t="s">
        <v>49</v>
      </c>
      <c r="D107" s="1" t="s">
        <v>231</v>
      </c>
      <c r="E107" s="1" t="s">
        <v>232</v>
      </c>
      <c r="F107" s="1" t="s">
        <v>61</v>
      </c>
      <c r="G107" s="1" t="s">
        <v>53</v>
      </c>
      <c r="H107" s="33" t="str">
        <f>VLOOKUP(Ahmed[[#This Row],[Category]],Code!$C$2:$D$5,2,0)</f>
        <v>F-101</v>
      </c>
      <c r="I107" s="1" t="s">
        <v>72</v>
      </c>
      <c r="J107" t="s">
        <v>234</v>
      </c>
      <c r="K107" s="1">
        <v>102.35999999999999</v>
      </c>
      <c r="L107" s="33">
        <f>Ahmed[[#This Row],[Sales]]*$L$1</f>
        <v>15353.999999999998</v>
      </c>
      <c r="M107" s="33"/>
      <c r="N1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7" s="33" t="str">
        <f>IF(Ahmed[[#This Row],[Sales]]&gt;=500,"High","low")</f>
        <v>low</v>
      </c>
      <c r="P107" s="1">
        <v>3</v>
      </c>
      <c r="Q107" s="1">
        <v>0.2</v>
      </c>
      <c r="R107" s="2">
        <v>-3.8385000000000105</v>
      </c>
      <c r="S107" s="33">
        <f>Ahmed[[#This Row],[Profit]]-Ahmed[[#This Row],[Discount]]</f>
        <v>-4.0385000000000106</v>
      </c>
    </row>
    <row r="108" spans="1:19">
      <c r="A108" s="1">
        <v>106</v>
      </c>
      <c r="B108" s="1" t="s">
        <v>65</v>
      </c>
      <c r="C108" s="1" t="s">
        <v>49</v>
      </c>
      <c r="D108" s="1" t="s">
        <v>231</v>
      </c>
      <c r="E108" s="1" t="s">
        <v>232</v>
      </c>
      <c r="F108" s="1" t="s">
        <v>61</v>
      </c>
      <c r="G108" s="1" t="s">
        <v>62</v>
      </c>
      <c r="H108" s="33" t="str">
        <f>VLOOKUP(Ahmed[[#This Row],[Category]],Code!$C$2:$D$5,2,0)</f>
        <v>O-102</v>
      </c>
      <c r="I108" s="1" t="s">
        <v>79</v>
      </c>
      <c r="J108" t="s">
        <v>235</v>
      </c>
      <c r="K108" s="1">
        <v>36.882000000000005</v>
      </c>
      <c r="L108" s="33">
        <f>Ahmed[[#This Row],[Sales]]*$L$1</f>
        <v>5532.3000000000011</v>
      </c>
      <c r="M108" s="33"/>
      <c r="N1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8" s="33" t="str">
        <f>IF(Ahmed[[#This Row],[Sales]]&gt;=500,"High","low")</f>
        <v>low</v>
      </c>
      <c r="P108" s="1">
        <v>3</v>
      </c>
      <c r="Q108" s="1">
        <v>0.7</v>
      </c>
      <c r="R108" s="2">
        <v>-25.817399999999999</v>
      </c>
      <c r="S108" s="33">
        <f>Ahmed[[#This Row],[Profit]]-Ahmed[[#This Row],[Discount]]</f>
        <v>-26.517399999999999</v>
      </c>
    </row>
    <row r="109" spans="1:19">
      <c r="A109" s="1">
        <v>107</v>
      </c>
      <c r="B109" s="1" t="s">
        <v>65</v>
      </c>
      <c r="C109" s="1" t="s">
        <v>49</v>
      </c>
      <c r="D109" s="1" t="s">
        <v>236</v>
      </c>
      <c r="E109" s="1" t="s">
        <v>86</v>
      </c>
      <c r="F109" s="1" t="s">
        <v>52</v>
      </c>
      <c r="G109" s="1" t="s">
        <v>76</v>
      </c>
      <c r="H109" s="33" t="str">
        <f>VLOOKUP(Ahmed[[#This Row],[Category]],Code!$C$2:$D$5,2,0)</f>
        <v>T-103</v>
      </c>
      <c r="I109" s="1" t="s">
        <v>118</v>
      </c>
      <c r="J109" t="s">
        <v>237</v>
      </c>
      <c r="K109" s="1">
        <v>74.112000000000009</v>
      </c>
      <c r="L109" s="33">
        <f>Ahmed[[#This Row],[Sales]]*$L$1</f>
        <v>11116.800000000001</v>
      </c>
      <c r="M109" s="33"/>
      <c r="N1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9" s="33" t="str">
        <f>IF(Ahmed[[#This Row],[Sales]]&gt;=500,"High","low")</f>
        <v>low</v>
      </c>
      <c r="P109" s="1">
        <v>8</v>
      </c>
      <c r="Q109" s="1">
        <v>0.2</v>
      </c>
      <c r="R109" s="2">
        <v>17.601600000000001</v>
      </c>
      <c r="S109" s="33">
        <f>Ahmed[[#This Row],[Profit]]-Ahmed[[#This Row],[Discount]]</f>
        <v>17.401600000000002</v>
      </c>
    </row>
    <row r="110" spans="1:19">
      <c r="A110" s="1">
        <v>108</v>
      </c>
      <c r="B110" s="1" t="s">
        <v>65</v>
      </c>
      <c r="C110" s="1" t="s">
        <v>49</v>
      </c>
      <c r="D110" s="1" t="s">
        <v>236</v>
      </c>
      <c r="E110" s="1" t="s">
        <v>86</v>
      </c>
      <c r="F110" s="1" t="s">
        <v>52</v>
      </c>
      <c r="G110" s="1" t="s">
        <v>76</v>
      </c>
      <c r="H110" s="33" t="str">
        <f>VLOOKUP(Ahmed[[#This Row],[Category]],Code!$C$2:$D$5,2,0)</f>
        <v>T-103</v>
      </c>
      <c r="I110" s="1" t="s">
        <v>77</v>
      </c>
      <c r="J110" t="s">
        <v>238</v>
      </c>
      <c r="K110" s="1">
        <v>27.992000000000004</v>
      </c>
      <c r="L110" s="33">
        <f>Ahmed[[#This Row],[Sales]]*$L$1</f>
        <v>4198.8000000000011</v>
      </c>
      <c r="M110" s="33"/>
      <c r="N1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0" s="33" t="str">
        <f>IF(Ahmed[[#This Row],[Sales]]&gt;=500,"High","low")</f>
        <v>low</v>
      </c>
      <c r="P110" s="1">
        <v>1</v>
      </c>
      <c r="Q110" s="1">
        <v>0.2</v>
      </c>
      <c r="R110" s="2">
        <v>2.0993999999999993</v>
      </c>
      <c r="S110" s="33">
        <f>Ahmed[[#This Row],[Profit]]-Ahmed[[#This Row],[Discount]]</f>
        <v>1.8993999999999993</v>
      </c>
    </row>
    <row r="111" spans="1:19">
      <c r="A111" s="1">
        <v>109</v>
      </c>
      <c r="B111" s="1" t="s">
        <v>65</v>
      </c>
      <c r="C111" s="1" t="s">
        <v>49</v>
      </c>
      <c r="D111" s="1" t="s">
        <v>236</v>
      </c>
      <c r="E111" s="1" t="s">
        <v>86</v>
      </c>
      <c r="F111" s="1" t="s">
        <v>52</v>
      </c>
      <c r="G111" s="1" t="s">
        <v>62</v>
      </c>
      <c r="H111" s="33" t="str">
        <f>VLOOKUP(Ahmed[[#This Row],[Category]],Code!$C$2:$D$5,2,0)</f>
        <v>O-102</v>
      </c>
      <c r="I111" s="1" t="s">
        <v>74</v>
      </c>
      <c r="J111" t="s">
        <v>239</v>
      </c>
      <c r="K111" s="1">
        <v>3.3040000000000003</v>
      </c>
      <c r="L111" s="33">
        <f>Ahmed[[#This Row],[Sales]]*$L$1</f>
        <v>495.6</v>
      </c>
      <c r="M111" s="33"/>
      <c r="N111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11" s="33" t="str">
        <f>IF(Ahmed[[#This Row],[Sales]]&gt;=500,"High","low")</f>
        <v>low</v>
      </c>
      <c r="P111" s="1">
        <v>1</v>
      </c>
      <c r="Q111" s="1">
        <v>0.2</v>
      </c>
      <c r="R111" s="2">
        <v>1.0737999999999999</v>
      </c>
      <c r="S111" s="33">
        <f>Ahmed[[#This Row],[Profit]]-Ahmed[[#This Row],[Discount]]</f>
        <v>0.87379999999999991</v>
      </c>
    </row>
    <row r="112" spans="1:19">
      <c r="A112" s="1">
        <v>110</v>
      </c>
      <c r="B112" s="1" t="s">
        <v>65</v>
      </c>
      <c r="C112" s="1" t="s">
        <v>92</v>
      </c>
      <c r="D112" s="1" t="s">
        <v>240</v>
      </c>
      <c r="E112" s="1" t="s">
        <v>139</v>
      </c>
      <c r="F112" s="1" t="s">
        <v>95</v>
      </c>
      <c r="G112" s="1" t="s">
        <v>76</v>
      </c>
      <c r="H112" s="33" t="str">
        <f>VLOOKUP(Ahmed[[#This Row],[Category]],Code!$C$2:$D$5,2,0)</f>
        <v>T-103</v>
      </c>
      <c r="I112" s="1" t="s">
        <v>118</v>
      </c>
      <c r="J112" t="s">
        <v>241</v>
      </c>
      <c r="K112" s="1">
        <v>339.96000000000004</v>
      </c>
      <c r="L112" s="33">
        <f>Ahmed[[#This Row],[Sales]]*$L$1</f>
        <v>50994.000000000007</v>
      </c>
      <c r="M112" s="33"/>
      <c r="N1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2" s="33" t="str">
        <f>IF(Ahmed[[#This Row],[Sales]]&gt;=500,"High","low")</f>
        <v>low</v>
      </c>
      <c r="P112" s="1">
        <v>5</v>
      </c>
      <c r="Q112" s="1">
        <v>0.2</v>
      </c>
      <c r="R112" s="2">
        <v>67.991999999999962</v>
      </c>
      <c r="S112" s="33">
        <f>Ahmed[[#This Row],[Profit]]-Ahmed[[#This Row],[Discount]]</f>
        <v>67.791999999999959</v>
      </c>
    </row>
    <row r="113" spans="1:19">
      <c r="A113" s="1">
        <v>111</v>
      </c>
      <c r="B113" s="1" t="s">
        <v>65</v>
      </c>
      <c r="C113" s="1" t="s">
        <v>58</v>
      </c>
      <c r="D113" s="1" t="s">
        <v>161</v>
      </c>
      <c r="E113" s="1" t="s">
        <v>162</v>
      </c>
      <c r="F113" s="1" t="s">
        <v>114</v>
      </c>
      <c r="G113" s="1" t="s">
        <v>53</v>
      </c>
      <c r="H113" s="33" t="str">
        <f>VLOOKUP(Ahmed[[#This Row],[Category]],Code!$C$2:$D$5,2,0)</f>
        <v>F-101</v>
      </c>
      <c r="I113" s="1" t="s">
        <v>72</v>
      </c>
      <c r="J113" t="s">
        <v>242</v>
      </c>
      <c r="K113" s="1">
        <v>41.96</v>
      </c>
      <c r="L113" s="33">
        <f>Ahmed[[#This Row],[Sales]]*$L$1</f>
        <v>6294</v>
      </c>
      <c r="M113" s="33"/>
      <c r="N1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3" s="33" t="str">
        <f>IF(Ahmed[[#This Row],[Sales]]&gt;=500,"High","low")</f>
        <v>low</v>
      </c>
      <c r="P113" s="1">
        <v>2</v>
      </c>
      <c r="Q113" s="1">
        <v>0</v>
      </c>
      <c r="R113" s="2">
        <v>10.909600000000001</v>
      </c>
      <c r="S113" s="33">
        <f>Ahmed[[#This Row],[Profit]]-Ahmed[[#This Row],[Discount]]</f>
        <v>10.909600000000001</v>
      </c>
    </row>
    <row r="114" spans="1:19">
      <c r="A114" s="1">
        <v>112</v>
      </c>
      <c r="B114" s="1" t="s">
        <v>65</v>
      </c>
      <c r="C114" s="1" t="s">
        <v>49</v>
      </c>
      <c r="D114" s="1" t="s">
        <v>243</v>
      </c>
      <c r="E114" s="1" t="s">
        <v>244</v>
      </c>
      <c r="F114" s="1" t="s">
        <v>95</v>
      </c>
      <c r="G114" s="1" t="s">
        <v>62</v>
      </c>
      <c r="H114" s="33" t="str">
        <f>VLOOKUP(Ahmed[[#This Row],[Category]],Code!$C$2:$D$5,2,0)</f>
        <v>O-102</v>
      </c>
      <c r="I114" s="1" t="s">
        <v>74</v>
      </c>
      <c r="J114" t="s">
        <v>245</v>
      </c>
      <c r="K114" s="1">
        <v>75.959999999999994</v>
      </c>
      <c r="L114" s="33">
        <f>Ahmed[[#This Row],[Sales]]*$L$1</f>
        <v>11393.999999999998</v>
      </c>
      <c r="M114" s="33"/>
      <c r="N1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4" s="33" t="str">
        <f>IF(Ahmed[[#This Row],[Sales]]&gt;=500,"High","low")</f>
        <v>low</v>
      </c>
      <c r="P114" s="1">
        <v>2</v>
      </c>
      <c r="Q114" s="1">
        <v>0</v>
      </c>
      <c r="R114" s="2">
        <v>22.78799999999999</v>
      </c>
      <c r="S114" s="33">
        <f>Ahmed[[#This Row],[Profit]]-Ahmed[[#This Row],[Discount]]</f>
        <v>22.78799999999999</v>
      </c>
    </row>
    <row r="115" spans="1:19">
      <c r="A115" s="1">
        <v>113</v>
      </c>
      <c r="B115" s="1" t="s">
        <v>65</v>
      </c>
      <c r="C115" s="1" t="s">
        <v>49</v>
      </c>
      <c r="D115" s="1" t="s">
        <v>243</v>
      </c>
      <c r="E115" s="1" t="s">
        <v>244</v>
      </c>
      <c r="F115" s="1" t="s">
        <v>95</v>
      </c>
      <c r="G115" s="1" t="s">
        <v>62</v>
      </c>
      <c r="H115" s="33" t="str">
        <f>VLOOKUP(Ahmed[[#This Row],[Category]],Code!$C$2:$D$5,2,0)</f>
        <v>O-102</v>
      </c>
      <c r="I115" s="1" t="s">
        <v>79</v>
      </c>
      <c r="J115" t="s">
        <v>246</v>
      </c>
      <c r="K115" s="1">
        <v>27.240000000000002</v>
      </c>
      <c r="L115" s="33">
        <f>Ahmed[[#This Row],[Sales]]*$L$1</f>
        <v>4086.0000000000005</v>
      </c>
      <c r="M115" s="33"/>
      <c r="N1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5" s="33" t="str">
        <f>IF(Ahmed[[#This Row],[Sales]]&gt;=500,"High","low")</f>
        <v>low</v>
      </c>
      <c r="P115" s="1">
        <v>6</v>
      </c>
      <c r="Q115" s="1">
        <v>0</v>
      </c>
      <c r="R115" s="2">
        <v>13.3476</v>
      </c>
      <c r="S115" s="33">
        <f>Ahmed[[#This Row],[Profit]]-Ahmed[[#This Row],[Discount]]</f>
        <v>13.3476</v>
      </c>
    </row>
    <row r="116" spans="1:19">
      <c r="A116" s="1">
        <v>114</v>
      </c>
      <c r="B116" s="1" t="s">
        <v>48</v>
      </c>
      <c r="C116" s="1" t="s">
        <v>49</v>
      </c>
      <c r="D116" s="1" t="s">
        <v>247</v>
      </c>
      <c r="E116" s="1" t="s">
        <v>248</v>
      </c>
      <c r="F116" s="1" t="s">
        <v>114</v>
      </c>
      <c r="G116" s="1" t="s">
        <v>62</v>
      </c>
      <c r="H116" s="33" t="str">
        <f>VLOOKUP(Ahmed[[#This Row],[Category]],Code!$C$2:$D$5,2,0)</f>
        <v>O-102</v>
      </c>
      <c r="I116" s="1" t="s">
        <v>163</v>
      </c>
      <c r="J116" t="s">
        <v>249</v>
      </c>
      <c r="K116" s="1">
        <v>40.096000000000004</v>
      </c>
      <c r="L116" s="33">
        <f>Ahmed[[#This Row],[Sales]]*$L$1</f>
        <v>6014.4000000000005</v>
      </c>
      <c r="M116" s="33"/>
      <c r="N1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6" s="33" t="str">
        <f>IF(Ahmed[[#This Row],[Sales]]&gt;=500,"High","low")</f>
        <v>low</v>
      </c>
      <c r="P116" s="1">
        <v>14</v>
      </c>
      <c r="Q116" s="1">
        <v>0.2</v>
      </c>
      <c r="R116" s="2">
        <v>14.534799999999997</v>
      </c>
      <c r="S116" s="33">
        <f>Ahmed[[#This Row],[Profit]]-Ahmed[[#This Row],[Discount]]</f>
        <v>14.334799999999998</v>
      </c>
    </row>
    <row r="117" spans="1:19">
      <c r="A117" s="1">
        <v>115</v>
      </c>
      <c r="B117" s="1" t="s">
        <v>48</v>
      </c>
      <c r="C117" s="1" t="s">
        <v>49</v>
      </c>
      <c r="D117" s="1" t="s">
        <v>247</v>
      </c>
      <c r="E117" s="1" t="s">
        <v>248</v>
      </c>
      <c r="F117" s="1" t="s">
        <v>114</v>
      </c>
      <c r="G117" s="1" t="s">
        <v>62</v>
      </c>
      <c r="H117" s="33" t="str">
        <f>VLOOKUP(Ahmed[[#This Row],[Category]],Code!$C$2:$D$5,2,0)</f>
        <v>O-102</v>
      </c>
      <c r="I117" s="1" t="s">
        <v>123</v>
      </c>
      <c r="J117" t="s">
        <v>250</v>
      </c>
      <c r="K117" s="1">
        <v>4.7200000000000006</v>
      </c>
      <c r="L117" s="33">
        <f>Ahmed[[#This Row],[Sales]]*$L$1</f>
        <v>708.00000000000011</v>
      </c>
      <c r="M117" s="33"/>
      <c r="N11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17" s="33" t="str">
        <f>IF(Ahmed[[#This Row],[Sales]]&gt;=500,"High","low")</f>
        <v>low</v>
      </c>
      <c r="P117" s="1">
        <v>2</v>
      </c>
      <c r="Q117" s="1">
        <v>0.2</v>
      </c>
      <c r="R117" s="2">
        <v>1.6519999999999997</v>
      </c>
      <c r="S117" s="33">
        <f>Ahmed[[#This Row],[Profit]]-Ahmed[[#This Row],[Discount]]</f>
        <v>1.4519999999999997</v>
      </c>
    </row>
    <row r="118" spans="1:19">
      <c r="A118" s="1">
        <v>116</v>
      </c>
      <c r="B118" s="1" t="s">
        <v>48</v>
      </c>
      <c r="C118" s="1" t="s">
        <v>49</v>
      </c>
      <c r="D118" s="1" t="s">
        <v>247</v>
      </c>
      <c r="E118" s="1" t="s">
        <v>248</v>
      </c>
      <c r="F118" s="1" t="s">
        <v>114</v>
      </c>
      <c r="G118" s="1" t="s">
        <v>62</v>
      </c>
      <c r="H118" s="33" t="str">
        <f>VLOOKUP(Ahmed[[#This Row],[Category]],Code!$C$2:$D$5,2,0)</f>
        <v>O-102</v>
      </c>
      <c r="I118" s="1" t="s">
        <v>87</v>
      </c>
      <c r="J118" t="s">
        <v>251</v>
      </c>
      <c r="K118" s="1">
        <v>23.976000000000003</v>
      </c>
      <c r="L118" s="33">
        <f>Ahmed[[#This Row],[Sales]]*$L$1</f>
        <v>3596.4000000000005</v>
      </c>
      <c r="M118" s="33"/>
      <c r="N1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8" s="33" t="str">
        <f>IF(Ahmed[[#This Row],[Sales]]&gt;=500,"High","low")</f>
        <v>low</v>
      </c>
      <c r="P118" s="1">
        <v>3</v>
      </c>
      <c r="Q118" s="1">
        <v>0.2</v>
      </c>
      <c r="R118" s="2">
        <v>7.4924999999999988</v>
      </c>
      <c r="S118" s="33">
        <f>Ahmed[[#This Row],[Profit]]-Ahmed[[#This Row],[Discount]]</f>
        <v>7.2924999999999986</v>
      </c>
    </row>
    <row r="119" spans="1:19">
      <c r="A119" s="1">
        <v>117</v>
      </c>
      <c r="B119" s="1" t="s">
        <v>48</v>
      </c>
      <c r="C119" s="1" t="s">
        <v>49</v>
      </c>
      <c r="D119" s="1" t="s">
        <v>247</v>
      </c>
      <c r="E119" s="1" t="s">
        <v>248</v>
      </c>
      <c r="F119" s="1" t="s">
        <v>114</v>
      </c>
      <c r="G119" s="1" t="s">
        <v>62</v>
      </c>
      <c r="H119" s="33" t="str">
        <f>VLOOKUP(Ahmed[[#This Row],[Category]],Code!$C$2:$D$5,2,0)</f>
        <v>O-102</v>
      </c>
      <c r="I119" s="1" t="s">
        <v>123</v>
      </c>
      <c r="J119" t="s">
        <v>252</v>
      </c>
      <c r="K119" s="1">
        <v>130.464</v>
      </c>
      <c r="L119" s="33">
        <f>Ahmed[[#This Row],[Sales]]*$L$1</f>
        <v>19569.599999999999</v>
      </c>
      <c r="M119" s="33"/>
      <c r="N1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9" s="33" t="str">
        <f>IF(Ahmed[[#This Row],[Sales]]&gt;=500,"High","low")</f>
        <v>low</v>
      </c>
      <c r="P119" s="1">
        <v>6</v>
      </c>
      <c r="Q119" s="1">
        <v>0.2</v>
      </c>
      <c r="R119" s="2">
        <v>44.031599999999997</v>
      </c>
      <c r="S119" s="33">
        <f>Ahmed[[#This Row],[Profit]]-Ahmed[[#This Row],[Discount]]</f>
        <v>43.831599999999995</v>
      </c>
    </row>
    <row r="120" spans="1:19">
      <c r="A120" s="1">
        <v>118</v>
      </c>
      <c r="B120" s="1" t="s">
        <v>65</v>
      </c>
      <c r="C120" s="1" t="s">
        <v>49</v>
      </c>
      <c r="D120" s="1" t="s">
        <v>89</v>
      </c>
      <c r="E120" s="1" t="s">
        <v>90</v>
      </c>
      <c r="F120" s="1" t="s">
        <v>61</v>
      </c>
      <c r="G120" s="1" t="s">
        <v>53</v>
      </c>
      <c r="H120" s="33" t="str">
        <f>VLOOKUP(Ahmed[[#This Row],[Category]],Code!$C$2:$D$5,2,0)</f>
        <v>F-101</v>
      </c>
      <c r="I120" s="1" t="s">
        <v>68</v>
      </c>
      <c r="J120" t="s">
        <v>253</v>
      </c>
      <c r="K120" s="1">
        <v>787.53</v>
      </c>
      <c r="L120" s="33">
        <f>Ahmed[[#This Row],[Sales]]*$L$1</f>
        <v>118129.5</v>
      </c>
      <c r="M120" s="33"/>
      <c r="N1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0" s="33" t="str">
        <f>IF(Ahmed[[#This Row],[Sales]]&gt;=500,"High","low")</f>
        <v>High</v>
      </c>
      <c r="P120" s="1">
        <v>3</v>
      </c>
      <c r="Q120" s="1">
        <v>0</v>
      </c>
      <c r="R120" s="2">
        <v>165.38129999999995</v>
      </c>
      <c r="S120" s="33">
        <f>Ahmed[[#This Row],[Profit]]-Ahmed[[#This Row],[Discount]]</f>
        <v>165.38129999999995</v>
      </c>
    </row>
    <row r="121" spans="1:19">
      <c r="A121" s="1">
        <v>119</v>
      </c>
      <c r="B121" s="1" t="s">
        <v>65</v>
      </c>
      <c r="C121" s="1" t="s">
        <v>58</v>
      </c>
      <c r="D121" s="1" t="s">
        <v>254</v>
      </c>
      <c r="E121" s="1" t="s">
        <v>190</v>
      </c>
      <c r="F121" s="1" t="s">
        <v>52</v>
      </c>
      <c r="G121" s="1" t="s">
        <v>62</v>
      </c>
      <c r="H121" s="33" t="str">
        <f>VLOOKUP(Ahmed[[#This Row],[Category]],Code!$C$2:$D$5,2,0)</f>
        <v>O-102</v>
      </c>
      <c r="I121" s="1" t="s">
        <v>79</v>
      </c>
      <c r="J121" t="s">
        <v>255</v>
      </c>
      <c r="K121" s="1">
        <v>157.79400000000004</v>
      </c>
      <c r="L121" s="33">
        <f>Ahmed[[#This Row],[Sales]]*$L$1</f>
        <v>23669.100000000006</v>
      </c>
      <c r="M121" s="33"/>
      <c r="N1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1" s="33" t="str">
        <f>IF(Ahmed[[#This Row],[Sales]]&gt;=500,"High","low")</f>
        <v>low</v>
      </c>
      <c r="P121" s="1">
        <v>1</v>
      </c>
      <c r="Q121" s="1">
        <v>0.7</v>
      </c>
      <c r="R121" s="2">
        <v>-115.71559999999999</v>
      </c>
      <c r="S121" s="33">
        <f>Ahmed[[#This Row],[Profit]]-Ahmed[[#This Row],[Discount]]</f>
        <v>-116.4156</v>
      </c>
    </row>
    <row r="122" spans="1:19">
      <c r="A122" s="1">
        <v>120</v>
      </c>
      <c r="B122" s="1" t="s">
        <v>130</v>
      </c>
      <c r="C122" s="1" t="s">
        <v>49</v>
      </c>
      <c r="D122" s="1" t="s">
        <v>256</v>
      </c>
      <c r="E122" s="1" t="s">
        <v>152</v>
      </c>
      <c r="F122" s="1" t="s">
        <v>114</v>
      </c>
      <c r="G122" s="1" t="s">
        <v>53</v>
      </c>
      <c r="H122" s="33" t="str">
        <f>VLOOKUP(Ahmed[[#This Row],[Category]],Code!$C$2:$D$5,2,0)</f>
        <v>F-101</v>
      </c>
      <c r="I122" s="1" t="s">
        <v>72</v>
      </c>
      <c r="J122" t="s">
        <v>257</v>
      </c>
      <c r="K122" s="1">
        <v>47.04</v>
      </c>
      <c r="L122" s="33">
        <f>Ahmed[[#This Row],[Sales]]*$L$1</f>
        <v>7056</v>
      </c>
      <c r="M122" s="33"/>
      <c r="N1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2" s="33" t="str">
        <f>IF(Ahmed[[#This Row],[Sales]]&gt;=500,"High","low")</f>
        <v>low</v>
      </c>
      <c r="P122" s="1">
        <v>3</v>
      </c>
      <c r="Q122" s="1">
        <v>0</v>
      </c>
      <c r="R122" s="2">
        <v>18.345599999999997</v>
      </c>
      <c r="S122" s="33">
        <f>Ahmed[[#This Row],[Profit]]-Ahmed[[#This Row],[Discount]]</f>
        <v>18.345599999999997</v>
      </c>
    </row>
    <row r="123" spans="1:19">
      <c r="A123" s="1">
        <v>121</v>
      </c>
      <c r="B123" s="1" t="s">
        <v>130</v>
      </c>
      <c r="C123" s="1" t="s">
        <v>49</v>
      </c>
      <c r="D123" s="1" t="s">
        <v>256</v>
      </c>
      <c r="E123" s="1" t="s">
        <v>152</v>
      </c>
      <c r="F123" s="1" t="s">
        <v>114</v>
      </c>
      <c r="G123" s="1" t="s">
        <v>62</v>
      </c>
      <c r="H123" s="33" t="str">
        <f>VLOOKUP(Ahmed[[#This Row],[Category]],Code!$C$2:$D$5,2,0)</f>
        <v>O-102</v>
      </c>
      <c r="I123" s="1" t="s">
        <v>79</v>
      </c>
      <c r="J123" t="s">
        <v>80</v>
      </c>
      <c r="K123" s="1">
        <v>30.84</v>
      </c>
      <c r="L123" s="33">
        <f>Ahmed[[#This Row],[Sales]]*$L$1</f>
        <v>4626</v>
      </c>
      <c r="M123" s="33"/>
      <c r="N1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3" s="33" t="str">
        <f>IF(Ahmed[[#This Row],[Sales]]&gt;=500,"High","low")</f>
        <v>low</v>
      </c>
      <c r="P123" s="1">
        <v>4</v>
      </c>
      <c r="Q123" s="1">
        <v>0</v>
      </c>
      <c r="R123" s="2">
        <v>13.878</v>
      </c>
      <c r="S123" s="33">
        <f>Ahmed[[#This Row],[Profit]]-Ahmed[[#This Row],[Discount]]</f>
        <v>13.878</v>
      </c>
    </row>
    <row r="124" spans="1:19">
      <c r="A124" s="1">
        <v>122</v>
      </c>
      <c r="B124" s="1" t="s">
        <v>130</v>
      </c>
      <c r="C124" s="1" t="s">
        <v>49</v>
      </c>
      <c r="D124" s="1" t="s">
        <v>256</v>
      </c>
      <c r="E124" s="1" t="s">
        <v>152</v>
      </c>
      <c r="F124" s="1" t="s">
        <v>114</v>
      </c>
      <c r="G124" s="1" t="s">
        <v>62</v>
      </c>
      <c r="H124" s="33" t="str">
        <f>VLOOKUP(Ahmed[[#This Row],[Category]],Code!$C$2:$D$5,2,0)</f>
        <v>O-102</v>
      </c>
      <c r="I124" s="1" t="s">
        <v>70</v>
      </c>
      <c r="J124" t="s">
        <v>258</v>
      </c>
      <c r="K124" s="1">
        <v>226.56</v>
      </c>
      <c r="L124" s="33">
        <f>Ahmed[[#This Row],[Sales]]*$L$1</f>
        <v>33984</v>
      </c>
      <c r="M124" s="33"/>
      <c r="N1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4" s="33" t="str">
        <f>IF(Ahmed[[#This Row],[Sales]]&gt;=500,"High","low")</f>
        <v>low</v>
      </c>
      <c r="P124" s="1">
        <v>6</v>
      </c>
      <c r="Q124" s="1">
        <v>0</v>
      </c>
      <c r="R124" s="2">
        <v>63.436800000000005</v>
      </c>
      <c r="S124" s="33">
        <f>Ahmed[[#This Row],[Profit]]-Ahmed[[#This Row],[Discount]]</f>
        <v>63.436800000000005</v>
      </c>
    </row>
    <row r="125" spans="1:19">
      <c r="A125" s="1">
        <v>123</v>
      </c>
      <c r="B125" s="1" t="s">
        <v>130</v>
      </c>
      <c r="C125" s="1" t="s">
        <v>49</v>
      </c>
      <c r="D125" s="1" t="s">
        <v>256</v>
      </c>
      <c r="E125" s="1" t="s">
        <v>152</v>
      </c>
      <c r="F125" s="1" t="s">
        <v>114</v>
      </c>
      <c r="G125" s="1" t="s">
        <v>62</v>
      </c>
      <c r="H125" s="33" t="str">
        <f>VLOOKUP(Ahmed[[#This Row],[Category]],Code!$C$2:$D$5,2,0)</f>
        <v>O-102</v>
      </c>
      <c r="I125" s="1" t="s">
        <v>123</v>
      </c>
      <c r="J125" t="s">
        <v>259</v>
      </c>
      <c r="K125" s="1">
        <v>115.02</v>
      </c>
      <c r="L125" s="33">
        <f>Ahmed[[#This Row],[Sales]]*$L$1</f>
        <v>17253</v>
      </c>
      <c r="M125" s="33"/>
      <c r="N1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5" s="33" t="str">
        <f>IF(Ahmed[[#This Row],[Sales]]&gt;=500,"High","low")</f>
        <v>low</v>
      </c>
      <c r="P125" s="1">
        <v>9</v>
      </c>
      <c r="Q125" s="1">
        <v>0</v>
      </c>
      <c r="R125" s="2">
        <v>51.758999999999993</v>
      </c>
      <c r="S125" s="33">
        <f>Ahmed[[#This Row],[Profit]]-Ahmed[[#This Row],[Discount]]</f>
        <v>51.758999999999993</v>
      </c>
    </row>
    <row r="126" spans="1:19">
      <c r="A126" s="1">
        <v>124</v>
      </c>
      <c r="B126" s="1" t="s">
        <v>130</v>
      </c>
      <c r="C126" s="1" t="s">
        <v>49</v>
      </c>
      <c r="D126" s="1" t="s">
        <v>256</v>
      </c>
      <c r="E126" s="1" t="s">
        <v>152</v>
      </c>
      <c r="F126" s="1" t="s">
        <v>114</v>
      </c>
      <c r="G126" s="1" t="s">
        <v>76</v>
      </c>
      <c r="H126" s="33" t="str">
        <f>VLOOKUP(Ahmed[[#This Row],[Category]],Code!$C$2:$D$5,2,0)</f>
        <v>T-103</v>
      </c>
      <c r="I126" s="1" t="s">
        <v>77</v>
      </c>
      <c r="J126" t="s">
        <v>260</v>
      </c>
      <c r="K126" s="1">
        <v>68.040000000000006</v>
      </c>
      <c r="L126" s="33">
        <f>Ahmed[[#This Row],[Sales]]*$L$1</f>
        <v>10206.000000000002</v>
      </c>
      <c r="M126" s="33"/>
      <c r="N1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6" s="33" t="str">
        <f>IF(Ahmed[[#This Row],[Sales]]&gt;=500,"High","low")</f>
        <v>low</v>
      </c>
      <c r="P126" s="1">
        <v>7</v>
      </c>
      <c r="Q126" s="1">
        <v>0</v>
      </c>
      <c r="R126" s="2">
        <v>19.731599999999997</v>
      </c>
      <c r="S126" s="33">
        <f>Ahmed[[#This Row],[Profit]]-Ahmed[[#This Row],[Discount]]</f>
        <v>19.731599999999997</v>
      </c>
    </row>
    <row r="127" spans="1:19">
      <c r="A127" s="1">
        <v>125</v>
      </c>
      <c r="B127" s="1" t="s">
        <v>48</v>
      </c>
      <c r="C127" s="1" t="s">
        <v>92</v>
      </c>
      <c r="D127" s="1" t="s">
        <v>128</v>
      </c>
      <c r="E127" s="1" t="s">
        <v>94</v>
      </c>
      <c r="F127" s="1" t="s">
        <v>95</v>
      </c>
      <c r="G127" s="1" t="s">
        <v>53</v>
      </c>
      <c r="H127" s="33" t="str">
        <f>VLOOKUP(Ahmed[[#This Row],[Category]],Code!$C$2:$D$5,2,0)</f>
        <v>F-101</v>
      </c>
      <c r="I127" s="1" t="s">
        <v>56</v>
      </c>
      <c r="J127" t="s">
        <v>261</v>
      </c>
      <c r="K127" s="1">
        <v>600.55799999999999</v>
      </c>
      <c r="L127" s="33">
        <f>Ahmed[[#This Row],[Sales]]*$L$1</f>
        <v>90083.7</v>
      </c>
      <c r="M127" s="33"/>
      <c r="N1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7" s="33" t="str">
        <f>IF(Ahmed[[#This Row],[Sales]]&gt;=500,"High","low")</f>
        <v>High</v>
      </c>
      <c r="P127" s="1">
        <v>3</v>
      </c>
      <c r="Q127" s="1">
        <v>0.3</v>
      </c>
      <c r="R127" s="2">
        <v>-8.5794000000000779</v>
      </c>
      <c r="S127" s="33">
        <f>Ahmed[[#This Row],[Profit]]-Ahmed[[#This Row],[Discount]]</f>
        <v>-8.8794000000000786</v>
      </c>
    </row>
    <row r="128" spans="1:19">
      <c r="A128" s="1">
        <v>126</v>
      </c>
      <c r="B128" s="1" t="s">
        <v>65</v>
      </c>
      <c r="C128" s="1" t="s">
        <v>49</v>
      </c>
      <c r="D128" s="1" t="s">
        <v>262</v>
      </c>
      <c r="E128" s="1" t="s">
        <v>139</v>
      </c>
      <c r="F128" s="1" t="s">
        <v>95</v>
      </c>
      <c r="G128" s="1" t="s">
        <v>53</v>
      </c>
      <c r="H128" s="33" t="str">
        <f>VLOOKUP(Ahmed[[#This Row],[Category]],Code!$C$2:$D$5,2,0)</f>
        <v>F-101</v>
      </c>
      <c r="I128" s="1" t="s">
        <v>68</v>
      </c>
      <c r="J128" t="s">
        <v>263</v>
      </c>
      <c r="K128" s="1">
        <v>617.70000000000005</v>
      </c>
      <c r="L128" s="33">
        <f>Ahmed[[#This Row],[Sales]]*$L$1</f>
        <v>92655</v>
      </c>
      <c r="M128" s="33"/>
      <c r="N1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8" s="33" t="str">
        <f>IF(Ahmed[[#This Row],[Sales]]&gt;=500,"High","low")</f>
        <v>High</v>
      </c>
      <c r="P128" s="1">
        <v>6</v>
      </c>
      <c r="Q128" s="1">
        <v>0.5</v>
      </c>
      <c r="R128" s="2">
        <v>-407.68200000000013</v>
      </c>
      <c r="S128" s="33">
        <f>Ahmed[[#This Row],[Profit]]-Ahmed[[#This Row],[Discount]]</f>
        <v>-408.18200000000013</v>
      </c>
    </row>
    <row r="129" spans="1:19">
      <c r="A129" s="1">
        <v>127</v>
      </c>
      <c r="B129" s="1" t="s">
        <v>65</v>
      </c>
      <c r="C129" s="1" t="s">
        <v>49</v>
      </c>
      <c r="D129" s="1" t="s">
        <v>264</v>
      </c>
      <c r="E129" s="1" t="s">
        <v>180</v>
      </c>
      <c r="F129" s="1" t="s">
        <v>61</v>
      </c>
      <c r="G129" s="1" t="s">
        <v>62</v>
      </c>
      <c r="H129" s="33" t="str">
        <f>VLOOKUP(Ahmed[[#This Row],[Category]],Code!$C$2:$D$5,2,0)</f>
        <v>O-102</v>
      </c>
      <c r="I129" s="1" t="s">
        <v>79</v>
      </c>
      <c r="J129" t="s">
        <v>265</v>
      </c>
      <c r="K129" s="1">
        <v>2.3880000000000003</v>
      </c>
      <c r="L129" s="33">
        <f>Ahmed[[#This Row],[Sales]]*$L$1</f>
        <v>358.20000000000005</v>
      </c>
      <c r="M129" s="33"/>
      <c r="N129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29" s="33" t="str">
        <f>IF(Ahmed[[#This Row],[Sales]]&gt;=500,"High","low")</f>
        <v>low</v>
      </c>
      <c r="P129" s="1">
        <v>2</v>
      </c>
      <c r="Q129" s="1">
        <v>0.7</v>
      </c>
      <c r="R129" s="2">
        <v>-1.8308</v>
      </c>
      <c r="S129" s="33">
        <f>Ahmed[[#This Row],[Profit]]-Ahmed[[#This Row],[Discount]]</f>
        <v>-2.5308000000000002</v>
      </c>
    </row>
    <row r="130" spans="1:19">
      <c r="A130" s="1">
        <v>128</v>
      </c>
      <c r="B130" s="1" t="s">
        <v>65</v>
      </c>
      <c r="C130" s="1" t="s">
        <v>49</v>
      </c>
      <c r="D130" s="1" t="s">
        <v>264</v>
      </c>
      <c r="E130" s="1" t="s">
        <v>180</v>
      </c>
      <c r="F130" s="1" t="s">
        <v>61</v>
      </c>
      <c r="G130" s="1" t="s">
        <v>62</v>
      </c>
      <c r="H130" s="33" t="str">
        <f>VLOOKUP(Ahmed[[#This Row],[Category]],Code!$C$2:$D$5,2,0)</f>
        <v>O-102</v>
      </c>
      <c r="I130" s="1" t="s">
        <v>70</v>
      </c>
      <c r="J130" t="s">
        <v>266</v>
      </c>
      <c r="K130" s="1">
        <v>243.99200000000002</v>
      </c>
      <c r="L130" s="33">
        <f>Ahmed[[#This Row],[Sales]]*$L$1</f>
        <v>36598.800000000003</v>
      </c>
      <c r="M130" s="33"/>
      <c r="N1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0" s="33" t="str">
        <f>IF(Ahmed[[#This Row],[Sales]]&gt;=500,"High","low")</f>
        <v>low</v>
      </c>
      <c r="P130" s="1">
        <v>7</v>
      </c>
      <c r="Q130" s="1">
        <v>0.2</v>
      </c>
      <c r="R130" s="2">
        <v>30.498999999999981</v>
      </c>
      <c r="S130" s="33">
        <f>Ahmed[[#This Row],[Profit]]-Ahmed[[#This Row],[Discount]]</f>
        <v>30.298999999999982</v>
      </c>
    </row>
    <row r="131" spans="1:19">
      <c r="A131" s="1">
        <v>129</v>
      </c>
      <c r="B131" s="1" t="s">
        <v>48</v>
      </c>
      <c r="C131" s="1" t="s">
        <v>92</v>
      </c>
      <c r="D131" s="1" t="s">
        <v>59</v>
      </c>
      <c r="E131" s="1" t="s">
        <v>60</v>
      </c>
      <c r="F131" s="1" t="s">
        <v>61</v>
      </c>
      <c r="G131" s="1" t="s">
        <v>53</v>
      </c>
      <c r="H131" s="33" t="str">
        <f>VLOOKUP(Ahmed[[#This Row],[Category]],Code!$C$2:$D$5,2,0)</f>
        <v>F-101</v>
      </c>
      <c r="I131" s="1" t="s">
        <v>56</v>
      </c>
      <c r="J131" t="s">
        <v>267</v>
      </c>
      <c r="K131" s="1">
        <v>81.424000000000007</v>
      </c>
      <c r="L131" s="33">
        <f>Ahmed[[#This Row],[Sales]]*$L$1</f>
        <v>12213.6</v>
      </c>
      <c r="M131" s="33"/>
      <c r="N1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1" s="33" t="str">
        <f>IF(Ahmed[[#This Row],[Sales]]&gt;=500,"High","low")</f>
        <v>low</v>
      </c>
      <c r="P131" s="1">
        <v>2</v>
      </c>
      <c r="Q131" s="1">
        <v>0.2</v>
      </c>
      <c r="R131" s="2">
        <v>-9.1601999999999961</v>
      </c>
      <c r="S131" s="33">
        <f>Ahmed[[#This Row],[Profit]]-Ahmed[[#This Row],[Discount]]</f>
        <v>-9.3601999999999954</v>
      </c>
    </row>
    <row r="132" spans="1:19">
      <c r="A132" s="1">
        <v>130</v>
      </c>
      <c r="B132" s="1" t="s">
        <v>48</v>
      </c>
      <c r="C132" s="1" t="s">
        <v>92</v>
      </c>
      <c r="D132" s="1" t="s">
        <v>59</v>
      </c>
      <c r="E132" s="1" t="s">
        <v>60</v>
      </c>
      <c r="F132" s="1" t="s">
        <v>61</v>
      </c>
      <c r="G132" s="1" t="s">
        <v>53</v>
      </c>
      <c r="H132" s="33" t="str">
        <f>VLOOKUP(Ahmed[[#This Row],[Category]],Code!$C$2:$D$5,2,0)</f>
        <v>F-101</v>
      </c>
      <c r="I132" s="1" t="s">
        <v>72</v>
      </c>
      <c r="J132" t="s">
        <v>268</v>
      </c>
      <c r="K132" s="1">
        <v>238.56</v>
      </c>
      <c r="L132" s="33">
        <f>Ahmed[[#This Row],[Sales]]*$L$1</f>
        <v>35784</v>
      </c>
      <c r="M132" s="33"/>
      <c r="N1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2" s="33" t="str">
        <f>IF(Ahmed[[#This Row],[Sales]]&gt;=500,"High","low")</f>
        <v>low</v>
      </c>
      <c r="P132" s="1">
        <v>3</v>
      </c>
      <c r="Q132" s="1">
        <v>0</v>
      </c>
      <c r="R132" s="2">
        <v>26.241599999999977</v>
      </c>
      <c r="S132" s="33">
        <f>Ahmed[[#This Row],[Profit]]-Ahmed[[#This Row],[Discount]]</f>
        <v>26.241599999999977</v>
      </c>
    </row>
    <row r="133" spans="1:19">
      <c r="A133" s="1">
        <v>131</v>
      </c>
      <c r="B133" s="1" t="s">
        <v>130</v>
      </c>
      <c r="C133" s="1" t="s">
        <v>58</v>
      </c>
      <c r="D133" s="1" t="s">
        <v>247</v>
      </c>
      <c r="E133" s="1" t="s">
        <v>248</v>
      </c>
      <c r="F133" s="1" t="s">
        <v>114</v>
      </c>
      <c r="G133" s="1" t="s">
        <v>76</v>
      </c>
      <c r="H133" s="33" t="str">
        <f>VLOOKUP(Ahmed[[#This Row],[Category]],Code!$C$2:$D$5,2,0)</f>
        <v>T-103</v>
      </c>
      <c r="I133" s="1" t="s">
        <v>77</v>
      </c>
      <c r="J133" t="s">
        <v>269</v>
      </c>
      <c r="K133" s="1">
        <v>59.969999999999992</v>
      </c>
      <c r="L133" s="33">
        <f>Ahmed[[#This Row],[Sales]]*$L$1</f>
        <v>8995.4999999999982</v>
      </c>
      <c r="M133" s="33"/>
      <c r="N1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3" s="33" t="str">
        <f>IF(Ahmed[[#This Row],[Sales]]&gt;=500,"High","low")</f>
        <v>low</v>
      </c>
      <c r="P133" s="1">
        <v>5</v>
      </c>
      <c r="Q133" s="1">
        <v>0.4</v>
      </c>
      <c r="R133" s="2">
        <v>-11.993999999999993</v>
      </c>
      <c r="S133" s="33">
        <f>Ahmed[[#This Row],[Profit]]-Ahmed[[#This Row],[Discount]]</f>
        <v>-12.393999999999993</v>
      </c>
    </row>
    <row r="134" spans="1:19">
      <c r="A134" s="1">
        <v>132</v>
      </c>
      <c r="B134" s="1" t="s">
        <v>130</v>
      </c>
      <c r="C134" s="1" t="s">
        <v>58</v>
      </c>
      <c r="D134" s="1" t="s">
        <v>247</v>
      </c>
      <c r="E134" s="1" t="s">
        <v>248</v>
      </c>
      <c r="F134" s="1" t="s">
        <v>114</v>
      </c>
      <c r="G134" s="1" t="s">
        <v>62</v>
      </c>
      <c r="H134" s="33" t="str">
        <f>VLOOKUP(Ahmed[[#This Row],[Category]],Code!$C$2:$D$5,2,0)</f>
        <v>O-102</v>
      </c>
      <c r="I134" s="1" t="s">
        <v>87</v>
      </c>
      <c r="J134" t="s">
        <v>270</v>
      </c>
      <c r="K134" s="1">
        <v>78.304000000000002</v>
      </c>
      <c r="L134" s="33">
        <f>Ahmed[[#This Row],[Sales]]*$L$1</f>
        <v>11745.6</v>
      </c>
      <c r="M134" s="33"/>
      <c r="N1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4" s="33" t="str">
        <f>IF(Ahmed[[#This Row],[Sales]]&gt;=500,"High","low")</f>
        <v>low</v>
      </c>
      <c r="P134" s="1">
        <v>2</v>
      </c>
      <c r="Q134" s="1">
        <v>0.2</v>
      </c>
      <c r="R134" s="2">
        <v>29.363999999999997</v>
      </c>
      <c r="S134" s="33">
        <f>Ahmed[[#This Row],[Profit]]-Ahmed[[#This Row],[Discount]]</f>
        <v>29.163999999999998</v>
      </c>
    </row>
    <row r="135" spans="1:19">
      <c r="A135" s="1">
        <v>133</v>
      </c>
      <c r="B135" s="1" t="s">
        <v>130</v>
      </c>
      <c r="C135" s="1" t="s">
        <v>58</v>
      </c>
      <c r="D135" s="1" t="s">
        <v>247</v>
      </c>
      <c r="E135" s="1" t="s">
        <v>248</v>
      </c>
      <c r="F135" s="1" t="s">
        <v>114</v>
      </c>
      <c r="G135" s="1" t="s">
        <v>62</v>
      </c>
      <c r="H135" s="33" t="str">
        <f>VLOOKUP(Ahmed[[#This Row],[Category]],Code!$C$2:$D$5,2,0)</f>
        <v>O-102</v>
      </c>
      <c r="I135" s="1" t="s">
        <v>163</v>
      </c>
      <c r="J135" t="s">
        <v>271</v>
      </c>
      <c r="K135" s="1">
        <v>21.456</v>
      </c>
      <c r="L135" s="33">
        <f>Ahmed[[#This Row],[Sales]]*$L$1</f>
        <v>3218.4</v>
      </c>
      <c r="M135" s="33"/>
      <c r="N1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5" s="33" t="str">
        <f>IF(Ahmed[[#This Row],[Sales]]&gt;=500,"High","low")</f>
        <v>low</v>
      </c>
      <c r="P135" s="1">
        <v>9</v>
      </c>
      <c r="Q135" s="1">
        <v>0.2</v>
      </c>
      <c r="R135" s="2">
        <v>6.9731999999999976</v>
      </c>
      <c r="S135" s="33">
        <f>Ahmed[[#This Row],[Profit]]-Ahmed[[#This Row],[Discount]]</f>
        <v>6.7731999999999974</v>
      </c>
    </row>
    <row r="136" spans="1:19">
      <c r="A136" s="1">
        <v>134</v>
      </c>
      <c r="B136" s="1" t="s">
        <v>65</v>
      </c>
      <c r="C136" s="1" t="s">
        <v>49</v>
      </c>
      <c r="D136" s="1" t="s">
        <v>272</v>
      </c>
      <c r="E136" s="1" t="s">
        <v>60</v>
      </c>
      <c r="F136" s="1" t="s">
        <v>61</v>
      </c>
      <c r="G136" s="1" t="s">
        <v>62</v>
      </c>
      <c r="H136" s="33" t="str">
        <f>VLOOKUP(Ahmed[[#This Row],[Category]],Code!$C$2:$D$5,2,0)</f>
        <v>O-102</v>
      </c>
      <c r="I136" s="1" t="s">
        <v>87</v>
      </c>
      <c r="J136" t="s">
        <v>273</v>
      </c>
      <c r="K136" s="1">
        <v>20.04</v>
      </c>
      <c r="L136" s="33">
        <f>Ahmed[[#This Row],[Sales]]*$L$1</f>
        <v>3006</v>
      </c>
      <c r="M136" s="33"/>
      <c r="N1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6" s="33" t="str">
        <f>IF(Ahmed[[#This Row],[Sales]]&gt;=500,"High","low")</f>
        <v>low</v>
      </c>
      <c r="P136" s="1">
        <v>3</v>
      </c>
      <c r="Q136" s="1">
        <v>0</v>
      </c>
      <c r="R136" s="2">
        <v>9.6191999999999993</v>
      </c>
      <c r="S136" s="33">
        <f>Ahmed[[#This Row],[Profit]]-Ahmed[[#This Row],[Discount]]</f>
        <v>9.6191999999999993</v>
      </c>
    </row>
    <row r="137" spans="1:19">
      <c r="A137" s="1">
        <v>135</v>
      </c>
      <c r="B137" s="1" t="s">
        <v>65</v>
      </c>
      <c r="C137" s="1" t="s">
        <v>49</v>
      </c>
      <c r="D137" s="1" t="s">
        <v>272</v>
      </c>
      <c r="E137" s="1" t="s">
        <v>60</v>
      </c>
      <c r="F137" s="1" t="s">
        <v>61</v>
      </c>
      <c r="G137" s="1" t="s">
        <v>62</v>
      </c>
      <c r="H137" s="33" t="str">
        <f>VLOOKUP(Ahmed[[#This Row],[Category]],Code!$C$2:$D$5,2,0)</f>
        <v>O-102</v>
      </c>
      <c r="I137" s="1" t="s">
        <v>87</v>
      </c>
      <c r="J137" t="s">
        <v>274</v>
      </c>
      <c r="K137" s="1">
        <v>35.44</v>
      </c>
      <c r="L137" s="33">
        <f>Ahmed[[#This Row],[Sales]]*$L$1</f>
        <v>5316</v>
      </c>
      <c r="M137" s="33"/>
      <c r="N1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7" s="33" t="str">
        <f>IF(Ahmed[[#This Row],[Sales]]&gt;=500,"High","low")</f>
        <v>low</v>
      </c>
      <c r="P137" s="1">
        <v>1</v>
      </c>
      <c r="Q137" s="1">
        <v>0</v>
      </c>
      <c r="R137" s="2">
        <v>16.656799999999997</v>
      </c>
      <c r="S137" s="33">
        <f>Ahmed[[#This Row],[Profit]]-Ahmed[[#This Row],[Discount]]</f>
        <v>16.656799999999997</v>
      </c>
    </row>
    <row r="138" spans="1:19">
      <c r="A138" s="1">
        <v>136</v>
      </c>
      <c r="B138" s="1" t="s">
        <v>65</v>
      </c>
      <c r="C138" s="1" t="s">
        <v>49</v>
      </c>
      <c r="D138" s="1" t="s">
        <v>272</v>
      </c>
      <c r="E138" s="1" t="s">
        <v>60</v>
      </c>
      <c r="F138" s="1" t="s">
        <v>61</v>
      </c>
      <c r="G138" s="1" t="s">
        <v>62</v>
      </c>
      <c r="H138" s="33" t="str">
        <f>VLOOKUP(Ahmed[[#This Row],[Category]],Code!$C$2:$D$5,2,0)</f>
        <v>O-102</v>
      </c>
      <c r="I138" s="1" t="s">
        <v>74</v>
      </c>
      <c r="J138" t="s">
        <v>275</v>
      </c>
      <c r="K138" s="1">
        <v>11.52</v>
      </c>
      <c r="L138" s="33">
        <f>Ahmed[[#This Row],[Sales]]*$L$1</f>
        <v>1728</v>
      </c>
      <c r="M138" s="33"/>
      <c r="N13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38" s="33" t="str">
        <f>IF(Ahmed[[#This Row],[Sales]]&gt;=500,"High","low")</f>
        <v>low</v>
      </c>
      <c r="P138" s="1">
        <v>4</v>
      </c>
      <c r="Q138" s="1">
        <v>0</v>
      </c>
      <c r="R138" s="2">
        <v>3.4559999999999995</v>
      </c>
      <c r="S138" s="33">
        <f>Ahmed[[#This Row],[Profit]]-Ahmed[[#This Row],[Discount]]</f>
        <v>3.4559999999999995</v>
      </c>
    </row>
    <row r="139" spans="1:19">
      <c r="A139" s="1">
        <v>137</v>
      </c>
      <c r="B139" s="1" t="s">
        <v>65</v>
      </c>
      <c r="C139" s="1" t="s">
        <v>49</v>
      </c>
      <c r="D139" s="1" t="s">
        <v>272</v>
      </c>
      <c r="E139" s="1" t="s">
        <v>60</v>
      </c>
      <c r="F139" s="1" t="s">
        <v>61</v>
      </c>
      <c r="G139" s="1" t="s">
        <v>62</v>
      </c>
      <c r="H139" s="33" t="str">
        <f>VLOOKUP(Ahmed[[#This Row],[Category]],Code!$C$2:$D$5,2,0)</f>
        <v>O-102</v>
      </c>
      <c r="I139" s="1" t="s">
        <v>163</v>
      </c>
      <c r="J139" t="s">
        <v>276</v>
      </c>
      <c r="K139" s="1">
        <v>4.0199999999999996</v>
      </c>
      <c r="L139" s="33">
        <f>Ahmed[[#This Row],[Sales]]*$L$1</f>
        <v>602.99999999999989</v>
      </c>
      <c r="M139" s="33"/>
      <c r="N139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39" s="33" t="str">
        <f>IF(Ahmed[[#This Row],[Sales]]&gt;=500,"High","low")</f>
        <v>low</v>
      </c>
      <c r="P139" s="1">
        <v>2</v>
      </c>
      <c r="Q139" s="1">
        <v>0</v>
      </c>
      <c r="R139" s="2">
        <v>1.9697999999999998</v>
      </c>
      <c r="S139" s="33">
        <f>Ahmed[[#This Row],[Profit]]-Ahmed[[#This Row],[Discount]]</f>
        <v>1.9697999999999998</v>
      </c>
    </row>
    <row r="140" spans="1:19">
      <c r="A140" s="1">
        <v>138</v>
      </c>
      <c r="B140" s="1" t="s">
        <v>65</v>
      </c>
      <c r="C140" s="1" t="s">
        <v>49</v>
      </c>
      <c r="D140" s="1" t="s">
        <v>272</v>
      </c>
      <c r="E140" s="1" t="s">
        <v>60</v>
      </c>
      <c r="F140" s="1" t="s">
        <v>61</v>
      </c>
      <c r="G140" s="1" t="s">
        <v>62</v>
      </c>
      <c r="H140" s="33" t="str">
        <f>VLOOKUP(Ahmed[[#This Row],[Category]],Code!$C$2:$D$5,2,0)</f>
        <v>O-102</v>
      </c>
      <c r="I140" s="1" t="s">
        <v>79</v>
      </c>
      <c r="J140" t="s">
        <v>277</v>
      </c>
      <c r="K140" s="1">
        <v>76.176000000000002</v>
      </c>
      <c r="L140" s="33">
        <f>Ahmed[[#This Row],[Sales]]*$L$1</f>
        <v>11426.4</v>
      </c>
      <c r="M140" s="33"/>
      <c r="N1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0" s="33" t="str">
        <f>IF(Ahmed[[#This Row],[Sales]]&gt;=500,"High","low")</f>
        <v>low</v>
      </c>
      <c r="P140" s="1">
        <v>3</v>
      </c>
      <c r="Q140" s="1">
        <v>0.2</v>
      </c>
      <c r="R140" s="2">
        <v>26.661599999999996</v>
      </c>
      <c r="S140" s="33">
        <f>Ahmed[[#This Row],[Profit]]-Ahmed[[#This Row],[Discount]]</f>
        <v>26.461599999999997</v>
      </c>
    </row>
    <row r="141" spans="1:19">
      <c r="A141" s="1">
        <v>139</v>
      </c>
      <c r="B141" s="1" t="s">
        <v>65</v>
      </c>
      <c r="C141" s="1" t="s">
        <v>49</v>
      </c>
      <c r="D141" s="1" t="s">
        <v>272</v>
      </c>
      <c r="E141" s="1" t="s">
        <v>60</v>
      </c>
      <c r="F141" s="1" t="s">
        <v>61</v>
      </c>
      <c r="G141" s="1" t="s">
        <v>62</v>
      </c>
      <c r="H141" s="33" t="str">
        <f>VLOOKUP(Ahmed[[#This Row],[Category]],Code!$C$2:$D$5,2,0)</f>
        <v>O-102</v>
      </c>
      <c r="I141" s="1" t="s">
        <v>278</v>
      </c>
      <c r="J141" t="s">
        <v>279</v>
      </c>
      <c r="K141" s="1">
        <v>65.88</v>
      </c>
      <c r="L141" s="33">
        <f>Ahmed[[#This Row],[Sales]]*$L$1</f>
        <v>9882</v>
      </c>
      <c r="M141" s="33"/>
      <c r="N1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1" s="33" t="str">
        <f>IF(Ahmed[[#This Row],[Sales]]&gt;=500,"High","low")</f>
        <v>low</v>
      </c>
      <c r="P141" s="1">
        <v>6</v>
      </c>
      <c r="Q141" s="1">
        <v>0</v>
      </c>
      <c r="R141" s="2">
        <v>18.446400000000004</v>
      </c>
      <c r="S141" s="33">
        <f>Ahmed[[#This Row],[Profit]]-Ahmed[[#This Row],[Discount]]</f>
        <v>18.446400000000004</v>
      </c>
    </row>
    <row r="142" spans="1:19">
      <c r="A142" s="1">
        <v>140</v>
      </c>
      <c r="B142" s="1" t="s">
        <v>65</v>
      </c>
      <c r="C142" s="1" t="s">
        <v>49</v>
      </c>
      <c r="D142" s="1" t="s">
        <v>272</v>
      </c>
      <c r="E142" s="1" t="s">
        <v>60</v>
      </c>
      <c r="F142" s="1" t="s">
        <v>61</v>
      </c>
      <c r="G142" s="1" t="s">
        <v>53</v>
      </c>
      <c r="H142" s="33" t="str">
        <f>VLOOKUP(Ahmed[[#This Row],[Category]],Code!$C$2:$D$5,2,0)</f>
        <v>F-101</v>
      </c>
      <c r="I142" s="1" t="s">
        <v>72</v>
      </c>
      <c r="J142" t="s">
        <v>159</v>
      </c>
      <c r="K142" s="1">
        <v>43.120000000000005</v>
      </c>
      <c r="L142" s="33">
        <f>Ahmed[[#This Row],[Sales]]*$L$1</f>
        <v>6468.0000000000009</v>
      </c>
      <c r="M142" s="33"/>
      <c r="N1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2" s="33" t="str">
        <f>IF(Ahmed[[#This Row],[Sales]]&gt;=500,"High","low")</f>
        <v>low</v>
      </c>
      <c r="P142" s="1">
        <v>14</v>
      </c>
      <c r="Q142" s="1">
        <v>0</v>
      </c>
      <c r="R142" s="2">
        <v>20.697599999999998</v>
      </c>
      <c r="S142" s="33">
        <f>Ahmed[[#This Row],[Profit]]-Ahmed[[#This Row],[Discount]]</f>
        <v>20.697599999999998</v>
      </c>
    </row>
    <row r="143" spans="1:19">
      <c r="A143" s="1">
        <v>141</v>
      </c>
      <c r="B143" s="1" t="s">
        <v>48</v>
      </c>
      <c r="C143" s="1" t="s">
        <v>58</v>
      </c>
      <c r="D143" s="1" t="s">
        <v>112</v>
      </c>
      <c r="E143" s="1" t="s">
        <v>113</v>
      </c>
      <c r="F143" s="1" t="s">
        <v>114</v>
      </c>
      <c r="G143" s="1" t="s">
        <v>53</v>
      </c>
      <c r="H143" s="33" t="str">
        <f>VLOOKUP(Ahmed[[#This Row],[Category]],Code!$C$2:$D$5,2,0)</f>
        <v>F-101</v>
      </c>
      <c r="I143" s="1" t="s">
        <v>72</v>
      </c>
      <c r="J143" t="s">
        <v>122</v>
      </c>
      <c r="K143" s="1">
        <v>82.800000000000011</v>
      </c>
      <c r="L143" s="33">
        <f>Ahmed[[#This Row],[Sales]]*$L$1</f>
        <v>12420.000000000002</v>
      </c>
      <c r="M143" s="33"/>
      <c r="N1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3" s="33" t="str">
        <f>IF(Ahmed[[#This Row],[Sales]]&gt;=500,"High","low")</f>
        <v>low</v>
      </c>
      <c r="P143" s="1">
        <v>2</v>
      </c>
      <c r="Q143" s="1">
        <v>0.2</v>
      </c>
      <c r="R143" s="2">
        <v>10.349999999999994</v>
      </c>
      <c r="S143" s="33">
        <f>Ahmed[[#This Row],[Profit]]-Ahmed[[#This Row],[Discount]]</f>
        <v>10.149999999999995</v>
      </c>
    </row>
    <row r="144" spans="1:19">
      <c r="A144" s="1">
        <v>142</v>
      </c>
      <c r="B144" s="1" t="s">
        <v>65</v>
      </c>
      <c r="C144" s="1" t="s">
        <v>58</v>
      </c>
      <c r="D144" s="1" t="s">
        <v>104</v>
      </c>
      <c r="E144" s="1" t="s">
        <v>60</v>
      </c>
      <c r="F144" s="1" t="s">
        <v>61</v>
      </c>
      <c r="G144" s="1" t="s">
        <v>62</v>
      </c>
      <c r="H144" s="33" t="str">
        <f>VLOOKUP(Ahmed[[#This Row],[Category]],Code!$C$2:$D$5,2,0)</f>
        <v>O-102</v>
      </c>
      <c r="I144" s="1" t="s">
        <v>74</v>
      </c>
      <c r="J144" t="s">
        <v>280</v>
      </c>
      <c r="K144" s="1">
        <v>8.82</v>
      </c>
      <c r="L144" s="33">
        <f>Ahmed[[#This Row],[Sales]]*$L$1</f>
        <v>1323</v>
      </c>
      <c r="M144" s="33"/>
      <c r="N14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4" s="33" t="str">
        <f>IF(Ahmed[[#This Row],[Sales]]&gt;=500,"High","low")</f>
        <v>low</v>
      </c>
      <c r="P144" s="1">
        <v>3</v>
      </c>
      <c r="Q144" s="1">
        <v>0</v>
      </c>
      <c r="R144" s="2">
        <v>2.3814000000000002</v>
      </c>
      <c r="S144" s="33">
        <f>Ahmed[[#This Row],[Profit]]-Ahmed[[#This Row],[Discount]]</f>
        <v>2.3814000000000002</v>
      </c>
    </row>
    <row r="145" spans="1:19">
      <c r="A145" s="1">
        <v>143</v>
      </c>
      <c r="B145" s="1" t="s">
        <v>65</v>
      </c>
      <c r="C145" s="1" t="s">
        <v>58</v>
      </c>
      <c r="D145" s="1" t="s">
        <v>104</v>
      </c>
      <c r="E145" s="1" t="s">
        <v>60</v>
      </c>
      <c r="F145" s="1" t="s">
        <v>61</v>
      </c>
      <c r="G145" s="1" t="s">
        <v>62</v>
      </c>
      <c r="H145" s="33" t="str">
        <f>VLOOKUP(Ahmed[[#This Row],[Category]],Code!$C$2:$D$5,2,0)</f>
        <v>O-102</v>
      </c>
      <c r="I145" s="1" t="s">
        <v>123</v>
      </c>
      <c r="J145" t="s">
        <v>281</v>
      </c>
      <c r="K145" s="1">
        <v>10.86</v>
      </c>
      <c r="L145" s="33">
        <f>Ahmed[[#This Row],[Sales]]*$L$1</f>
        <v>1629</v>
      </c>
      <c r="M145" s="33"/>
      <c r="N14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5" s="33" t="str">
        <f>IF(Ahmed[[#This Row],[Sales]]&gt;=500,"High","low")</f>
        <v>low</v>
      </c>
      <c r="P145" s="1">
        <v>3</v>
      </c>
      <c r="Q145" s="1">
        <v>0</v>
      </c>
      <c r="R145" s="2">
        <v>5.1042000000000005</v>
      </c>
      <c r="S145" s="33">
        <f>Ahmed[[#This Row],[Profit]]-Ahmed[[#This Row],[Discount]]</f>
        <v>5.1042000000000005</v>
      </c>
    </row>
    <row r="146" spans="1:19">
      <c r="A146" s="1">
        <v>144</v>
      </c>
      <c r="B146" s="1" t="s">
        <v>65</v>
      </c>
      <c r="C146" s="1" t="s">
        <v>58</v>
      </c>
      <c r="D146" s="1" t="s">
        <v>104</v>
      </c>
      <c r="E146" s="1" t="s">
        <v>60</v>
      </c>
      <c r="F146" s="1" t="s">
        <v>61</v>
      </c>
      <c r="G146" s="1" t="s">
        <v>62</v>
      </c>
      <c r="H146" s="33" t="str">
        <f>VLOOKUP(Ahmed[[#This Row],[Category]],Code!$C$2:$D$5,2,0)</f>
        <v>O-102</v>
      </c>
      <c r="I146" s="1" t="s">
        <v>87</v>
      </c>
      <c r="J146" t="s">
        <v>282</v>
      </c>
      <c r="K146" s="1">
        <v>143.69999999999999</v>
      </c>
      <c r="L146" s="33">
        <f>Ahmed[[#This Row],[Sales]]*$L$1</f>
        <v>21555</v>
      </c>
      <c r="M146" s="33"/>
      <c r="N1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6" s="33" t="str">
        <f>IF(Ahmed[[#This Row],[Sales]]&gt;=500,"High","low")</f>
        <v>low</v>
      </c>
      <c r="P146" s="1">
        <v>3</v>
      </c>
      <c r="Q146" s="1">
        <v>0</v>
      </c>
      <c r="R146" s="2">
        <v>68.975999999999999</v>
      </c>
      <c r="S146" s="33">
        <f>Ahmed[[#This Row],[Profit]]-Ahmed[[#This Row],[Discount]]</f>
        <v>68.975999999999999</v>
      </c>
    </row>
    <row r="147" spans="1:19">
      <c r="A147" s="1">
        <v>145</v>
      </c>
      <c r="B147" s="1" t="s">
        <v>65</v>
      </c>
      <c r="C147" s="1" t="s">
        <v>49</v>
      </c>
      <c r="D147" s="1" t="s">
        <v>283</v>
      </c>
      <c r="E147" s="1" t="s">
        <v>284</v>
      </c>
      <c r="F147" s="1" t="s">
        <v>95</v>
      </c>
      <c r="G147" s="1" t="s">
        <v>62</v>
      </c>
      <c r="H147" s="33" t="str">
        <f>VLOOKUP(Ahmed[[#This Row],[Category]],Code!$C$2:$D$5,2,0)</f>
        <v>O-102</v>
      </c>
      <c r="I147" s="1" t="s">
        <v>81</v>
      </c>
      <c r="J147" t="s">
        <v>285</v>
      </c>
      <c r="K147" s="1">
        <v>839.43000000000006</v>
      </c>
      <c r="L147" s="33">
        <f>Ahmed[[#This Row],[Sales]]*$L$1</f>
        <v>125914.50000000001</v>
      </c>
      <c r="M147" s="33"/>
      <c r="N1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7" s="33" t="str">
        <f>IF(Ahmed[[#This Row],[Sales]]&gt;=500,"High","low")</f>
        <v>High</v>
      </c>
      <c r="P147" s="1">
        <v>3</v>
      </c>
      <c r="Q147" s="1">
        <v>0</v>
      </c>
      <c r="R147" s="2">
        <v>218.25179999999997</v>
      </c>
      <c r="S147" s="33">
        <f>Ahmed[[#This Row],[Profit]]-Ahmed[[#This Row],[Discount]]</f>
        <v>218.25179999999997</v>
      </c>
    </row>
    <row r="148" spans="1:19">
      <c r="A148" s="1">
        <v>146</v>
      </c>
      <c r="B148" s="1" t="s">
        <v>65</v>
      </c>
      <c r="C148" s="1" t="s">
        <v>49</v>
      </c>
      <c r="D148" s="1" t="s">
        <v>286</v>
      </c>
      <c r="E148" s="1" t="s">
        <v>60</v>
      </c>
      <c r="F148" s="1" t="s">
        <v>61</v>
      </c>
      <c r="G148" s="1" t="s">
        <v>62</v>
      </c>
      <c r="H148" s="33" t="str">
        <f>VLOOKUP(Ahmed[[#This Row],[Category]],Code!$C$2:$D$5,2,0)</f>
        <v>O-102</v>
      </c>
      <c r="I148" s="1" t="s">
        <v>70</v>
      </c>
      <c r="J148" t="s">
        <v>206</v>
      </c>
      <c r="K148" s="1">
        <v>671.93</v>
      </c>
      <c r="L148" s="33">
        <f>Ahmed[[#This Row],[Sales]]*$L$1</f>
        <v>100789.49999999999</v>
      </c>
      <c r="M148" s="33"/>
      <c r="N1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8" s="33" t="str">
        <f>IF(Ahmed[[#This Row],[Sales]]&gt;=500,"High","low")</f>
        <v>High</v>
      </c>
      <c r="P148" s="1">
        <v>7</v>
      </c>
      <c r="Q148" s="1">
        <v>0</v>
      </c>
      <c r="R148" s="2">
        <v>20.157899999999998</v>
      </c>
      <c r="S148" s="33">
        <f>Ahmed[[#This Row],[Profit]]-Ahmed[[#This Row],[Discount]]</f>
        <v>20.157899999999998</v>
      </c>
    </row>
    <row r="149" spans="1:19">
      <c r="A149" s="1">
        <v>147</v>
      </c>
      <c r="B149" s="1" t="s">
        <v>65</v>
      </c>
      <c r="C149" s="1" t="s">
        <v>92</v>
      </c>
      <c r="D149" s="1" t="s">
        <v>287</v>
      </c>
      <c r="E149" s="1" t="s">
        <v>248</v>
      </c>
      <c r="F149" s="1" t="s">
        <v>114</v>
      </c>
      <c r="G149" s="1" t="s">
        <v>53</v>
      </c>
      <c r="H149" s="33" t="str">
        <f>VLOOKUP(Ahmed[[#This Row],[Category]],Code!$C$2:$D$5,2,0)</f>
        <v>F-101</v>
      </c>
      <c r="I149" s="1" t="s">
        <v>72</v>
      </c>
      <c r="J149" t="s">
        <v>288</v>
      </c>
      <c r="K149" s="1">
        <v>93.888000000000005</v>
      </c>
      <c r="L149" s="33">
        <f>Ahmed[[#This Row],[Sales]]*$L$1</f>
        <v>14083.2</v>
      </c>
      <c r="M149" s="33"/>
      <c r="N1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9" s="33" t="str">
        <f>IF(Ahmed[[#This Row],[Sales]]&gt;=500,"High","low")</f>
        <v>low</v>
      </c>
      <c r="P149" s="1">
        <v>4</v>
      </c>
      <c r="Q149" s="1">
        <v>0.2</v>
      </c>
      <c r="R149" s="2">
        <v>12.90959999999999</v>
      </c>
      <c r="S149" s="33">
        <f>Ahmed[[#This Row],[Profit]]-Ahmed[[#This Row],[Discount]]</f>
        <v>12.709599999999991</v>
      </c>
    </row>
    <row r="150" spans="1:19">
      <c r="A150" s="1">
        <v>148</v>
      </c>
      <c r="B150" s="1" t="s">
        <v>65</v>
      </c>
      <c r="C150" s="1" t="s">
        <v>58</v>
      </c>
      <c r="D150" s="1" t="s">
        <v>289</v>
      </c>
      <c r="E150" s="1" t="s">
        <v>99</v>
      </c>
      <c r="F150" s="1" t="s">
        <v>95</v>
      </c>
      <c r="G150" s="1" t="s">
        <v>76</v>
      </c>
      <c r="H150" s="33" t="str">
        <f>VLOOKUP(Ahmed[[#This Row],[Category]],Code!$C$2:$D$5,2,0)</f>
        <v>T-103</v>
      </c>
      <c r="I150" s="1" t="s">
        <v>77</v>
      </c>
      <c r="J150" t="s">
        <v>290</v>
      </c>
      <c r="K150" s="1">
        <v>384.45000000000005</v>
      </c>
      <c r="L150" s="33">
        <f>Ahmed[[#This Row],[Sales]]*$L$1</f>
        <v>57667.500000000007</v>
      </c>
      <c r="M150" s="33"/>
      <c r="N1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0" s="33" t="str">
        <f>IF(Ahmed[[#This Row],[Sales]]&gt;=500,"High","low")</f>
        <v>low</v>
      </c>
      <c r="P150" s="1">
        <v>11</v>
      </c>
      <c r="Q150" s="1">
        <v>0</v>
      </c>
      <c r="R150" s="2">
        <v>103.80150000000003</v>
      </c>
      <c r="S150" s="33">
        <f>Ahmed[[#This Row],[Profit]]-Ahmed[[#This Row],[Discount]]</f>
        <v>103.80150000000003</v>
      </c>
    </row>
    <row r="151" spans="1:19">
      <c r="A151" s="1">
        <v>149</v>
      </c>
      <c r="B151" s="1" t="s">
        <v>65</v>
      </c>
      <c r="C151" s="1" t="s">
        <v>58</v>
      </c>
      <c r="D151" s="1" t="s">
        <v>289</v>
      </c>
      <c r="E151" s="1" t="s">
        <v>99</v>
      </c>
      <c r="F151" s="1" t="s">
        <v>95</v>
      </c>
      <c r="G151" s="1" t="s">
        <v>76</v>
      </c>
      <c r="H151" s="33" t="str">
        <f>VLOOKUP(Ahmed[[#This Row],[Category]],Code!$C$2:$D$5,2,0)</f>
        <v>T-103</v>
      </c>
      <c r="I151" s="1" t="s">
        <v>77</v>
      </c>
      <c r="J151" t="s">
        <v>291</v>
      </c>
      <c r="K151" s="1">
        <v>149.97</v>
      </c>
      <c r="L151" s="33">
        <f>Ahmed[[#This Row],[Sales]]*$L$1</f>
        <v>22495.5</v>
      </c>
      <c r="M151" s="33"/>
      <c r="N1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1" s="33" t="str">
        <f>IF(Ahmed[[#This Row],[Sales]]&gt;=500,"High","low")</f>
        <v>low</v>
      </c>
      <c r="P151" s="1">
        <v>3</v>
      </c>
      <c r="Q151" s="1">
        <v>0</v>
      </c>
      <c r="R151" s="2">
        <v>5.9987999999999815</v>
      </c>
      <c r="S151" s="33">
        <f>Ahmed[[#This Row],[Profit]]-Ahmed[[#This Row],[Discount]]</f>
        <v>5.9987999999999815</v>
      </c>
    </row>
    <row r="152" spans="1:19">
      <c r="A152" s="1">
        <v>150</v>
      </c>
      <c r="B152" s="1" t="s">
        <v>65</v>
      </c>
      <c r="C152" s="1" t="s">
        <v>58</v>
      </c>
      <c r="D152" s="1" t="s">
        <v>289</v>
      </c>
      <c r="E152" s="1" t="s">
        <v>99</v>
      </c>
      <c r="F152" s="1" t="s">
        <v>95</v>
      </c>
      <c r="G152" s="1" t="s">
        <v>53</v>
      </c>
      <c r="H152" s="33" t="str">
        <f>VLOOKUP(Ahmed[[#This Row],[Category]],Code!$C$2:$D$5,2,0)</f>
        <v>F-101</v>
      </c>
      <c r="I152" s="1" t="s">
        <v>56</v>
      </c>
      <c r="J152" t="s">
        <v>57</v>
      </c>
      <c r="K152" s="1">
        <v>1951.84</v>
      </c>
      <c r="L152" s="33">
        <f>Ahmed[[#This Row],[Sales]]*$L$1</f>
        <v>292776</v>
      </c>
      <c r="M152" s="33"/>
      <c r="N1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2" s="33" t="str">
        <f>IF(Ahmed[[#This Row],[Sales]]&gt;=500,"High","low")</f>
        <v>High</v>
      </c>
      <c r="P152" s="1">
        <v>8</v>
      </c>
      <c r="Q152" s="1">
        <v>0</v>
      </c>
      <c r="R152" s="2">
        <v>585.55199999999991</v>
      </c>
      <c r="S152" s="33">
        <f>Ahmed[[#This Row],[Profit]]-Ahmed[[#This Row],[Discount]]</f>
        <v>585.55199999999991</v>
      </c>
    </row>
    <row r="153" spans="1:19">
      <c r="A153" s="1">
        <v>151</v>
      </c>
      <c r="B153" s="1" t="s">
        <v>65</v>
      </c>
      <c r="C153" s="1" t="s">
        <v>58</v>
      </c>
      <c r="D153" s="1" t="s">
        <v>289</v>
      </c>
      <c r="E153" s="1" t="s">
        <v>99</v>
      </c>
      <c r="F153" s="1" t="s">
        <v>95</v>
      </c>
      <c r="G153" s="1" t="s">
        <v>62</v>
      </c>
      <c r="H153" s="33" t="str">
        <f>VLOOKUP(Ahmed[[#This Row],[Category]],Code!$C$2:$D$5,2,0)</f>
        <v>O-102</v>
      </c>
      <c r="I153" s="1" t="s">
        <v>79</v>
      </c>
      <c r="J153" t="s">
        <v>292</v>
      </c>
      <c r="K153" s="1">
        <v>171.55</v>
      </c>
      <c r="L153" s="33">
        <f>Ahmed[[#This Row],[Sales]]*$L$1</f>
        <v>25732.5</v>
      </c>
      <c r="M153" s="33"/>
      <c r="N1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3" s="33" t="str">
        <f>IF(Ahmed[[#This Row],[Sales]]&gt;=500,"High","low")</f>
        <v>low</v>
      </c>
      <c r="P153" s="1">
        <v>5</v>
      </c>
      <c r="Q153" s="1">
        <v>0</v>
      </c>
      <c r="R153" s="2">
        <v>80.628500000000003</v>
      </c>
      <c r="S153" s="33">
        <f>Ahmed[[#This Row],[Profit]]-Ahmed[[#This Row],[Discount]]</f>
        <v>80.628500000000003</v>
      </c>
    </row>
    <row r="154" spans="1:19">
      <c r="A154" s="1">
        <v>152</v>
      </c>
      <c r="B154" s="1" t="s">
        <v>130</v>
      </c>
      <c r="C154" s="1" t="s">
        <v>92</v>
      </c>
      <c r="D154" s="1" t="s">
        <v>293</v>
      </c>
      <c r="E154" s="1" t="s">
        <v>180</v>
      </c>
      <c r="F154" s="1" t="s">
        <v>61</v>
      </c>
      <c r="G154" s="1" t="s">
        <v>62</v>
      </c>
      <c r="H154" s="33" t="str">
        <f>VLOOKUP(Ahmed[[#This Row],[Category]],Code!$C$2:$D$5,2,0)</f>
        <v>O-102</v>
      </c>
      <c r="I154" s="1" t="s">
        <v>81</v>
      </c>
      <c r="J154" t="s">
        <v>294</v>
      </c>
      <c r="K154" s="1">
        <v>157.91999999999999</v>
      </c>
      <c r="L154" s="33">
        <f>Ahmed[[#This Row],[Sales]]*$L$1</f>
        <v>23687.999999999996</v>
      </c>
      <c r="M154" s="33"/>
      <c r="N1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4" s="33" t="str">
        <f>IF(Ahmed[[#This Row],[Sales]]&gt;=500,"High","low")</f>
        <v>low</v>
      </c>
      <c r="P154" s="1">
        <v>5</v>
      </c>
      <c r="Q154" s="1">
        <v>0.2</v>
      </c>
      <c r="R154" s="2">
        <v>17.765999999999991</v>
      </c>
      <c r="S154" s="33">
        <f>Ahmed[[#This Row],[Profit]]-Ahmed[[#This Row],[Discount]]</f>
        <v>17.565999999999992</v>
      </c>
    </row>
    <row r="155" spans="1:19">
      <c r="A155" s="1">
        <v>153</v>
      </c>
      <c r="B155" s="1" t="s">
        <v>130</v>
      </c>
      <c r="C155" s="1" t="s">
        <v>92</v>
      </c>
      <c r="D155" s="1" t="s">
        <v>293</v>
      </c>
      <c r="E155" s="1" t="s">
        <v>180</v>
      </c>
      <c r="F155" s="1" t="s">
        <v>61</v>
      </c>
      <c r="G155" s="1" t="s">
        <v>76</v>
      </c>
      <c r="H155" s="33" t="str">
        <f>VLOOKUP(Ahmed[[#This Row],[Category]],Code!$C$2:$D$5,2,0)</f>
        <v>T-103</v>
      </c>
      <c r="I155" s="1" t="s">
        <v>77</v>
      </c>
      <c r="J155" t="s">
        <v>295</v>
      </c>
      <c r="K155" s="1">
        <v>203.184</v>
      </c>
      <c r="L155" s="33">
        <f>Ahmed[[#This Row],[Sales]]*$L$1</f>
        <v>30477.599999999999</v>
      </c>
      <c r="M155" s="33"/>
      <c r="N1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5" s="33" t="str">
        <f>IF(Ahmed[[#This Row],[Sales]]&gt;=500,"High","low")</f>
        <v>low</v>
      </c>
      <c r="P155" s="1">
        <v>2</v>
      </c>
      <c r="Q155" s="1">
        <v>0.2</v>
      </c>
      <c r="R155" s="2">
        <v>15.238799999999991</v>
      </c>
      <c r="S155" s="33">
        <f>Ahmed[[#This Row],[Profit]]-Ahmed[[#This Row],[Discount]]</f>
        <v>15.038799999999991</v>
      </c>
    </row>
    <row r="156" spans="1:19">
      <c r="A156" s="1">
        <v>154</v>
      </c>
      <c r="B156" s="1" t="s">
        <v>130</v>
      </c>
      <c r="C156" s="1" t="s">
        <v>58</v>
      </c>
      <c r="D156" s="1" t="s">
        <v>296</v>
      </c>
      <c r="E156" s="1" t="s">
        <v>60</v>
      </c>
      <c r="F156" s="1" t="s">
        <v>61</v>
      </c>
      <c r="G156" s="1" t="s">
        <v>62</v>
      </c>
      <c r="H156" s="33" t="str">
        <f>VLOOKUP(Ahmed[[#This Row],[Category]],Code!$C$2:$D$5,2,0)</f>
        <v>O-102</v>
      </c>
      <c r="I156" s="1" t="s">
        <v>87</v>
      </c>
      <c r="J156" t="s">
        <v>297</v>
      </c>
      <c r="K156" s="1">
        <v>58.379999999999995</v>
      </c>
      <c r="L156" s="33">
        <f>Ahmed[[#This Row],[Sales]]*$L$1</f>
        <v>8757</v>
      </c>
      <c r="M156" s="33"/>
      <c r="N1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6" s="33" t="str">
        <f>IF(Ahmed[[#This Row],[Sales]]&gt;=500,"High","low")</f>
        <v>low</v>
      </c>
      <c r="P156" s="1">
        <v>7</v>
      </c>
      <c r="Q156" s="1">
        <v>0</v>
      </c>
      <c r="R156" s="2">
        <v>26.270999999999994</v>
      </c>
      <c r="S156" s="33">
        <f>Ahmed[[#This Row],[Profit]]-Ahmed[[#This Row],[Discount]]</f>
        <v>26.270999999999994</v>
      </c>
    </row>
    <row r="157" spans="1:19">
      <c r="A157" s="1">
        <v>155</v>
      </c>
      <c r="B157" s="1" t="s">
        <v>130</v>
      </c>
      <c r="C157" s="1" t="s">
        <v>58</v>
      </c>
      <c r="D157" s="1" t="s">
        <v>296</v>
      </c>
      <c r="E157" s="1" t="s">
        <v>60</v>
      </c>
      <c r="F157" s="1" t="s">
        <v>61</v>
      </c>
      <c r="G157" s="1" t="s">
        <v>62</v>
      </c>
      <c r="H157" s="33" t="str">
        <f>VLOOKUP(Ahmed[[#This Row],[Category]],Code!$C$2:$D$5,2,0)</f>
        <v>O-102</v>
      </c>
      <c r="I157" s="1" t="s">
        <v>87</v>
      </c>
      <c r="J157" t="s">
        <v>298</v>
      </c>
      <c r="K157" s="1">
        <v>105.52</v>
      </c>
      <c r="L157" s="33">
        <f>Ahmed[[#This Row],[Sales]]*$L$1</f>
        <v>15828</v>
      </c>
      <c r="M157" s="33"/>
      <c r="N1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7" s="33" t="str">
        <f>IF(Ahmed[[#This Row],[Sales]]&gt;=500,"High","low")</f>
        <v>low</v>
      </c>
      <c r="P157" s="1">
        <v>4</v>
      </c>
      <c r="Q157" s="1">
        <v>0</v>
      </c>
      <c r="R157" s="2">
        <v>48.539199999999994</v>
      </c>
      <c r="S157" s="33">
        <f>Ahmed[[#This Row],[Profit]]-Ahmed[[#This Row],[Discount]]</f>
        <v>48.539199999999994</v>
      </c>
    </row>
    <row r="158" spans="1:19">
      <c r="A158" s="1">
        <v>156</v>
      </c>
      <c r="B158" s="1" t="s">
        <v>130</v>
      </c>
      <c r="C158" s="1" t="s">
        <v>58</v>
      </c>
      <c r="D158" s="1" t="s">
        <v>296</v>
      </c>
      <c r="E158" s="1" t="s">
        <v>60</v>
      </c>
      <c r="F158" s="1" t="s">
        <v>61</v>
      </c>
      <c r="G158" s="1" t="s">
        <v>62</v>
      </c>
      <c r="H158" s="33" t="str">
        <f>VLOOKUP(Ahmed[[#This Row],[Category]],Code!$C$2:$D$5,2,0)</f>
        <v>O-102</v>
      </c>
      <c r="I158" s="1" t="s">
        <v>70</v>
      </c>
      <c r="J158" t="s">
        <v>299</v>
      </c>
      <c r="K158" s="1">
        <v>80.88</v>
      </c>
      <c r="L158" s="33">
        <f>Ahmed[[#This Row],[Sales]]*$L$1</f>
        <v>12132</v>
      </c>
      <c r="M158" s="33"/>
      <c r="N1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8" s="33" t="str">
        <f>IF(Ahmed[[#This Row],[Sales]]&gt;=500,"High","low")</f>
        <v>low</v>
      </c>
      <c r="P158" s="1">
        <v>6</v>
      </c>
      <c r="Q158" s="1">
        <v>0</v>
      </c>
      <c r="R158" s="2">
        <v>21.028799999999997</v>
      </c>
      <c r="S158" s="33">
        <f>Ahmed[[#This Row],[Profit]]-Ahmed[[#This Row],[Discount]]</f>
        <v>21.028799999999997</v>
      </c>
    </row>
    <row r="159" spans="1:19">
      <c r="A159" s="1">
        <v>157</v>
      </c>
      <c r="B159" s="1" t="s">
        <v>65</v>
      </c>
      <c r="C159" s="1" t="s">
        <v>92</v>
      </c>
      <c r="D159" s="1" t="s">
        <v>89</v>
      </c>
      <c r="E159" s="1" t="s">
        <v>90</v>
      </c>
      <c r="F159" s="1" t="s">
        <v>61</v>
      </c>
      <c r="G159" s="1" t="s">
        <v>62</v>
      </c>
      <c r="H159" s="33" t="str">
        <f>VLOOKUP(Ahmed[[#This Row],[Category]],Code!$C$2:$D$5,2,0)</f>
        <v>O-102</v>
      </c>
      <c r="I159" s="1" t="s">
        <v>74</v>
      </c>
      <c r="J159" t="s">
        <v>300</v>
      </c>
      <c r="K159" s="1">
        <v>6.63</v>
      </c>
      <c r="L159" s="33">
        <f>Ahmed[[#This Row],[Sales]]*$L$1</f>
        <v>994.5</v>
      </c>
      <c r="M159" s="33"/>
      <c r="N159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59" s="33" t="str">
        <f>IF(Ahmed[[#This Row],[Sales]]&gt;=500,"High","low")</f>
        <v>low</v>
      </c>
      <c r="P159" s="1">
        <v>3</v>
      </c>
      <c r="Q159" s="1">
        <v>0</v>
      </c>
      <c r="R159" s="2">
        <v>1.7901</v>
      </c>
      <c r="S159" s="33">
        <f>Ahmed[[#This Row],[Profit]]-Ahmed[[#This Row],[Discount]]</f>
        <v>1.7901</v>
      </c>
    </row>
    <row r="160" spans="1:19">
      <c r="A160" s="1">
        <v>158</v>
      </c>
      <c r="B160" s="1" t="s">
        <v>48</v>
      </c>
      <c r="C160" s="1" t="s">
        <v>49</v>
      </c>
      <c r="D160" s="1" t="s">
        <v>89</v>
      </c>
      <c r="E160" s="1" t="s">
        <v>90</v>
      </c>
      <c r="F160" s="1" t="s">
        <v>61</v>
      </c>
      <c r="G160" s="1" t="s">
        <v>53</v>
      </c>
      <c r="H160" s="33" t="str">
        <f>VLOOKUP(Ahmed[[#This Row],[Category]],Code!$C$2:$D$5,2,0)</f>
        <v>F-101</v>
      </c>
      <c r="I160" s="1" t="s">
        <v>56</v>
      </c>
      <c r="J160" t="s">
        <v>261</v>
      </c>
      <c r="K160" s="1">
        <v>457.56800000000004</v>
      </c>
      <c r="L160" s="33">
        <f>Ahmed[[#This Row],[Sales]]*$L$1</f>
        <v>68635.200000000012</v>
      </c>
      <c r="M160" s="33"/>
      <c r="N1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0" s="33" t="str">
        <f>IF(Ahmed[[#This Row],[Sales]]&gt;=500,"High","low")</f>
        <v>low</v>
      </c>
      <c r="P160" s="1">
        <v>2</v>
      </c>
      <c r="Q160" s="1">
        <v>0.2</v>
      </c>
      <c r="R160" s="2">
        <v>51.476399999999941</v>
      </c>
      <c r="S160" s="33">
        <f>Ahmed[[#This Row],[Profit]]-Ahmed[[#This Row],[Discount]]</f>
        <v>51.276399999999938</v>
      </c>
    </row>
    <row r="161" spans="1:19">
      <c r="A161" s="1">
        <v>159</v>
      </c>
      <c r="B161" s="1" t="s">
        <v>65</v>
      </c>
      <c r="C161" s="1" t="s">
        <v>49</v>
      </c>
      <c r="D161" s="1" t="s">
        <v>301</v>
      </c>
      <c r="E161" s="1" t="s">
        <v>302</v>
      </c>
      <c r="F161" s="1" t="s">
        <v>95</v>
      </c>
      <c r="G161" s="1" t="s">
        <v>62</v>
      </c>
      <c r="H161" s="33" t="str">
        <f>VLOOKUP(Ahmed[[#This Row],[Category]],Code!$C$2:$D$5,2,0)</f>
        <v>O-102</v>
      </c>
      <c r="I161" s="1" t="s">
        <v>63</v>
      </c>
      <c r="J161" t="s">
        <v>303</v>
      </c>
      <c r="K161" s="1">
        <v>14.62</v>
      </c>
      <c r="L161" s="33">
        <f>Ahmed[[#This Row],[Sales]]*$L$1</f>
        <v>2193</v>
      </c>
      <c r="M161" s="33"/>
      <c r="N1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1" s="33" t="str">
        <f>IF(Ahmed[[#This Row],[Sales]]&gt;=500,"High","low")</f>
        <v>low</v>
      </c>
      <c r="P161" s="1">
        <v>2</v>
      </c>
      <c r="Q161" s="1">
        <v>0</v>
      </c>
      <c r="R161" s="2">
        <v>6.8713999999999995</v>
      </c>
      <c r="S161" s="33">
        <f>Ahmed[[#This Row],[Profit]]-Ahmed[[#This Row],[Discount]]</f>
        <v>6.8713999999999995</v>
      </c>
    </row>
    <row r="162" spans="1:19">
      <c r="A162" s="1">
        <v>160</v>
      </c>
      <c r="B162" s="1" t="s">
        <v>65</v>
      </c>
      <c r="C162" s="1" t="s">
        <v>49</v>
      </c>
      <c r="D162" s="1" t="s">
        <v>301</v>
      </c>
      <c r="E162" s="1" t="s">
        <v>302</v>
      </c>
      <c r="F162" s="1" t="s">
        <v>95</v>
      </c>
      <c r="G162" s="1" t="s">
        <v>76</v>
      </c>
      <c r="H162" s="33" t="str">
        <f>VLOOKUP(Ahmed[[#This Row],[Category]],Code!$C$2:$D$5,2,0)</f>
        <v>T-103</v>
      </c>
      <c r="I162" s="1" t="s">
        <v>77</v>
      </c>
      <c r="J162" t="s">
        <v>304</v>
      </c>
      <c r="K162" s="1">
        <v>944.93000000000006</v>
      </c>
      <c r="L162" s="33">
        <f>Ahmed[[#This Row],[Sales]]*$L$1</f>
        <v>141739.5</v>
      </c>
      <c r="M162" s="33"/>
      <c r="N1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2" s="33" t="str">
        <f>IF(Ahmed[[#This Row],[Sales]]&gt;=500,"High","low")</f>
        <v>High</v>
      </c>
      <c r="P162" s="1">
        <v>7</v>
      </c>
      <c r="Q162" s="1">
        <v>0</v>
      </c>
      <c r="R162" s="2">
        <v>236.23250000000002</v>
      </c>
      <c r="S162" s="33">
        <f>Ahmed[[#This Row],[Profit]]-Ahmed[[#This Row],[Discount]]</f>
        <v>236.23250000000002</v>
      </c>
    </row>
    <row r="163" spans="1:19">
      <c r="A163" s="1">
        <v>161</v>
      </c>
      <c r="B163" s="1" t="s">
        <v>130</v>
      </c>
      <c r="C163" s="1" t="s">
        <v>49</v>
      </c>
      <c r="D163" s="1" t="s">
        <v>59</v>
      </c>
      <c r="E163" s="1" t="s">
        <v>60</v>
      </c>
      <c r="F163" s="1" t="s">
        <v>61</v>
      </c>
      <c r="G163" s="1" t="s">
        <v>62</v>
      </c>
      <c r="H163" s="33" t="str">
        <f>VLOOKUP(Ahmed[[#This Row],[Category]],Code!$C$2:$D$5,2,0)</f>
        <v>O-102</v>
      </c>
      <c r="I163" s="1" t="s">
        <v>87</v>
      </c>
      <c r="J163" t="s">
        <v>305</v>
      </c>
      <c r="K163" s="1">
        <v>5.98</v>
      </c>
      <c r="L163" s="33">
        <f>Ahmed[[#This Row],[Sales]]*$L$1</f>
        <v>897.00000000000011</v>
      </c>
      <c r="M163" s="33"/>
      <c r="N163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63" s="33" t="str">
        <f>IF(Ahmed[[#This Row],[Sales]]&gt;=500,"High","low")</f>
        <v>low</v>
      </c>
      <c r="P163" s="1">
        <v>1</v>
      </c>
      <c r="Q163" s="1">
        <v>0</v>
      </c>
      <c r="R163" s="2">
        <v>2.6909999999999998</v>
      </c>
      <c r="S163" s="33">
        <f>Ahmed[[#This Row],[Profit]]-Ahmed[[#This Row],[Discount]]</f>
        <v>2.6909999999999998</v>
      </c>
    </row>
    <row r="164" spans="1:19">
      <c r="A164" s="1">
        <v>162</v>
      </c>
      <c r="B164" s="1" t="s">
        <v>48</v>
      </c>
      <c r="C164" s="1" t="s">
        <v>49</v>
      </c>
      <c r="D164" s="1" t="s">
        <v>112</v>
      </c>
      <c r="E164" s="1" t="s">
        <v>113</v>
      </c>
      <c r="F164" s="1" t="s">
        <v>114</v>
      </c>
      <c r="G164" s="1" t="s">
        <v>76</v>
      </c>
      <c r="H164" s="33" t="str">
        <f>VLOOKUP(Ahmed[[#This Row],[Category]],Code!$C$2:$D$5,2,0)</f>
        <v>T-103</v>
      </c>
      <c r="I164" s="1" t="s">
        <v>118</v>
      </c>
      <c r="J164" t="s">
        <v>306</v>
      </c>
      <c r="K164" s="1">
        <v>54.384000000000007</v>
      </c>
      <c r="L164" s="33">
        <f>Ahmed[[#This Row],[Sales]]*$L$1</f>
        <v>8157.6000000000013</v>
      </c>
      <c r="M164" s="33"/>
      <c r="N1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4" s="33" t="str">
        <f>IF(Ahmed[[#This Row],[Sales]]&gt;=500,"High","low")</f>
        <v>low</v>
      </c>
      <c r="P164" s="1">
        <v>2</v>
      </c>
      <c r="Q164" s="1">
        <v>0.2</v>
      </c>
      <c r="R164" s="2">
        <v>1.359599999999995</v>
      </c>
      <c r="S164" s="33">
        <f>Ahmed[[#This Row],[Profit]]-Ahmed[[#This Row],[Discount]]</f>
        <v>1.1595999999999951</v>
      </c>
    </row>
    <row r="165" spans="1:19">
      <c r="A165" s="1">
        <v>163</v>
      </c>
      <c r="B165" s="1" t="s">
        <v>65</v>
      </c>
      <c r="C165" s="1" t="s">
        <v>49</v>
      </c>
      <c r="D165" s="1" t="s">
        <v>307</v>
      </c>
      <c r="E165" s="1" t="s">
        <v>308</v>
      </c>
      <c r="F165" s="1" t="s">
        <v>61</v>
      </c>
      <c r="G165" s="1" t="s">
        <v>62</v>
      </c>
      <c r="H165" s="33" t="str">
        <f>VLOOKUP(Ahmed[[#This Row],[Category]],Code!$C$2:$D$5,2,0)</f>
        <v>O-102</v>
      </c>
      <c r="I165" s="1" t="s">
        <v>123</v>
      </c>
      <c r="J165" t="s">
        <v>309</v>
      </c>
      <c r="K165" s="1">
        <v>28.4</v>
      </c>
      <c r="L165" s="33">
        <f>Ahmed[[#This Row],[Sales]]*$L$1</f>
        <v>4260</v>
      </c>
      <c r="M165" s="33"/>
      <c r="N1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5" s="33" t="str">
        <f>IF(Ahmed[[#This Row],[Sales]]&gt;=500,"High","low")</f>
        <v>low</v>
      </c>
      <c r="P165" s="1">
        <v>5</v>
      </c>
      <c r="Q165" s="1">
        <v>0</v>
      </c>
      <c r="R165" s="2">
        <v>13.347999999999997</v>
      </c>
      <c r="S165" s="33">
        <f>Ahmed[[#This Row],[Profit]]-Ahmed[[#This Row],[Discount]]</f>
        <v>13.347999999999997</v>
      </c>
    </row>
    <row r="166" spans="1:19">
      <c r="A166" s="1">
        <v>164</v>
      </c>
      <c r="B166" s="1" t="s">
        <v>65</v>
      </c>
      <c r="C166" s="1" t="s">
        <v>49</v>
      </c>
      <c r="D166" s="1" t="s">
        <v>89</v>
      </c>
      <c r="E166" s="1" t="s">
        <v>90</v>
      </c>
      <c r="F166" s="1" t="s">
        <v>61</v>
      </c>
      <c r="G166" s="1" t="s">
        <v>62</v>
      </c>
      <c r="H166" s="33" t="str">
        <f>VLOOKUP(Ahmed[[#This Row],[Category]],Code!$C$2:$D$5,2,0)</f>
        <v>O-102</v>
      </c>
      <c r="I166" s="1" t="s">
        <v>79</v>
      </c>
      <c r="J166" t="s">
        <v>310</v>
      </c>
      <c r="K166" s="1">
        <v>27.680000000000003</v>
      </c>
      <c r="L166" s="33">
        <f>Ahmed[[#This Row],[Sales]]*$L$1</f>
        <v>4152.0000000000009</v>
      </c>
      <c r="M166" s="33"/>
      <c r="N1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6" s="33" t="str">
        <f>IF(Ahmed[[#This Row],[Sales]]&gt;=500,"High","low")</f>
        <v>low</v>
      </c>
      <c r="P166" s="1">
        <v>2</v>
      </c>
      <c r="Q166" s="1">
        <v>0.2</v>
      </c>
      <c r="R166" s="2">
        <v>9.6879999999999988</v>
      </c>
      <c r="S166" s="33">
        <f>Ahmed[[#This Row],[Profit]]-Ahmed[[#This Row],[Discount]]</f>
        <v>9.4879999999999995</v>
      </c>
    </row>
    <row r="167" spans="1:19">
      <c r="A167" s="1">
        <v>165</v>
      </c>
      <c r="B167" s="1" t="s">
        <v>65</v>
      </c>
      <c r="C167" s="1" t="s">
        <v>49</v>
      </c>
      <c r="D167" s="1" t="s">
        <v>311</v>
      </c>
      <c r="E167" s="1" t="s">
        <v>94</v>
      </c>
      <c r="F167" s="1" t="s">
        <v>95</v>
      </c>
      <c r="G167" s="1" t="s">
        <v>62</v>
      </c>
      <c r="H167" s="33" t="str">
        <f>VLOOKUP(Ahmed[[#This Row],[Category]],Code!$C$2:$D$5,2,0)</f>
        <v>O-102</v>
      </c>
      <c r="I167" s="1" t="s">
        <v>74</v>
      </c>
      <c r="J167" t="s">
        <v>312</v>
      </c>
      <c r="K167" s="1">
        <v>9.9359999999999999</v>
      </c>
      <c r="L167" s="33">
        <f>Ahmed[[#This Row],[Sales]]*$L$1</f>
        <v>1490.4</v>
      </c>
      <c r="M167" s="33"/>
      <c r="N16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7" s="33" t="str">
        <f>IF(Ahmed[[#This Row],[Sales]]&gt;=500,"High","low")</f>
        <v>low</v>
      </c>
      <c r="P167" s="1">
        <v>3</v>
      </c>
      <c r="Q167" s="1">
        <v>0.2</v>
      </c>
      <c r="R167" s="2">
        <v>2.7324000000000002</v>
      </c>
      <c r="S167" s="33">
        <f>Ahmed[[#This Row],[Profit]]-Ahmed[[#This Row],[Discount]]</f>
        <v>2.5324</v>
      </c>
    </row>
    <row r="168" spans="1:19">
      <c r="A168" s="1">
        <v>166</v>
      </c>
      <c r="B168" s="1" t="s">
        <v>65</v>
      </c>
      <c r="C168" s="1" t="s">
        <v>49</v>
      </c>
      <c r="D168" s="1" t="s">
        <v>311</v>
      </c>
      <c r="E168" s="1" t="s">
        <v>94</v>
      </c>
      <c r="F168" s="1" t="s">
        <v>95</v>
      </c>
      <c r="G168" s="1" t="s">
        <v>76</v>
      </c>
      <c r="H168" s="33" t="str">
        <f>VLOOKUP(Ahmed[[#This Row],[Category]],Code!$C$2:$D$5,2,0)</f>
        <v>T-103</v>
      </c>
      <c r="I168" s="1" t="s">
        <v>313</v>
      </c>
      <c r="J168" t="s">
        <v>314</v>
      </c>
      <c r="K168" s="1">
        <v>8159.9519999999993</v>
      </c>
      <c r="L168" s="33">
        <f>Ahmed[[#This Row],[Sales]]*$L$1</f>
        <v>1223992.7999999998</v>
      </c>
      <c r="M168" s="33"/>
      <c r="N1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8" s="33" t="str">
        <f>IF(Ahmed[[#This Row],[Sales]]&gt;=500,"High","low")</f>
        <v>High</v>
      </c>
      <c r="P168" s="1">
        <v>8</v>
      </c>
      <c r="Q168" s="1">
        <v>0.4</v>
      </c>
      <c r="R168" s="2">
        <v>-1359.992000000002</v>
      </c>
      <c r="S168" s="33">
        <f>Ahmed[[#This Row],[Profit]]-Ahmed[[#This Row],[Discount]]</f>
        <v>-1360.3920000000021</v>
      </c>
    </row>
    <row r="169" spans="1:19">
      <c r="A169" s="1">
        <v>167</v>
      </c>
      <c r="B169" s="1" t="s">
        <v>65</v>
      </c>
      <c r="C169" s="1" t="s">
        <v>49</v>
      </c>
      <c r="D169" s="1" t="s">
        <v>311</v>
      </c>
      <c r="E169" s="1" t="s">
        <v>94</v>
      </c>
      <c r="F169" s="1" t="s">
        <v>95</v>
      </c>
      <c r="G169" s="1" t="s">
        <v>62</v>
      </c>
      <c r="H169" s="33" t="str">
        <f>VLOOKUP(Ahmed[[#This Row],[Category]],Code!$C$2:$D$5,2,0)</f>
        <v>O-102</v>
      </c>
      <c r="I169" s="1" t="s">
        <v>70</v>
      </c>
      <c r="J169" t="s">
        <v>315</v>
      </c>
      <c r="K169" s="1">
        <v>275.928</v>
      </c>
      <c r="L169" s="33">
        <f>Ahmed[[#This Row],[Sales]]*$L$1</f>
        <v>41389.199999999997</v>
      </c>
      <c r="M169" s="33"/>
      <c r="N1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9" s="33" t="str">
        <f>IF(Ahmed[[#This Row],[Sales]]&gt;=500,"High","low")</f>
        <v>low</v>
      </c>
      <c r="P169" s="1">
        <v>3</v>
      </c>
      <c r="Q169" s="1">
        <v>0.2</v>
      </c>
      <c r="R169" s="2">
        <v>-58.634699999999995</v>
      </c>
      <c r="S169" s="33">
        <f>Ahmed[[#This Row],[Profit]]-Ahmed[[#This Row],[Discount]]</f>
        <v>-58.834699999999998</v>
      </c>
    </row>
    <row r="170" spans="1:19">
      <c r="A170" s="1">
        <v>168</v>
      </c>
      <c r="B170" s="1" t="s">
        <v>65</v>
      </c>
      <c r="C170" s="1" t="s">
        <v>49</v>
      </c>
      <c r="D170" s="1" t="s">
        <v>311</v>
      </c>
      <c r="E170" s="1" t="s">
        <v>94</v>
      </c>
      <c r="F170" s="1" t="s">
        <v>95</v>
      </c>
      <c r="G170" s="1" t="s">
        <v>53</v>
      </c>
      <c r="H170" s="33" t="str">
        <f>VLOOKUP(Ahmed[[#This Row],[Category]],Code!$C$2:$D$5,2,0)</f>
        <v>F-101</v>
      </c>
      <c r="I170" s="1" t="s">
        <v>56</v>
      </c>
      <c r="J170" t="s">
        <v>316</v>
      </c>
      <c r="K170" s="1">
        <v>1740.0599999999997</v>
      </c>
      <c r="L170" s="33">
        <f>Ahmed[[#This Row],[Sales]]*$L$1</f>
        <v>261008.99999999997</v>
      </c>
      <c r="M170" s="33"/>
      <c r="N1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0" s="33" t="str">
        <f>IF(Ahmed[[#This Row],[Sales]]&gt;=500,"High","low")</f>
        <v>High</v>
      </c>
      <c r="P170" s="1">
        <v>9</v>
      </c>
      <c r="Q170" s="1">
        <v>0.3</v>
      </c>
      <c r="R170" s="2">
        <v>-24.858000000000175</v>
      </c>
      <c r="S170" s="33">
        <f>Ahmed[[#This Row],[Profit]]-Ahmed[[#This Row],[Discount]]</f>
        <v>-25.158000000000175</v>
      </c>
    </row>
    <row r="171" spans="1:19">
      <c r="A171" s="1">
        <v>169</v>
      </c>
      <c r="B171" s="1" t="s">
        <v>65</v>
      </c>
      <c r="C171" s="1" t="s">
        <v>49</v>
      </c>
      <c r="D171" s="1" t="s">
        <v>311</v>
      </c>
      <c r="E171" s="1" t="s">
        <v>94</v>
      </c>
      <c r="F171" s="1" t="s">
        <v>95</v>
      </c>
      <c r="G171" s="1" t="s">
        <v>62</v>
      </c>
      <c r="H171" s="33" t="str">
        <f>VLOOKUP(Ahmed[[#This Row],[Category]],Code!$C$2:$D$5,2,0)</f>
        <v>O-102</v>
      </c>
      <c r="I171" s="1" t="s">
        <v>74</v>
      </c>
      <c r="J171" t="s">
        <v>317</v>
      </c>
      <c r="K171" s="1">
        <v>32.064</v>
      </c>
      <c r="L171" s="33">
        <f>Ahmed[[#This Row],[Sales]]*$L$1</f>
        <v>4809.6000000000004</v>
      </c>
      <c r="M171" s="33"/>
      <c r="N1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1" s="33" t="str">
        <f>IF(Ahmed[[#This Row],[Sales]]&gt;=500,"High","low")</f>
        <v>low</v>
      </c>
      <c r="P171" s="1">
        <v>6</v>
      </c>
      <c r="Q171" s="1">
        <v>0.2</v>
      </c>
      <c r="R171" s="2">
        <v>6.8135999999999974</v>
      </c>
      <c r="S171" s="33">
        <f>Ahmed[[#This Row],[Profit]]-Ahmed[[#This Row],[Discount]]</f>
        <v>6.6135999999999973</v>
      </c>
    </row>
    <row r="172" spans="1:19">
      <c r="A172" s="1">
        <v>170</v>
      </c>
      <c r="B172" s="1" t="s">
        <v>65</v>
      </c>
      <c r="C172" s="1" t="s">
        <v>49</v>
      </c>
      <c r="D172" s="1" t="s">
        <v>311</v>
      </c>
      <c r="E172" s="1" t="s">
        <v>94</v>
      </c>
      <c r="F172" s="1" t="s">
        <v>95</v>
      </c>
      <c r="G172" s="1" t="s">
        <v>62</v>
      </c>
      <c r="H172" s="33" t="str">
        <f>VLOOKUP(Ahmed[[#This Row],[Category]],Code!$C$2:$D$5,2,0)</f>
        <v>O-102</v>
      </c>
      <c r="I172" s="1" t="s">
        <v>81</v>
      </c>
      <c r="J172" t="s">
        <v>318</v>
      </c>
      <c r="K172" s="1">
        <v>177.97999999999996</v>
      </c>
      <c r="L172" s="33">
        <f>Ahmed[[#This Row],[Sales]]*$L$1</f>
        <v>26696.999999999993</v>
      </c>
      <c r="M172" s="33"/>
      <c r="N1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2" s="33" t="str">
        <f>IF(Ahmed[[#This Row],[Sales]]&gt;=500,"High","low")</f>
        <v>low</v>
      </c>
      <c r="P172" s="1">
        <v>5</v>
      </c>
      <c r="Q172" s="1">
        <v>0.8</v>
      </c>
      <c r="R172" s="2">
        <v>-453.84900000000005</v>
      </c>
      <c r="S172" s="33">
        <f>Ahmed[[#This Row],[Profit]]-Ahmed[[#This Row],[Discount]]</f>
        <v>-454.64900000000006</v>
      </c>
    </row>
    <row r="173" spans="1:19">
      <c r="A173" s="1">
        <v>171</v>
      </c>
      <c r="B173" s="1" t="s">
        <v>65</v>
      </c>
      <c r="C173" s="1" t="s">
        <v>49</v>
      </c>
      <c r="D173" s="1" t="s">
        <v>311</v>
      </c>
      <c r="E173" s="1" t="s">
        <v>94</v>
      </c>
      <c r="F173" s="1" t="s">
        <v>95</v>
      </c>
      <c r="G173" s="1" t="s">
        <v>76</v>
      </c>
      <c r="H173" s="33" t="str">
        <f>VLOOKUP(Ahmed[[#This Row],[Category]],Code!$C$2:$D$5,2,0)</f>
        <v>T-103</v>
      </c>
      <c r="I173" s="1" t="s">
        <v>77</v>
      </c>
      <c r="J173" t="s">
        <v>319</v>
      </c>
      <c r="K173" s="1">
        <v>143.976</v>
      </c>
      <c r="L173" s="33">
        <f>Ahmed[[#This Row],[Sales]]*$L$1</f>
        <v>21596.400000000001</v>
      </c>
      <c r="M173" s="33"/>
      <c r="N1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3" s="33" t="str">
        <f>IF(Ahmed[[#This Row],[Sales]]&gt;=500,"High","low")</f>
        <v>low</v>
      </c>
      <c r="P173" s="1">
        <v>3</v>
      </c>
      <c r="Q173" s="1">
        <v>0.2</v>
      </c>
      <c r="R173" s="2">
        <v>8.998500000000007</v>
      </c>
      <c r="S173" s="33">
        <f>Ahmed[[#This Row],[Profit]]-Ahmed[[#This Row],[Discount]]</f>
        <v>8.7985000000000078</v>
      </c>
    </row>
    <row r="174" spans="1:19">
      <c r="A174" s="1">
        <v>172</v>
      </c>
      <c r="B174" s="1" t="s">
        <v>65</v>
      </c>
      <c r="C174" s="1" t="s">
        <v>49</v>
      </c>
      <c r="D174" s="1" t="s">
        <v>59</v>
      </c>
      <c r="E174" s="1" t="s">
        <v>60</v>
      </c>
      <c r="F174" s="1" t="s">
        <v>61</v>
      </c>
      <c r="G174" s="1" t="s">
        <v>62</v>
      </c>
      <c r="H174" s="33" t="str">
        <f>VLOOKUP(Ahmed[[#This Row],[Category]],Code!$C$2:$D$5,2,0)</f>
        <v>O-102</v>
      </c>
      <c r="I174" s="1" t="s">
        <v>87</v>
      </c>
      <c r="J174" t="s">
        <v>320</v>
      </c>
      <c r="K174" s="1">
        <v>20.94</v>
      </c>
      <c r="L174" s="33">
        <f>Ahmed[[#This Row],[Sales]]*$L$1</f>
        <v>3141</v>
      </c>
      <c r="M174" s="33"/>
      <c r="N1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4" s="33" t="str">
        <f>IF(Ahmed[[#This Row],[Sales]]&gt;=500,"High","low")</f>
        <v>low</v>
      </c>
      <c r="P174" s="1">
        <v>3</v>
      </c>
      <c r="Q174" s="1">
        <v>0</v>
      </c>
      <c r="R174" s="2">
        <v>9.841800000000001</v>
      </c>
      <c r="S174" s="33">
        <f>Ahmed[[#This Row],[Profit]]-Ahmed[[#This Row],[Discount]]</f>
        <v>9.841800000000001</v>
      </c>
    </row>
    <row r="175" spans="1:19">
      <c r="A175" s="1">
        <v>173</v>
      </c>
      <c r="B175" s="1" t="s">
        <v>65</v>
      </c>
      <c r="C175" s="1" t="s">
        <v>49</v>
      </c>
      <c r="D175" s="1" t="s">
        <v>59</v>
      </c>
      <c r="E175" s="1" t="s">
        <v>60</v>
      </c>
      <c r="F175" s="1" t="s">
        <v>61</v>
      </c>
      <c r="G175" s="1" t="s">
        <v>62</v>
      </c>
      <c r="H175" s="33" t="str">
        <f>VLOOKUP(Ahmed[[#This Row],[Category]],Code!$C$2:$D$5,2,0)</f>
        <v>O-102</v>
      </c>
      <c r="I175" s="1" t="s">
        <v>87</v>
      </c>
      <c r="J175" t="s">
        <v>321</v>
      </c>
      <c r="K175" s="1">
        <v>110.96</v>
      </c>
      <c r="L175" s="33">
        <f>Ahmed[[#This Row],[Sales]]*$L$1</f>
        <v>16644</v>
      </c>
      <c r="M175" s="33"/>
      <c r="N1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5" s="33" t="str">
        <f>IF(Ahmed[[#This Row],[Sales]]&gt;=500,"High","low")</f>
        <v>low</v>
      </c>
      <c r="P175" s="1">
        <v>2</v>
      </c>
      <c r="Q175" s="1">
        <v>0</v>
      </c>
      <c r="R175" s="2">
        <v>53.260799999999996</v>
      </c>
      <c r="S175" s="33">
        <f>Ahmed[[#This Row],[Profit]]-Ahmed[[#This Row],[Discount]]</f>
        <v>53.260799999999996</v>
      </c>
    </row>
    <row r="176" spans="1:19">
      <c r="A176" s="1">
        <v>174</v>
      </c>
      <c r="B176" s="1" t="s">
        <v>65</v>
      </c>
      <c r="C176" s="1" t="s">
        <v>49</v>
      </c>
      <c r="D176" s="1" t="s">
        <v>59</v>
      </c>
      <c r="E176" s="1" t="s">
        <v>60</v>
      </c>
      <c r="F176" s="1" t="s">
        <v>61</v>
      </c>
      <c r="G176" s="1" t="s">
        <v>53</v>
      </c>
      <c r="H176" s="33" t="str">
        <f>VLOOKUP(Ahmed[[#This Row],[Category]],Code!$C$2:$D$5,2,0)</f>
        <v>F-101</v>
      </c>
      <c r="I176" s="1" t="s">
        <v>56</v>
      </c>
      <c r="J176" t="s">
        <v>322</v>
      </c>
      <c r="K176" s="1">
        <v>340.14400000000006</v>
      </c>
      <c r="L176" s="33">
        <f>Ahmed[[#This Row],[Sales]]*$L$1</f>
        <v>51021.600000000006</v>
      </c>
      <c r="M176" s="33"/>
      <c r="N1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6" s="33" t="str">
        <f>IF(Ahmed[[#This Row],[Sales]]&gt;=500,"High","low")</f>
        <v>low</v>
      </c>
      <c r="P176" s="1">
        <v>7</v>
      </c>
      <c r="Q176" s="1">
        <v>0.2</v>
      </c>
      <c r="R176" s="2">
        <v>21.259</v>
      </c>
      <c r="S176" s="33">
        <f>Ahmed[[#This Row],[Profit]]-Ahmed[[#This Row],[Discount]]</f>
        <v>21.059000000000001</v>
      </c>
    </row>
    <row r="177" spans="1:19">
      <c r="A177" s="1">
        <v>175</v>
      </c>
      <c r="B177" s="1" t="s">
        <v>65</v>
      </c>
      <c r="C177" s="1" t="s">
        <v>58</v>
      </c>
      <c r="D177" s="1" t="s">
        <v>177</v>
      </c>
      <c r="E177" s="1" t="s">
        <v>139</v>
      </c>
      <c r="F177" s="1" t="s">
        <v>95</v>
      </c>
      <c r="G177" s="1" t="s">
        <v>62</v>
      </c>
      <c r="H177" s="33" t="str">
        <f>VLOOKUP(Ahmed[[#This Row],[Category]],Code!$C$2:$D$5,2,0)</f>
        <v>O-102</v>
      </c>
      <c r="I177" s="1" t="s">
        <v>81</v>
      </c>
      <c r="J177" t="s">
        <v>323</v>
      </c>
      <c r="K177" s="1">
        <v>52.447999999999993</v>
      </c>
      <c r="L177" s="33">
        <f>Ahmed[[#This Row],[Sales]]*$L$1</f>
        <v>7867.1999999999989</v>
      </c>
      <c r="M177" s="33"/>
      <c r="N1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7" s="33" t="str">
        <f>IF(Ahmed[[#This Row],[Sales]]&gt;=500,"High","low")</f>
        <v>low</v>
      </c>
      <c r="P177" s="1">
        <v>2</v>
      </c>
      <c r="Q177" s="1">
        <v>0.8</v>
      </c>
      <c r="R177" s="2">
        <v>-131.12000000000003</v>
      </c>
      <c r="S177" s="33">
        <f>Ahmed[[#This Row],[Profit]]-Ahmed[[#This Row],[Discount]]</f>
        <v>-131.92000000000004</v>
      </c>
    </row>
    <row r="178" spans="1:19">
      <c r="A178" s="1">
        <v>176</v>
      </c>
      <c r="B178" s="1" t="s">
        <v>65</v>
      </c>
      <c r="C178" s="1" t="s">
        <v>58</v>
      </c>
      <c r="D178" s="1" t="s">
        <v>177</v>
      </c>
      <c r="E178" s="1" t="s">
        <v>139</v>
      </c>
      <c r="F178" s="1" t="s">
        <v>95</v>
      </c>
      <c r="G178" s="1" t="s">
        <v>62</v>
      </c>
      <c r="H178" s="33" t="str">
        <f>VLOOKUP(Ahmed[[#This Row],[Category]],Code!$C$2:$D$5,2,0)</f>
        <v>O-102</v>
      </c>
      <c r="I178" s="1" t="s">
        <v>63</v>
      </c>
      <c r="J178" t="s">
        <v>324</v>
      </c>
      <c r="K178" s="1">
        <v>20.16</v>
      </c>
      <c r="L178" s="33">
        <f>Ahmed[[#This Row],[Sales]]*$L$1</f>
        <v>3024</v>
      </c>
      <c r="M178" s="33"/>
      <c r="N1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8" s="33" t="str">
        <f>IF(Ahmed[[#This Row],[Sales]]&gt;=500,"High","low")</f>
        <v>low</v>
      </c>
      <c r="P178" s="1">
        <v>4</v>
      </c>
      <c r="Q178" s="1">
        <v>0.2</v>
      </c>
      <c r="R178" s="2">
        <v>6.5519999999999987</v>
      </c>
      <c r="S178" s="33">
        <f>Ahmed[[#This Row],[Profit]]-Ahmed[[#This Row],[Discount]]</f>
        <v>6.3519999999999985</v>
      </c>
    </row>
    <row r="179" spans="1:19">
      <c r="A179" s="1">
        <v>177</v>
      </c>
      <c r="B179" s="1" t="s">
        <v>48</v>
      </c>
      <c r="C179" s="1" t="s">
        <v>49</v>
      </c>
      <c r="D179" s="1" t="s">
        <v>128</v>
      </c>
      <c r="E179" s="1" t="s">
        <v>94</v>
      </c>
      <c r="F179" s="1" t="s">
        <v>95</v>
      </c>
      <c r="G179" s="1" t="s">
        <v>62</v>
      </c>
      <c r="H179" s="33" t="str">
        <f>VLOOKUP(Ahmed[[#This Row],[Category]],Code!$C$2:$D$5,2,0)</f>
        <v>O-102</v>
      </c>
      <c r="I179" s="1" t="s">
        <v>81</v>
      </c>
      <c r="J179" t="s">
        <v>325</v>
      </c>
      <c r="K179" s="1">
        <v>97.263999999999982</v>
      </c>
      <c r="L179" s="33">
        <f>Ahmed[[#This Row],[Sales]]*$L$1</f>
        <v>14589.599999999997</v>
      </c>
      <c r="M179" s="33"/>
      <c r="N1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9" s="33" t="str">
        <f>IF(Ahmed[[#This Row],[Sales]]&gt;=500,"High","low")</f>
        <v>low</v>
      </c>
      <c r="P179" s="1">
        <v>4</v>
      </c>
      <c r="Q179" s="1">
        <v>0.8</v>
      </c>
      <c r="R179" s="2">
        <v>-243.16000000000008</v>
      </c>
      <c r="S179" s="33">
        <f>Ahmed[[#This Row],[Profit]]-Ahmed[[#This Row],[Discount]]</f>
        <v>-243.96000000000009</v>
      </c>
    </row>
    <row r="180" spans="1:19">
      <c r="A180" s="1">
        <v>178</v>
      </c>
      <c r="B180" s="1" t="s">
        <v>48</v>
      </c>
      <c r="C180" s="1" t="s">
        <v>49</v>
      </c>
      <c r="D180" s="1" t="s">
        <v>287</v>
      </c>
      <c r="E180" s="1" t="s">
        <v>248</v>
      </c>
      <c r="F180" s="1" t="s">
        <v>114</v>
      </c>
      <c r="G180" s="1" t="s">
        <v>53</v>
      </c>
      <c r="H180" s="33" t="str">
        <f>VLOOKUP(Ahmed[[#This Row],[Category]],Code!$C$2:$D$5,2,0)</f>
        <v>F-101</v>
      </c>
      <c r="I180" s="1" t="s">
        <v>56</v>
      </c>
      <c r="J180" t="s">
        <v>326</v>
      </c>
      <c r="K180" s="1">
        <v>396.80200000000002</v>
      </c>
      <c r="L180" s="33">
        <f>Ahmed[[#This Row],[Sales]]*$L$1</f>
        <v>59520.3</v>
      </c>
      <c r="M180" s="33"/>
      <c r="N1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0" s="33" t="str">
        <f>IF(Ahmed[[#This Row],[Sales]]&gt;=500,"High","low")</f>
        <v>low</v>
      </c>
      <c r="P180" s="1">
        <v>7</v>
      </c>
      <c r="Q180" s="1">
        <v>0.3</v>
      </c>
      <c r="R180" s="2">
        <v>-11.337199999999939</v>
      </c>
      <c r="S180" s="33">
        <f>Ahmed[[#This Row],[Profit]]-Ahmed[[#This Row],[Discount]]</f>
        <v>-11.63719999999994</v>
      </c>
    </row>
    <row r="181" spans="1:19">
      <c r="A181" s="1">
        <v>179</v>
      </c>
      <c r="B181" s="1" t="s">
        <v>48</v>
      </c>
      <c r="C181" s="1" t="s">
        <v>49</v>
      </c>
      <c r="D181" s="1" t="s">
        <v>287</v>
      </c>
      <c r="E181" s="1" t="s">
        <v>248</v>
      </c>
      <c r="F181" s="1" t="s">
        <v>114</v>
      </c>
      <c r="G181" s="1" t="s">
        <v>62</v>
      </c>
      <c r="H181" s="33" t="str">
        <f>VLOOKUP(Ahmed[[#This Row],[Category]],Code!$C$2:$D$5,2,0)</f>
        <v>O-102</v>
      </c>
      <c r="I181" s="1" t="s">
        <v>278</v>
      </c>
      <c r="J181" t="s">
        <v>327</v>
      </c>
      <c r="K181" s="1">
        <v>15.88</v>
      </c>
      <c r="L181" s="33">
        <f>Ahmed[[#This Row],[Sales]]*$L$1</f>
        <v>2382</v>
      </c>
      <c r="M181" s="33"/>
      <c r="N1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1" s="33" t="str">
        <f>IF(Ahmed[[#This Row],[Sales]]&gt;=500,"High","low")</f>
        <v>low</v>
      </c>
      <c r="P181" s="1">
        <v>5</v>
      </c>
      <c r="Q181" s="1">
        <v>0.2</v>
      </c>
      <c r="R181" s="2">
        <v>-3.771500000000001</v>
      </c>
      <c r="S181" s="33">
        <f>Ahmed[[#This Row],[Profit]]-Ahmed[[#This Row],[Discount]]</f>
        <v>-3.9715000000000011</v>
      </c>
    </row>
    <row r="182" spans="1:19">
      <c r="A182" s="1">
        <v>180</v>
      </c>
      <c r="B182" s="1" t="s">
        <v>65</v>
      </c>
      <c r="C182" s="1" t="s">
        <v>92</v>
      </c>
      <c r="D182" s="1" t="s">
        <v>161</v>
      </c>
      <c r="E182" s="1" t="s">
        <v>162</v>
      </c>
      <c r="F182" s="1" t="s">
        <v>114</v>
      </c>
      <c r="G182" s="1" t="s">
        <v>62</v>
      </c>
      <c r="H182" s="33" t="str">
        <f>VLOOKUP(Ahmed[[#This Row],[Category]],Code!$C$2:$D$5,2,0)</f>
        <v>O-102</v>
      </c>
      <c r="I182" s="1" t="s">
        <v>74</v>
      </c>
      <c r="J182" t="s">
        <v>328</v>
      </c>
      <c r="K182" s="1">
        <v>3.28</v>
      </c>
      <c r="L182" s="33">
        <f>Ahmed[[#This Row],[Sales]]*$L$1</f>
        <v>491.99999999999994</v>
      </c>
      <c r="M182" s="33"/>
      <c r="N182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82" s="33" t="str">
        <f>IF(Ahmed[[#This Row],[Sales]]&gt;=500,"High","low")</f>
        <v>low</v>
      </c>
      <c r="P182" s="1">
        <v>1</v>
      </c>
      <c r="Q182" s="1">
        <v>0</v>
      </c>
      <c r="R182" s="2">
        <v>1.4104000000000001</v>
      </c>
      <c r="S182" s="33">
        <f>Ahmed[[#This Row],[Profit]]-Ahmed[[#This Row],[Discount]]</f>
        <v>1.4104000000000001</v>
      </c>
    </row>
    <row r="183" spans="1:19">
      <c r="A183" s="1">
        <v>181</v>
      </c>
      <c r="B183" s="1" t="s">
        <v>48</v>
      </c>
      <c r="C183" s="1" t="s">
        <v>58</v>
      </c>
      <c r="D183" s="1" t="s">
        <v>198</v>
      </c>
      <c r="E183" s="1" t="s">
        <v>139</v>
      </c>
      <c r="F183" s="1" t="s">
        <v>95</v>
      </c>
      <c r="G183" s="1" t="s">
        <v>62</v>
      </c>
      <c r="H183" s="33" t="str">
        <f>VLOOKUP(Ahmed[[#This Row],[Category]],Code!$C$2:$D$5,2,0)</f>
        <v>O-102</v>
      </c>
      <c r="I183" s="1" t="s">
        <v>70</v>
      </c>
      <c r="J183" t="s">
        <v>329</v>
      </c>
      <c r="K183" s="1">
        <v>24.816000000000003</v>
      </c>
      <c r="L183" s="33">
        <f>Ahmed[[#This Row],[Sales]]*$L$1</f>
        <v>3722.4000000000005</v>
      </c>
      <c r="M183" s="33"/>
      <c r="N1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3" s="33" t="str">
        <f>IF(Ahmed[[#This Row],[Sales]]&gt;=500,"High","low")</f>
        <v>low</v>
      </c>
      <c r="P183" s="1">
        <v>2</v>
      </c>
      <c r="Q183" s="1">
        <v>0.2</v>
      </c>
      <c r="R183" s="2">
        <v>1.8612000000000002</v>
      </c>
      <c r="S183" s="33">
        <f>Ahmed[[#This Row],[Profit]]-Ahmed[[#This Row],[Discount]]</f>
        <v>1.6612000000000002</v>
      </c>
    </row>
    <row r="184" spans="1:19">
      <c r="A184" s="1">
        <v>182</v>
      </c>
      <c r="B184" s="1" t="s">
        <v>48</v>
      </c>
      <c r="C184" s="1" t="s">
        <v>58</v>
      </c>
      <c r="D184" s="1" t="s">
        <v>198</v>
      </c>
      <c r="E184" s="1" t="s">
        <v>139</v>
      </c>
      <c r="F184" s="1" t="s">
        <v>95</v>
      </c>
      <c r="G184" s="1" t="s">
        <v>76</v>
      </c>
      <c r="H184" s="33" t="str">
        <f>VLOOKUP(Ahmed[[#This Row],[Category]],Code!$C$2:$D$5,2,0)</f>
        <v>T-103</v>
      </c>
      <c r="I184" s="1" t="s">
        <v>118</v>
      </c>
      <c r="J184" t="s">
        <v>330</v>
      </c>
      <c r="K184" s="1">
        <v>408.74399999999997</v>
      </c>
      <c r="L184" s="33">
        <f>Ahmed[[#This Row],[Sales]]*$L$1</f>
        <v>61311.6</v>
      </c>
      <c r="M184" s="33"/>
      <c r="N1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4" s="33" t="str">
        <f>IF(Ahmed[[#This Row],[Sales]]&gt;=500,"High","low")</f>
        <v>low</v>
      </c>
      <c r="P184" s="1">
        <v>7</v>
      </c>
      <c r="Q184" s="1">
        <v>0.2</v>
      </c>
      <c r="R184" s="2">
        <v>76.639499999999984</v>
      </c>
      <c r="S184" s="33">
        <f>Ahmed[[#This Row],[Profit]]-Ahmed[[#This Row],[Discount]]</f>
        <v>76.439499999999981</v>
      </c>
    </row>
    <row r="185" spans="1:19">
      <c r="A185" s="1">
        <v>183</v>
      </c>
      <c r="B185" s="1" t="s">
        <v>48</v>
      </c>
      <c r="C185" s="1" t="s">
        <v>92</v>
      </c>
      <c r="D185" s="1" t="s">
        <v>331</v>
      </c>
      <c r="E185" s="1" t="s">
        <v>332</v>
      </c>
      <c r="F185" s="1" t="s">
        <v>52</v>
      </c>
      <c r="G185" s="1" t="s">
        <v>76</v>
      </c>
      <c r="H185" s="33" t="str">
        <f>VLOOKUP(Ahmed[[#This Row],[Category]],Code!$C$2:$D$5,2,0)</f>
        <v>T-103</v>
      </c>
      <c r="I185" s="1" t="s">
        <v>77</v>
      </c>
      <c r="J185" t="s">
        <v>333</v>
      </c>
      <c r="K185" s="1">
        <v>503.96</v>
      </c>
      <c r="L185" s="33">
        <f>Ahmed[[#This Row],[Sales]]*$L$1</f>
        <v>75594</v>
      </c>
      <c r="M185" s="33"/>
      <c r="N1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5" s="33" t="str">
        <f>IF(Ahmed[[#This Row],[Sales]]&gt;=500,"High","low")</f>
        <v>High</v>
      </c>
      <c r="P185" s="1">
        <v>4</v>
      </c>
      <c r="Q185" s="1">
        <v>0</v>
      </c>
      <c r="R185" s="2">
        <v>131.02960000000002</v>
      </c>
      <c r="S185" s="33">
        <f>Ahmed[[#This Row],[Profit]]-Ahmed[[#This Row],[Discount]]</f>
        <v>131.02960000000002</v>
      </c>
    </row>
    <row r="186" spans="1:19">
      <c r="A186" s="1">
        <v>184</v>
      </c>
      <c r="B186" s="1" t="s">
        <v>48</v>
      </c>
      <c r="C186" s="1" t="s">
        <v>92</v>
      </c>
      <c r="D186" s="1" t="s">
        <v>331</v>
      </c>
      <c r="E186" s="1" t="s">
        <v>332</v>
      </c>
      <c r="F186" s="1" t="s">
        <v>52</v>
      </c>
      <c r="G186" s="1" t="s">
        <v>76</v>
      </c>
      <c r="H186" s="33" t="str">
        <f>VLOOKUP(Ahmed[[#This Row],[Category]],Code!$C$2:$D$5,2,0)</f>
        <v>T-103</v>
      </c>
      <c r="I186" s="1" t="s">
        <v>77</v>
      </c>
      <c r="J186" t="s">
        <v>334</v>
      </c>
      <c r="K186" s="1">
        <v>149.94999999999999</v>
      </c>
      <c r="L186" s="33">
        <f>Ahmed[[#This Row],[Sales]]*$L$1</f>
        <v>22492.5</v>
      </c>
      <c r="M186" s="33"/>
      <c r="N1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6" s="33" t="str">
        <f>IF(Ahmed[[#This Row],[Sales]]&gt;=500,"High","low")</f>
        <v>low</v>
      </c>
      <c r="P186" s="1">
        <v>5</v>
      </c>
      <c r="Q186" s="1">
        <v>0</v>
      </c>
      <c r="R186" s="2">
        <v>41.986000000000004</v>
      </c>
      <c r="S186" s="33">
        <f>Ahmed[[#This Row],[Profit]]-Ahmed[[#This Row],[Discount]]</f>
        <v>41.986000000000004</v>
      </c>
    </row>
    <row r="187" spans="1:19">
      <c r="A187" s="1">
        <v>185</v>
      </c>
      <c r="B187" s="1" t="s">
        <v>48</v>
      </c>
      <c r="C187" s="1" t="s">
        <v>92</v>
      </c>
      <c r="D187" s="1" t="s">
        <v>331</v>
      </c>
      <c r="E187" s="1" t="s">
        <v>332</v>
      </c>
      <c r="F187" s="1" t="s">
        <v>52</v>
      </c>
      <c r="G187" s="1" t="s">
        <v>76</v>
      </c>
      <c r="H187" s="33" t="str">
        <f>VLOOKUP(Ahmed[[#This Row],[Category]],Code!$C$2:$D$5,2,0)</f>
        <v>T-103</v>
      </c>
      <c r="I187" s="1" t="s">
        <v>118</v>
      </c>
      <c r="J187" t="s">
        <v>335</v>
      </c>
      <c r="K187" s="1">
        <v>29</v>
      </c>
      <c r="L187" s="33">
        <f>Ahmed[[#This Row],[Sales]]*$L$1</f>
        <v>4350</v>
      </c>
      <c r="M187" s="33"/>
      <c r="N1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7" s="33" t="str">
        <f>IF(Ahmed[[#This Row],[Sales]]&gt;=500,"High","low")</f>
        <v>low</v>
      </c>
      <c r="P187" s="1">
        <v>2</v>
      </c>
      <c r="Q187" s="1">
        <v>0</v>
      </c>
      <c r="R187" s="2">
        <v>7.25</v>
      </c>
      <c r="S187" s="33">
        <f>Ahmed[[#This Row],[Profit]]-Ahmed[[#This Row],[Discount]]</f>
        <v>7.25</v>
      </c>
    </row>
    <row r="188" spans="1:19">
      <c r="A188" s="1">
        <v>186</v>
      </c>
      <c r="B188" s="1" t="s">
        <v>65</v>
      </c>
      <c r="C188" s="1" t="s">
        <v>49</v>
      </c>
      <c r="D188" s="1" t="s">
        <v>336</v>
      </c>
      <c r="E188" s="1" t="s">
        <v>337</v>
      </c>
      <c r="F188" s="1" t="s">
        <v>114</v>
      </c>
      <c r="G188" s="1" t="s">
        <v>62</v>
      </c>
      <c r="H188" s="33" t="str">
        <f>VLOOKUP(Ahmed[[#This Row],[Category]],Code!$C$2:$D$5,2,0)</f>
        <v>O-102</v>
      </c>
      <c r="I188" s="1" t="s">
        <v>79</v>
      </c>
      <c r="J188" t="s">
        <v>338</v>
      </c>
      <c r="K188" s="1">
        <v>7.16</v>
      </c>
      <c r="L188" s="33">
        <f>Ahmed[[#This Row],[Sales]]*$L$1</f>
        <v>1074</v>
      </c>
      <c r="M188" s="33"/>
      <c r="N18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88" s="33" t="str">
        <f>IF(Ahmed[[#This Row],[Sales]]&gt;=500,"High","low")</f>
        <v>low</v>
      </c>
      <c r="P188" s="1">
        <v>2</v>
      </c>
      <c r="Q188" s="1">
        <v>0</v>
      </c>
      <c r="R188" s="2">
        <v>3.4367999999999999</v>
      </c>
      <c r="S188" s="33">
        <f>Ahmed[[#This Row],[Profit]]-Ahmed[[#This Row],[Discount]]</f>
        <v>3.4367999999999999</v>
      </c>
    </row>
    <row r="189" spans="1:19">
      <c r="A189" s="1">
        <v>187</v>
      </c>
      <c r="B189" s="1" t="s">
        <v>65</v>
      </c>
      <c r="C189" s="1" t="s">
        <v>92</v>
      </c>
      <c r="D189" s="1" t="s">
        <v>59</v>
      </c>
      <c r="E189" s="1" t="s">
        <v>60</v>
      </c>
      <c r="F189" s="1" t="s">
        <v>61</v>
      </c>
      <c r="G189" s="1" t="s">
        <v>76</v>
      </c>
      <c r="H189" s="33" t="str">
        <f>VLOOKUP(Ahmed[[#This Row],[Category]],Code!$C$2:$D$5,2,0)</f>
        <v>T-103</v>
      </c>
      <c r="I189" s="1" t="s">
        <v>118</v>
      </c>
      <c r="J189" t="s">
        <v>339</v>
      </c>
      <c r="K189" s="1">
        <v>176.8</v>
      </c>
      <c r="L189" s="33">
        <f>Ahmed[[#This Row],[Sales]]*$L$1</f>
        <v>26520</v>
      </c>
      <c r="M189" s="33"/>
      <c r="N1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9" s="33" t="str">
        <f>IF(Ahmed[[#This Row],[Sales]]&gt;=500,"High","low")</f>
        <v>low</v>
      </c>
      <c r="P189" s="1">
        <v>8</v>
      </c>
      <c r="Q189" s="1">
        <v>0</v>
      </c>
      <c r="R189" s="2">
        <v>22.984000000000009</v>
      </c>
      <c r="S189" s="33">
        <f>Ahmed[[#This Row],[Profit]]-Ahmed[[#This Row],[Discount]]</f>
        <v>22.984000000000009</v>
      </c>
    </row>
    <row r="190" spans="1:19">
      <c r="A190" s="1">
        <v>188</v>
      </c>
      <c r="B190" s="1" t="s">
        <v>65</v>
      </c>
      <c r="C190" s="1" t="s">
        <v>58</v>
      </c>
      <c r="D190" s="1" t="s">
        <v>340</v>
      </c>
      <c r="E190" s="1" t="s">
        <v>94</v>
      </c>
      <c r="F190" s="1" t="s">
        <v>95</v>
      </c>
      <c r="G190" s="1" t="s">
        <v>62</v>
      </c>
      <c r="H190" s="33" t="str">
        <f>VLOOKUP(Ahmed[[#This Row],[Category]],Code!$C$2:$D$5,2,0)</f>
        <v>O-102</v>
      </c>
      <c r="I190" s="1" t="s">
        <v>70</v>
      </c>
      <c r="J190" t="s">
        <v>341</v>
      </c>
      <c r="K190" s="1">
        <v>37.224000000000004</v>
      </c>
      <c r="L190" s="33">
        <f>Ahmed[[#This Row],[Sales]]*$L$1</f>
        <v>5583.6</v>
      </c>
      <c r="M190" s="33"/>
      <c r="N1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0" s="33" t="str">
        <f>IF(Ahmed[[#This Row],[Sales]]&gt;=500,"High","low")</f>
        <v>low</v>
      </c>
      <c r="P190" s="1">
        <v>3</v>
      </c>
      <c r="Q190" s="1">
        <v>0.2</v>
      </c>
      <c r="R190" s="2">
        <v>3.7224000000000004</v>
      </c>
      <c r="S190" s="33">
        <f>Ahmed[[#This Row],[Profit]]-Ahmed[[#This Row],[Discount]]</f>
        <v>3.5224000000000002</v>
      </c>
    </row>
    <row r="191" spans="1:19">
      <c r="A191" s="1">
        <v>189</v>
      </c>
      <c r="B191" s="1" t="s">
        <v>65</v>
      </c>
      <c r="C191" s="1" t="s">
        <v>58</v>
      </c>
      <c r="D191" s="1" t="s">
        <v>340</v>
      </c>
      <c r="E191" s="1" t="s">
        <v>94</v>
      </c>
      <c r="F191" s="1" t="s">
        <v>95</v>
      </c>
      <c r="G191" s="1" t="s">
        <v>62</v>
      </c>
      <c r="H191" s="33" t="str">
        <f>VLOOKUP(Ahmed[[#This Row],[Category]],Code!$C$2:$D$5,2,0)</f>
        <v>O-102</v>
      </c>
      <c r="I191" s="1" t="s">
        <v>87</v>
      </c>
      <c r="J191" t="s">
        <v>297</v>
      </c>
      <c r="K191" s="1">
        <v>20.016000000000002</v>
      </c>
      <c r="L191" s="33">
        <f>Ahmed[[#This Row],[Sales]]*$L$1</f>
        <v>3002.4</v>
      </c>
      <c r="M191" s="33"/>
      <c r="N1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1" s="33" t="str">
        <f>IF(Ahmed[[#This Row],[Sales]]&gt;=500,"High","low")</f>
        <v>low</v>
      </c>
      <c r="P191" s="1">
        <v>3</v>
      </c>
      <c r="Q191" s="1">
        <v>0.2</v>
      </c>
      <c r="R191" s="2">
        <v>6.2549999999999963</v>
      </c>
      <c r="S191" s="33">
        <f>Ahmed[[#This Row],[Profit]]-Ahmed[[#This Row],[Discount]]</f>
        <v>6.0549999999999962</v>
      </c>
    </row>
    <row r="192" spans="1:19">
      <c r="A192" s="1">
        <v>190</v>
      </c>
      <c r="B192" s="1" t="s">
        <v>130</v>
      </c>
      <c r="C192" s="1" t="s">
        <v>92</v>
      </c>
      <c r="D192" s="1" t="s">
        <v>161</v>
      </c>
      <c r="E192" s="1" t="s">
        <v>162</v>
      </c>
      <c r="F192" s="1" t="s">
        <v>114</v>
      </c>
      <c r="G192" s="1" t="s">
        <v>53</v>
      </c>
      <c r="H192" s="33" t="str">
        <f>VLOOKUP(Ahmed[[#This Row],[Category]],Code!$C$2:$D$5,2,0)</f>
        <v>F-101</v>
      </c>
      <c r="I192" s="1" t="s">
        <v>54</v>
      </c>
      <c r="J192" t="s">
        <v>342</v>
      </c>
      <c r="K192" s="1">
        <v>899.13600000000008</v>
      </c>
      <c r="L192" s="33">
        <f>Ahmed[[#This Row],[Sales]]*$L$1</f>
        <v>134870.40000000002</v>
      </c>
      <c r="M192" s="33"/>
      <c r="N1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2" s="33" t="str">
        <f>IF(Ahmed[[#This Row],[Sales]]&gt;=500,"High","low")</f>
        <v>High</v>
      </c>
      <c r="P192" s="1">
        <v>4</v>
      </c>
      <c r="Q192" s="1">
        <v>0.2</v>
      </c>
      <c r="R192" s="2">
        <v>112.39199999999991</v>
      </c>
      <c r="S192" s="33">
        <f>Ahmed[[#This Row],[Profit]]-Ahmed[[#This Row],[Discount]]</f>
        <v>112.19199999999991</v>
      </c>
    </row>
    <row r="193" spans="1:19">
      <c r="A193" s="1">
        <v>191</v>
      </c>
      <c r="B193" s="1" t="s">
        <v>130</v>
      </c>
      <c r="C193" s="1" t="s">
        <v>92</v>
      </c>
      <c r="D193" s="1" t="s">
        <v>161</v>
      </c>
      <c r="E193" s="1" t="s">
        <v>162</v>
      </c>
      <c r="F193" s="1" t="s">
        <v>114</v>
      </c>
      <c r="G193" s="1" t="s">
        <v>76</v>
      </c>
      <c r="H193" s="33" t="str">
        <f>VLOOKUP(Ahmed[[#This Row],[Category]],Code!$C$2:$D$5,2,0)</f>
        <v>T-103</v>
      </c>
      <c r="I193" s="1" t="s">
        <v>77</v>
      </c>
      <c r="J193" t="s">
        <v>343</v>
      </c>
      <c r="K193" s="1">
        <v>71.760000000000005</v>
      </c>
      <c r="L193" s="33">
        <f>Ahmed[[#This Row],[Sales]]*$L$1</f>
        <v>10764</v>
      </c>
      <c r="M193" s="33"/>
      <c r="N1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3" s="33" t="str">
        <f>IF(Ahmed[[#This Row],[Sales]]&gt;=500,"High","low")</f>
        <v>low</v>
      </c>
      <c r="P193" s="1">
        <v>6</v>
      </c>
      <c r="Q193" s="1">
        <v>0</v>
      </c>
      <c r="R193" s="2">
        <v>20.092800000000004</v>
      </c>
      <c r="S193" s="33">
        <f>Ahmed[[#This Row],[Profit]]-Ahmed[[#This Row],[Discount]]</f>
        <v>20.092800000000004</v>
      </c>
    </row>
    <row r="194" spans="1:19">
      <c r="A194" s="1">
        <v>192</v>
      </c>
      <c r="B194" s="1" t="s">
        <v>130</v>
      </c>
      <c r="C194" s="1" t="s">
        <v>92</v>
      </c>
      <c r="D194" s="1" t="s">
        <v>161</v>
      </c>
      <c r="E194" s="1" t="s">
        <v>162</v>
      </c>
      <c r="F194" s="1" t="s">
        <v>114</v>
      </c>
      <c r="G194" s="1" t="s">
        <v>62</v>
      </c>
      <c r="H194" s="33" t="str">
        <f>VLOOKUP(Ahmed[[#This Row],[Category]],Code!$C$2:$D$5,2,0)</f>
        <v>O-102</v>
      </c>
      <c r="I194" s="1" t="s">
        <v>87</v>
      </c>
      <c r="J194" t="s">
        <v>344</v>
      </c>
      <c r="K194" s="1">
        <v>51.84</v>
      </c>
      <c r="L194" s="33">
        <f>Ahmed[[#This Row],[Sales]]*$L$1</f>
        <v>7776.0000000000009</v>
      </c>
      <c r="M194" s="33"/>
      <c r="N1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4" s="33" t="str">
        <f>IF(Ahmed[[#This Row],[Sales]]&gt;=500,"High","low")</f>
        <v>low</v>
      </c>
      <c r="P194" s="1">
        <v>8</v>
      </c>
      <c r="Q194" s="1">
        <v>0</v>
      </c>
      <c r="R194" s="2">
        <v>24.883200000000002</v>
      </c>
      <c r="S194" s="33">
        <f>Ahmed[[#This Row],[Profit]]-Ahmed[[#This Row],[Discount]]</f>
        <v>24.883200000000002</v>
      </c>
    </row>
    <row r="195" spans="1:19">
      <c r="A195" s="1">
        <v>193</v>
      </c>
      <c r="B195" s="1" t="s">
        <v>130</v>
      </c>
      <c r="C195" s="1" t="s">
        <v>92</v>
      </c>
      <c r="D195" s="1" t="s">
        <v>161</v>
      </c>
      <c r="E195" s="1" t="s">
        <v>162</v>
      </c>
      <c r="F195" s="1" t="s">
        <v>114</v>
      </c>
      <c r="G195" s="1" t="s">
        <v>53</v>
      </c>
      <c r="H195" s="33" t="str">
        <f>VLOOKUP(Ahmed[[#This Row],[Category]],Code!$C$2:$D$5,2,0)</f>
        <v>F-101</v>
      </c>
      <c r="I195" s="1" t="s">
        <v>54</v>
      </c>
      <c r="J195" t="s">
        <v>135</v>
      </c>
      <c r="K195" s="1">
        <v>626.35200000000009</v>
      </c>
      <c r="L195" s="33">
        <f>Ahmed[[#This Row],[Sales]]*$L$1</f>
        <v>93952.800000000017</v>
      </c>
      <c r="M195" s="33"/>
      <c r="N1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5" s="33" t="str">
        <f>IF(Ahmed[[#This Row],[Sales]]&gt;=500,"High","low")</f>
        <v>High</v>
      </c>
      <c r="P195" s="1">
        <v>3</v>
      </c>
      <c r="Q195" s="1">
        <v>0.2</v>
      </c>
      <c r="R195" s="2">
        <v>46.976400000000012</v>
      </c>
      <c r="S195" s="33">
        <f>Ahmed[[#This Row],[Profit]]-Ahmed[[#This Row],[Discount]]</f>
        <v>46.77640000000001</v>
      </c>
    </row>
    <row r="196" spans="1:19">
      <c r="A196" s="1">
        <v>194</v>
      </c>
      <c r="B196" s="1" t="s">
        <v>130</v>
      </c>
      <c r="C196" s="1" t="s">
        <v>92</v>
      </c>
      <c r="D196" s="1" t="s">
        <v>161</v>
      </c>
      <c r="E196" s="1" t="s">
        <v>162</v>
      </c>
      <c r="F196" s="1" t="s">
        <v>114</v>
      </c>
      <c r="G196" s="1" t="s">
        <v>62</v>
      </c>
      <c r="H196" s="33" t="str">
        <f>VLOOKUP(Ahmed[[#This Row],[Category]],Code!$C$2:$D$5,2,0)</f>
        <v>O-102</v>
      </c>
      <c r="I196" s="1" t="s">
        <v>74</v>
      </c>
      <c r="J196" t="s">
        <v>345</v>
      </c>
      <c r="K196" s="1">
        <v>19.899999999999999</v>
      </c>
      <c r="L196" s="33">
        <f>Ahmed[[#This Row],[Sales]]*$L$1</f>
        <v>2985</v>
      </c>
      <c r="M196" s="33"/>
      <c r="N1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6" s="33" t="str">
        <f>IF(Ahmed[[#This Row],[Sales]]&gt;=500,"High","low")</f>
        <v>low</v>
      </c>
      <c r="P196" s="1">
        <v>5</v>
      </c>
      <c r="Q196" s="1">
        <v>0</v>
      </c>
      <c r="R196" s="2">
        <v>6.5669999999999984</v>
      </c>
      <c r="S196" s="33">
        <f>Ahmed[[#This Row],[Profit]]-Ahmed[[#This Row],[Discount]]</f>
        <v>6.5669999999999984</v>
      </c>
    </row>
    <row r="197" spans="1:19">
      <c r="A197" s="1">
        <v>195</v>
      </c>
      <c r="B197" s="1" t="s">
        <v>65</v>
      </c>
      <c r="C197" s="1" t="s">
        <v>58</v>
      </c>
      <c r="D197" s="1" t="s">
        <v>346</v>
      </c>
      <c r="E197" s="1" t="s">
        <v>60</v>
      </c>
      <c r="F197" s="1" t="s">
        <v>61</v>
      </c>
      <c r="G197" s="1" t="s">
        <v>62</v>
      </c>
      <c r="H197" s="33" t="str">
        <f>VLOOKUP(Ahmed[[#This Row],[Category]],Code!$C$2:$D$5,2,0)</f>
        <v>O-102</v>
      </c>
      <c r="I197" s="1" t="s">
        <v>123</v>
      </c>
      <c r="J197" t="s">
        <v>124</v>
      </c>
      <c r="K197" s="1">
        <v>14.280000000000001</v>
      </c>
      <c r="L197" s="33">
        <f>Ahmed[[#This Row],[Sales]]*$L$1</f>
        <v>2142</v>
      </c>
      <c r="M197" s="33"/>
      <c r="N1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7" s="33" t="str">
        <f>IF(Ahmed[[#This Row],[Sales]]&gt;=500,"High","low")</f>
        <v>low</v>
      </c>
      <c r="P197" s="1">
        <v>7</v>
      </c>
      <c r="Q197" s="1">
        <v>0</v>
      </c>
      <c r="R197" s="2">
        <v>6.7115999999999989</v>
      </c>
      <c r="S197" s="33">
        <f>Ahmed[[#This Row],[Profit]]-Ahmed[[#This Row],[Discount]]</f>
        <v>6.7115999999999989</v>
      </c>
    </row>
    <row r="198" spans="1:19">
      <c r="A198" s="1">
        <v>196</v>
      </c>
      <c r="B198" s="1" t="s">
        <v>65</v>
      </c>
      <c r="C198" s="1" t="s">
        <v>49</v>
      </c>
      <c r="D198" s="1" t="s">
        <v>347</v>
      </c>
      <c r="E198" s="1" t="s">
        <v>248</v>
      </c>
      <c r="F198" s="1" t="s">
        <v>114</v>
      </c>
      <c r="G198" s="1" t="s">
        <v>62</v>
      </c>
      <c r="H198" s="33" t="str">
        <f>VLOOKUP(Ahmed[[#This Row],[Category]],Code!$C$2:$D$5,2,0)</f>
        <v>O-102</v>
      </c>
      <c r="I198" s="1" t="s">
        <v>74</v>
      </c>
      <c r="J198" t="s">
        <v>348</v>
      </c>
      <c r="K198" s="1">
        <v>7.4080000000000004</v>
      </c>
      <c r="L198" s="33">
        <f>Ahmed[[#This Row],[Sales]]*$L$1</f>
        <v>1111.2</v>
      </c>
      <c r="M198" s="33"/>
      <c r="N19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98" s="33" t="str">
        <f>IF(Ahmed[[#This Row],[Sales]]&gt;=500,"High","low")</f>
        <v>low</v>
      </c>
      <c r="P198" s="1">
        <v>2</v>
      </c>
      <c r="Q198" s="1">
        <v>0.2</v>
      </c>
      <c r="R198" s="2">
        <v>1.2037999999999995</v>
      </c>
      <c r="S198" s="33">
        <f>Ahmed[[#This Row],[Profit]]-Ahmed[[#This Row],[Discount]]</f>
        <v>1.0037999999999996</v>
      </c>
    </row>
    <row r="199" spans="1:19">
      <c r="A199" s="1">
        <v>197</v>
      </c>
      <c r="B199" s="1" t="s">
        <v>65</v>
      </c>
      <c r="C199" s="1" t="s">
        <v>49</v>
      </c>
      <c r="D199" s="1" t="s">
        <v>347</v>
      </c>
      <c r="E199" s="1" t="s">
        <v>248</v>
      </c>
      <c r="F199" s="1" t="s">
        <v>114</v>
      </c>
      <c r="G199" s="1" t="s">
        <v>62</v>
      </c>
      <c r="H199" s="33" t="str">
        <f>VLOOKUP(Ahmed[[#This Row],[Category]],Code!$C$2:$D$5,2,0)</f>
        <v>O-102</v>
      </c>
      <c r="I199" s="1" t="s">
        <v>74</v>
      </c>
      <c r="J199" t="s">
        <v>349</v>
      </c>
      <c r="K199" s="1">
        <v>6.048</v>
      </c>
      <c r="L199" s="33">
        <f>Ahmed[[#This Row],[Sales]]*$L$1</f>
        <v>907.2</v>
      </c>
      <c r="M199" s="33"/>
      <c r="N199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99" s="33" t="str">
        <f>IF(Ahmed[[#This Row],[Sales]]&gt;=500,"High","low")</f>
        <v>low</v>
      </c>
      <c r="P199" s="1">
        <v>3</v>
      </c>
      <c r="Q199" s="1">
        <v>0.2</v>
      </c>
      <c r="R199" s="2">
        <v>1.5876000000000006</v>
      </c>
      <c r="S199" s="33">
        <f>Ahmed[[#This Row],[Profit]]-Ahmed[[#This Row],[Discount]]</f>
        <v>1.3876000000000006</v>
      </c>
    </row>
    <row r="200" spans="1:19">
      <c r="A200" s="1">
        <v>198</v>
      </c>
      <c r="B200" s="1" t="s">
        <v>65</v>
      </c>
      <c r="C200" s="1" t="s">
        <v>92</v>
      </c>
      <c r="D200" s="1" t="s">
        <v>350</v>
      </c>
      <c r="E200" s="1" t="s">
        <v>351</v>
      </c>
      <c r="F200" s="1" t="s">
        <v>114</v>
      </c>
      <c r="G200" s="1" t="s">
        <v>62</v>
      </c>
      <c r="H200" s="33" t="str">
        <f>VLOOKUP(Ahmed[[#This Row],[Category]],Code!$C$2:$D$5,2,0)</f>
        <v>O-102</v>
      </c>
      <c r="I200" s="1" t="s">
        <v>70</v>
      </c>
      <c r="J200" t="s">
        <v>352</v>
      </c>
      <c r="K200" s="1">
        <v>46.26</v>
      </c>
      <c r="L200" s="33">
        <f>Ahmed[[#This Row],[Sales]]*$L$1</f>
        <v>6939</v>
      </c>
      <c r="M200" s="33"/>
      <c r="N2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00" s="33" t="str">
        <f>IF(Ahmed[[#This Row],[Sales]]&gt;=500,"High","low")</f>
        <v>low</v>
      </c>
      <c r="P200" s="1">
        <v>3</v>
      </c>
      <c r="Q200" s="1">
        <v>0</v>
      </c>
      <c r="R200" s="2">
        <v>12.0276</v>
      </c>
      <c r="S200" s="33">
        <f>Ahmed[[#This Row],[Profit]]-Ahmed[[#This Row],[Discount]]</f>
        <v>12.0276</v>
      </c>
    </row>
    <row r="201" spans="1:19">
      <c r="A201" s="1">
        <v>199</v>
      </c>
      <c r="B201" s="1" t="s">
        <v>65</v>
      </c>
      <c r="C201" s="1" t="s">
        <v>58</v>
      </c>
      <c r="D201" s="1" t="s">
        <v>112</v>
      </c>
      <c r="E201" s="1" t="s">
        <v>113</v>
      </c>
      <c r="F201" s="1" t="s">
        <v>114</v>
      </c>
      <c r="G201" s="1" t="s">
        <v>62</v>
      </c>
      <c r="H201" s="33" t="str">
        <f>VLOOKUP(Ahmed[[#This Row],[Category]],Code!$C$2:$D$5,2,0)</f>
        <v>O-102</v>
      </c>
      <c r="I201" s="1" t="s">
        <v>79</v>
      </c>
      <c r="J201" t="s">
        <v>353</v>
      </c>
      <c r="K201" s="1">
        <v>2.9460000000000006</v>
      </c>
      <c r="L201" s="33">
        <f>Ahmed[[#This Row],[Sales]]*$L$1</f>
        <v>441.90000000000009</v>
      </c>
      <c r="M201" s="33"/>
      <c r="N201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201" s="33" t="str">
        <f>IF(Ahmed[[#This Row],[Sales]]&gt;=500,"High","low")</f>
        <v>low</v>
      </c>
      <c r="P201" s="1">
        <v>2</v>
      </c>
      <c r="Q201" s="1">
        <v>0.7</v>
      </c>
      <c r="R201" s="2">
        <v>-2.2585999999999995</v>
      </c>
      <c r="S201" s="33">
        <f>Ahmed[[#This Row],[Profit]]-Ahmed[[#This Row],[Discount]]</f>
        <v>-2.9585999999999997</v>
      </c>
    </row>
    <row r="202" spans="1:19">
      <c r="A202" s="1">
        <v>200</v>
      </c>
      <c r="B202" s="1" t="s">
        <v>65</v>
      </c>
      <c r="C202" s="1" t="s">
        <v>58</v>
      </c>
      <c r="D202" s="1" t="s">
        <v>112</v>
      </c>
      <c r="E202" s="1" t="s">
        <v>113</v>
      </c>
      <c r="F202" s="1" t="s">
        <v>114</v>
      </c>
      <c r="G202" s="1" t="s">
        <v>62</v>
      </c>
      <c r="H202" s="33" t="str">
        <f>VLOOKUP(Ahmed[[#This Row],[Category]],Code!$C$2:$D$5,2,0)</f>
        <v>O-102</v>
      </c>
      <c r="I202" s="1" t="s">
        <v>87</v>
      </c>
      <c r="J202" t="s">
        <v>354</v>
      </c>
      <c r="K202" s="1">
        <v>16.056000000000001</v>
      </c>
      <c r="L202" s="33">
        <f>Ahmed[[#This Row],[Sales]]*$L$1</f>
        <v>2408.4</v>
      </c>
      <c r="M202" s="33"/>
      <c r="N2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02" s="33" t="str">
        <f>IF(Ahmed[[#This Row],[Sales]]&gt;=500,"High","low")</f>
        <v>low</v>
      </c>
      <c r="P202" s="1">
        <v>3</v>
      </c>
      <c r="Q202" s="1">
        <v>0.2</v>
      </c>
      <c r="R202" s="2">
        <v>5.8203000000000005</v>
      </c>
      <c r="S202" s="33">
        <f>Ahmed[[#This Row],[Profit]]-Ahmed[[#This Row],[Discount]]</f>
        <v>5.6203000000000003</v>
      </c>
    </row>
    <row r="203" spans="1:19">
      <c r="A203" s="1">
        <v>201</v>
      </c>
      <c r="B203" s="1" t="s">
        <v>65</v>
      </c>
      <c r="C203" s="1" t="s">
        <v>49</v>
      </c>
      <c r="D203" s="1" t="s">
        <v>355</v>
      </c>
      <c r="E203" s="1" t="s">
        <v>248</v>
      </c>
      <c r="F203" s="1" t="s">
        <v>114</v>
      </c>
      <c r="G203" s="1" t="s">
        <v>62</v>
      </c>
      <c r="H203" s="33" t="str">
        <f>VLOOKUP(Ahmed[[#This Row],[Category]],Code!$C$2:$D$5,2,0)</f>
        <v>O-102</v>
      </c>
      <c r="I203" s="1" t="s">
        <v>87</v>
      </c>
      <c r="J203" t="s">
        <v>356</v>
      </c>
      <c r="K203" s="1">
        <v>21.744000000000003</v>
      </c>
      <c r="L203" s="33">
        <f>Ahmed[[#This Row],[Sales]]*$L$1</f>
        <v>3261.6000000000004</v>
      </c>
      <c r="M203" s="33"/>
      <c r="N2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03" s="33" t="str">
        <f>IF(Ahmed[[#This Row],[Sales]]&gt;=500,"High","low")</f>
        <v>low</v>
      </c>
      <c r="P203" s="1">
        <v>3</v>
      </c>
      <c r="Q203" s="1">
        <v>0.2</v>
      </c>
      <c r="R203" s="2">
        <v>6.794999999999999</v>
      </c>
      <c r="S203" s="33">
        <f>Ahmed[[#This Row],[Profit]]-Ahmed[[#This Row],[Discount]]</f>
        <v>6.5949999999999989</v>
      </c>
    </row>
    <row r="204" spans="1:19">
      <c r="A204" s="1">
        <v>202</v>
      </c>
      <c r="B204" s="1" t="s">
        <v>130</v>
      </c>
      <c r="C204" s="1" t="s">
        <v>49</v>
      </c>
      <c r="D204" s="1" t="s">
        <v>357</v>
      </c>
      <c r="E204" s="1" t="s">
        <v>232</v>
      </c>
      <c r="F204" s="1" t="s">
        <v>61</v>
      </c>
      <c r="G204" s="1" t="s">
        <v>53</v>
      </c>
      <c r="H204" s="33" t="str">
        <f>VLOOKUP(Ahmed[[#This Row],[Category]],Code!$C$2:$D$5,2,0)</f>
        <v>F-101</v>
      </c>
      <c r="I204" s="1" t="s">
        <v>68</v>
      </c>
      <c r="J204" t="s">
        <v>358</v>
      </c>
      <c r="K204" s="1">
        <v>218.75</v>
      </c>
      <c r="L204" s="33">
        <f>Ahmed[[#This Row],[Sales]]*$L$1</f>
        <v>32812.5</v>
      </c>
      <c r="M204" s="33"/>
      <c r="N2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04" s="33" t="str">
        <f>IF(Ahmed[[#This Row],[Sales]]&gt;=500,"High","low")</f>
        <v>low</v>
      </c>
      <c r="P204" s="1">
        <v>2</v>
      </c>
      <c r="Q204" s="1">
        <v>0.5</v>
      </c>
      <c r="R204" s="2">
        <v>-161.875</v>
      </c>
      <c r="S204" s="33">
        <f>Ahmed[[#This Row],[Profit]]-Ahmed[[#This Row],[Discount]]</f>
        <v>-162.375</v>
      </c>
    </row>
    <row r="205" spans="1:19">
      <c r="A205" s="1">
        <v>203</v>
      </c>
      <c r="B205" s="1" t="s">
        <v>130</v>
      </c>
      <c r="C205" s="1" t="s">
        <v>49</v>
      </c>
      <c r="D205" s="1" t="s">
        <v>357</v>
      </c>
      <c r="E205" s="1" t="s">
        <v>232</v>
      </c>
      <c r="F205" s="1" t="s">
        <v>61</v>
      </c>
      <c r="G205" s="1" t="s">
        <v>62</v>
      </c>
      <c r="H205" s="33" t="str">
        <f>VLOOKUP(Ahmed[[#This Row],[Category]],Code!$C$2:$D$5,2,0)</f>
        <v>O-102</v>
      </c>
      <c r="I205" s="1" t="s">
        <v>81</v>
      </c>
      <c r="J205" t="s">
        <v>359</v>
      </c>
      <c r="K205" s="1">
        <v>2.6</v>
      </c>
      <c r="L205" s="33">
        <f>Ahmed[[#This Row],[Sales]]*$L$1</f>
        <v>390</v>
      </c>
      <c r="M205" s="33"/>
      <c r="N205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205" s="33" t="str">
        <f>IF(Ahmed[[#This Row],[Sales]]&gt;=500,"High","low")</f>
        <v>low</v>
      </c>
      <c r="P205" s="1">
        <v>1</v>
      </c>
      <c r="Q205" s="1">
        <v>0.2</v>
      </c>
      <c r="R205" s="2">
        <v>0.29249999999999987</v>
      </c>
      <c r="S205" s="33">
        <f>Ahmed[[#This Row],[Profit]]-Ahmed[[#This Row],[Discount]]</f>
        <v>9.249999999999986E-2</v>
      </c>
    </row>
    <row r="206" spans="1:19">
      <c r="A206" s="1">
        <v>204</v>
      </c>
      <c r="B206" s="1" t="s">
        <v>48</v>
      </c>
      <c r="C206" s="1" t="s">
        <v>49</v>
      </c>
      <c r="D206" s="1" t="s">
        <v>360</v>
      </c>
      <c r="E206" s="1" t="s">
        <v>94</v>
      </c>
      <c r="F206" s="1" t="s">
        <v>95</v>
      </c>
      <c r="G206" s="1" t="s">
        <v>62</v>
      </c>
      <c r="H206" s="33" t="str">
        <f>VLOOKUP(Ahmed[[#This Row],[Category]],Code!$C$2:$D$5,2,0)</f>
        <v>O-102</v>
      </c>
      <c r="I206" s="1" t="s">
        <v>81</v>
      </c>
      <c r="J206" t="s">
        <v>361</v>
      </c>
      <c r="K206" s="1">
        <v>66.283999999999992</v>
      </c>
      <c r="L206" s="33">
        <f>Ahmed[[#This Row],[Sales]]*$L$1</f>
        <v>9942.5999999999985</v>
      </c>
      <c r="M206" s="33"/>
      <c r="N2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06" s="33" t="str">
        <f>IF(Ahmed[[#This Row],[Sales]]&gt;=500,"High","low")</f>
        <v>low</v>
      </c>
      <c r="P206" s="1">
        <v>2</v>
      </c>
      <c r="Q206" s="1">
        <v>0.8</v>
      </c>
      <c r="R206" s="2">
        <v>-178.96680000000001</v>
      </c>
      <c r="S206" s="33">
        <f>Ahmed[[#This Row],[Profit]]-Ahmed[[#This Row],[Discount]]</f>
        <v>-179.76680000000002</v>
      </c>
    </row>
    <row r="207" spans="1:19">
      <c r="A207" s="1">
        <v>205</v>
      </c>
      <c r="B207" s="1" t="s">
        <v>65</v>
      </c>
      <c r="C207" s="1" t="s">
        <v>58</v>
      </c>
      <c r="D207" s="1" t="s">
        <v>289</v>
      </c>
      <c r="E207" s="1" t="s">
        <v>190</v>
      </c>
      <c r="F207" s="1" t="s">
        <v>52</v>
      </c>
      <c r="G207" s="1" t="s">
        <v>53</v>
      </c>
      <c r="H207" s="33" t="str">
        <f>VLOOKUP(Ahmed[[#This Row],[Category]],Code!$C$2:$D$5,2,0)</f>
        <v>F-101</v>
      </c>
      <c r="I207" s="1" t="s">
        <v>72</v>
      </c>
      <c r="J207" t="s">
        <v>362</v>
      </c>
      <c r="K207" s="1">
        <v>35.168000000000006</v>
      </c>
      <c r="L207" s="33">
        <f>Ahmed[[#This Row],[Sales]]*$L$1</f>
        <v>5275.2000000000007</v>
      </c>
      <c r="M207" s="33"/>
      <c r="N2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07" s="33" t="str">
        <f>IF(Ahmed[[#This Row],[Sales]]&gt;=500,"High","low")</f>
        <v>low</v>
      </c>
      <c r="P207" s="1">
        <v>7</v>
      </c>
      <c r="Q207" s="1">
        <v>0.2</v>
      </c>
      <c r="R207" s="2">
        <v>9.6712000000000025</v>
      </c>
      <c r="S207" s="33">
        <f>Ahmed[[#This Row],[Profit]]-Ahmed[[#This Row],[Discount]]</f>
        <v>9.4712000000000032</v>
      </c>
    </row>
    <row r="208" spans="1:19">
      <c r="A208" s="1">
        <v>206</v>
      </c>
      <c r="B208" s="1" t="s">
        <v>65</v>
      </c>
      <c r="C208" s="1" t="s">
        <v>49</v>
      </c>
      <c r="D208" s="1" t="s">
        <v>363</v>
      </c>
      <c r="E208" s="1" t="s">
        <v>60</v>
      </c>
      <c r="F208" s="1" t="s">
        <v>61</v>
      </c>
      <c r="G208" s="1" t="s">
        <v>76</v>
      </c>
      <c r="H208" s="33" t="str">
        <f>VLOOKUP(Ahmed[[#This Row],[Category]],Code!$C$2:$D$5,2,0)</f>
        <v>T-103</v>
      </c>
      <c r="I208" s="1" t="s">
        <v>77</v>
      </c>
      <c r="J208" t="s">
        <v>364</v>
      </c>
      <c r="K208" s="1">
        <v>444.76800000000003</v>
      </c>
      <c r="L208" s="33">
        <f>Ahmed[[#This Row],[Sales]]*$L$1</f>
        <v>66715.200000000012</v>
      </c>
      <c r="M208" s="33"/>
      <c r="N2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08" s="33" t="str">
        <f>IF(Ahmed[[#This Row],[Sales]]&gt;=500,"High","low")</f>
        <v>low</v>
      </c>
      <c r="P208" s="1">
        <v>4</v>
      </c>
      <c r="Q208" s="1">
        <v>0.2</v>
      </c>
      <c r="R208" s="2">
        <v>44.476800000000026</v>
      </c>
      <c r="S208" s="33">
        <f>Ahmed[[#This Row],[Profit]]-Ahmed[[#This Row],[Discount]]</f>
        <v>44.276800000000023</v>
      </c>
    </row>
    <row r="209" spans="1:19">
      <c r="A209" s="1">
        <v>207</v>
      </c>
      <c r="B209" s="1" t="s">
        <v>65</v>
      </c>
      <c r="C209" s="1" t="s">
        <v>49</v>
      </c>
      <c r="D209" s="1" t="s">
        <v>365</v>
      </c>
      <c r="E209" s="1" t="s">
        <v>149</v>
      </c>
      <c r="F209" s="1" t="s">
        <v>95</v>
      </c>
      <c r="G209" s="1" t="s">
        <v>62</v>
      </c>
      <c r="H209" s="33" t="str">
        <f>VLOOKUP(Ahmed[[#This Row],[Category]],Code!$C$2:$D$5,2,0)</f>
        <v>O-102</v>
      </c>
      <c r="I209" s="1" t="s">
        <v>70</v>
      </c>
      <c r="J209" t="s">
        <v>366</v>
      </c>
      <c r="K209" s="1">
        <v>83.92</v>
      </c>
      <c r="L209" s="33">
        <f>Ahmed[[#This Row],[Sales]]*$L$1</f>
        <v>12588</v>
      </c>
      <c r="M209" s="33"/>
      <c r="N2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09" s="33" t="str">
        <f>IF(Ahmed[[#This Row],[Sales]]&gt;=500,"High","low")</f>
        <v>low</v>
      </c>
      <c r="P209" s="1">
        <v>4</v>
      </c>
      <c r="Q209" s="1">
        <v>0</v>
      </c>
      <c r="R209" s="2">
        <v>5.8743999999999943</v>
      </c>
      <c r="S209" s="33">
        <f>Ahmed[[#This Row],[Profit]]-Ahmed[[#This Row],[Discount]]</f>
        <v>5.8743999999999943</v>
      </c>
    </row>
    <row r="210" spans="1:19">
      <c r="A210" s="1">
        <v>208</v>
      </c>
      <c r="B210" s="1" t="s">
        <v>65</v>
      </c>
      <c r="C210" s="1" t="s">
        <v>49</v>
      </c>
      <c r="D210" s="1" t="s">
        <v>365</v>
      </c>
      <c r="E210" s="1" t="s">
        <v>149</v>
      </c>
      <c r="F210" s="1" t="s">
        <v>95</v>
      </c>
      <c r="G210" s="1" t="s">
        <v>76</v>
      </c>
      <c r="H210" s="33" t="str">
        <f>VLOOKUP(Ahmed[[#This Row],[Category]],Code!$C$2:$D$5,2,0)</f>
        <v>T-103</v>
      </c>
      <c r="I210" s="1" t="s">
        <v>77</v>
      </c>
      <c r="J210" t="s">
        <v>367</v>
      </c>
      <c r="K210" s="1">
        <v>131.97999999999999</v>
      </c>
      <c r="L210" s="33">
        <f>Ahmed[[#This Row],[Sales]]*$L$1</f>
        <v>19797</v>
      </c>
      <c r="M210" s="33"/>
      <c r="N2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10" s="33" t="str">
        <f>IF(Ahmed[[#This Row],[Sales]]&gt;=500,"High","low")</f>
        <v>low</v>
      </c>
      <c r="P210" s="1">
        <v>2</v>
      </c>
      <c r="Q210" s="1">
        <v>0</v>
      </c>
      <c r="R210" s="2">
        <v>35.634600000000006</v>
      </c>
      <c r="S210" s="33">
        <f>Ahmed[[#This Row],[Profit]]-Ahmed[[#This Row],[Discount]]</f>
        <v>35.634600000000006</v>
      </c>
    </row>
    <row r="211" spans="1:19">
      <c r="A211" s="1">
        <v>209</v>
      </c>
      <c r="B211" s="1" t="s">
        <v>65</v>
      </c>
      <c r="C211" s="1" t="s">
        <v>49</v>
      </c>
      <c r="D211" s="1" t="s">
        <v>365</v>
      </c>
      <c r="E211" s="1" t="s">
        <v>149</v>
      </c>
      <c r="F211" s="1" t="s">
        <v>95</v>
      </c>
      <c r="G211" s="1" t="s">
        <v>62</v>
      </c>
      <c r="H211" s="33" t="str">
        <f>VLOOKUP(Ahmed[[#This Row],[Category]],Code!$C$2:$D$5,2,0)</f>
        <v>O-102</v>
      </c>
      <c r="I211" s="1" t="s">
        <v>79</v>
      </c>
      <c r="J211" t="s">
        <v>265</v>
      </c>
      <c r="K211" s="1">
        <v>15.92</v>
      </c>
      <c r="L211" s="33">
        <f>Ahmed[[#This Row],[Sales]]*$L$1</f>
        <v>2388</v>
      </c>
      <c r="M211" s="33"/>
      <c r="N2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11" s="33" t="str">
        <f>IF(Ahmed[[#This Row],[Sales]]&gt;=500,"High","low")</f>
        <v>low</v>
      </c>
      <c r="P211" s="1">
        <v>4</v>
      </c>
      <c r="Q211" s="1">
        <v>0</v>
      </c>
      <c r="R211" s="2">
        <v>7.4824000000000002</v>
      </c>
      <c r="S211" s="33">
        <f>Ahmed[[#This Row],[Profit]]-Ahmed[[#This Row],[Discount]]</f>
        <v>7.4824000000000002</v>
      </c>
    </row>
    <row r="212" spans="1:19">
      <c r="A212" s="1">
        <v>210</v>
      </c>
      <c r="B212" s="1" t="s">
        <v>65</v>
      </c>
      <c r="C212" s="1" t="s">
        <v>49</v>
      </c>
      <c r="D212" s="1" t="s">
        <v>365</v>
      </c>
      <c r="E212" s="1" t="s">
        <v>149</v>
      </c>
      <c r="F212" s="1" t="s">
        <v>95</v>
      </c>
      <c r="G212" s="1" t="s">
        <v>62</v>
      </c>
      <c r="H212" s="33" t="str">
        <f>VLOOKUP(Ahmed[[#This Row],[Category]],Code!$C$2:$D$5,2,0)</f>
        <v>O-102</v>
      </c>
      <c r="I212" s="1" t="s">
        <v>163</v>
      </c>
      <c r="J212" t="s">
        <v>368</v>
      </c>
      <c r="K212" s="1">
        <v>52.29</v>
      </c>
      <c r="L212" s="33">
        <f>Ahmed[[#This Row],[Sales]]*$L$1</f>
        <v>7843.5</v>
      </c>
      <c r="M212" s="33"/>
      <c r="N2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12" s="33" t="str">
        <f>IF(Ahmed[[#This Row],[Sales]]&gt;=500,"High","low")</f>
        <v>low</v>
      </c>
      <c r="P212" s="1">
        <v>9</v>
      </c>
      <c r="Q212" s="1">
        <v>0</v>
      </c>
      <c r="R212" s="2">
        <v>16.209899999999998</v>
      </c>
      <c r="S212" s="33">
        <f>Ahmed[[#This Row],[Profit]]-Ahmed[[#This Row],[Discount]]</f>
        <v>16.209899999999998</v>
      </c>
    </row>
    <row r="213" spans="1:19">
      <c r="A213" s="1">
        <v>211</v>
      </c>
      <c r="B213" s="1" t="s">
        <v>65</v>
      </c>
      <c r="C213" s="1" t="s">
        <v>49</v>
      </c>
      <c r="D213" s="1" t="s">
        <v>365</v>
      </c>
      <c r="E213" s="1" t="s">
        <v>149</v>
      </c>
      <c r="F213" s="1" t="s">
        <v>95</v>
      </c>
      <c r="G213" s="1" t="s">
        <v>62</v>
      </c>
      <c r="H213" s="33" t="str">
        <f>VLOOKUP(Ahmed[[#This Row],[Category]],Code!$C$2:$D$5,2,0)</f>
        <v>O-102</v>
      </c>
      <c r="I213" s="1" t="s">
        <v>70</v>
      </c>
      <c r="J213" t="s">
        <v>369</v>
      </c>
      <c r="K213" s="1">
        <v>91.99</v>
      </c>
      <c r="L213" s="33">
        <f>Ahmed[[#This Row],[Sales]]*$L$1</f>
        <v>13798.5</v>
      </c>
      <c r="M213" s="33"/>
      <c r="N2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13" s="33" t="str">
        <f>IF(Ahmed[[#This Row],[Sales]]&gt;=500,"High","low")</f>
        <v>low</v>
      </c>
      <c r="P213" s="1">
        <v>1</v>
      </c>
      <c r="Q213" s="1">
        <v>0</v>
      </c>
      <c r="R213" s="2">
        <v>3.6795999999999935</v>
      </c>
      <c r="S213" s="33">
        <f>Ahmed[[#This Row],[Profit]]-Ahmed[[#This Row],[Discount]]</f>
        <v>3.6795999999999935</v>
      </c>
    </row>
    <row r="214" spans="1:19">
      <c r="A214" s="1">
        <v>212</v>
      </c>
      <c r="B214" s="1" t="s">
        <v>48</v>
      </c>
      <c r="C214" s="1" t="s">
        <v>58</v>
      </c>
      <c r="D214" s="1" t="s">
        <v>360</v>
      </c>
      <c r="E214" s="1" t="s">
        <v>94</v>
      </c>
      <c r="F214" s="1" t="s">
        <v>95</v>
      </c>
      <c r="G214" s="1" t="s">
        <v>76</v>
      </c>
      <c r="H214" s="33" t="str">
        <f>VLOOKUP(Ahmed[[#This Row],[Category]],Code!$C$2:$D$5,2,0)</f>
        <v>T-103</v>
      </c>
      <c r="I214" s="1" t="s">
        <v>118</v>
      </c>
      <c r="J214" t="s">
        <v>370</v>
      </c>
      <c r="K214" s="1">
        <v>20.8</v>
      </c>
      <c r="L214" s="33">
        <f>Ahmed[[#This Row],[Sales]]*$L$1</f>
        <v>3120</v>
      </c>
      <c r="M214" s="33"/>
      <c r="N2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14" s="33" t="str">
        <f>IF(Ahmed[[#This Row],[Sales]]&gt;=500,"High","low")</f>
        <v>low</v>
      </c>
      <c r="P214" s="1">
        <v>2</v>
      </c>
      <c r="Q214" s="1">
        <v>0.2</v>
      </c>
      <c r="R214" s="2">
        <v>6.4999999999999991</v>
      </c>
      <c r="S214" s="33">
        <f>Ahmed[[#This Row],[Profit]]-Ahmed[[#This Row],[Discount]]</f>
        <v>6.2999999999999989</v>
      </c>
    </row>
    <row r="215" spans="1:19">
      <c r="A215" s="1">
        <v>213</v>
      </c>
      <c r="B215" s="1" t="s">
        <v>65</v>
      </c>
      <c r="C215" s="1" t="s">
        <v>58</v>
      </c>
      <c r="D215" s="1" t="s">
        <v>371</v>
      </c>
      <c r="E215" s="1" t="s">
        <v>248</v>
      </c>
      <c r="F215" s="1" t="s">
        <v>114</v>
      </c>
      <c r="G215" s="1" t="s">
        <v>62</v>
      </c>
      <c r="H215" s="33" t="str">
        <f>VLOOKUP(Ahmed[[#This Row],[Category]],Code!$C$2:$D$5,2,0)</f>
        <v>O-102</v>
      </c>
      <c r="I215" s="1" t="s">
        <v>63</v>
      </c>
      <c r="J215" t="s">
        <v>372</v>
      </c>
      <c r="K215" s="1">
        <v>23.680000000000003</v>
      </c>
      <c r="L215" s="33">
        <f>Ahmed[[#This Row],[Sales]]*$L$1</f>
        <v>3552.0000000000005</v>
      </c>
      <c r="M215" s="33"/>
      <c r="N2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15" s="33" t="str">
        <f>IF(Ahmed[[#This Row],[Sales]]&gt;=500,"High","low")</f>
        <v>low</v>
      </c>
      <c r="P215" s="1">
        <v>2</v>
      </c>
      <c r="Q215" s="1">
        <v>0.2</v>
      </c>
      <c r="R215" s="2">
        <v>8.879999999999999</v>
      </c>
      <c r="S215" s="33">
        <f>Ahmed[[#This Row],[Profit]]-Ahmed[[#This Row],[Discount]]</f>
        <v>8.68</v>
      </c>
    </row>
    <row r="216" spans="1:19">
      <c r="A216" s="1">
        <v>214</v>
      </c>
      <c r="B216" s="1" t="s">
        <v>65</v>
      </c>
      <c r="C216" s="1" t="s">
        <v>58</v>
      </c>
      <c r="D216" s="1" t="s">
        <v>371</v>
      </c>
      <c r="E216" s="1" t="s">
        <v>248</v>
      </c>
      <c r="F216" s="1" t="s">
        <v>114</v>
      </c>
      <c r="G216" s="1" t="s">
        <v>53</v>
      </c>
      <c r="H216" s="33" t="str">
        <f>VLOOKUP(Ahmed[[#This Row],[Category]],Code!$C$2:$D$5,2,0)</f>
        <v>F-101</v>
      </c>
      <c r="I216" s="1" t="s">
        <v>54</v>
      </c>
      <c r="J216" t="s">
        <v>373</v>
      </c>
      <c r="K216" s="1">
        <v>452.45</v>
      </c>
      <c r="L216" s="33">
        <f>Ahmed[[#This Row],[Sales]]*$L$1</f>
        <v>67867.5</v>
      </c>
      <c r="M216" s="33"/>
      <c r="N2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16" s="33" t="str">
        <f>IF(Ahmed[[#This Row],[Sales]]&gt;=500,"High","low")</f>
        <v>low</v>
      </c>
      <c r="P216" s="1">
        <v>5</v>
      </c>
      <c r="Q216" s="1">
        <v>0.5</v>
      </c>
      <c r="R216" s="2">
        <v>-244.32300000000006</v>
      </c>
      <c r="S216" s="33">
        <f>Ahmed[[#This Row],[Profit]]-Ahmed[[#This Row],[Discount]]</f>
        <v>-244.82300000000006</v>
      </c>
    </row>
    <row r="217" spans="1:19">
      <c r="A217" s="1">
        <v>215</v>
      </c>
      <c r="B217" s="1" t="s">
        <v>65</v>
      </c>
      <c r="C217" s="1" t="s">
        <v>58</v>
      </c>
      <c r="D217" s="1" t="s">
        <v>371</v>
      </c>
      <c r="E217" s="1" t="s">
        <v>248</v>
      </c>
      <c r="F217" s="1" t="s">
        <v>114</v>
      </c>
      <c r="G217" s="1" t="s">
        <v>76</v>
      </c>
      <c r="H217" s="33" t="str">
        <f>VLOOKUP(Ahmed[[#This Row],[Category]],Code!$C$2:$D$5,2,0)</f>
        <v>T-103</v>
      </c>
      <c r="I217" s="1" t="s">
        <v>77</v>
      </c>
      <c r="J217" t="s">
        <v>238</v>
      </c>
      <c r="K217" s="1">
        <v>62.981999999999999</v>
      </c>
      <c r="L217" s="33">
        <f>Ahmed[[#This Row],[Sales]]*$L$1</f>
        <v>9447.2999999999993</v>
      </c>
      <c r="M217" s="33"/>
      <c r="N2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17" s="33" t="str">
        <f>IF(Ahmed[[#This Row],[Sales]]&gt;=500,"High","low")</f>
        <v>low</v>
      </c>
      <c r="P217" s="1">
        <v>3</v>
      </c>
      <c r="Q217" s="1">
        <v>0.4</v>
      </c>
      <c r="R217" s="2">
        <v>-14.695800000000006</v>
      </c>
      <c r="S217" s="33">
        <f>Ahmed[[#This Row],[Profit]]-Ahmed[[#This Row],[Discount]]</f>
        <v>-15.095800000000006</v>
      </c>
    </row>
    <row r="218" spans="1:19">
      <c r="A218" s="1">
        <v>216</v>
      </c>
      <c r="B218" s="1" t="s">
        <v>65</v>
      </c>
      <c r="C218" s="1" t="s">
        <v>58</v>
      </c>
      <c r="D218" s="1" t="s">
        <v>371</v>
      </c>
      <c r="E218" s="1" t="s">
        <v>248</v>
      </c>
      <c r="F218" s="1" t="s">
        <v>114</v>
      </c>
      <c r="G218" s="1" t="s">
        <v>76</v>
      </c>
      <c r="H218" s="33" t="str">
        <f>VLOOKUP(Ahmed[[#This Row],[Category]],Code!$C$2:$D$5,2,0)</f>
        <v>T-103</v>
      </c>
      <c r="I218" s="1" t="s">
        <v>313</v>
      </c>
      <c r="J218" t="s">
        <v>374</v>
      </c>
      <c r="K218" s="1">
        <v>1188.0000000000002</v>
      </c>
      <c r="L218" s="33">
        <f>Ahmed[[#This Row],[Sales]]*$L$1</f>
        <v>178200.00000000003</v>
      </c>
      <c r="M218" s="33"/>
      <c r="N2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18" s="33" t="str">
        <f>IF(Ahmed[[#This Row],[Sales]]&gt;=500,"High","low")</f>
        <v>High</v>
      </c>
      <c r="P218" s="1">
        <v>9</v>
      </c>
      <c r="Q218" s="1">
        <v>0.7</v>
      </c>
      <c r="R218" s="2">
        <v>-950.40000000000009</v>
      </c>
      <c r="S218" s="33">
        <f>Ahmed[[#This Row],[Profit]]-Ahmed[[#This Row],[Discount]]</f>
        <v>-951.10000000000014</v>
      </c>
    </row>
    <row r="219" spans="1:19">
      <c r="A219" s="1">
        <v>217</v>
      </c>
      <c r="B219" s="1" t="s">
        <v>65</v>
      </c>
      <c r="C219" s="1" t="s">
        <v>58</v>
      </c>
      <c r="D219" s="1" t="s">
        <v>371</v>
      </c>
      <c r="E219" s="1" t="s">
        <v>248</v>
      </c>
      <c r="F219" s="1" t="s">
        <v>114</v>
      </c>
      <c r="G219" s="1" t="s">
        <v>76</v>
      </c>
      <c r="H219" s="33" t="str">
        <f>VLOOKUP(Ahmed[[#This Row],[Category]],Code!$C$2:$D$5,2,0)</f>
        <v>T-103</v>
      </c>
      <c r="I219" s="1" t="s">
        <v>118</v>
      </c>
      <c r="J219" t="s">
        <v>375</v>
      </c>
      <c r="K219" s="1">
        <v>89.584000000000003</v>
      </c>
      <c r="L219" s="33">
        <f>Ahmed[[#This Row],[Sales]]*$L$1</f>
        <v>13437.6</v>
      </c>
      <c r="M219" s="33"/>
      <c r="N2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19" s="33" t="str">
        <f>IF(Ahmed[[#This Row],[Sales]]&gt;=500,"High","low")</f>
        <v>low</v>
      </c>
      <c r="P219" s="1">
        <v>2</v>
      </c>
      <c r="Q219" s="1">
        <v>0.2</v>
      </c>
      <c r="R219" s="2">
        <v>4.4792000000000058</v>
      </c>
      <c r="S219" s="33">
        <f>Ahmed[[#This Row],[Profit]]-Ahmed[[#This Row],[Discount]]</f>
        <v>4.2792000000000057</v>
      </c>
    </row>
    <row r="220" spans="1:19">
      <c r="A220" s="1">
        <v>218</v>
      </c>
      <c r="B220" s="1" t="s">
        <v>65</v>
      </c>
      <c r="C220" s="1" t="s">
        <v>49</v>
      </c>
      <c r="D220" s="1" t="s">
        <v>59</v>
      </c>
      <c r="E220" s="1" t="s">
        <v>60</v>
      </c>
      <c r="F220" s="1" t="s">
        <v>61</v>
      </c>
      <c r="G220" s="1" t="s">
        <v>62</v>
      </c>
      <c r="H220" s="33" t="str">
        <f>VLOOKUP(Ahmed[[#This Row],[Category]],Code!$C$2:$D$5,2,0)</f>
        <v>O-102</v>
      </c>
      <c r="I220" s="1" t="s">
        <v>70</v>
      </c>
      <c r="J220" t="s">
        <v>341</v>
      </c>
      <c r="K220" s="1">
        <v>93.06</v>
      </c>
      <c r="L220" s="33">
        <f>Ahmed[[#This Row],[Sales]]*$L$1</f>
        <v>13959</v>
      </c>
      <c r="M220" s="33"/>
      <c r="N2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20" s="33" t="str">
        <f>IF(Ahmed[[#This Row],[Sales]]&gt;=500,"High","low")</f>
        <v>low</v>
      </c>
      <c r="P220" s="1">
        <v>6</v>
      </c>
      <c r="Q220" s="1">
        <v>0</v>
      </c>
      <c r="R220" s="2">
        <v>26.056800000000003</v>
      </c>
      <c r="S220" s="33">
        <f>Ahmed[[#This Row],[Profit]]-Ahmed[[#This Row],[Discount]]</f>
        <v>26.056800000000003</v>
      </c>
    </row>
    <row r="221" spans="1:19">
      <c r="A221" s="1">
        <v>219</v>
      </c>
      <c r="B221" s="1" t="s">
        <v>65</v>
      </c>
      <c r="C221" s="1" t="s">
        <v>49</v>
      </c>
      <c r="D221" s="1" t="s">
        <v>59</v>
      </c>
      <c r="E221" s="1" t="s">
        <v>60</v>
      </c>
      <c r="F221" s="1" t="s">
        <v>61</v>
      </c>
      <c r="G221" s="1" t="s">
        <v>76</v>
      </c>
      <c r="H221" s="33" t="str">
        <f>VLOOKUP(Ahmed[[#This Row],[Category]],Code!$C$2:$D$5,2,0)</f>
        <v>T-103</v>
      </c>
      <c r="I221" s="1" t="s">
        <v>77</v>
      </c>
      <c r="J221" t="s">
        <v>376</v>
      </c>
      <c r="K221" s="1">
        <v>302.37599999999998</v>
      </c>
      <c r="L221" s="33">
        <f>Ahmed[[#This Row],[Sales]]*$L$1</f>
        <v>45356.399999999994</v>
      </c>
      <c r="M221" s="33"/>
      <c r="N2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21" s="33" t="str">
        <f>IF(Ahmed[[#This Row],[Sales]]&gt;=500,"High","low")</f>
        <v>low</v>
      </c>
      <c r="P221" s="1">
        <v>3</v>
      </c>
      <c r="Q221" s="1">
        <v>0.2</v>
      </c>
      <c r="R221" s="2">
        <v>22.678200000000018</v>
      </c>
      <c r="S221" s="33">
        <f>Ahmed[[#This Row],[Profit]]-Ahmed[[#This Row],[Discount]]</f>
        <v>22.478200000000019</v>
      </c>
    </row>
    <row r="222" spans="1:19">
      <c r="A222" s="1">
        <v>220</v>
      </c>
      <c r="B222" s="1" t="s">
        <v>130</v>
      </c>
      <c r="C222" s="1" t="s">
        <v>49</v>
      </c>
      <c r="D222" s="1" t="s">
        <v>377</v>
      </c>
      <c r="E222" s="1" t="s">
        <v>248</v>
      </c>
      <c r="F222" s="1" t="s">
        <v>114</v>
      </c>
      <c r="G222" s="1" t="s">
        <v>62</v>
      </c>
      <c r="H222" s="33" t="str">
        <f>VLOOKUP(Ahmed[[#This Row],[Category]],Code!$C$2:$D$5,2,0)</f>
        <v>O-102</v>
      </c>
      <c r="I222" s="1" t="s">
        <v>163</v>
      </c>
      <c r="J222" t="s">
        <v>378</v>
      </c>
      <c r="K222" s="1">
        <v>5.5840000000000005</v>
      </c>
      <c r="L222" s="33">
        <f>Ahmed[[#This Row],[Sales]]*$L$1</f>
        <v>837.6</v>
      </c>
      <c r="M222" s="33"/>
      <c r="N222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222" s="33" t="str">
        <f>IF(Ahmed[[#This Row],[Sales]]&gt;=500,"High","low")</f>
        <v>low</v>
      </c>
      <c r="P222" s="1">
        <v>2</v>
      </c>
      <c r="Q222" s="1">
        <v>0.2</v>
      </c>
      <c r="R222" s="2">
        <v>1.8147999999999997</v>
      </c>
      <c r="S222" s="33">
        <f>Ahmed[[#This Row],[Profit]]-Ahmed[[#This Row],[Discount]]</f>
        <v>1.6147999999999998</v>
      </c>
    </row>
    <row r="223" spans="1:19">
      <c r="A223" s="1">
        <v>221</v>
      </c>
      <c r="B223" s="1" t="s">
        <v>130</v>
      </c>
      <c r="C223" s="1" t="s">
        <v>49</v>
      </c>
      <c r="D223" s="1" t="s">
        <v>377</v>
      </c>
      <c r="E223" s="1" t="s">
        <v>248</v>
      </c>
      <c r="F223" s="1" t="s">
        <v>114</v>
      </c>
      <c r="G223" s="1" t="s">
        <v>62</v>
      </c>
      <c r="H223" s="33" t="str">
        <f>VLOOKUP(Ahmed[[#This Row],[Category]],Code!$C$2:$D$5,2,0)</f>
        <v>O-102</v>
      </c>
      <c r="I223" s="1" t="s">
        <v>87</v>
      </c>
      <c r="J223" t="s">
        <v>379</v>
      </c>
      <c r="K223" s="1">
        <v>22.704000000000004</v>
      </c>
      <c r="L223" s="33">
        <f>Ahmed[[#This Row],[Sales]]*$L$1</f>
        <v>3405.6000000000008</v>
      </c>
      <c r="M223" s="33"/>
      <c r="N2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23" s="33" t="str">
        <f>IF(Ahmed[[#This Row],[Sales]]&gt;=500,"High","low")</f>
        <v>low</v>
      </c>
      <c r="P223" s="1">
        <v>6</v>
      </c>
      <c r="Q223" s="1">
        <v>0.2</v>
      </c>
      <c r="R223" s="2">
        <v>8.2302</v>
      </c>
      <c r="S223" s="33">
        <f>Ahmed[[#This Row],[Profit]]-Ahmed[[#This Row],[Discount]]</f>
        <v>8.0302000000000007</v>
      </c>
    </row>
    <row r="224" spans="1:19">
      <c r="A224" s="1">
        <v>222</v>
      </c>
      <c r="B224" s="1" t="s">
        <v>130</v>
      </c>
      <c r="C224" s="1" t="s">
        <v>49</v>
      </c>
      <c r="D224" s="1" t="s">
        <v>377</v>
      </c>
      <c r="E224" s="1" t="s">
        <v>248</v>
      </c>
      <c r="F224" s="1" t="s">
        <v>114</v>
      </c>
      <c r="G224" s="1" t="s">
        <v>62</v>
      </c>
      <c r="H224" s="33" t="str">
        <f>VLOOKUP(Ahmed[[#This Row],[Category]],Code!$C$2:$D$5,2,0)</f>
        <v>O-102</v>
      </c>
      <c r="I224" s="1" t="s">
        <v>79</v>
      </c>
      <c r="J224" t="s">
        <v>219</v>
      </c>
      <c r="K224" s="1">
        <v>19.776000000000003</v>
      </c>
      <c r="L224" s="33">
        <f>Ahmed[[#This Row],[Sales]]*$L$1</f>
        <v>2966.4000000000005</v>
      </c>
      <c r="M224" s="33"/>
      <c r="N2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24" s="33" t="str">
        <f>IF(Ahmed[[#This Row],[Sales]]&gt;=500,"High","low")</f>
        <v>low</v>
      </c>
      <c r="P224" s="1">
        <v>4</v>
      </c>
      <c r="Q224" s="1">
        <v>0.7</v>
      </c>
      <c r="R224" s="2">
        <v>-13.843199999999996</v>
      </c>
      <c r="S224" s="33">
        <f>Ahmed[[#This Row],[Profit]]-Ahmed[[#This Row],[Discount]]</f>
        <v>-14.543199999999995</v>
      </c>
    </row>
    <row r="225" spans="1:19">
      <c r="A225" s="1">
        <v>223</v>
      </c>
      <c r="B225" s="1" t="s">
        <v>130</v>
      </c>
      <c r="C225" s="1" t="s">
        <v>49</v>
      </c>
      <c r="D225" s="1" t="s">
        <v>377</v>
      </c>
      <c r="E225" s="1" t="s">
        <v>248</v>
      </c>
      <c r="F225" s="1" t="s">
        <v>114</v>
      </c>
      <c r="G225" s="1" t="s">
        <v>53</v>
      </c>
      <c r="H225" s="33" t="str">
        <f>VLOOKUP(Ahmed[[#This Row],[Category]],Code!$C$2:$D$5,2,0)</f>
        <v>F-101</v>
      </c>
      <c r="I225" s="1" t="s">
        <v>72</v>
      </c>
      <c r="J225" t="s">
        <v>380</v>
      </c>
      <c r="K225" s="1">
        <v>72.703999999999994</v>
      </c>
      <c r="L225" s="33">
        <f>Ahmed[[#This Row],[Sales]]*$L$1</f>
        <v>10905.599999999999</v>
      </c>
      <c r="M225" s="33"/>
      <c r="N2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25" s="33" t="str">
        <f>IF(Ahmed[[#This Row],[Sales]]&gt;=500,"High","low")</f>
        <v>low</v>
      </c>
      <c r="P225" s="1">
        <v>4</v>
      </c>
      <c r="Q225" s="1">
        <v>0.2</v>
      </c>
      <c r="R225" s="2">
        <v>19.084800000000005</v>
      </c>
      <c r="S225" s="33">
        <f>Ahmed[[#This Row],[Profit]]-Ahmed[[#This Row],[Discount]]</f>
        <v>18.884800000000006</v>
      </c>
    </row>
    <row r="226" spans="1:19">
      <c r="A226" s="1">
        <v>224</v>
      </c>
      <c r="B226" s="1" t="s">
        <v>130</v>
      </c>
      <c r="C226" s="1" t="s">
        <v>49</v>
      </c>
      <c r="D226" s="1" t="s">
        <v>377</v>
      </c>
      <c r="E226" s="1" t="s">
        <v>248</v>
      </c>
      <c r="F226" s="1" t="s">
        <v>114</v>
      </c>
      <c r="G226" s="1" t="s">
        <v>76</v>
      </c>
      <c r="H226" s="33" t="str">
        <f>VLOOKUP(Ahmed[[#This Row],[Category]],Code!$C$2:$D$5,2,0)</f>
        <v>T-103</v>
      </c>
      <c r="I226" s="1" t="s">
        <v>313</v>
      </c>
      <c r="J226" t="s">
        <v>381</v>
      </c>
      <c r="K226" s="1">
        <v>479.98800000000006</v>
      </c>
      <c r="L226" s="33">
        <f>Ahmed[[#This Row],[Sales]]*$L$1</f>
        <v>71998.200000000012</v>
      </c>
      <c r="M226" s="33"/>
      <c r="N2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26" s="33" t="str">
        <f>IF(Ahmed[[#This Row],[Sales]]&gt;=500,"High","low")</f>
        <v>low</v>
      </c>
      <c r="P226" s="1">
        <v>4</v>
      </c>
      <c r="Q226" s="1">
        <v>0.7</v>
      </c>
      <c r="R226" s="2">
        <v>-383.99040000000002</v>
      </c>
      <c r="S226" s="33">
        <f>Ahmed[[#This Row],[Profit]]-Ahmed[[#This Row],[Discount]]</f>
        <v>-384.69040000000001</v>
      </c>
    </row>
    <row r="227" spans="1:19">
      <c r="A227" s="1">
        <v>225</v>
      </c>
      <c r="B227" s="1" t="s">
        <v>130</v>
      </c>
      <c r="C227" s="1" t="s">
        <v>49</v>
      </c>
      <c r="D227" s="1" t="s">
        <v>377</v>
      </c>
      <c r="E227" s="1" t="s">
        <v>248</v>
      </c>
      <c r="F227" s="1" t="s">
        <v>114</v>
      </c>
      <c r="G227" s="1" t="s">
        <v>62</v>
      </c>
      <c r="H227" s="33" t="str">
        <f>VLOOKUP(Ahmed[[#This Row],[Category]],Code!$C$2:$D$5,2,0)</f>
        <v>O-102</v>
      </c>
      <c r="I227" s="1" t="s">
        <v>74</v>
      </c>
      <c r="J227" t="s">
        <v>382</v>
      </c>
      <c r="K227" s="1">
        <v>27.168000000000003</v>
      </c>
      <c r="L227" s="33">
        <f>Ahmed[[#This Row],[Sales]]*$L$1</f>
        <v>4075.2000000000003</v>
      </c>
      <c r="M227" s="33"/>
      <c r="N2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27" s="33" t="str">
        <f>IF(Ahmed[[#This Row],[Sales]]&gt;=500,"High","low")</f>
        <v>low</v>
      </c>
      <c r="P227" s="1">
        <v>2</v>
      </c>
      <c r="Q227" s="1">
        <v>0.2</v>
      </c>
      <c r="R227" s="2">
        <v>2.7168000000000001</v>
      </c>
      <c r="S227" s="33">
        <f>Ahmed[[#This Row],[Profit]]-Ahmed[[#This Row],[Discount]]</f>
        <v>2.5167999999999999</v>
      </c>
    </row>
    <row r="228" spans="1:19">
      <c r="A228" s="1">
        <v>226</v>
      </c>
      <c r="B228" s="1" t="s">
        <v>65</v>
      </c>
      <c r="C228" s="1" t="s">
        <v>58</v>
      </c>
      <c r="D228" s="1" t="s">
        <v>383</v>
      </c>
      <c r="E228" s="1" t="s">
        <v>149</v>
      </c>
      <c r="F228" s="1" t="s">
        <v>95</v>
      </c>
      <c r="G228" s="1" t="s">
        <v>62</v>
      </c>
      <c r="H228" s="33" t="str">
        <f>VLOOKUP(Ahmed[[#This Row],[Category]],Code!$C$2:$D$5,2,0)</f>
        <v>O-102</v>
      </c>
      <c r="I228" s="1" t="s">
        <v>74</v>
      </c>
      <c r="J228" t="s">
        <v>384</v>
      </c>
      <c r="K228" s="1">
        <v>2.2000000000000002</v>
      </c>
      <c r="L228" s="33">
        <f>Ahmed[[#This Row],[Sales]]*$L$1</f>
        <v>330</v>
      </c>
      <c r="M228" s="33"/>
      <c r="N228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228" s="33" t="str">
        <f>IF(Ahmed[[#This Row],[Sales]]&gt;=500,"High","low")</f>
        <v>low</v>
      </c>
      <c r="P228" s="1">
        <v>1</v>
      </c>
      <c r="Q228" s="1">
        <v>0</v>
      </c>
      <c r="R228" s="2">
        <v>0.96800000000000019</v>
      </c>
      <c r="S228" s="33">
        <f>Ahmed[[#This Row],[Profit]]-Ahmed[[#This Row],[Discount]]</f>
        <v>0.96800000000000019</v>
      </c>
    </row>
    <row r="229" spans="1:19">
      <c r="A229" s="1">
        <v>227</v>
      </c>
      <c r="B229" s="1" t="s">
        <v>65</v>
      </c>
      <c r="C229" s="1" t="s">
        <v>58</v>
      </c>
      <c r="D229" s="1" t="s">
        <v>383</v>
      </c>
      <c r="E229" s="1" t="s">
        <v>149</v>
      </c>
      <c r="F229" s="1" t="s">
        <v>95</v>
      </c>
      <c r="G229" s="1" t="s">
        <v>53</v>
      </c>
      <c r="H229" s="33" t="str">
        <f>VLOOKUP(Ahmed[[#This Row],[Category]],Code!$C$2:$D$5,2,0)</f>
        <v>F-101</v>
      </c>
      <c r="I229" s="1" t="s">
        <v>68</v>
      </c>
      <c r="J229" t="s">
        <v>385</v>
      </c>
      <c r="K229" s="1">
        <v>622.44999999999993</v>
      </c>
      <c r="L229" s="33">
        <f>Ahmed[[#This Row],[Sales]]*$L$1</f>
        <v>93367.499999999985</v>
      </c>
      <c r="M229" s="33"/>
      <c r="N2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29" s="33" t="str">
        <f>IF(Ahmed[[#This Row],[Sales]]&gt;=500,"High","low")</f>
        <v>High</v>
      </c>
      <c r="P229" s="1">
        <v>5</v>
      </c>
      <c r="Q229" s="1">
        <v>0</v>
      </c>
      <c r="R229" s="2">
        <v>136.93899999999999</v>
      </c>
      <c r="S229" s="33">
        <f>Ahmed[[#This Row],[Profit]]-Ahmed[[#This Row],[Discount]]</f>
        <v>136.93899999999999</v>
      </c>
    </row>
    <row r="230" spans="1:19">
      <c r="A230" s="1">
        <v>228</v>
      </c>
      <c r="B230" s="1" t="s">
        <v>65</v>
      </c>
      <c r="C230" s="1" t="s">
        <v>58</v>
      </c>
      <c r="D230" s="1" t="s">
        <v>383</v>
      </c>
      <c r="E230" s="1" t="s">
        <v>149</v>
      </c>
      <c r="F230" s="1" t="s">
        <v>95</v>
      </c>
      <c r="G230" s="1" t="s">
        <v>62</v>
      </c>
      <c r="H230" s="33" t="str">
        <f>VLOOKUP(Ahmed[[#This Row],[Category]],Code!$C$2:$D$5,2,0)</f>
        <v>O-102</v>
      </c>
      <c r="I230" s="1" t="s">
        <v>70</v>
      </c>
      <c r="J230" t="s">
        <v>386</v>
      </c>
      <c r="K230" s="1">
        <v>21.98</v>
      </c>
      <c r="L230" s="33">
        <f>Ahmed[[#This Row],[Sales]]*$L$1</f>
        <v>3297</v>
      </c>
      <c r="M230" s="33"/>
      <c r="N2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30" s="33" t="str">
        <f>IF(Ahmed[[#This Row],[Sales]]&gt;=500,"High","low")</f>
        <v>low</v>
      </c>
      <c r="P230" s="1">
        <v>1</v>
      </c>
      <c r="Q230" s="1">
        <v>0</v>
      </c>
      <c r="R230" s="2">
        <v>0.21979999999999933</v>
      </c>
      <c r="S230" s="33">
        <f>Ahmed[[#This Row],[Profit]]-Ahmed[[#This Row],[Discount]]</f>
        <v>0.21979999999999933</v>
      </c>
    </row>
    <row r="231" spans="1:19">
      <c r="A231" s="1">
        <v>229</v>
      </c>
      <c r="B231" s="1" t="s">
        <v>65</v>
      </c>
      <c r="C231" s="1" t="s">
        <v>49</v>
      </c>
      <c r="D231" s="1" t="s">
        <v>207</v>
      </c>
      <c r="E231" s="1" t="s">
        <v>190</v>
      </c>
      <c r="F231" s="1" t="s">
        <v>52</v>
      </c>
      <c r="G231" s="1" t="s">
        <v>53</v>
      </c>
      <c r="H231" s="33" t="str">
        <f>VLOOKUP(Ahmed[[#This Row],[Category]],Code!$C$2:$D$5,2,0)</f>
        <v>F-101</v>
      </c>
      <c r="I231" s="1" t="s">
        <v>56</v>
      </c>
      <c r="J231" t="s">
        <v>387</v>
      </c>
      <c r="K231" s="1">
        <v>161.56800000000001</v>
      </c>
      <c r="L231" s="33">
        <f>Ahmed[[#This Row],[Sales]]*$L$1</f>
        <v>24235.200000000001</v>
      </c>
      <c r="M231" s="33"/>
      <c r="N2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31" s="33" t="str">
        <f>IF(Ahmed[[#This Row],[Sales]]&gt;=500,"High","low")</f>
        <v>low</v>
      </c>
      <c r="P231" s="1">
        <v>2</v>
      </c>
      <c r="Q231" s="1">
        <v>0.2</v>
      </c>
      <c r="R231" s="2">
        <v>-28.274400000000021</v>
      </c>
      <c r="S231" s="33">
        <f>Ahmed[[#This Row],[Profit]]-Ahmed[[#This Row],[Discount]]</f>
        <v>-28.474400000000021</v>
      </c>
    </row>
    <row r="232" spans="1:19">
      <c r="A232" s="1">
        <v>230</v>
      </c>
      <c r="B232" s="1" t="s">
        <v>65</v>
      </c>
      <c r="C232" s="1" t="s">
        <v>49</v>
      </c>
      <c r="D232" s="1" t="s">
        <v>207</v>
      </c>
      <c r="E232" s="1" t="s">
        <v>190</v>
      </c>
      <c r="F232" s="1" t="s">
        <v>52</v>
      </c>
      <c r="G232" s="1" t="s">
        <v>53</v>
      </c>
      <c r="H232" s="33" t="str">
        <f>VLOOKUP(Ahmed[[#This Row],[Category]],Code!$C$2:$D$5,2,0)</f>
        <v>F-101</v>
      </c>
      <c r="I232" s="1" t="s">
        <v>56</v>
      </c>
      <c r="J232" t="s">
        <v>388</v>
      </c>
      <c r="K232" s="1">
        <v>389.69600000000003</v>
      </c>
      <c r="L232" s="33">
        <f>Ahmed[[#This Row],[Sales]]*$L$1</f>
        <v>58454.400000000001</v>
      </c>
      <c r="M232" s="33"/>
      <c r="N2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32" s="33" t="str">
        <f>IF(Ahmed[[#This Row],[Sales]]&gt;=500,"High","low")</f>
        <v>low</v>
      </c>
      <c r="P232" s="1">
        <v>8</v>
      </c>
      <c r="Q232" s="1">
        <v>0.2</v>
      </c>
      <c r="R232" s="2">
        <v>43.840799999999973</v>
      </c>
      <c r="S232" s="33">
        <f>Ahmed[[#This Row],[Profit]]-Ahmed[[#This Row],[Discount]]</f>
        <v>43.64079999999997</v>
      </c>
    </row>
    <row r="233" spans="1:19">
      <c r="A233" s="1">
        <v>231</v>
      </c>
      <c r="B233" s="1" t="s">
        <v>65</v>
      </c>
      <c r="C233" s="1" t="s">
        <v>58</v>
      </c>
      <c r="D233" s="1" t="s">
        <v>236</v>
      </c>
      <c r="E233" s="1" t="s">
        <v>86</v>
      </c>
      <c r="F233" s="1" t="s">
        <v>52</v>
      </c>
      <c r="G233" s="1" t="s">
        <v>62</v>
      </c>
      <c r="H233" s="33" t="str">
        <f>VLOOKUP(Ahmed[[#This Row],[Category]],Code!$C$2:$D$5,2,0)</f>
        <v>O-102</v>
      </c>
      <c r="I233" s="1" t="s">
        <v>79</v>
      </c>
      <c r="J233" t="s">
        <v>389</v>
      </c>
      <c r="K233" s="1">
        <v>18.648000000000003</v>
      </c>
      <c r="L233" s="33">
        <f>Ahmed[[#This Row],[Sales]]*$L$1</f>
        <v>2797.2000000000003</v>
      </c>
      <c r="M233" s="33"/>
      <c r="N2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33" s="33" t="str">
        <f>IF(Ahmed[[#This Row],[Sales]]&gt;=500,"High","low")</f>
        <v>low</v>
      </c>
      <c r="P233" s="1">
        <v>7</v>
      </c>
      <c r="Q233" s="1">
        <v>0.7</v>
      </c>
      <c r="R233" s="2">
        <v>-12.431999999999999</v>
      </c>
      <c r="S233" s="33">
        <f>Ahmed[[#This Row],[Profit]]-Ahmed[[#This Row],[Discount]]</f>
        <v>-13.131999999999998</v>
      </c>
    </row>
    <row r="234" spans="1:19">
      <c r="A234" s="1">
        <v>232</v>
      </c>
      <c r="B234" s="1" t="s">
        <v>65</v>
      </c>
      <c r="C234" s="1" t="s">
        <v>92</v>
      </c>
      <c r="D234" s="1" t="s">
        <v>390</v>
      </c>
      <c r="E234" s="1" t="s">
        <v>67</v>
      </c>
      <c r="F234" s="1" t="s">
        <v>52</v>
      </c>
      <c r="G234" s="1" t="s">
        <v>53</v>
      </c>
      <c r="H234" s="33" t="str">
        <f>VLOOKUP(Ahmed[[#This Row],[Category]],Code!$C$2:$D$5,2,0)</f>
        <v>F-101</v>
      </c>
      <c r="I234" s="1" t="s">
        <v>68</v>
      </c>
      <c r="J234" t="s">
        <v>391</v>
      </c>
      <c r="K234" s="1">
        <v>233.86</v>
      </c>
      <c r="L234" s="33">
        <f>Ahmed[[#This Row],[Sales]]*$L$1</f>
        <v>35079</v>
      </c>
      <c r="M234" s="33"/>
      <c r="N2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34" s="33" t="str">
        <f>IF(Ahmed[[#This Row],[Sales]]&gt;=500,"High","low")</f>
        <v>low</v>
      </c>
      <c r="P234" s="1">
        <v>2</v>
      </c>
      <c r="Q234" s="1">
        <v>0.45</v>
      </c>
      <c r="R234" s="2">
        <v>-102.04800000000003</v>
      </c>
      <c r="S234" s="33">
        <f>Ahmed[[#This Row],[Profit]]-Ahmed[[#This Row],[Discount]]</f>
        <v>-102.49800000000003</v>
      </c>
    </row>
    <row r="235" spans="1:19">
      <c r="A235" s="1">
        <v>233</v>
      </c>
      <c r="B235" s="1" t="s">
        <v>65</v>
      </c>
      <c r="C235" s="1" t="s">
        <v>92</v>
      </c>
      <c r="D235" s="1" t="s">
        <v>390</v>
      </c>
      <c r="E235" s="1" t="s">
        <v>67</v>
      </c>
      <c r="F235" s="1" t="s">
        <v>52</v>
      </c>
      <c r="G235" s="1" t="s">
        <v>53</v>
      </c>
      <c r="H235" s="33" t="str">
        <f>VLOOKUP(Ahmed[[#This Row],[Category]],Code!$C$2:$D$5,2,0)</f>
        <v>F-101</v>
      </c>
      <c r="I235" s="1" t="s">
        <v>68</v>
      </c>
      <c r="J235" t="s">
        <v>392</v>
      </c>
      <c r="K235" s="1">
        <v>620.61450000000013</v>
      </c>
      <c r="L235" s="33">
        <f>Ahmed[[#This Row],[Sales]]*$L$1</f>
        <v>93092.175000000017</v>
      </c>
      <c r="M235" s="33"/>
      <c r="N2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35" s="33" t="str">
        <f>IF(Ahmed[[#This Row],[Sales]]&gt;=500,"High","low")</f>
        <v>High</v>
      </c>
      <c r="P235" s="1">
        <v>3</v>
      </c>
      <c r="Q235" s="1">
        <v>0.45</v>
      </c>
      <c r="R235" s="2">
        <v>-248.24579999999992</v>
      </c>
      <c r="S235" s="33">
        <f>Ahmed[[#This Row],[Profit]]-Ahmed[[#This Row],[Discount]]</f>
        <v>-248.69579999999991</v>
      </c>
    </row>
    <row r="236" spans="1:19">
      <c r="A236" s="1">
        <v>234</v>
      </c>
      <c r="B236" s="1" t="s">
        <v>65</v>
      </c>
      <c r="C236" s="1" t="s">
        <v>92</v>
      </c>
      <c r="D236" s="1" t="s">
        <v>390</v>
      </c>
      <c r="E236" s="1" t="s">
        <v>67</v>
      </c>
      <c r="F236" s="1" t="s">
        <v>52</v>
      </c>
      <c r="G236" s="1" t="s">
        <v>62</v>
      </c>
      <c r="H236" s="33" t="str">
        <f>VLOOKUP(Ahmed[[#This Row],[Category]],Code!$C$2:$D$5,2,0)</f>
        <v>O-102</v>
      </c>
      <c r="I236" s="1" t="s">
        <v>79</v>
      </c>
      <c r="J236" t="s">
        <v>389</v>
      </c>
      <c r="K236" s="1">
        <v>5.3280000000000012</v>
      </c>
      <c r="L236" s="33">
        <f>Ahmed[[#This Row],[Sales]]*$L$1</f>
        <v>799.20000000000016</v>
      </c>
      <c r="M236" s="33"/>
      <c r="N23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236" s="33" t="str">
        <f>IF(Ahmed[[#This Row],[Sales]]&gt;=500,"High","low")</f>
        <v>low</v>
      </c>
      <c r="P236" s="1">
        <v>2</v>
      </c>
      <c r="Q236" s="1">
        <v>0.7</v>
      </c>
      <c r="R236" s="2">
        <v>-3.5519999999999996</v>
      </c>
      <c r="S236" s="33">
        <f>Ahmed[[#This Row],[Profit]]-Ahmed[[#This Row],[Discount]]</f>
        <v>-4.2519999999999998</v>
      </c>
    </row>
    <row r="237" spans="1:19">
      <c r="A237" s="1">
        <v>235</v>
      </c>
      <c r="B237" s="1" t="s">
        <v>65</v>
      </c>
      <c r="C237" s="1" t="s">
        <v>92</v>
      </c>
      <c r="D237" s="1" t="s">
        <v>390</v>
      </c>
      <c r="E237" s="1" t="s">
        <v>67</v>
      </c>
      <c r="F237" s="1" t="s">
        <v>52</v>
      </c>
      <c r="G237" s="1" t="s">
        <v>53</v>
      </c>
      <c r="H237" s="33" t="str">
        <f>VLOOKUP(Ahmed[[#This Row],[Category]],Code!$C$2:$D$5,2,0)</f>
        <v>F-101</v>
      </c>
      <c r="I237" s="1" t="s">
        <v>72</v>
      </c>
      <c r="J237" t="s">
        <v>393</v>
      </c>
      <c r="K237" s="1">
        <v>258.072</v>
      </c>
      <c r="L237" s="33">
        <f>Ahmed[[#This Row],[Sales]]*$L$1</f>
        <v>38710.800000000003</v>
      </c>
      <c r="M237" s="33"/>
      <c r="N2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37" s="33" t="str">
        <f>IF(Ahmed[[#This Row],[Sales]]&gt;=500,"High","low")</f>
        <v>low</v>
      </c>
      <c r="P237" s="1">
        <v>3</v>
      </c>
      <c r="Q237" s="1">
        <v>0.2</v>
      </c>
      <c r="R237" s="2">
        <v>0</v>
      </c>
      <c r="S237" s="33">
        <f>Ahmed[[#This Row],[Profit]]-Ahmed[[#This Row],[Discount]]</f>
        <v>-0.2</v>
      </c>
    </row>
    <row r="238" spans="1:19">
      <c r="A238" s="1">
        <v>236</v>
      </c>
      <c r="B238" s="1" t="s">
        <v>65</v>
      </c>
      <c r="C238" s="1" t="s">
        <v>92</v>
      </c>
      <c r="D238" s="1" t="s">
        <v>390</v>
      </c>
      <c r="E238" s="1" t="s">
        <v>67</v>
      </c>
      <c r="F238" s="1" t="s">
        <v>52</v>
      </c>
      <c r="G238" s="1" t="s">
        <v>76</v>
      </c>
      <c r="H238" s="33" t="str">
        <f>VLOOKUP(Ahmed[[#This Row],[Category]],Code!$C$2:$D$5,2,0)</f>
        <v>T-103</v>
      </c>
      <c r="I238" s="1" t="s">
        <v>118</v>
      </c>
      <c r="J238" t="s">
        <v>394</v>
      </c>
      <c r="K238" s="1">
        <v>617.97600000000011</v>
      </c>
      <c r="L238" s="33">
        <f>Ahmed[[#This Row],[Sales]]*$L$1</f>
        <v>92696.400000000023</v>
      </c>
      <c r="M238" s="33"/>
      <c r="N2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38" s="33" t="str">
        <f>IF(Ahmed[[#This Row],[Sales]]&gt;=500,"High","low")</f>
        <v>High</v>
      </c>
      <c r="P238" s="1">
        <v>3</v>
      </c>
      <c r="Q238" s="1">
        <v>0.2</v>
      </c>
      <c r="R238" s="2">
        <v>-7.724700000000098</v>
      </c>
      <c r="S238" s="33">
        <f>Ahmed[[#This Row],[Profit]]-Ahmed[[#This Row],[Discount]]</f>
        <v>-7.9247000000000982</v>
      </c>
    </row>
    <row r="239" spans="1:19">
      <c r="A239" s="1">
        <v>237</v>
      </c>
      <c r="B239" s="1" t="s">
        <v>65</v>
      </c>
      <c r="C239" s="1" t="s">
        <v>58</v>
      </c>
      <c r="D239" s="1" t="s">
        <v>395</v>
      </c>
      <c r="E239" s="1" t="s">
        <v>60</v>
      </c>
      <c r="F239" s="1" t="s">
        <v>61</v>
      </c>
      <c r="G239" s="1" t="s">
        <v>62</v>
      </c>
      <c r="H239" s="33" t="str">
        <f>VLOOKUP(Ahmed[[#This Row],[Category]],Code!$C$2:$D$5,2,0)</f>
        <v>O-102</v>
      </c>
      <c r="I239" s="1" t="s">
        <v>87</v>
      </c>
      <c r="J239" t="s">
        <v>396</v>
      </c>
      <c r="K239" s="1">
        <v>10.56</v>
      </c>
      <c r="L239" s="33">
        <f>Ahmed[[#This Row],[Sales]]*$L$1</f>
        <v>1584</v>
      </c>
      <c r="M239" s="33"/>
      <c r="N23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239" s="33" t="str">
        <f>IF(Ahmed[[#This Row],[Sales]]&gt;=500,"High","low")</f>
        <v>low</v>
      </c>
      <c r="P239" s="1">
        <v>2</v>
      </c>
      <c r="Q239" s="1">
        <v>0</v>
      </c>
      <c r="R239" s="2">
        <v>4.7519999999999998</v>
      </c>
      <c r="S239" s="33">
        <f>Ahmed[[#This Row],[Profit]]-Ahmed[[#This Row],[Discount]]</f>
        <v>4.7519999999999998</v>
      </c>
    </row>
    <row r="240" spans="1:19">
      <c r="A240" s="1">
        <v>238</v>
      </c>
      <c r="B240" s="1" t="s">
        <v>48</v>
      </c>
      <c r="C240" s="1" t="s">
        <v>49</v>
      </c>
      <c r="D240" s="1" t="s">
        <v>177</v>
      </c>
      <c r="E240" s="1" t="s">
        <v>139</v>
      </c>
      <c r="F240" s="1" t="s">
        <v>95</v>
      </c>
      <c r="G240" s="1" t="s">
        <v>62</v>
      </c>
      <c r="H240" s="33" t="str">
        <f>VLOOKUP(Ahmed[[#This Row],[Category]],Code!$C$2:$D$5,2,0)</f>
        <v>O-102</v>
      </c>
      <c r="I240" s="1" t="s">
        <v>87</v>
      </c>
      <c r="J240" t="s">
        <v>397</v>
      </c>
      <c r="K240" s="1">
        <v>25.920000000000005</v>
      </c>
      <c r="L240" s="33">
        <f>Ahmed[[#This Row],[Sales]]*$L$1</f>
        <v>3888.0000000000009</v>
      </c>
      <c r="M240" s="33"/>
      <c r="N2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40" s="33" t="str">
        <f>IF(Ahmed[[#This Row],[Sales]]&gt;=500,"High","low")</f>
        <v>low</v>
      </c>
      <c r="P240" s="1">
        <v>5</v>
      </c>
      <c r="Q240" s="1">
        <v>0.2</v>
      </c>
      <c r="R240" s="2">
        <v>9.3960000000000008</v>
      </c>
      <c r="S240" s="33">
        <f>Ahmed[[#This Row],[Profit]]-Ahmed[[#This Row],[Discount]]</f>
        <v>9.1960000000000015</v>
      </c>
    </row>
    <row r="241" spans="1:19">
      <c r="A241" s="1">
        <v>239</v>
      </c>
      <c r="B241" s="1" t="s">
        <v>48</v>
      </c>
      <c r="C241" s="1" t="s">
        <v>49</v>
      </c>
      <c r="D241" s="1" t="s">
        <v>177</v>
      </c>
      <c r="E241" s="1" t="s">
        <v>139</v>
      </c>
      <c r="F241" s="1" t="s">
        <v>95</v>
      </c>
      <c r="G241" s="1" t="s">
        <v>53</v>
      </c>
      <c r="H241" s="33" t="str">
        <f>VLOOKUP(Ahmed[[#This Row],[Category]],Code!$C$2:$D$5,2,0)</f>
        <v>F-101</v>
      </c>
      <c r="I241" s="1" t="s">
        <v>72</v>
      </c>
      <c r="J241" t="s">
        <v>398</v>
      </c>
      <c r="K241" s="1">
        <v>419.68000000000006</v>
      </c>
      <c r="L241" s="33">
        <f>Ahmed[[#This Row],[Sales]]*$L$1</f>
        <v>62952.000000000007</v>
      </c>
      <c r="M241" s="33"/>
      <c r="N2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41" s="33" t="str">
        <f>IF(Ahmed[[#This Row],[Sales]]&gt;=500,"High","low")</f>
        <v>low</v>
      </c>
      <c r="P241" s="1">
        <v>5</v>
      </c>
      <c r="Q241" s="1">
        <v>0.6</v>
      </c>
      <c r="R241" s="2">
        <v>-356.72799999999995</v>
      </c>
      <c r="S241" s="33">
        <f>Ahmed[[#This Row],[Profit]]-Ahmed[[#This Row],[Discount]]</f>
        <v>-357.32799999999997</v>
      </c>
    </row>
    <row r="242" spans="1:19">
      <c r="A242" s="1">
        <v>240</v>
      </c>
      <c r="B242" s="1" t="s">
        <v>48</v>
      </c>
      <c r="C242" s="1" t="s">
        <v>49</v>
      </c>
      <c r="D242" s="1" t="s">
        <v>177</v>
      </c>
      <c r="E242" s="1" t="s">
        <v>139</v>
      </c>
      <c r="F242" s="1" t="s">
        <v>95</v>
      </c>
      <c r="G242" s="1" t="s">
        <v>53</v>
      </c>
      <c r="H242" s="33" t="str">
        <f>VLOOKUP(Ahmed[[#This Row],[Category]],Code!$C$2:$D$5,2,0)</f>
        <v>F-101</v>
      </c>
      <c r="I242" s="1" t="s">
        <v>72</v>
      </c>
      <c r="J242" t="s">
        <v>399</v>
      </c>
      <c r="K242" s="1">
        <v>11.688000000000001</v>
      </c>
      <c r="L242" s="33">
        <f>Ahmed[[#This Row],[Sales]]*$L$1</f>
        <v>1753.2</v>
      </c>
      <c r="M242" s="33"/>
      <c r="N24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242" s="33" t="str">
        <f>IF(Ahmed[[#This Row],[Sales]]&gt;=500,"High","low")</f>
        <v>low</v>
      </c>
      <c r="P242" s="1">
        <v>3</v>
      </c>
      <c r="Q242" s="1">
        <v>0.6</v>
      </c>
      <c r="R242" s="2">
        <v>-4.6751999999999985</v>
      </c>
      <c r="S242" s="33">
        <f>Ahmed[[#This Row],[Profit]]-Ahmed[[#This Row],[Discount]]</f>
        <v>-5.2751999999999981</v>
      </c>
    </row>
    <row r="243" spans="1:19">
      <c r="A243" s="1">
        <v>241</v>
      </c>
      <c r="B243" s="1" t="s">
        <v>48</v>
      </c>
      <c r="C243" s="1" t="s">
        <v>49</v>
      </c>
      <c r="D243" s="1" t="s">
        <v>177</v>
      </c>
      <c r="E243" s="1" t="s">
        <v>139</v>
      </c>
      <c r="F243" s="1" t="s">
        <v>95</v>
      </c>
      <c r="G243" s="1" t="s">
        <v>76</v>
      </c>
      <c r="H243" s="33" t="str">
        <f>VLOOKUP(Ahmed[[#This Row],[Category]],Code!$C$2:$D$5,2,0)</f>
        <v>T-103</v>
      </c>
      <c r="I243" s="1" t="s">
        <v>77</v>
      </c>
      <c r="J243" t="s">
        <v>400</v>
      </c>
      <c r="K243" s="1">
        <v>31.983999999999998</v>
      </c>
      <c r="L243" s="33">
        <f>Ahmed[[#This Row],[Sales]]*$L$1</f>
        <v>4797.5999999999995</v>
      </c>
      <c r="M243" s="33"/>
      <c r="N2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43" s="33" t="str">
        <f>IF(Ahmed[[#This Row],[Sales]]&gt;=500,"High","low")</f>
        <v>low</v>
      </c>
      <c r="P243" s="1">
        <v>2</v>
      </c>
      <c r="Q243" s="1">
        <v>0.2</v>
      </c>
      <c r="R243" s="2">
        <v>11.194399999999998</v>
      </c>
      <c r="S243" s="33">
        <f>Ahmed[[#This Row],[Profit]]-Ahmed[[#This Row],[Discount]]</f>
        <v>10.994399999999999</v>
      </c>
    </row>
    <row r="244" spans="1:19">
      <c r="A244" s="1">
        <v>242</v>
      </c>
      <c r="B244" s="1" t="s">
        <v>48</v>
      </c>
      <c r="C244" s="1" t="s">
        <v>49</v>
      </c>
      <c r="D244" s="1" t="s">
        <v>177</v>
      </c>
      <c r="E244" s="1" t="s">
        <v>139</v>
      </c>
      <c r="F244" s="1" t="s">
        <v>95</v>
      </c>
      <c r="G244" s="1" t="s">
        <v>53</v>
      </c>
      <c r="H244" s="33" t="str">
        <f>VLOOKUP(Ahmed[[#This Row],[Category]],Code!$C$2:$D$5,2,0)</f>
        <v>F-101</v>
      </c>
      <c r="I244" s="1" t="s">
        <v>68</v>
      </c>
      <c r="J244" t="s">
        <v>401</v>
      </c>
      <c r="K244" s="1">
        <v>177.22499999999999</v>
      </c>
      <c r="L244" s="33">
        <f>Ahmed[[#This Row],[Sales]]*$L$1</f>
        <v>26583.75</v>
      </c>
      <c r="M244" s="33"/>
      <c r="N2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44" s="33" t="str">
        <f>IF(Ahmed[[#This Row],[Sales]]&gt;=500,"High","low")</f>
        <v>low</v>
      </c>
      <c r="P244" s="1">
        <v>5</v>
      </c>
      <c r="Q244" s="1">
        <v>0.5</v>
      </c>
      <c r="R244" s="2">
        <v>-120.51299999999998</v>
      </c>
      <c r="S244" s="33">
        <f>Ahmed[[#This Row],[Profit]]-Ahmed[[#This Row],[Discount]]</f>
        <v>-121.01299999999998</v>
      </c>
    </row>
    <row r="245" spans="1:19">
      <c r="A245" s="1">
        <v>243</v>
      </c>
      <c r="B245" s="1" t="s">
        <v>48</v>
      </c>
      <c r="C245" s="1" t="s">
        <v>49</v>
      </c>
      <c r="D245" s="1" t="s">
        <v>177</v>
      </c>
      <c r="E245" s="1" t="s">
        <v>139</v>
      </c>
      <c r="F245" s="1" t="s">
        <v>95</v>
      </c>
      <c r="G245" s="1" t="s">
        <v>53</v>
      </c>
      <c r="H245" s="33" t="str">
        <f>VLOOKUP(Ahmed[[#This Row],[Category]],Code!$C$2:$D$5,2,0)</f>
        <v>F-101</v>
      </c>
      <c r="I245" s="1" t="s">
        <v>72</v>
      </c>
      <c r="J245" t="s">
        <v>402</v>
      </c>
      <c r="K245" s="1">
        <v>4.0440000000000005</v>
      </c>
      <c r="L245" s="33">
        <f>Ahmed[[#This Row],[Sales]]*$L$1</f>
        <v>606.6</v>
      </c>
      <c r="M245" s="33"/>
      <c r="N245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245" s="33" t="str">
        <f>IF(Ahmed[[#This Row],[Sales]]&gt;=500,"High","low")</f>
        <v>low</v>
      </c>
      <c r="P245" s="1">
        <v>3</v>
      </c>
      <c r="Q245" s="1">
        <v>0.6</v>
      </c>
      <c r="R245" s="2">
        <v>-2.8307999999999995</v>
      </c>
      <c r="S245" s="33">
        <f>Ahmed[[#This Row],[Profit]]-Ahmed[[#This Row],[Discount]]</f>
        <v>-3.4307999999999996</v>
      </c>
    </row>
    <row r="246" spans="1:19">
      <c r="A246" s="1">
        <v>244</v>
      </c>
      <c r="B246" s="1" t="s">
        <v>48</v>
      </c>
      <c r="C246" s="1" t="s">
        <v>49</v>
      </c>
      <c r="D246" s="1" t="s">
        <v>177</v>
      </c>
      <c r="E246" s="1" t="s">
        <v>139</v>
      </c>
      <c r="F246" s="1" t="s">
        <v>95</v>
      </c>
      <c r="G246" s="1" t="s">
        <v>62</v>
      </c>
      <c r="H246" s="33" t="str">
        <f>VLOOKUP(Ahmed[[#This Row],[Category]],Code!$C$2:$D$5,2,0)</f>
        <v>O-102</v>
      </c>
      <c r="I246" s="1" t="s">
        <v>74</v>
      </c>
      <c r="J246" t="s">
        <v>348</v>
      </c>
      <c r="K246" s="1">
        <v>7.4080000000000004</v>
      </c>
      <c r="L246" s="33">
        <f>Ahmed[[#This Row],[Sales]]*$L$1</f>
        <v>1111.2</v>
      </c>
      <c r="M246" s="33"/>
      <c r="N24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246" s="33" t="str">
        <f>IF(Ahmed[[#This Row],[Sales]]&gt;=500,"High","low")</f>
        <v>low</v>
      </c>
      <c r="P246" s="1">
        <v>2</v>
      </c>
      <c r="Q246" s="1">
        <v>0.2</v>
      </c>
      <c r="R246" s="2">
        <v>1.2037999999999995</v>
      </c>
      <c r="S246" s="33">
        <f>Ahmed[[#This Row],[Profit]]-Ahmed[[#This Row],[Discount]]</f>
        <v>1.0037999999999996</v>
      </c>
    </row>
    <row r="247" spans="1:19">
      <c r="A247" s="1">
        <v>245</v>
      </c>
      <c r="B247" s="1" t="s">
        <v>48</v>
      </c>
      <c r="C247" s="1" t="s">
        <v>92</v>
      </c>
      <c r="D247" s="1" t="s">
        <v>403</v>
      </c>
      <c r="E247" s="1" t="s">
        <v>145</v>
      </c>
      <c r="F247" s="1" t="s">
        <v>95</v>
      </c>
      <c r="G247" s="1" t="s">
        <v>53</v>
      </c>
      <c r="H247" s="33" t="str">
        <f>VLOOKUP(Ahmed[[#This Row],[Category]],Code!$C$2:$D$5,2,0)</f>
        <v>F-101</v>
      </c>
      <c r="I247" s="1" t="s">
        <v>56</v>
      </c>
      <c r="J247" t="s">
        <v>261</v>
      </c>
      <c r="K247" s="1">
        <v>2001.8600000000001</v>
      </c>
      <c r="L247" s="33">
        <f>Ahmed[[#This Row],[Sales]]*$L$1</f>
        <v>300279</v>
      </c>
      <c r="M247" s="33"/>
      <c r="N2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47" s="33" t="str">
        <f>IF(Ahmed[[#This Row],[Sales]]&gt;=500,"High","low")</f>
        <v>High</v>
      </c>
      <c r="P247" s="1">
        <v>7</v>
      </c>
      <c r="Q247" s="1">
        <v>0</v>
      </c>
      <c r="R247" s="2">
        <v>580.53939999999989</v>
      </c>
      <c r="S247" s="33">
        <f>Ahmed[[#This Row],[Profit]]-Ahmed[[#This Row],[Discount]]</f>
        <v>580.53939999999989</v>
      </c>
    </row>
    <row r="248" spans="1:19">
      <c r="A248" s="1">
        <v>246</v>
      </c>
      <c r="B248" s="1" t="s">
        <v>48</v>
      </c>
      <c r="C248" s="1" t="s">
        <v>92</v>
      </c>
      <c r="D248" s="1" t="s">
        <v>403</v>
      </c>
      <c r="E248" s="1" t="s">
        <v>145</v>
      </c>
      <c r="F248" s="1" t="s">
        <v>95</v>
      </c>
      <c r="G248" s="1" t="s">
        <v>62</v>
      </c>
      <c r="H248" s="33" t="str">
        <f>VLOOKUP(Ahmed[[#This Row],[Category]],Code!$C$2:$D$5,2,0)</f>
        <v>O-102</v>
      </c>
      <c r="I248" s="1" t="s">
        <v>70</v>
      </c>
      <c r="J248" t="s">
        <v>404</v>
      </c>
      <c r="K248" s="1">
        <v>166.72</v>
      </c>
      <c r="L248" s="33">
        <f>Ahmed[[#This Row],[Sales]]*$L$1</f>
        <v>25008</v>
      </c>
      <c r="M248" s="33"/>
      <c r="N2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48" s="33" t="str">
        <f>IF(Ahmed[[#This Row],[Sales]]&gt;=500,"High","low")</f>
        <v>low</v>
      </c>
      <c r="P248" s="1">
        <v>2</v>
      </c>
      <c r="Q248" s="1">
        <v>0</v>
      </c>
      <c r="R248" s="2">
        <v>41.680000000000007</v>
      </c>
      <c r="S248" s="33">
        <f>Ahmed[[#This Row],[Profit]]-Ahmed[[#This Row],[Discount]]</f>
        <v>41.680000000000007</v>
      </c>
    </row>
    <row r="249" spans="1:19">
      <c r="A249" s="1">
        <v>247</v>
      </c>
      <c r="B249" s="1" t="s">
        <v>48</v>
      </c>
      <c r="C249" s="1" t="s">
        <v>92</v>
      </c>
      <c r="D249" s="1" t="s">
        <v>403</v>
      </c>
      <c r="E249" s="1" t="s">
        <v>145</v>
      </c>
      <c r="F249" s="1" t="s">
        <v>95</v>
      </c>
      <c r="G249" s="1" t="s">
        <v>62</v>
      </c>
      <c r="H249" s="33" t="str">
        <f>VLOOKUP(Ahmed[[#This Row],[Category]],Code!$C$2:$D$5,2,0)</f>
        <v>O-102</v>
      </c>
      <c r="I249" s="1" t="s">
        <v>87</v>
      </c>
      <c r="J249" t="s">
        <v>405</v>
      </c>
      <c r="K249" s="1">
        <v>47.88</v>
      </c>
      <c r="L249" s="33">
        <f>Ahmed[[#This Row],[Sales]]*$L$1</f>
        <v>7182</v>
      </c>
      <c r="M249" s="33"/>
      <c r="N2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49" s="33" t="str">
        <f>IF(Ahmed[[#This Row],[Sales]]&gt;=500,"High","low")</f>
        <v>low</v>
      </c>
      <c r="P249" s="1">
        <v>6</v>
      </c>
      <c r="Q249" s="1">
        <v>0</v>
      </c>
      <c r="R249" s="2">
        <v>23.94</v>
      </c>
      <c r="S249" s="33">
        <f>Ahmed[[#This Row],[Profit]]-Ahmed[[#This Row],[Discount]]</f>
        <v>23.94</v>
      </c>
    </row>
    <row r="250" spans="1:19">
      <c r="A250" s="1">
        <v>248</v>
      </c>
      <c r="B250" s="1" t="s">
        <v>48</v>
      </c>
      <c r="C250" s="1" t="s">
        <v>92</v>
      </c>
      <c r="D250" s="1" t="s">
        <v>403</v>
      </c>
      <c r="E250" s="1" t="s">
        <v>145</v>
      </c>
      <c r="F250" s="1" t="s">
        <v>95</v>
      </c>
      <c r="G250" s="1" t="s">
        <v>62</v>
      </c>
      <c r="H250" s="33" t="str">
        <f>VLOOKUP(Ahmed[[#This Row],[Category]],Code!$C$2:$D$5,2,0)</f>
        <v>O-102</v>
      </c>
      <c r="I250" s="1" t="s">
        <v>81</v>
      </c>
      <c r="J250" t="s">
        <v>406</v>
      </c>
      <c r="K250" s="1">
        <v>1503.25</v>
      </c>
      <c r="L250" s="33">
        <f>Ahmed[[#This Row],[Sales]]*$L$1</f>
        <v>225487.5</v>
      </c>
      <c r="M250" s="33"/>
      <c r="N2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50" s="33" t="str">
        <f>IF(Ahmed[[#This Row],[Sales]]&gt;=500,"High","low")</f>
        <v>High</v>
      </c>
      <c r="P250" s="1">
        <v>5</v>
      </c>
      <c r="Q250" s="1">
        <v>0</v>
      </c>
      <c r="R250" s="2">
        <v>496.07249999999993</v>
      </c>
      <c r="S250" s="33">
        <f>Ahmed[[#This Row],[Profit]]-Ahmed[[#This Row],[Discount]]</f>
        <v>496.07249999999993</v>
      </c>
    </row>
    <row r="251" spans="1:19">
      <c r="A251" s="1">
        <v>249</v>
      </c>
      <c r="B251" s="1" t="s">
        <v>48</v>
      </c>
      <c r="C251" s="1" t="s">
        <v>92</v>
      </c>
      <c r="D251" s="1" t="s">
        <v>403</v>
      </c>
      <c r="E251" s="1" t="s">
        <v>145</v>
      </c>
      <c r="F251" s="1" t="s">
        <v>95</v>
      </c>
      <c r="G251" s="1" t="s">
        <v>62</v>
      </c>
      <c r="H251" s="33" t="str">
        <f>VLOOKUP(Ahmed[[#This Row],[Category]],Code!$C$2:$D$5,2,0)</f>
        <v>O-102</v>
      </c>
      <c r="I251" s="1" t="s">
        <v>87</v>
      </c>
      <c r="J251" t="s">
        <v>344</v>
      </c>
      <c r="K251" s="1">
        <v>25.92</v>
      </c>
      <c r="L251" s="33">
        <f>Ahmed[[#This Row],[Sales]]*$L$1</f>
        <v>3888.0000000000005</v>
      </c>
      <c r="M251" s="33"/>
      <c r="N2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51" s="33" t="str">
        <f>IF(Ahmed[[#This Row],[Sales]]&gt;=500,"High","low")</f>
        <v>low</v>
      </c>
      <c r="P251" s="1">
        <v>4</v>
      </c>
      <c r="Q251" s="1">
        <v>0</v>
      </c>
      <c r="R251" s="2">
        <v>12.441600000000001</v>
      </c>
      <c r="S251" s="33">
        <f>Ahmed[[#This Row],[Profit]]-Ahmed[[#This Row],[Discount]]</f>
        <v>12.441600000000001</v>
      </c>
    </row>
    <row r="252" spans="1:19">
      <c r="A252" s="1">
        <v>250</v>
      </c>
      <c r="B252" s="1" t="s">
        <v>48</v>
      </c>
      <c r="C252" s="1" t="s">
        <v>49</v>
      </c>
      <c r="D252" s="1" t="s">
        <v>104</v>
      </c>
      <c r="E252" s="1" t="s">
        <v>60</v>
      </c>
      <c r="F252" s="1" t="s">
        <v>61</v>
      </c>
      <c r="G252" s="1" t="s">
        <v>53</v>
      </c>
      <c r="H252" s="33" t="str">
        <f>VLOOKUP(Ahmed[[#This Row],[Category]],Code!$C$2:$D$5,2,0)</f>
        <v>F-101</v>
      </c>
      <c r="I252" s="1" t="s">
        <v>56</v>
      </c>
      <c r="J252" t="s">
        <v>407</v>
      </c>
      <c r="K252" s="1">
        <v>321.56799999999998</v>
      </c>
      <c r="L252" s="33">
        <f>Ahmed[[#This Row],[Sales]]*$L$1</f>
        <v>48235.199999999997</v>
      </c>
      <c r="M252" s="33"/>
      <c r="N2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52" s="33" t="str">
        <f>IF(Ahmed[[#This Row],[Sales]]&gt;=500,"High","low")</f>
        <v>low</v>
      </c>
      <c r="P252" s="1">
        <v>2</v>
      </c>
      <c r="Q252" s="1">
        <v>0.2</v>
      </c>
      <c r="R252" s="2">
        <v>28.137200000000007</v>
      </c>
      <c r="S252" s="33">
        <f>Ahmed[[#This Row],[Profit]]-Ahmed[[#This Row],[Discount]]</f>
        <v>27.937200000000008</v>
      </c>
    </row>
    <row r="253" spans="1:19">
      <c r="A253" s="1">
        <v>251</v>
      </c>
      <c r="B253" s="1" t="s">
        <v>65</v>
      </c>
      <c r="C253" s="1" t="s">
        <v>49</v>
      </c>
      <c r="D253" s="1" t="s">
        <v>408</v>
      </c>
      <c r="E253" s="1" t="s">
        <v>60</v>
      </c>
      <c r="F253" s="1" t="s">
        <v>61</v>
      </c>
      <c r="G253" s="1" t="s">
        <v>62</v>
      </c>
      <c r="H253" s="33" t="str">
        <f>VLOOKUP(Ahmed[[#This Row],[Category]],Code!$C$2:$D$5,2,0)</f>
        <v>O-102</v>
      </c>
      <c r="I253" s="1" t="s">
        <v>87</v>
      </c>
      <c r="J253" t="s">
        <v>409</v>
      </c>
      <c r="K253" s="1">
        <v>7.61</v>
      </c>
      <c r="L253" s="33">
        <f>Ahmed[[#This Row],[Sales]]*$L$1</f>
        <v>1141.5</v>
      </c>
      <c r="M253" s="33"/>
      <c r="N25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253" s="33" t="str">
        <f>IF(Ahmed[[#This Row],[Sales]]&gt;=500,"High","low")</f>
        <v>low</v>
      </c>
      <c r="P253" s="1">
        <v>1</v>
      </c>
      <c r="Q253" s="1">
        <v>0</v>
      </c>
      <c r="R253" s="2">
        <v>3.5766999999999998</v>
      </c>
      <c r="S253" s="33">
        <f>Ahmed[[#This Row],[Profit]]-Ahmed[[#This Row],[Discount]]</f>
        <v>3.5766999999999998</v>
      </c>
    </row>
    <row r="254" spans="1:19">
      <c r="A254" s="1">
        <v>252</v>
      </c>
      <c r="B254" s="1" t="s">
        <v>65</v>
      </c>
      <c r="C254" s="1" t="s">
        <v>49</v>
      </c>
      <c r="D254" s="1" t="s">
        <v>408</v>
      </c>
      <c r="E254" s="1" t="s">
        <v>60</v>
      </c>
      <c r="F254" s="1" t="s">
        <v>61</v>
      </c>
      <c r="G254" s="1" t="s">
        <v>76</v>
      </c>
      <c r="H254" s="33" t="str">
        <f>VLOOKUP(Ahmed[[#This Row],[Category]],Code!$C$2:$D$5,2,0)</f>
        <v>T-103</v>
      </c>
      <c r="I254" s="1" t="s">
        <v>118</v>
      </c>
      <c r="J254" t="s">
        <v>394</v>
      </c>
      <c r="K254" s="1">
        <v>3347.37</v>
      </c>
      <c r="L254" s="33">
        <f>Ahmed[[#This Row],[Sales]]*$L$1</f>
        <v>502105.5</v>
      </c>
      <c r="M254" s="33"/>
      <c r="N2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54" s="33" t="str">
        <f>IF(Ahmed[[#This Row],[Sales]]&gt;=500,"High","low")</f>
        <v>High</v>
      </c>
      <c r="P254" s="1">
        <v>13</v>
      </c>
      <c r="Q254" s="1">
        <v>0</v>
      </c>
      <c r="R254" s="2">
        <v>636.0002999999997</v>
      </c>
      <c r="S254" s="33">
        <f>Ahmed[[#This Row],[Profit]]-Ahmed[[#This Row],[Discount]]</f>
        <v>636.0002999999997</v>
      </c>
    </row>
    <row r="255" spans="1:19">
      <c r="A255" s="1">
        <v>253</v>
      </c>
      <c r="B255" s="1" t="s">
        <v>130</v>
      </c>
      <c r="C255" s="1" t="s">
        <v>49</v>
      </c>
      <c r="D255" s="1" t="s">
        <v>161</v>
      </c>
      <c r="E255" s="1" t="s">
        <v>162</v>
      </c>
      <c r="F255" s="1" t="s">
        <v>114</v>
      </c>
      <c r="G255" s="1" t="s">
        <v>62</v>
      </c>
      <c r="H255" s="33" t="str">
        <f>VLOOKUP(Ahmed[[#This Row],[Category]],Code!$C$2:$D$5,2,0)</f>
        <v>O-102</v>
      </c>
      <c r="I255" s="1" t="s">
        <v>70</v>
      </c>
      <c r="J255" t="s">
        <v>410</v>
      </c>
      <c r="K255" s="1">
        <v>80.58</v>
      </c>
      <c r="L255" s="33">
        <f>Ahmed[[#This Row],[Sales]]*$L$1</f>
        <v>12087</v>
      </c>
      <c r="M255" s="33"/>
      <c r="N2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55" s="33" t="str">
        <f>IF(Ahmed[[#This Row],[Sales]]&gt;=500,"High","low")</f>
        <v>low</v>
      </c>
      <c r="P255" s="1">
        <v>6</v>
      </c>
      <c r="Q255" s="1">
        <v>0</v>
      </c>
      <c r="R255" s="2">
        <v>22.562400000000004</v>
      </c>
      <c r="S255" s="33">
        <f>Ahmed[[#This Row],[Profit]]-Ahmed[[#This Row],[Discount]]</f>
        <v>22.562400000000004</v>
      </c>
    </row>
    <row r="256" spans="1:19">
      <c r="A256" s="1">
        <v>254</v>
      </c>
      <c r="B256" s="1" t="s">
        <v>130</v>
      </c>
      <c r="C256" s="1" t="s">
        <v>49</v>
      </c>
      <c r="D256" s="1" t="s">
        <v>161</v>
      </c>
      <c r="E256" s="1" t="s">
        <v>162</v>
      </c>
      <c r="F256" s="1" t="s">
        <v>114</v>
      </c>
      <c r="G256" s="1" t="s">
        <v>62</v>
      </c>
      <c r="H256" s="33" t="str">
        <f>VLOOKUP(Ahmed[[#This Row],[Category]],Code!$C$2:$D$5,2,0)</f>
        <v>O-102</v>
      </c>
      <c r="I256" s="1" t="s">
        <v>123</v>
      </c>
      <c r="J256" t="s">
        <v>411</v>
      </c>
      <c r="K256" s="1">
        <v>361.92</v>
      </c>
      <c r="L256" s="33">
        <f>Ahmed[[#This Row],[Sales]]*$L$1</f>
        <v>54288</v>
      </c>
      <c r="M256" s="33"/>
      <c r="N2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56" s="33" t="str">
        <f>IF(Ahmed[[#This Row],[Sales]]&gt;=500,"High","low")</f>
        <v>low</v>
      </c>
      <c r="P256" s="1">
        <v>4</v>
      </c>
      <c r="Q256" s="1">
        <v>0</v>
      </c>
      <c r="R256" s="2">
        <v>162.864</v>
      </c>
      <c r="S256" s="33">
        <f>Ahmed[[#This Row],[Profit]]-Ahmed[[#This Row],[Discount]]</f>
        <v>162.864</v>
      </c>
    </row>
    <row r="257" spans="1:19">
      <c r="A257" s="1">
        <v>255</v>
      </c>
      <c r="B257" s="1" t="s">
        <v>65</v>
      </c>
      <c r="C257" s="1" t="s">
        <v>58</v>
      </c>
      <c r="D257" s="1" t="s">
        <v>177</v>
      </c>
      <c r="E257" s="1" t="s">
        <v>139</v>
      </c>
      <c r="F257" s="1" t="s">
        <v>95</v>
      </c>
      <c r="G257" s="1" t="s">
        <v>53</v>
      </c>
      <c r="H257" s="33" t="str">
        <f>VLOOKUP(Ahmed[[#This Row],[Category]],Code!$C$2:$D$5,2,0)</f>
        <v>F-101</v>
      </c>
      <c r="I257" s="1" t="s">
        <v>72</v>
      </c>
      <c r="J257" t="s">
        <v>402</v>
      </c>
      <c r="K257" s="1">
        <v>12.132000000000001</v>
      </c>
      <c r="L257" s="33">
        <f>Ahmed[[#This Row],[Sales]]*$L$1</f>
        <v>1819.8000000000002</v>
      </c>
      <c r="M257" s="33"/>
      <c r="N25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257" s="33" t="str">
        <f>IF(Ahmed[[#This Row],[Sales]]&gt;=500,"High","low")</f>
        <v>low</v>
      </c>
      <c r="P257" s="1">
        <v>9</v>
      </c>
      <c r="Q257" s="1">
        <v>0.6</v>
      </c>
      <c r="R257" s="2">
        <v>-8.4923999999999982</v>
      </c>
      <c r="S257" s="33">
        <f>Ahmed[[#This Row],[Profit]]-Ahmed[[#This Row],[Discount]]</f>
        <v>-9.0923999999999978</v>
      </c>
    </row>
    <row r="258" spans="1:19">
      <c r="A258" s="1">
        <v>256</v>
      </c>
      <c r="B258" s="1" t="s">
        <v>65</v>
      </c>
      <c r="C258" s="1" t="s">
        <v>58</v>
      </c>
      <c r="D258" s="1" t="s">
        <v>177</v>
      </c>
      <c r="E258" s="1" t="s">
        <v>139</v>
      </c>
      <c r="F258" s="1" t="s">
        <v>95</v>
      </c>
      <c r="G258" s="1" t="s">
        <v>62</v>
      </c>
      <c r="H258" s="33" t="str">
        <f>VLOOKUP(Ahmed[[#This Row],[Category]],Code!$C$2:$D$5,2,0)</f>
        <v>O-102</v>
      </c>
      <c r="I258" s="1" t="s">
        <v>70</v>
      </c>
      <c r="J258" t="s">
        <v>412</v>
      </c>
      <c r="K258" s="1">
        <v>82.367999999999995</v>
      </c>
      <c r="L258" s="33">
        <f>Ahmed[[#This Row],[Sales]]*$L$1</f>
        <v>12355.199999999999</v>
      </c>
      <c r="M258" s="33"/>
      <c r="N2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58" s="33" t="str">
        <f>IF(Ahmed[[#This Row],[Sales]]&gt;=500,"High","low")</f>
        <v>low</v>
      </c>
      <c r="P258" s="1">
        <v>2</v>
      </c>
      <c r="Q258" s="1">
        <v>0.2</v>
      </c>
      <c r="R258" s="2">
        <v>-19.562399999999997</v>
      </c>
      <c r="S258" s="33">
        <f>Ahmed[[#This Row],[Profit]]-Ahmed[[#This Row],[Discount]]</f>
        <v>-19.762399999999996</v>
      </c>
    </row>
    <row r="259" spans="1:19">
      <c r="A259" s="1">
        <v>257</v>
      </c>
      <c r="B259" s="1" t="s">
        <v>65</v>
      </c>
      <c r="C259" s="1" t="s">
        <v>58</v>
      </c>
      <c r="D259" s="1" t="s">
        <v>177</v>
      </c>
      <c r="E259" s="1" t="s">
        <v>139</v>
      </c>
      <c r="F259" s="1" t="s">
        <v>95</v>
      </c>
      <c r="G259" s="1" t="s">
        <v>62</v>
      </c>
      <c r="H259" s="33" t="str">
        <f>VLOOKUP(Ahmed[[#This Row],[Category]],Code!$C$2:$D$5,2,0)</f>
        <v>O-102</v>
      </c>
      <c r="I259" s="1" t="s">
        <v>70</v>
      </c>
      <c r="J259" t="s">
        <v>299</v>
      </c>
      <c r="K259" s="1">
        <v>53.92</v>
      </c>
      <c r="L259" s="33">
        <f>Ahmed[[#This Row],[Sales]]*$L$1</f>
        <v>8088</v>
      </c>
      <c r="M259" s="33"/>
      <c r="N2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59" s="33" t="str">
        <f>IF(Ahmed[[#This Row],[Sales]]&gt;=500,"High","low")</f>
        <v>low</v>
      </c>
      <c r="P259" s="1">
        <v>5</v>
      </c>
      <c r="Q259" s="1">
        <v>0.2</v>
      </c>
      <c r="R259" s="2">
        <v>4.0439999999999969</v>
      </c>
      <c r="S259" s="33">
        <f>Ahmed[[#This Row],[Profit]]-Ahmed[[#This Row],[Discount]]</f>
        <v>3.8439999999999968</v>
      </c>
    </row>
    <row r="260" spans="1:19">
      <c r="A260" s="1">
        <v>258</v>
      </c>
      <c r="B260" s="1" t="s">
        <v>65</v>
      </c>
      <c r="C260" s="1" t="s">
        <v>58</v>
      </c>
      <c r="D260" s="1" t="s">
        <v>177</v>
      </c>
      <c r="E260" s="1" t="s">
        <v>139</v>
      </c>
      <c r="F260" s="1" t="s">
        <v>95</v>
      </c>
      <c r="G260" s="1" t="s">
        <v>76</v>
      </c>
      <c r="H260" s="33" t="str">
        <f>VLOOKUP(Ahmed[[#This Row],[Category]],Code!$C$2:$D$5,2,0)</f>
        <v>T-103</v>
      </c>
      <c r="I260" s="1" t="s">
        <v>77</v>
      </c>
      <c r="J260" t="s">
        <v>413</v>
      </c>
      <c r="K260" s="1">
        <v>647.904</v>
      </c>
      <c r="L260" s="33">
        <f>Ahmed[[#This Row],[Sales]]*$L$1</f>
        <v>97185.600000000006</v>
      </c>
      <c r="M260" s="33"/>
      <c r="N2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60" s="33" t="str">
        <f>IF(Ahmed[[#This Row],[Sales]]&gt;=500,"High","low")</f>
        <v>High</v>
      </c>
      <c r="P260" s="1">
        <v>6</v>
      </c>
      <c r="Q260" s="1">
        <v>0.2</v>
      </c>
      <c r="R260" s="2">
        <v>56.691599999999966</v>
      </c>
      <c r="S260" s="33">
        <f>Ahmed[[#This Row],[Profit]]-Ahmed[[#This Row],[Discount]]</f>
        <v>56.491599999999963</v>
      </c>
    </row>
    <row r="261" spans="1:19">
      <c r="A261" s="1">
        <v>259</v>
      </c>
      <c r="B261" s="1" t="s">
        <v>48</v>
      </c>
      <c r="C261" s="1" t="s">
        <v>49</v>
      </c>
      <c r="D261" s="1" t="s">
        <v>161</v>
      </c>
      <c r="E261" s="1" t="s">
        <v>162</v>
      </c>
      <c r="F261" s="1" t="s">
        <v>114</v>
      </c>
      <c r="G261" s="1" t="s">
        <v>76</v>
      </c>
      <c r="H261" s="33" t="str">
        <f>VLOOKUP(Ahmed[[#This Row],[Category]],Code!$C$2:$D$5,2,0)</f>
        <v>T-103</v>
      </c>
      <c r="I261" s="1" t="s">
        <v>118</v>
      </c>
      <c r="J261" t="s">
        <v>414</v>
      </c>
      <c r="K261" s="1">
        <v>20.37</v>
      </c>
      <c r="L261" s="33">
        <f>Ahmed[[#This Row],[Sales]]*$L$1</f>
        <v>3055.5</v>
      </c>
      <c r="M261" s="33"/>
      <c r="N2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61" s="33" t="str">
        <f>IF(Ahmed[[#This Row],[Sales]]&gt;=500,"High","low")</f>
        <v>low</v>
      </c>
      <c r="P261" s="1">
        <v>3</v>
      </c>
      <c r="Q261" s="1">
        <v>0</v>
      </c>
      <c r="R261" s="2">
        <v>6.9258000000000006</v>
      </c>
      <c r="S261" s="33">
        <f>Ahmed[[#This Row],[Profit]]-Ahmed[[#This Row],[Discount]]</f>
        <v>6.9258000000000006</v>
      </c>
    </row>
    <row r="262" spans="1:19">
      <c r="A262" s="1">
        <v>260</v>
      </c>
      <c r="B262" s="1" t="s">
        <v>48</v>
      </c>
      <c r="C262" s="1" t="s">
        <v>49</v>
      </c>
      <c r="D262" s="1" t="s">
        <v>161</v>
      </c>
      <c r="E262" s="1" t="s">
        <v>162</v>
      </c>
      <c r="F262" s="1" t="s">
        <v>114</v>
      </c>
      <c r="G262" s="1" t="s">
        <v>62</v>
      </c>
      <c r="H262" s="33" t="str">
        <f>VLOOKUP(Ahmed[[#This Row],[Category]],Code!$C$2:$D$5,2,0)</f>
        <v>O-102</v>
      </c>
      <c r="I262" s="1" t="s">
        <v>70</v>
      </c>
      <c r="J262" t="s">
        <v>415</v>
      </c>
      <c r="K262" s="1">
        <v>221.54999999999998</v>
      </c>
      <c r="L262" s="33">
        <f>Ahmed[[#This Row],[Sales]]*$L$1</f>
        <v>33232.5</v>
      </c>
      <c r="M262" s="33"/>
      <c r="N2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62" s="33" t="str">
        <f>IF(Ahmed[[#This Row],[Sales]]&gt;=500,"High","low")</f>
        <v>low</v>
      </c>
      <c r="P262" s="1">
        <v>3</v>
      </c>
      <c r="Q262" s="1">
        <v>0</v>
      </c>
      <c r="R262" s="2">
        <v>6.6465000000000174</v>
      </c>
      <c r="S262" s="33">
        <f>Ahmed[[#This Row],[Profit]]-Ahmed[[#This Row],[Discount]]</f>
        <v>6.6465000000000174</v>
      </c>
    </row>
    <row r="263" spans="1:19">
      <c r="A263" s="1">
        <v>261</v>
      </c>
      <c r="B263" s="1" t="s">
        <v>48</v>
      </c>
      <c r="C263" s="1" t="s">
        <v>49</v>
      </c>
      <c r="D263" s="1" t="s">
        <v>161</v>
      </c>
      <c r="E263" s="1" t="s">
        <v>162</v>
      </c>
      <c r="F263" s="1" t="s">
        <v>114</v>
      </c>
      <c r="G263" s="1" t="s">
        <v>62</v>
      </c>
      <c r="H263" s="33" t="str">
        <f>VLOOKUP(Ahmed[[#This Row],[Category]],Code!$C$2:$D$5,2,0)</f>
        <v>O-102</v>
      </c>
      <c r="I263" s="1" t="s">
        <v>79</v>
      </c>
      <c r="J263" t="s">
        <v>416</v>
      </c>
      <c r="K263" s="1">
        <v>17.52</v>
      </c>
      <c r="L263" s="33">
        <f>Ahmed[[#This Row],[Sales]]*$L$1</f>
        <v>2628</v>
      </c>
      <c r="M263" s="33"/>
      <c r="N2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63" s="33" t="str">
        <f>IF(Ahmed[[#This Row],[Sales]]&gt;=500,"High","low")</f>
        <v>low</v>
      </c>
      <c r="P263" s="1">
        <v>5</v>
      </c>
      <c r="Q263" s="1">
        <v>0.2</v>
      </c>
      <c r="R263" s="2">
        <v>6.1319999999999988</v>
      </c>
      <c r="S263" s="33">
        <f>Ahmed[[#This Row],[Profit]]-Ahmed[[#This Row],[Discount]]</f>
        <v>5.9319999999999986</v>
      </c>
    </row>
    <row r="264" spans="1:19">
      <c r="A264" s="1">
        <v>262</v>
      </c>
      <c r="B264" s="1" t="s">
        <v>65</v>
      </c>
      <c r="C264" s="1" t="s">
        <v>58</v>
      </c>
      <c r="D264" s="1" t="s">
        <v>286</v>
      </c>
      <c r="E264" s="1" t="s">
        <v>94</v>
      </c>
      <c r="F264" s="1" t="s">
        <v>95</v>
      </c>
      <c r="G264" s="1" t="s">
        <v>62</v>
      </c>
      <c r="H264" s="33" t="str">
        <f>VLOOKUP(Ahmed[[#This Row],[Category]],Code!$C$2:$D$5,2,0)</f>
        <v>O-102</v>
      </c>
      <c r="I264" s="1" t="s">
        <v>81</v>
      </c>
      <c r="J264" t="s">
        <v>417</v>
      </c>
      <c r="K264" s="1">
        <v>1.6239999999999994</v>
      </c>
      <c r="L264" s="33">
        <f>Ahmed[[#This Row],[Sales]]*$L$1</f>
        <v>243.59999999999991</v>
      </c>
      <c r="M264" s="33"/>
      <c r="N264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264" s="33" t="str">
        <f>IF(Ahmed[[#This Row],[Sales]]&gt;=500,"High","low")</f>
        <v>low</v>
      </c>
      <c r="P264" s="1">
        <v>2</v>
      </c>
      <c r="Q264" s="1">
        <v>0.8</v>
      </c>
      <c r="R264" s="2">
        <v>-4.4660000000000002</v>
      </c>
      <c r="S264" s="33">
        <f>Ahmed[[#This Row],[Profit]]-Ahmed[[#This Row],[Discount]]</f>
        <v>-5.266</v>
      </c>
    </row>
    <row r="265" spans="1:19">
      <c r="A265" s="1">
        <v>263</v>
      </c>
      <c r="B265" s="1" t="s">
        <v>48</v>
      </c>
      <c r="C265" s="1" t="s">
        <v>58</v>
      </c>
      <c r="D265" s="1" t="s">
        <v>128</v>
      </c>
      <c r="E265" s="1" t="s">
        <v>94</v>
      </c>
      <c r="F265" s="1" t="s">
        <v>95</v>
      </c>
      <c r="G265" s="1" t="s">
        <v>76</v>
      </c>
      <c r="H265" s="33" t="str">
        <f>VLOOKUP(Ahmed[[#This Row],[Category]],Code!$C$2:$D$5,2,0)</f>
        <v>T-103</v>
      </c>
      <c r="I265" s="1" t="s">
        <v>313</v>
      </c>
      <c r="J265" t="s">
        <v>314</v>
      </c>
      <c r="K265" s="1">
        <v>3059.982</v>
      </c>
      <c r="L265" s="33">
        <f>Ahmed[[#This Row],[Sales]]*$L$1</f>
        <v>458997.3</v>
      </c>
      <c r="M265" s="33"/>
      <c r="N2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65" s="33" t="str">
        <f>IF(Ahmed[[#This Row],[Sales]]&gt;=500,"High","low")</f>
        <v>High</v>
      </c>
      <c r="P265" s="1">
        <v>3</v>
      </c>
      <c r="Q265" s="1">
        <v>0.4</v>
      </c>
      <c r="R265" s="2">
        <v>-509.99700000000075</v>
      </c>
      <c r="S265" s="33">
        <f>Ahmed[[#This Row],[Profit]]-Ahmed[[#This Row],[Discount]]</f>
        <v>-510.39700000000073</v>
      </c>
    </row>
    <row r="266" spans="1:19">
      <c r="A266" s="1">
        <v>264</v>
      </c>
      <c r="B266" s="1" t="s">
        <v>48</v>
      </c>
      <c r="C266" s="1" t="s">
        <v>58</v>
      </c>
      <c r="D266" s="1" t="s">
        <v>128</v>
      </c>
      <c r="E266" s="1" t="s">
        <v>94</v>
      </c>
      <c r="F266" s="1" t="s">
        <v>95</v>
      </c>
      <c r="G266" s="1" t="s">
        <v>76</v>
      </c>
      <c r="H266" s="33" t="str">
        <f>VLOOKUP(Ahmed[[#This Row],[Category]],Code!$C$2:$D$5,2,0)</f>
        <v>T-103</v>
      </c>
      <c r="I266" s="1" t="s">
        <v>313</v>
      </c>
      <c r="J266" t="s">
        <v>418</v>
      </c>
      <c r="K266" s="1">
        <v>2519.9579999999996</v>
      </c>
      <c r="L266" s="33">
        <f>Ahmed[[#This Row],[Sales]]*$L$1</f>
        <v>377993.69999999995</v>
      </c>
      <c r="M266" s="33"/>
      <c r="N2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66" s="33" t="str">
        <f>IF(Ahmed[[#This Row],[Sales]]&gt;=500,"High","low")</f>
        <v>High</v>
      </c>
      <c r="P266" s="1">
        <v>7</v>
      </c>
      <c r="Q266" s="1">
        <v>0.4</v>
      </c>
      <c r="R266" s="2">
        <v>-251.99579999999992</v>
      </c>
      <c r="S266" s="33">
        <f>Ahmed[[#This Row],[Profit]]-Ahmed[[#This Row],[Discount]]</f>
        <v>-252.39579999999992</v>
      </c>
    </row>
    <row r="267" spans="1:19">
      <c r="A267" s="1">
        <v>265</v>
      </c>
      <c r="B267" s="1" t="s">
        <v>65</v>
      </c>
      <c r="C267" s="1" t="s">
        <v>49</v>
      </c>
      <c r="D267" s="1" t="s">
        <v>177</v>
      </c>
      <c r="E267" s="1" t="s">
        <v>139</v>
      </c>
      <c r="F267" s="1" t="s">
        <v>95</v>
      </c>
      <c r="G267" s="1" t="s">
        <v>76</v>
      </c>
      <c r="H267" s="33" t="str">
        <f>VLOOKUP(Ahmed[[#This Row],[Category]],Code!$C$2:$D$5,2,0)</f>
        <v>T-103</v>
      </c>
      <c r="I267" s="1" t="s">
        <v>77</v>
      </c>
      <c r="J267" t="s">
        <v>419</v>
      </c>
      <c r="K267" s="1">
        <v>328.22399999999999</v>
      </c>
      <c r="L267" s="33">
        <f>Ahmed[[#This Row],[Sales]]*$L$1</f>
        <v>49233.599999999999</v>
      </c>
      <c r="M267" s="33"/>
      <c r="N2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67" s="33" t="str">
        <f>IF(Ahmed[[#This Row],[Sales]]&gt;=500,"High","low")</f>
        <v>low</v>
      </c>
      <c r="P267" s="1">
        <v>4</v>
      </c>
      <c r="Q267" s="1">
        <v>0.2</v>
      </c>
      <c r="R267" s="2">
        <v>28.7196</v>
      </c>
      <c r="S267" s="33">
        <f>Ahmed[[#This Row],[Profit]]-Ahmed[[#This Row],[Discount]]</f>
        <v>28.519600000000001</v>
      </c>
    </row>
    <row r="268" spans="1:19">
      <c r="A268" s="1">
        <v>266</v>
      </c>
      <c r="B268" s="1" t="s">
        <v>65</v>
      </c>
      <c r="C268" s="1" t="s">
        <v>49</v>
      </c>
      <c r="D268" s="1" t="s">
        <v>420</v>
      </c>
      <c r="E268" s="1" t="s">
        <v>60</v>
      </c>
      <c r="F268" s="1" t="s">
        <v>61</v>
      </c>
      <c r="G268" s="1" t="s">
        <v>76</v>
      </c>
      <c r="H268" s="33" t="str">
        <f>VLOOKUP(Ahmed[[#This Row],[Category]],Code!$C$2:$D$5,2,0)</f>
        <v>T-103</v>
      </c>
      <c r="I268" s="1" t="s">
        <v>118</v>
      </c>
      <c r="J268" t="s">
        <v>421</v>
      </c>
      <c r="K268" s="1">
        <v>79.900000000000006</v>
      </c>
      <c r="L268" s="33">
        <f>Ahmed[[#This Row],[Sales]]*$L$1</f>
        <v>11985</v>
      </c>
      <c r="M268" s="33"/>
      <c r="N2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68" s="33" t="str">
        <f>IF(Ahmed[[#This Row],[Sales]]&gt;=500,"High","low")</f>
        <v>low</v>
      </c>
      <c r="P268" s="1">
        <v>2</v>
      </c>
      <c r="Q268" s="1">
        <v>0</v>
      </c>
      <c r="R268" s="2">
        <v>35.156000000000006</v>
      </c>
      <c r="S268" s="33">
        <f>Ahmed[[#This Row],[Profit]]-Ahmed[[#This Row],[Discount]]</f>
        <v>35.156000000000006</v>
      </c>
    </row>
    <row r="269" spans="1:19">
      <c r="A269" s="1">
        <v>267</v>
      </c>
      <c r="B269" s="1" t="s">
        <v>65</v>
      </c>
      <c r="C269" s="1" t="s">
        <v>58</v>
      </c>
      <c r="D269" s="1" t="s">
        <v>422</v>
      </c>
      <c r="E269" s="1" t="s">
        <v>86</v>
      </c>
      <c r="F269" s="1" t="s">
        <v>52</v>
      </c>
      <c r="G269" s="1" t="s">
        <v>62</v>
      </c>
      <c r="H269" s="33" t="str">
        <f>VLOOKUP(Ahmed[[#This Row],[Category]],Code!$C$2:$D$5,2,0)</f>
        <v>O-102</v>
      </c>
      <c r="I269" s="1" t="s">
        <v>74</v>
      </c>
      <c r="J269" t="s">
        <v>423</v>
      </c>
      <c r="K269" s="1">
        <v>14.015999999999998</v>
      </c>
      <c r="L269" s="33">
        <f>Ahmed[[#This Row],[Sales]]*$L$1</f>
        <v>2102.3999999999996</v>
      </c>
      <c r="M269" s="33"/>
      <c r="N2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69" s="33" t="str">
        <f>IF(Ahmed[[#This Row],[Sales]]&gt;=500,"High","low")</f>
        <v>low</v>
      </c>
      <c r="P269" s="1">
        <v>3</v>
      </c>
      <c r="Q269" s="1">
        <v>0.2</v>
      </c>
      <c r="R269" s="2">
        <v>4.7303999999999995</v>
      </c>
      <c r="S269" s="33">
        <f>Ahmed[[#This Row],[Profit]]-Ahmed[[#This Row],[Discount]]</f>
        <v>4.5303999999999993</v>
      </c>
    </row>
    <row r="270" spans="1:19">
      <c r="A270" s="1">
        <v>268</v>
      </c>
      <c r="B270" s="1" t="s">
        <v>65</v>
      </c>
      <c r="C270" s="1" t="s">
        <v>49</v>
      </c>
      <c r="D270" s="1" t="s">
        <v>424</v>
      </c>
      <c r="E270" s="1" t="s">
        <v>351</v>
      </c>
      <c r="F270" s="1" t="s">
        <v>114</v>
      </c>
      <c r="G270" s="1" t="s">
        <v>62</v>
      </c>
      <c r="H270" s="33" t="str">
        <f>VLOOKUP(Ahmed[[#This Row],[Category]],Code!$C$2:$D$5,2,0)</f>
        <v>O-102</v>
      </c>
      <c r="I270" s="1" t="s">
        <v>163</v>
      </c>
      <c r="J270" t="s">
        <v>425</v>
      </c>
      <c r="K270" s="1">
        <v>7.5600000000000005</v>
      </c>
      <c r="L270" s="33">
        <f>Ahmed[[#This Row],[Sales]]*$L$1</f>
        <v>1134</v>
      </c>
      <c r="M270" s="33"/>
      <c r="N27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270" s="33" t="str">
        <f>IF(Ahmed[[#This Row],[Sales]]&gt;=500,"High","low")</f>
        <v>low</v>
      </c>
      <c r="P270" s="1">
        <v>6</v>
      </c>
      <c r="Q270" s="1">
        <v>0</v>
      </c>
      <c r="R270" s="2">
        <v>0.3024</v>
      </c>
      <c r="S270" s="33">
        <f>Ahmed[[#This Row],[Profit]]-Ahmed[[#This Row],[Discount]]</f>
        <v>0.3024</v>
      </c>
    </row>
    <row r="271" spans="1:19">
      <c r="A271" s="1">
        <v>269</v>
      </c>
      <c r="B271" s="1" t="s">
        <v>65</v>
      </c>
      <c r="C271" s="1" t="s">
        <v>58</v>
      </c>
      <c r="D271" s="1" t="s">
        <v>426</v>
      </c>
      <c r="E271" s="1" t="s">
        <v>248</v>
      </c>
      <c r="F271" s="1" t="s">
        <v>114</v>
      </c>
      <c r="G271" s="1" t="s">
        <v>62</v>
      </c>
      <c r="H271" s="33" t="str">
        <f>VLOOKUP(Ahmed[[#This Row],[Category]],Code!$C$2:$D$5,2,0)</f>
        <v>O-102</v>
      </c>
      <c r="I271" s="1" t="s">
        <v>70</v>
      </c>
      <c r="J271" t="s">
        <v>427</v>
      </c>
      <c r="K271" s="1">
        <v>37.207999999999998</v>
      </c>
      <c r="L271" s="33">
        <f>Ahmed[[#This Row],[Sales]]*$L$1</f>
        <v>5581.2</v>
      </c>
      <c r="M271" s="33"/>
      <c r="N2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71" s="33" t="str">
        <f>IF(Ahmed[[#This Row],[Sales]]&gt;=500,"High","low")</f>
        <v>low</v>
      </c>
      <c r="P271" s="1">
        <v>1</v>
      </c>
      <c r="Q271" s="1">
        <v>0.2</v>
      </c>
      <c r="R271" s="2">
        <v>-7.4416000000000011</v>
      </c>
      <c r="S271" s="33">
        <f>Ahmed[[#This Row],[Profit]]-Ahmed[[#This Row],[Discount]]</f>
        <v>-7.6416000000000013</v>
      </c>
    </row>
    <row r="272" spans="1:19">
      <c r="A272" s="1">
        <v>270</v>
      </c>
      <c r="B272" s="1" t="s">
        <v>65</v>
      </c>
      <c r="C272" s="1" t="s">
        <v>58</v>
      </c>
      <c r="D272" s="1" t="s">
        <v>426</v>
      </c>
      <c r="E272" s="1" t="s">
        <v>248</v>
      </c>
      <c r="F272" s="1" t="s">
        <v>114</v>
      </c>
      <c r="G272" s="1" t="s">
        <v>62</v>
      </c>
      <c r="H272" s="33" t="str">
        <f>VLOOKUP(Ahmed[[#This Row],[Category]],Code!$C$2:$D$5,2,0)</f>
        <v>O-102</v>
      </c>
      <c r="I272" s="1" t="s">
        <v>123</v>
      </c>
      <c r="J272" t="s">
        <v>428</v>
      </c>
      <c r="K272" s="1">
        <v>57.576000000000001</v>
      </c>
      <c r="L272" s="33">
        <f>Ahmed[[#This Row],[Sales]]*$L$1</f>
        <v>8636.4</v>
      </c>
      <c r="M272" s="33"/>
      <c r="N2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72" s="33" t="str">
        <f>IF(Ahmed[[#This Row],[Sales]]&gt;=500,"High","low")</f>
        <v>low</v>
      </c>
      <c r="P272" s="1">
        <v>3</v>
      </c>
      <c r="Q272" s="1">
        <v>0.2</v>
      </c>
      <c r="R272" s="2">
        <v>21.591000000000001</v>
      </c>
      <c r="S272" s="33">
        <f>Ahmed[[#This Row],[Profit]]-Ahmed[[#This Row],[Discount]]</f>
        <v>21.391000000000002</v>
      </c>
    </row>
    <row r="273" spans="1:19">
      <c r="A273" s="1">
        <v>271</v>
      </c>
      <c r="B273" s="1" t="s">
        <v>48</v>
      </c>
      <c r="C273" s="1" t="s">
        <v>58</v>
      </c>
      <c r="D273" s="1" t="s">
        <v>104</v>
      </c>
      <c r="E273" s="1" t="s">
        <v>60</v>
      </c>
      <c r="F273" s="1" t="s">
        <v>61</v>
      </c>
      <c r="G273" s="1" t="s">
        <v>62</v>
      </c>
      <c r="H273" s="33" t="str">
        <f>VLOOKUP(Ahmed[[#This Row],[Category]],Code!$C$2:$D$5,2,0)</f>
        <v>O-102</v>
      </c>
      <c r="I273" s="1" t="s">
        <v>70</v>
      </c>
      <c r="J273" t="s">
        <v>429</v>
      </c>
      <c r="K273" s="1">
        <v>725.84</v>
      </c>
      <c r="L273" s="33">
        <f>Ahmed[[#This Row],[Sales]]*$L$1</f>
        <v>108876</v>
      </c>
      <c r="M273" s="33"/>
      <c r="N2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73" s="33" t="str">
        <f>IF(Ahmed[[#This Row],[Sales]]&gt;=500,"High","low")</f>
        <v>High</v>
      </c>
      <c r="P273" s="1">
        <v>4</v>
      </c>
      <c r="Q273" s="1">
        <v>0</v>
      </c>
      <c r="R273" s="2">
        <v>210.4935999999999</v>
      </c>
      <c r="S273" s="33">
        <f>Ahmed[[#This Row],[Profit]]-Ahmed[[#This Row],[Discount]]</f>
        <v>210.4935999999999</v>
      </c>
    </row>
    <row r="274" spans="1:19">
      <c r="A274" s="1">
        <v>272</v>
      </c>
      <c r="B274" s="1" t="s">
        <v>130</v>
      </c>
      <c r="C274" s="1" t="s">
        <v>49</v>
      </c>
      <c r="D274" s="1" t="s">
        <v>104</v>
      </c>
      <c r="E274" s="1" t="s">
        <v>60</v>
      </c>
      <c r="F274" s="1" t="s">
        <v>61</v>
      </c>
      <c r="G274" s="1" t="s">
        <v>76</v>
      </c>
      <c r="H274" s="33" t="str">
        <f>VLOOKUP(Ahmed[[#This Row],[Category]],Code!$C$2:$D$5,2,0)</f>
        <v>T-103</v>
      </c>
      <c r="I274" s="1" t="s">
        <v>118</v>
      </c>
      <c r="J274" t="s">
        <v>430</v>
      </c>
      <c r="K274" s="1">
        <v>209.92999999999998</v>
      </c>
      <c r="L274" s="33">
        <f>Ahmed[[#This Row],[Sales]]*$L$1</f>
        <v>31489.499999999996</v>
      </c>
      <c r="M274" s="33"/>
      <c r="N2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74" s="33" t="str">
        <f>IF(Ahmed[[#This Row],[Sales]]&gt;=500,"High","low")</f>
        <v>low</v>
      </c>
      <c r="P274" s="1">
        <v>7</v>
      </c>
      <c r="Q274" s="1">
        <v>0</v>
      </c>
      <c r="R274" s="2">
        <v>92.369200000000021</v>
      </c>
      <c r="S274" s="33">
        <f>Ahmed[[#This Row],[Profit]]-Ahmed[[#This Row],[Discount]]</f>
        <v>92.369200000000021</v>
      </c>
    </row>
    <row r="275" spans="1:19">
      <c r="A275" s="1">
        <v>273</v>
      </c>
      <c r="B275" s="1" t="s">
        <v>130</v>
      </c>
      <c r="C275" s="1" t="s">
        <v>49</v>
      </c>
      <c r="D275" s="1" t="s">
        <v>104</v>
      </c>
      <c r="E275" s="1" t="s">
        <v>60</v>
      </c>
      <c r="F275" s="1" t="s">
        <v>61</v>
      </c>
      <c r="G275" s="1" t="s">
        <v>53</v>
      </c>
      <c r="H275" s="33" t="str">
        <f>VLOOKUP(Ahmed[[#This Row],[Category]],Code!$C$2:$D$5,2,0)</f>
        <v>F-101</v>
      </c>
      <c r="I275" s="1" t="s">
        <v>72</v>
      </c>
      <c r="J275" t="s">
        <v>431</v>
      </c>
      <c r="K275" s="1">
        <v>5.28</v>
      </c>
      <c r="L275" s="33">
        <f>Ahmed[[#This Row],[Sales]]*$L$1</f>
        <v>792</v>
      </c>
      <c r="M275" s="33"/>
      <c r="N275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275" s="33" t="str">
        <f>IF(Ahmed[[#This Row],[Sales]]&gt;=500,"High","low")</f>
        <v>low</v>
      </c>
      <c r="P275" s="1">
        <v>3</v>
      </c>
      <c r="Q275" s="1">
        <v>0</v>
      </c>
      <c r="R275" s="2">
        <v>2.3232000000000004</v>
      </c>
      <c r="S275" s="33">
        <f>Ahmed[[#This Row],[Profit]]-Ahmed[[#This Row],[Discount]]</f>
        <v>2.3232000000000004</v>
      </c>
    </row>
    <row r="276" spans="1:19">
      <c r="A276" s="1">
        <v>274</v>
      </c>
      <c r="B276" s="1" t="s">
        <v>130</v>
      </c>
      <c r="C276" s="1" t="s">
        <v>49</v>
      </c>
      <c r="D276" s="1" t="s">
        <v>104</v>
      </c>
      <c r="E276" s="1" t="s">
        <v>60</v>
      </c>
      <c r="F276" s="1" t="s">
        <v>61</v>
      </c>
      <c r="G276" s="1" t="s">
        <v>62</v>
      </c>
      <c r="H276" s="33" t="str">
        <f>VLOOKUP(Ahmed[[#This Row],[Category]],Code!$C$2:$D$5,2,0)</f>
        <v>O-102</v>
      </c>
      <c r="I276" s="1" t="s">
        <v>79</v>
      </c>
      <c r="J276" t="s">
        <v>432</v>
      </c>
      <c r="K276" s="1">
        <v>10.92</v>
      </c>
      <c r="L276" s="33">
        <f>Ahmed[[#This Row],[Sales]]*$L$1</f>
        <v>1638</v>
      </c>
      <c r="M276" s="33"/>
      <c r="N27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276" s="33" t="str">
        <f>IF(Ahmed[[#This Row],[Sales]]&gt;=500,"High","low")</f>
        <v>low</v>
      </c>
      <c r="P276" s="1">
        <v>3</v>
      </c>
      <c r="Q276" s="1">
        <v>0.2</v>
      </c>
      <c r="R276" s="2">
        <v>4.0949999999999989</v>
      </c>
      <c r="S276" s="33">
        <f>Ahmed[[#This Row],[Profit]]-Ahmed[[#This Row],[Discount]]</f>
        <v>3.8949999999999987</v>
      </c>
    </row>
    <row r="277" spans="1:19">
      <c r="A277" s="1">
        <v>275</v>
      </c>
      <c r="B277" s="1" t="s">
        <v>130</v>
      </c>
      <c r="C277" s="1" t="s">
        <v>58</v>
      </c>
      <c r="D277" s="1" t="s">
        <v>433</v>
      </c>
      <c r="E277" s="1" t="s">
        <v>60</v>
      </c>
      <c r="F277" s="1" t="s">
        <v>61</v>
      </c>
      <c r="G277" s="1" t="s">
        <v>62</v>
      </c>
      <c r="H277" s="33" t="str">
        <f>VLOOKUP(Ahmed[[#This Row],[Category]],Code!$C$2:$D$5,2,0)</f>
        <v>O-102</v>
      </c>
      <c r="I277" s="1" t="s">
        <v>87</v>
      </c>
      <c r="J277" t="s">
        <v>434</v>
      </c>
      <c r="K277" s="1">
        <v>8.82</v>
      </c>
      <c r="L277" s="33">
        <f>Ahmed[[#This Row],[Sales]]*$L$1</f>
        <v>1323</v>
      </c>
      <c r="M277" s="33"/>
      <c r="N27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277" s="33" t="str">
        <f>IF(Ahmed[[#This Row],[Sales]]&gt;=500,"High","low")</f>
        <v>low</v>
      </c>
      <c r="P277" s="1">
        <v>2</v>
      </c>
      <c r="Q277" s="1">
        <v>0</v>
      </c>
      <c r="R277" s="2">
        <v>4.0571999999999999</v>
      </c>
      <c r="S277" s="33">
        <f>Ahmed[[#This Row],[Profit]]-Ahmed[[#This Row],[Discount]]</f>
        <v>4.0571999999999999</v>
      </c>
    </row>
    <row r="278" spans="1:19">
      <c r="A278" s="1">
        <v>276</v>
      </c>
      <c r="B278" s="1" t="s">
        <v>130</v>
      </c>
      <c r="C278" s="1" t="s">
        <v>58</v>
      </c>
      <c r="D278" s="1" t="s">
        <v>433</v>
      </c>
      <c r="E278" s="1" t="s">
        <v>60</v>
      </c>
      <c r="F278" s="1" t="s">
        <v>61</v>
      </c>
      <c r="G278" s="1" t="s">
        <v>62</v>
      </c>
      <c r="H278" s="33" t="str">
        <f>VLOOKUP(Ahmed[[#This Row],[Category]],Code!$C$2:$D$5,2,0)</f>
        <v>O-102</v>
      </c>
      <c r="I278" s="1" t="s">
        <v>74</v>
      </c>
      <c r="J278" t="s">
        <v>435</v>
      </c>
      <c r="K278" s="1">
        <v>5.98</v>
      </c>
      <c r="L278" s="33">
        <f>Ahmed[[#This Row],[Sales]]*$L$1</f>
        <v>897.00000000000011</v>
      </c>
      <c r="M278" s="33"/>
      <c r="N27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278" s="33" t="str">
        <f>IF(Ahmed[[#This Row],[Sales]]&gt;=500,"High","low")</f>
        <v>low</v>
      </c>
      <c r="P278" s="1">
        <v>1</v>
      </c>
      <c r="Q278" s="1">
        <v>0</v>
      </c>
      <c r="R278" s="2">
        <v>1.5548000000000002</v>
      </c>
      <c r="S278" s="33">
        <f>Ahmed[[#This Row],[Profit]]-Ahmed[[#This Row],[Discount]]</f>
        <v>1.5548000000000002</v>
      </c>
    </row>
    <row r="279" spans="1:19">
      <c r="A279" s="1">
        <v>277</v>
      </c>
      <c r="B279" s="1" t="s">
        <v>65</v>
      </c>
      <c r="C279" s="1" t="s">
        <v>58</v>
      </c>
      <c r="D279" s="1" t="s">
        <v>112</v>
      </c>
      <c r="E279" s="1" t="s">
        <v>113</v>
      </c>
      <c r="F279" s="1" t="s">
        <v>114</v>
      </c>
      <c r="G279" s="1" t="s">
        <v>62</v>
      </c>
      <c r="H279" s="33" t="str">
        <f>VLOOKUP(Ahmed[[#This Row],[Category]],Code!$C$2:$D$5,2,0)</f>
        <v>O-102</v>
      </c>
      <c r="I279" s="1" t="s">
        <v>87</v>
      </c>
      <c r="J279" t="s">
        <v>436</v>
      </c>
      <c r="K279" s="1">
        <v>11.648000000000001</v>
      </c>
      <c r="L279" s="33">
        <f>Ahmed[[#This Row],[Sales]]*$L$1</f>
        <v>1747.2000000000003</v>
      </c>
      <c r="M279" s="33"/>
      <c r="N27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279" s="33" t="str">
        <f>IF(Ahmed[[#This Row],[Sales]]&gt;=500,"High","low")</f>
        <v>low</v>
      </c>
      <c r="P279" s="1">
        <v>2</v>
      </c>
      <c r="Q279" s="1">
        <v>0.2</v>
      </c>
      <c r="R279" s="2">
        <v>4.0768000000000004</v>
      </c>
      <c r="S279" s="33">
        <f>Ahmed[[#This Row],[Profit]]-Ahmed[[#This Row],[Discount]]</f>
        <v>3.8768000000000002</v>
      </c>
    </row>
    <row r="280" spans="1:19">
      <c r="A280" s="1">
        <v>278</v>
      </c>
      <c r="B280" s="1" t="s">
        <v>65</v>
      </c>
      <c r="C280" s="1" t="s">
        <v>58</v>
      </c>
      <c r="D280" s="1" t="s">
        <v>112</v>
      </c>
      <c r="E280" s="1" t="s">
        <v>113</v>
      </c>
      <c r="F280" s="1" t="s">
        <v>114</v>
      </c>
      <c r="G280" s="1" t="s">
        <v>62</v>
      </c>
      <c r="H280" s="33" t="str">
        <f>VLOOKUP(Ahmed[[#This Row],[Category]],Code!$C$2:$D$5,2,0)</f>
        <v>O-102</v>
      </c>
      <c r="I280" s="1" t="s">
        <v>87</v>
      </c>
      <c r="J280" t="s">
        <v>437</v>
      </c>
      <c r="K280" s="1">
        <v>18.175999999999998</v>
      </c>
      <c r="L280" s="33">
        <f>Ahmed[[#This Row],[Sales]]*$L$1</f>
        <v>2726.3999999999996</v>
      </c>
      <c r="M280" s="33"/>
      <c r="N2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80" s="33" t="str">
        <f>IF(Ahmed[[#This Row],[Sales]]&gt;=500,"High","low")</f>
        <v>low</v>
      </c>
      <c r="P280" s="1">
        <v>4</v>
      </c>
      <c r="Q280" s="1">
        <v>0.2</v>
      </c>
      <c r="R280" s="2">
        <v>5.9071999999999987</v>
      </c>
      <c r="S280" s="33">
        <f>Ahmed[[#This Row],[Profit]]-Ahmed[[#This Row],[Discount]]</f>
        <v>5.7071999999999985</v>
      </c>
    </row>
    <row r="281" spans="1:19">
      <c r="A281" s="1">
        <v>279</v>
      </c>
      <c r="B281" s="1" t="s">
        <v>65</v>
      </c>
      <c r="C281" s="1" t="s">
        <v>58</v>
      </c>
      <c r="D281" s="1" t="s">
        <v>112</v>
      </c>
      <c r="E281" s="1" t="s">
        <v>113</v>
      </c>
      <c r="F281" s="1" t="s">
        <v>114</v>
      </c>
      <c r="G281" s="1" t="s">
        <v>62</v>
      </c>
      <c r="H281" s="33" t="str">
        <f>VLOOKUP(Ahmed[[#This Row],[Category]],Code!$C$2:$D$5,2,0)</f>
        <v>O-102</v>
      </c>
      <c r="I281" s="1" t="s">
        <v>70</v>
      </c>
      <c r="J281" t="s">
        <v>438</v>
      </c>
      <c r="K281" s="1">
        <v>59.712000000000003</v>
      </c>
      <c r="L281" s="33">
        <f>Ahmed[[#This Row],[Sales]]*$L$1</f>
        <v>8956.8000000000011</v>
      </c>
      <c r="M281" s="33"/>
      <c r="N2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81" s="33" t="str">
        <f>IF(Ahmed[[#This Row],[Sales]]&gt;=500,"High","low")</f>
        <v>low</v>
      </c>
      <c r="P281" s="1">
        <v>6</v>
      </c>
      <c r="Q281" s="1">
        <v>0.2</v>
      </c>
      <c r="R281" s="2">
        <v>5.9711999999999996</v>
      </c>
      <c r="S281" s="33">
        <f>Ahmed[[#This Row],[Profit]]-Ahmed[[#This Row],[Discount]]</f>
        <v>5.7711999999999994</v>
      </c>
    </row>
    <row r="282" spans="1:19">
      <c r="A282" s="1">
        <v>280</v>
      </c>
      <c r="B282" s="1" t="s">
        <v>65</v>
      </c>
      <c r="C282" s="1" t="s">
        <v>58</v>
      </c>
      <c r="D282" s="1" t="s">
        <v>112</v>
      </c>
      <c r="E282" s="1" t="s">
        <v>113</v>
      </c>
      <c r="F282" s="1" t="s">
        <v>114</v>
      </c>
      <c r="G282" s="1" t="s">
        <v>62</v>
      </c>
      <c r="H282" s="33" t="str">
        <f>VLOOKUP(Ahmed[[#This Row],[Category]],Code!$C$2:$D$5,2,0)</f>
        <v>O-102</v>
      </c>
      <c r="I282" s="1" t="s">
        <v>63</v>
      </c>
      <c r="J282" t="s">
        <v>439</v>
      </c>
      <c r="K282" s="1">
        <v>24.839999999999996</v>
      </c>
      <c r="L282" s="33">
        <f>Ahmed[[#This Row],[Sales]]*$L$1</f>
        <v>3725.9999999999995</v>
      </c>
      <c r="M282" s="33"/>
      <c r="N2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82" s="33" t="str">
        <f>IF(Ahmed[[#This Row],[Sales]]&gt;=500,"High","low")</f>
        <v>low</v>
      </c>
      <c r="P282" s="1">
        <v>3</v>
      </c>
      <c r="Q282" s="1">
        <v>0.2</v>
      </c>
      <c r="R282" s="2">
        <v>8.6940000000000008</v>
      </c>
      <c r="S282" s="33">
        <f>Ahmed[[#This Row],[Profit]]-Ahmed[[#This Row],[Discount]]</f>
        <v>8.4940000000000015</v>
      </c>
    </row>
    <row r="283" spans="1:19">
      <c r="A283" s="1">
        <v>281</v>
      </c>
      <c r="B283" s="1" t="s">
        <v>48</v>
      </c>
      <c r="C283" s="1" t="s">
        <v>49</v>
      </c>
      <c r="D283" s="1" t="s">
        <v>128</v>
      </c>
      <c r="E283" s="1" t="s">
        <v>94</v>
      </c>
      <c r="F283" s="1" t="s">
        <v>95</v>
      </c>
      <c r="G283" s="1" t="s">
        <v>62</v>
      </c>
      <c r="H283" s="33" t="str">
        <f>VLOOKUP(Ahmed[[#This Row],[Category]],Code!$C$2:$D$5,2,0)</f>
        <v>O-102</v>
      </c>
      <c r="I283" s="1" t="s">
        <v>79</v>
      </c>
      <c r="J283" t="s">
        <v>440</v>
      </c>
      <c r="K283" s="1">
        <v>2.0799999999999996</v>
      </c>
      <c r="L283" s="33">
        <f>Ahmed[[#This Row],[Sales]]*$L$1</f>
        <v>311.99999999999994</v>
      </c>
      <c r="M283" s="33"/>
      <c r="N283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283" s="33" t="str">
        <f>IF(Ahmed[[#This Row],[Sales]]&gt;=500,"High","low")</f>
        <v>low</v>
      </c>
      <c r="P283" s="1">
        <v>5</v>
      </c>
      <c r="Q283" s="1">
        <v>0.8</v>
      </c>
      <c r="R283" s="2">
        <v>-3.4320000000000004</v>
      </c>
      <c r="S283" s="33">
        <f>Ahmed[[#This Row],[Profit]]-Ahmed[[#This Row],[Discount]]</f>
        <v>-4.2320000000000002</v>
      </c>
    </row>
    <row r="284" spans="1:19">
      <c r="A284" s="1">
        <v>282</v>
      </c>
      <c r="B284" s="1" t="s">
        <v>48</v>
      </c>
      <c r="C284" s="1" t="s">
        <v>49</v>
      </c>
      <c r="D284" s="1" t="s">
        <v>128</v>
      </c>
      <c r="E284" s="1" t="s">
        <v>94</v>
      </c>
      <c r="F284" s="1" t="s">
        <v>95</v>
      </c>
      <c r="G284" s="1" t="s">
        <v>76</v>
      </c>
      <c r="H284" s="33" t="str">
        <f>VLOOKUP(Ahmed[[#This Row],[Category]],Code!$C$2:$D$5,2,0)</f>
        <v>T-103</v>
      </c>
      <c r="I284" s="1" t="s">
        <v>77</v>
      </c>
      <c r="J284" t="s">
        <v>441</v>
      </c>
      <c r="K284" s="1">
        <v>1114.4000000000001</v>
      </c>
      <c r="L284" s="33">
        <f>Ahmed[[#This Row],[Sales]]*$L$1</f>
        <v>167160</v>
      </c>
      <c r="M284" s="33"/>
      <c r="N2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84" s="33" t="str">
        <f>IF(Ahmed[[#This Row],[Sales]]&gt;=500,"High","low")</f>
        <v>High</v>
      </c>
      <c r="P284" s="1">
        <v>7</v>
      </c>
      <c r="Q284" s="1">
        <v>0.2</v>
      </c>
      <c r="R284" s="2">
        <v>376.11</v>
      </c>
      <c r="S284" s="33">
        <f>Ahmed[[#This Row],[Profit]]-Ahmed[[#This Row],[Discount]]</f>
        <v>375.91</v>
      </c>
    </row>
    <row r="285" spans="1:19">
      <c r="A285" s="1">
        <v>283</v>
      </c>
      <c r="B285" s="1" t="s">
        <v>65</v>
      </c>
      <c r="C285" s="1" t="s">
        <v>49</v>
      </c>
      <c r="D285" s="1" t="s">
        <v>59</v>
      </c>
      <c r="E285" s="1" t="s">
        <v>60</v>
      </c>
      <c r="F285" s="1" t="s">
        <v>61</v>
      </c>
      <c r="G285" s="1" t="s">
        <v>53</v>
      </c>
      <c r="H285" s="33" t="str">
        <f>VLOOKUP(Ahmed[[#This Row],[Category]],Code!$C$2:$D$5,2,0)</f>
        <v>F-101</v>
      </c>
      <c r="I285" s="1" t="s">
        <v>68</v>
      </c>
      <c r="J285" t="s">
        <v>442</v>
      </c>
      <c r="K285" s="1">
        <v>1038.8399999999999</v>
      </c>
      <c r="L285" s="33">
        <f>Ahmed[[#This Row],[Sales]]*$L$1</f>
        <v>155826</v>
      </c>
      <c r="M285" s="33"/>
      <c r="N2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85" s="33" t="str">
        <f>IF(Ahmed[[#This Row],[Sales]]&gt;=500,"High","low")</f>
        <v>High</v>
      </c>
      <c r="P285" s="1">
        <v>5</v>
      </c>
      <c r="Q285" s="1">
        <v>0.2</v>
      </c>
      <c r="R285" s="2">
        <v>51.942000000000007</v>
      </c>
      <c r="S285" s="33">
        <f>Ahmed[[#This Row],[Profit]]-Ahmed[[#This Row],[Discount]]</f>
        <v>51.742000000000004</v>
      </c>
    </row>
    <row r="286" spans="1:19">
      <c r="A286" s="1">
        <v>284</v>
      </c>
      <c r="B286" s="1" t="s">
        <v>65</v>
      </c>
      <c r="C286" s="1" t="s">
        <v>49</v>
      </c>
      <c r="D286" s="1" t="s">
        <v>220</v>
      </c>
      <c r="E286" s="1" t="s">
        <v>221</v>
      </c>
      <c r="F286" s="1" t="s">
        <v>61</v>
      </c>
      <c r="G286" s="1" t="s">
        <v>62</v>
      </c>
      <c r="H286" s="33" t="str">
        <f>VLOOKUP(Ahmed[[#This Row],[Category]],Code!$C$2:$D$5,2,0)</f>
        <v>O-102</v>
      </c>
      <c r="I286" s="1" t="s">
        <v>87</v>
      </c>
      <c r="J286" t="s">
        <v>129</v>
      </c>
      <c r="K286" s="1">
        <v>141.76</v>
      </c>
      <c r="L286" s="33">
        <f>Ahmed[[#This Row],[Sales]]*$L$1</f>
        <v>21264</v>
      </c>
      <c r="M286" s="33"/>
      <c r="N2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86" s="33" t="str">
        <f>IF(Ahmed[[#This Row],[Sales]]&gt;=500,"High","low")</f>
        <v>low</v>
      </c>
      <c r="P286" s="1">
        <v>5</v>
      </c>
      <c r="Q286" s="1">
        <v>0.2</v>
      </c>
      <c r="R286" s="2">
        <v>47.843999999999994</v>
      </c>
      <c r="S286" s="33">
        <f>Ahmed[[#This Row],[Profit]]-Ahmed[[#This Row],[Discount]]</f>
        <v>47.643999999999991</v>
      </c>
    </row>
    <row r="287" spans="1:19">
      <c r="A287" s="1">
        <v>285</v>
      </c>
      <c r="B287" s="1" t="s">
        <v>65</v>
      </c>
      <c r="C287" s="1" t="s">
        <v>49</v>
      </c>
      <c r="D287" s="1" t="s">
        <v>220</v>
      </c>
      <c r="E287" s="1" t="s">
        <v>221</v>
      </c>
      <c r="F287" s="1" t="s">
        <v>61</v>
      </c>
      <c r="G287" s="1" t="s">
        <v>76</v>
      </c>
      <c r="H287" s="33" t="str">
        <f>VLOOKUP(Ahmed[[#This Row],[Category]],Code!$C$2:$D$5,2,0)</f>
        <v>T-103</v>
      </c>
      <c r="I287" s="1" t="s">
        <v>118</v>
      </c>
      <c r="J287" t="s">
        <v>443</v>
      </c>
      <c r="K287" s="1">
        <v>239.80000000000004</v>
      </c>
      <c r="L287" s="33">
        <f>Ahmed[[#This Row],[Sales]]*$L$1</f>
        <v>35970.000000000007</v>
      </c>
      <c r="M287" s="33"/>
      <c r="N2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87" s="33" t="str">
        <f>IF(Ahmed[[#This Row],[Sales]]&gt;=500,"High","low")</f>
        <v>low</v>
      </c>
      <c r="P287" s="1">
        <v>5</v>
      </c>
      <c r="Q287" s="1">
        <v>0.2</v>
      </c>
      <c r="R287" s="2">
        <v>47.959999999999987</v>
      </c>
      <c r="S287" s="33">
        <f>Ahmed[[#This Row],[Profit]]-Ahmed[[#This Row],[Discount]]</f>
        <v>47.759999999999984</v>
      </c>
    </row>
    <row r="288" spans="1:19">
      <c r="A288" s="1">
        <v>286</v>
      </c>
      <c r="B288" s="1" t="s">
        <v>65</v>
      </c>
      <c r="C288" s="1" t="s">
        <v>49</v>
      </c>
      <c r="D288" s="1" t="s">
        <v>220</v>
      </c>
      <c r="E288" s="1" t="s">
        <v>221</v>
      </c>
      <c r="F288" s="1" t="s">
        <v>61</v>
      </c>
      <c r="G288" s="1" t="s">
        <v>62</v>
      </c>
      <c r="H288" s="33" t="str">
        <f>VLOOKUP(Ahmed[[#This Row],[Category]],Code!$C$2:$D$5,2,0)</f>
        <v>O-102</v>
      </c>
      <c r="I288" s="1" t="s">
        <v>87</v>
      </c>
      <c r="J288" t="s">
        <v>444</v>
      </c>
      <c r="K288" s="1">
        <v>31.104000000000006</v>
      </c>
      <c r="L288" s="33">
        <f>Ahmed[[#This Row],[Sales]]*$L$1</f>
        <v>4665.6000000000013</v>
      </c>
      <c r="M288" s="33"/>
      <c r="N2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88" s="33" t="str">
        <f>IF(Ahmed[[#This Row],[Sales]]&gt;=500,"High","low")</f>
        <v>low</v>
      </c>
      <c r="P288" s="1">
        <v>6</v>
      </c>
      <c r="Q288" s="1">
        <v>0.2</v>
      </c>
      <c r="R288" s="2">
        <v>10.8864</v>
      </c>
      <c r="S288" s="33">
        <f>Ahmed[[#This Row],[Profit]]-Ahmed[[#This Row],[Discount]]</f>
        <v>10.686400000000001</v>
      </c>
    </row>
    <row r="289" spans="1:19">
      <c r="A289" s="1">
        <v>287</v>
      </c>
      <c r="B289" s="1" t="s">
        <v>48</v>
      </c>
      <c r="C289" s="1" t="s">
        <v>58</v>
      </c>
      <c r="D289" s="1" t="s">
        <v>445</v>
      </c>
      <c r="E289" s="1" t="s">
        <v>67</v>
      </c>
      <c r="F289" s="1" t="s">
        <v>52</v>
      </c>
      <c r="G289" s="1" t="s">
        <v>62</v>
      </c>
      <c r="H289" s="33" t="str">
        <f>VLOOKUP(Ahmed[[#This Row],[Category]],Code!$C$2:$D$5,2,0)</f>
        <v>O-102</v>
      </c>
      <c r="I289" s="1" t="s">
        <v>79</v>
      </c>
      <c r="J289" t="s">
        <v>446</v>
      </c>
      <c r="K289" s="1">
        <v>254.05800000000002</v>
      </c>
      <c r="L289" s="33">
        <f>Ahmed[[#This Row],[Sales]]*$L$1</f>
        <v>38108.700000000004</v>
      </c>
      <c r="M289" s="33"/>
      <c r="N2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89" s="33" t="str">
        <f>IF(Ahmed[[#This Row],[Sales]]&gt;=500,"High","low")</f>
        <v>low</v>
      </c>
      <c r="P289" s="1">
        <v>7</v>
      </c>
      <c r="Q289" s="1">
        <v>0.7</v>
      </c>
      <c r="R289" s="2">
        <v>-169.3719999999999</v>
      </c>
      <c r="S289" s="33">
        <f>Ahmed[[#This Row],[Profit]]-Ahmed[[#This Row],[Discount]]</f>
        <v>-170.07199999999989</v>
      </c>
    </row>
    <row r="290" spans="1:19">
      <c r="A290" s="1">
        <v>288</v>
      </c>
      <c r="B290" s="1" t="s">
        <v>48</v>
      </c>
      <c r="C290" s="1" t="s">
        <v>58</v>
      </c>
      <c r="D290" s="1" t="s">
        <v>445</v>
      </c>
      <c r="E290" s="1" t="s">
        <v>67</v>
      </c>
      <c r="F290" s="1" t="s">
        <v>52</v>
      </c>
      <c r="G290" s="1" t="s">
        <v>62</v>
      </c>
      <c r="H290" s="33" t="str">
        <f>VLOOKUP(Ahmed[[#This Row],[Category]],Code!$C$2:$D$5,2,0)</f>
        <v>O-102</v>
      </c>
      <c r="I290" s="1" t="s">
        <v>81</v>
      </c>
      <c r="J290" t="s">
        <v>325</v>
      </c>
      <c r="K290" s="1">
        <v>194.52800000000002</v>
      </c>
      <c r="L290" s="33">
        <f>Ahmed[[#This Row],[Sales]]*$L$1</f>
        <v>29179.200000000004</v>
      </c>
      <c r="M290" s="33"/>
      <c r="N2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90" s="33" t="str">
        <f>IF(Ahmed[[#This Row],[Sales]]&gt;=500,"High","low")</f>
        <v>low</v>
      </c>
      <c r="P290" s="1">
        <v>2</v>
      </c>
      <c r="Q290" s="1">
        <v>0.2</v>
      </c>
      <c r="R290" s="2">
        <v>24.315999999999974</v>
      </c>
      <c r="S290" s="33">
        <f>Ahmed[[#This Row],[Profit]]-Ahmed[[#This Row],[Discount]]</f>
        <v>24.115999999999975</v>
      </c>
    </row>
    <row r="291" spans="1:19">
      <c r="A291" s="1">
        <v>289</v>
      </c>
      <c r="B291" s="1" t="s">
        <v>48</v>
      </c>
      <c r="C291" s="1" t="s">
        <v>58</v>
      </c>
      <c r="D291" s="1" t="s">
        <v>445</v>
      </c>
      <c r="E291" s="1" t="s">
        <v>67</v>
      </c>
      <c r="F291" s="1" t="s">
        <v>52</v>
      </c>
      <c r="G291" s="1" t="s">
        <v>62</v>
      </c>
      <c r="H291" s="33" t="str">
        <f>VLOOKUP(Ahmed[[#This Row],[Category]],Code!$C$2:$D$5,2,0)</f>
        <v>O-102</v>
      </c>
      <c r="I291" s="1" t="s">
        <v>278</v>
      </c>
      <c r="J291" t="s">
        <v>447</v>
      </c>
      <c r="K291" s="1">
        <v>961.48000000000013</v>
      </c>
      <c r="L291" s="33">
        <f>Ahmed[[#This Row],[Sales]]*$L$1</f>
        <v>144222.00000000003</v>
      </c>
      <c r="M291" s="33"/>
      <c r="N2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91" s="33" t="str">
        <f>IF(Ahmed[[#This Row],[Sales]]&gt;=500,"High","low")</f>
        <v>High</v>
      </c>
      <c r="P291" s="1">
        <v>5</v>
      </c>
      <c r="Q291" s="1">
        <v>0.2</v>
      </c>
      <c r="R291" s="2">
        <v>-204.31449999999995</v>
      </c>
      <c r="S291" s="33">
        <f>Ahmed[[#This Row],[Profit]]-Ahmed[[#This Row],[Discount]]</f>
        <v>-204.51449999999994</v>
      </c>
    </row>
    <row r="292" spans="1:19">
      <c r="A292" s="1">
        <v>290</v>
      </c>
      <c r="B292" s="1" t="s">
        <v>48</v>
      </c>
      <c r="C292" s="1" t="s">
        <v>92</v>
      </c>
      <c r="D292" s="1" t="s">
        <v>247</v>
      </c>
      <c r="E292" s="1" t="s">
        <v>248</v>
      </c>
      <c r="F292" s="1" t="s">
        <v>114</v>
      </c>
      <c r="G292" s="1" t="s">
        <v>62</v>
      </c>
      <c r="H292" s="33" t="str">
        <f>VLOOKUP(Ahmed[[#This Row],[Category]],Code!$C$2:$D$5,2,0)</f>
        <v>O-102</v>
      </c>
      <c r="I292" s="1" t="s">
        <v>163</v>
      </c>
      <c r="J292" t="s">
        <v>448</v>
      </c>
      <c r="K292" s="1">
        <v>19.096</v>
      </c>
      <c r="L292" s="33">
        <f>Ahmed[[#This Row],[Sales]]*$L$1</f>
        <v>2864.4</v>
      </c>
      <c r="M292" s="33"/>
      <c r="N2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92" s="33" t="str">
        <f>IF(Ahmed[[#This Row],[Sales]]&gt;=500,"High","low")</f>
        <v>low</v>
      </c>
      <c r="P292" s="1">
        <v>7</v>
      </c>
      <c r="Q292" s="1">
        <v>0.2</v>
      </c>
      <c r="R292" s="2">
        <v>6.6835999999999993</v>
      </c>
      <c r="S292" s="33">
        <f>Ahmed[[#This Row],[Profit]]-Ahmed[[#This Row],[Discount]]</f>
        <v>6.4835999999999991</v>
      </c>
    </row>
    <row r="293" spans="1:19">
      <c r="A293" s="1">
        <v>291</v>
      </c>
      <c r="B293" s="1" t="s">
        <v>48</v>
      </c>
      <c r="C293" s="1" t="s">
        <v>92</v>
      </c>
      <c r="D293" s="1" t="s">
        <v>247</v>
      </c>
      <c r="E293" s="1" t="s">
        <v>248</v>
      </c>
      <c r="F293" s="1" t="s">
        <v>114</v>
      </c>
      <c r="G293" s="1" t="s">
        <v>62</v>
      </c>
      <c r="H293" s="33" t="str">
        <f>VLOOKUP(Ahmed[[#This Row],[Category]],Code!$C$2:$D$5,2,0)</f>
        <v>O-102</v>
      </c>
      <c r="I293" s="1" t="s">
        <v>63</v>
      </c>
      <c r="J293" t="s">
        <v>449</v>
      </c>
      <c r="K293" s="1">
        <v>18.496000000000002</v>
      </c>
      <c r="L293" s="33">
        <f>Ahmed[[#This Row],[Sales]]*$L$1</f>
        <v>2774.4000000000005</v>
      </c>
      <c r="M293" s="33"/>
      <c r="N2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93" s="33" t="str">
        <f>IF(Ahmed[[#This Row],[Sales]]&gt;=500,"High","low")</f>
        <v>low</v>
      </c>
      <c r="P293" s="1">
        <v>8</v>
      </c>
      <c r="Q293" s="1">
        <v>0.2</v>
      </c>
      <c r="R293" s="2">
        <v>6.2423999999999999</v>
      </c>
      <c r="S293" s="33">
        <f>Ahmed[[#This Row],[Profit]]-Ahmed[[#This Row],[Discount]]</f>
        <v>6.0423999999999998</v>
      </c>
    </row>
    <row r="294" spans="1:19">
      <c r="A294" s="1">
        <v>292</v>
      </c>
      <c r="B294" s="1" t="s">
        <v>48</v>
      </c>
      <c r="C294" s="1" t="s">
        <v>92</v>
      </c>
      <c r="D294" s="1" t="s">
        <v>247</v>
      </c>
      <c r="E294" s="1" t="s">
        <v>248</v>
      </c>
      <c r="F294" s="1" t="s">
        <v>114</v>
      </c>
      <c r="G294" s="1" t="s">
        <v>76</v>
      </c>
      <c r="H294" s="33" t="str">
        <f>VLOOKUP(Ahmed[[#This Row],[Category]],Code!$C$2:$D$5,2,0)</f>
        <v>T-103</v>
      </c>
      <c r="I294" s="1" t="s">
        <v>118</v>
      </c>
      <c r="J294" t="s">
        <v>450</v>
      </c>
      <c r="K294" s="1">
        <v>255.98400000000004</v>
      </c>
      <c r="L294" s="33">
        <f>Ahmed[[#This Row],[Sales]]*$L$1</f>
        <v>38397.600000000006</v>
      </c>
      <c r="M294" s="33"/>
      <c r="N2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94" s="33" t="str">
        <f>IF(Ahmed[[#This Row],[Sales]]&gt;=500,"High","low")</f>
        <v>low</v>
      </c>
      <c r="P294" s="1">
        <v>2</v>
      </c>
      <c r="Q294" s="1">
        <v>0.2</v>
      </c>
      <c r="R294" s="2">
        <v>54.396600000000007</v>
      </c>
      <c r="S294" s="33">
        <f>Ahmed[[#This Row],[Profit]]-Ahmed[[#This Row],[Discount]]</f>
        <v>54.196600000000004</v>
      </c>
    </row>
    <row r="295" spans="1:19">
      <c r="A295" s="1">
        <v>293</v>
      </c>
      <c r="B295" s="1" t="s">
        <v>48</v>
      </c>
      <c r="C295" s="1" t="s">
        <v>92</v>
      </c>
      <c r="D295" s="1" t="s">
        <v>247</v>
      </c>
      <c r="E295" s="1" t="s">
        <v>248</v>
      </c>
      <c r="F295" s="1" t="s">
        <v>114</v>
      </c>
      <c r="G295" s="1" t="s">
        <v>53</v>
      </c>
      <c r="H295" s="33" t="str">
        <f>VLOOKUP(Ahmed[[#This Row],[Category]],Code!$C$2:$D$5,2,0)</f>
        <v>F-101</v>
      </c>
      <c r="I295" s="1" t="s">
        <v>54</v>
      </c>
      <c r="J295" t="s">
        <v>451</v>
      </c>
      <c r="K295" s="1">
        <v>86.97</v>
      </c>
      <c r="L295" s="33">
        <f>Ahmed[[#This Row],[Sales]]*$L$1</f>
        <v>13045.5</v>
      </c>
      <c r="M295" s="33"/>
      <c r="N2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95" s="33" t="str">
        <f>IF(Ahmed[[#This Row],[Sales]]&gt;=500,"High","low")</f>
        <v>low</v>
      </c>
      <c r="P295" s="1">
        <v>3</v>
      </c>
      <c r="Q295" s="1">
        <v>0.5</v>
      </c>
      <c r="R295" s="2">
        <v>-48.703199999999995</v>
      </c>
      <c r="S295" s="33">
        <f>Ahmed[[#This Row],[Profit]]-Ahmed[[#This Row],[Discount]]</f>
        <v>-49.203199999999995</v>
      </c>
    </row>
    <row r="296" spans="1:19">
      <c r="A296" s="1">
        <v>294</v>
      </c>
      <c r="B296" s="1" t="s">
        <v>130</v>
      </c>
      <c r="C296" s="1" t="s">
        <v>58</v>
      </c>
      <c r="D296" s="1" t="s">
        <v>452</v>
      </c>
      <c r="E296" s="1" t="s">
        <v>232</v>
      </c>
      <c r="F296" s="1" t="s">
        <v>61</v>
      </c>
      <c r="G296" s="1" t="s">
        <v>53</v>
      </c>
      <c r="H296" s="33" t="str">
        <f>VLOOKUP(Ahmed[[#This Row],[Category]],Code!$C$2:$D$5,2,0)</f>
        <v>F-101</v>
      </c>
      <c r="I296" s="1" t="s">
        <v>72</v>
      </c>
      <c r="J296" t="s">
        <v>453</v>
      </c>
      <c r="K296" s="1">
        <v>300.416</v>
      </c>
      <c r="L296" s="33">
        <f>Ahmed[[#This Row],[Sales]]*$L$1</f>
        <v>45062.400000000001</v>
      </c>
      <c r="M296" s="33"/>
      <c r="N2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96" s="33" t="str">
        <f>IF(Ahmed[[#This Row],[Sales]]&gt;=500,"High","low")</f>
        <v>low</v>
      </c>
      <c r="P296" s="1">
        <v>8</v>
      </c>
      <c r="Q296" s="1">
        <v>0.2</v>
      </c>
      <c r="R296" s="2">
        <v>78.859200000000001</v>
      </c>
      <c r="S296" s="33">
        <f>Ahmed[[#This Row],[Profit]]-Ahmed[[#This Row],[Discount]]</f>
        <v>78.659199999999998</v>
      </c>
    </row>
    <row r="297" spans="1:19">
      <c r="A297" s="1">
        <v>295</v>
      </c>
      <c r="B297" s="1" t="s">
        <v>130</v>
      </c>
      <c r="C297" s="1" t="s">
        <v>58</v>
      </c>
      <c r="D297" s="1" t="s">
        <v>452</v>
      </c>
      <c r="E297" s="1" t="s">
        <v>232</v>
      </c>
      <c r="F297" s="1" t="s">
        <v>61</v>
      </c>
      <c r="G297" s="1" t="s">
        <v>53</v>
      </c>
      <c r="H297" s="33" t="str">
        <f>VLOOKUP(Ahmed[[#This Row],[Category]],Code!$C$2:$D$5,2,0)</f>
        <v>F-101</v>
      </c>
      <c r="I297" s="1" t="s">
        <v>56</v>
      </c>
      <c r="J297" t="s">
        <v>454</v>
      </c>
      <c r="K297" s="1">
        <v>230.35200000000003</v>
      </c>
      <c r="L297" s="33">
        <f>Ahmed[[#This Row],[Sales]]*$L$1</f>
        <v>34552.800000000003</v>
      </c>
      <c r="M297" s="33"/>
      <c r="N2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97" s="33" t="str">
        <f>IF(Ahmed[[#This Row],[Sales]]&gt;=500,"High","low")</f>
        <v>low</v>
      </c>
      <c r="P297" s="1">
        <v>3</v>
      </c>
      <c r="Q297" s="1">
        <v>0.2</v>
      </c>
      <c r="R297" s="2">
        <v>20.155800000000013</v>
      </c>
      <c r="S297" s="33">
        <f>Ahmed[[#This Row],[Profit]]-Ahmed[[#This Row],[Discount]]</f>
        <v>19.955800000000014</v>
      </c>
    </row>
    <row r="298" spans="1:19">
      <c r="A298" s="1">
        <v>296</v>
      </c>
      <c r="B298" s="1" t="s">
        <v>130</v>
      </c>
      <c r="C298" s="1" t="s">
        <v>58</v>
      </c>
      <c r="D298" s="1" t="s">
        <v>452</v>
      </c>
      <c r="E298" s="1" t="s">
        <v>232</v>
      </c>
      <c r="F298" s="1" t="s">
        <v>61</v>
      </c>
      <c r="G298" s="1" t="s">
        <v>53</v>
      </c>
      <c r="H298" s="33" t="str">
        <f>VLOOKUP(Ahmed[[#This Row],[Category]],Code!$C$2:$D$5,2,0)</f>
        <v>F-101</v>
      </c>
      <c r="I298" s="1" t="s">
        <v>72</v>
      </c>
      <c r="J298" t="s">
        <v>455</v>
      </c>
      <c r="K298" s="1">
        <v>218.35200000000003</v>
      </c>
      <c r="L298" s="33">
        <f>Ahmed[[#This Row],[Sales]]*$L$1</f>
        <v>32752.800000000007</v>
      </c>
      <c r="M298" s="33"/>
      <c r="N2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98" s="33" t="str">
        <f>IF(Ahmed[[#This Row],[Sales]]&gt;=500,"High","low")</f>
        <v>low</v>
      </c>
      <c r="P298" s="1">
        <v>3</v>
      </c>
      <c r="Q298" s="1">
        <v>0.2</v>
      </c>
      <c r="R298" s="2">
        <v>-24.564599999999999</v>
      </c>
      <c r="S298" s="33">
        <f>Ahmed[[#This Row],[Profit]]-Ahmed[[#This Row],[Discount]]</f>
        <v>-24.764599999999998</v>
      </c>
    </row>
    <row r="299" spans="1:19">
      <c r="A299" s="1">
        <v>297</v>
      </c>
      <c r="B299" s="1" t="s">
        <v>130</v>
      </c>
      <c r="C299" s="1" t="s">
        <v>58</v>
      </c>
      <c r="D299" s="1" t="s">
        <v>452</v>
      </c>
      <c r="E299" s="1" t="s">
        <v>232</v>
      </c>
      <c r="F299" s="1" t="s">
        <v>61</v>
      </c>
      <c r="G299" s="1" t="s">
        <v>62</v>
      </c>
      <c r="H299" s="33" t="str">
        <f>VLOOKUP(Ahmed[[#This Row],[Category]],Code!$C$2:$D$5,2,0)</f>
        <v>O-102</v>
      </c>
      <c r="I299" s="1" t="s">
        <v>79</v>
      </c>
      <c r="J299" t="s">
        <v>456</v>
      </c>
      <c r="K299" s="1">
        <v>78.600000000000009</v>
      </c>
      <c r="L299" s="33">
        <f>Ahmed[[#This Row],[Sales]]*$L$1</f>
        <v>11790.000000000002</v>
      </c>
      <c r="M299" s="33"/>
      <c r="N2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99" s="33" t="str">
        <f>IF(Ahmed[[#This Row],[Sales]]&gt;=500,"High","low")</f>
        <v>low</v>
      </c>
      <c r="P299" s="1">
        <v>5</v>
      </c>
      <c r="Q299" s="1">
        <v>0.7</v>
      </c>
      <c r="R299" s="2">
        <v>-62.88000000000001</v>
      </c>
      <c r="S299" s="33">
        <f>Ahmed[[#This Row],[Profit]]-Ahmed[[#This Row],[Discount]]</f>
        <v>-63.580000000000013</v>
      </c>
    </row>
    <row r="300" spans="1:19">
      <c r="A300" s="1">
        <v>298</v>
      </c>
      <c r="B300" s="1" t="s">
        <v>130</v>
      </c>
      <c r="C300" s="1" t="s">
        <v>58</v>
      </c>
      <c r="D300" s="1" t="s">
        <v>452</v>
      </c>
      <c r="E300" s="1" t="s">
        <v>232</v>
      </c>
      <c r="F300" s="1" t="s">
        <v>61</v>
      </c>
      <c r="G300" s="1" t="s">
        <v>62</v>
      </c>
      <c r="H300" s="33" t="str">
        <f>VLOOKUP(Ahmed[[#This Row],[Category]],Code!$C$2:$D$5,2,0)</f>
        <v>O-102</v>
      </c>
      <c r="I300" s="1" t="s">
        <v>163</v>
      </c>
      <c r="J300" t="s">
        <v>457</v>
      </c>
      <c r="K300" s="1">
        <v>27.552000000000003</v>
      </c>
      <c r="L300" s="33">
        <f>Ahmed[[#This Row],[Sales]]*$L$1</f>
        <v>4132.8</v>
      </c>
      <c r="M300" s="33"/>
      <c r="N3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00" s="33" t="str">
        <f>IF(Ahmed[[#This Row],[Sales]]&gt;=500,"High","low")</f>
        <v>low</v>
      </c>
      <c r="P300" s="1">
        <v>3</v>
      </c>
      <c r="Q300" s="1">
        <v>0.2</v>
      </c>
      <c r="R300" s="2">
        <v>9.2987999999999964</v>
      </c>
      <c r="S300" s="33">
        <f>Ahmed[[#This Row],[Profit]]-Ahmed[[#This Row],[Discount]]</f>
        <v>9.0987999999999971</v>
      </c>
    </row>
    <row r="301" spans="1:19">
      <c r="A301" s="1">
        <v>299</v>
      </c>
      <c r="B301" s="1" t="s">
        <v>65</v>
      </c>
      <c r="C301" s="1" t="s">
        <v>58</v>
      </c>
      <c r="D301" s="1" t="s">
        <v>458</v>
      </c>
      <c r="E301" s="1" t="s">
        <v>351</v>
      </c>
      <c r="F301" s="1" t="s">
        <v>114</v>
      </c>
      <c r="G301" s="1" t="s">
        <v>62</v>
      </c>
      <c r="H301" s="33" t="str">
        <f>VLOOKUP(Ahmed[[#This Row],[Category]],Code!$C$2:$D$5,2,0)</f>
        <v>O-102</v>
      </c>
      <c r="I301" s="1" t="s">
        <v>87</v>
      </c>
      <c r="J301" t="s">
        <v>459</v>
      </c>
      <c r="K301" s="1">
        <v>32.400000000000006</v>
      </c>
      <c r="L301" s="33">
        <f>Ahmed[[#This Row],[Sales]]*$L$1</f>
        <v>4860.0000000000009</v>
      </c>
      <c r="M301" s="33"/>
      <c r="N3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01" s="33" t="str">
        <f>IF(Ahmed[[#This Row],[Sales]]&gt;=500,"High","low")</f>
        <v>low</v>
      </c>
      <c r="P301" s="1">
        <v>5</v>
      </c>
      <c r="Q301" s="1">
        <v>0</v>
      </c>
      <c r="R301" s="2">
        <v>15.552000000000001</v>
      </c>
      <c r="S301" s="33">
        <f>Ahmed[[#This Row],[Profit]]-Ahmed[[#This Row],[Discount]]</f>
        <v>15.552000000000001</v>
      </c>
    </row>
    <row r="302" spans="1:19">
      <c r="A302" s="1">
        <v>300</v>
      </c>
      <c r="B302" s="1" t="s">
        <v>65</v>
      </c>
      <c r="C302" s="1" t="s">
        <v>58</v>
      </c>
      <c r="D302" s="1" t="s">
        <v>458</v>
      </c>
      <c r="E302" s="1" t="s">
        <v>351</v>
      </c>
      <c r="F302" s="1" t="s">
        <v>114</v>
      </c>
      <c r="G302" s="1" t="s">
        <v>62</v>
      </c>
      <c r="H302" s="33" t="str">
        <f>VLOOKUP(Ahmed[[#This Row],[Category]],Code!$C$2:$D$5,2,0)</f>
        <v>O-102</v>
      </c>
      <c r="I302" s="1" t="s">
        <v>70</v>
      </c>
      <c r="J302" t="s">
        <v>460</v>
      </c>
      <c r="K302" s="1">
        <v>1082.48</v>
      </c>
      <c r="L302" s="33">
        <f>Ahmed[[#This Row],[Sales]]*$L$1</f>
        <v>162372</v>
      </c>
      <c r="M302" s="33"/>
      <c r="N3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02" s="33" t="str">
        <f>IF(Ahmed[[#This Row],[Sales]]&gt;=500,"High","low")</f>
        <v>High</v>
      </c>
      <c r="P302" s="1">
        <v>8</v>
      </c>
      <c r="Q302" s="1">
        <v>0</v>
      </c>
      <c r="R302" s="2">
        <v>10.824800000000096</v>
      </c>
      <c r="S302" s="33">
        <f>Ahmed[[#This Row],[Profit]]-Ahmed[[#This Row],[Discount]]</f>
        <v>10.824800000000096</v>
      </c>
    </row>
    <row r="303" spans="1:19">
      <c r="A303" s="1">
        <v>301</v>
      </c>
      <c r="B303" s="1" t="s">
        <v>65</v>
      </c>
      <c r="C303" s="1" t="s">
        <v>58</v>
      </c>
      <c r="D303" s="1" t="s">
        <v>458</v>
      </c>
      <c r="E303" s="1" t="s">
        <v>351</v>
      </c>
      <c r="F303" s="1" t="s">
        <v>114</v>
      </c>
      <c r="G303" s="1" t="s">
        <v>62</v>
      </c>
      <c r="H303" s="33" t="str">
        <f>VLOOKUP(Ahmed[[#This Row],[Category]],Code!$C$2:$D$5,2,0)</f>
        <v>O-102</v>
      </c>
      <c r="I303" s="1" t="s">
        <v>87</v>
      </c>
      <c r="J303" t="s">
        <v>461</v>
      </c>
      <c r="K303" s="1">
        <v>56.91</v>
      </c>
      <c r="L303" s="33">
        <f>Ahmed[[#This Row],[Sales]]*$L$1</f>
        <v>8536.5</v>
      </c>
      <c r="M303" s="33"/>
      <c r="N3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03" s="33" t="str">
        <f>IF(Ahmed[[#This Row],[Sales]]&gt;=500,"High","low")</f>
        <v>low</v>
      </c>
      <c r="P303" s="1">
        <v>3</v>
      </c>
      <c r="Q303" s="1">
        <v>0</v>
      </c>
      <c r="R303" s="2">
        <v>27.316799999999997</v>
      </c>
      <c r="S303" s="33">
        <f>Ahmed[[#This Row],[Profit]]-Ahmed[[#This Row],[Discount]]</f>
        <v>27.316799999999997</v>
      </c>
    </row>
    <row r="304" spans="1:19">
      <c r="A304" s="1">
        <v>302</v>
      </c>
      <c r="B304" s="1" t="s">
        <v>65</v>
      </c>
      <c r="C304" s="1" t="s">
        <v>58</v>
      </c>
      <c r="D304" s="1" t="s">
        <v>458</v>
      </c>
      <c r="E304" s="1" t="s">
        <v>351</v>
      </c>
      <c r="F304" s="1" t="s">
        <v>114</v>
      </c>
      <c r="G304" s="1" t="s">
        <v>53</v>
      </c>
      <c r="H304" s="33" t="str">
        <f>VLOOKUP(Ahmed[[#This Row],[Category]],Code!$C$2:$D$5,2,0)</f>
        <v>F-101</v>
      </c>
      <c r="I304" s="1" t="s">
        <v>72</v>
      </c>
      <c r="J304" t="s">
        <v>462</v>
      </c>
      <c r="K304" s="1">
        <v>77.599999999999994</v>
      </c>
      <c r="L304" s="33">
        <f>Ahmed[[#This Row],[Sales]]*$L$1</f>
        <v>11640</v>
      </c>
      <c r="M304" s="33"/>
      <c r="N3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04" s="33" t="str">
        <f>IF(Ahmed[[#This Row],[Sales]]&gt;=500,"High","low")</f>
        <v>low</v>
      </c>
      <c r="P304" s="1">
        <v>4</v>
      </c>
      <c r="Q304" s="1">
        <v>0</v>
      </c>
      <c r="R304" s="2">
        <v>38.023999999999994</v>
      </c>
      <c r="S304" s="33">
        <f>Ahmed[[#This Row],[Profit]]-Ahmed[[#This Row],[Discount]]</f>
        <v>38.023999999999994</v>
      </c>
    </row>
    <row r="305" spans="1:19">
      <c r="A305" s="1">
        <v>303</v>
      </c>
      <c r="B305" s="1" t="s">
        <v>65</v>
      </c>
      <c r="C305" s="1" t="s">
        <v>58</v>
      </c>
      <c r="D305" s="1" t="s">
        <v>458</v>
      </c>
      <c r="E305" s="1" t="s">
        <v>351</v>
      </c>
      <c r="F305" s="1" t="s">
        <v>114</v>
      </c>
      <c r="G305" s="1" t="s">
        <v>62</v>
      </c>
      <c r="H305" s="33" t="str">
        <f>VLOOKUP(Ahmed[[#This Row],[Category]],Code!$C$2:$D$5,2,0)</f>
        <v>O-102</v>
      </c>
      <c r="I305" s="1" t="s">
        <v>79</v>
      </c>
      <c r="J305" t="s">
        <v>463</v>
      </c>
      <c r="K305" s="1">
        <v>14.28</v>
      </c>
      <c r="L305" s="33">
        <f>Ahmed[[#This Row],[Sales]]*$L$1</f>
        <v>2142</v>
      </c>
      <c r="M305" s="33"/>
      <c r="N3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05" s="33" t="str">
        <f>IF(Ahmed[[#This Row],[Sales]]&gt;=500,"High","low")</f>
        <v>low</v>
      </c>
      <c r="P305" s="1">
        <v>1</v>
      </c>
      <c r="Q305" s="1">
        <v>0</v>
      </c>
      <c r="R305" s="2">
        <v>6.5687999999999995</v>
      </c>
      <c r="S305" s="33">
        <f>Ahmed[[#This Row],[Profit]]-Ahmed[[#This Row],[Discount]]</f>
        <v>6.5687999999999995</v>
      </c>
    </row>
    <row r="306" spans="1:19">
      <c r="A306" s="1">
        <v>304</v>
      </c>
      <c r="B306" s="1" t="s">
        <v>65</v>
      </c>
      <c r="C306" s="1" t="s">
        <v>49</v>
      </c>
      <c r="D306" s="1" t="s">
        <v>177</v>
      </c>
      <c r="E306" s="1" t="s">
        <v>139</v>
      </c>
      <c r="F306" s="1" t="s">
        <v>95</v>
      </c>
      <c r="G306" s="1" t="s">
        <v>53</v>
      </c>
      <c r="H306" s="33" t="str">
        <f>VLOOKUP(Ahmed[[#This Row],[Category]],Code!$C$2:$D$5,2,0)</f>
        <v>F-101</v>
      </c>
      <c r="I306" s="1" t="s">
        <v>68</v>
      </c>
      <c r="J306" t="s">
        <v>464</v>
      </c>
      <c r="K306" s="1">
        <v>219.07500000000002</v>
      </c>
      <c r="L306" s="33">
        <f>Ahmed[[#This Row],[Sales]]*$L$1</f>
        <v>32861.25</v>
      </c>
      <c r="M306" s="33"/>
      <c r="N3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06" s="33" t="str">
        <f>IF(Ahmed[[#This Row],[Sales]]&gt;=500,"High","low")</f>
        <v>low</v>
      </c>
      <c r="P306" s="1">
        <v>3</v>
      </c>
      <c r="Q306" s="1">
        <v>0.5</v>
      </c>
      <c r="R306" s="2">
        <v>-131.44500000000005</v>
      </c>
      <c r="S306" s="33">
        <f>Ahmed[[#This Row],[Profit]]-Ahmed[[#This Row],[Discount]]</f>
        <v>-131.94500000000005</v>
      </c>
    </row>
    <row r="307" spans="1:19">
      <c r="A307" s="1">
        <v>305</v>
      </c>
      <c r="B307" s="1" t="s">
        <v>48</v>
      </c>
      <c r="C307" s="1" t="s">
        <v>58</v>
      </c>
      <c r="D307" s="1" t="s">
        <v>161</v>
      </c>
      <c r="E307" s="1" t="s">
        <v>162</v>
      </c>
      <c r="F307" s="1" t="s">
        <v>114</v>
      </c>
      <c r="G307" s="1" t="s">
        <v>53</v>
      </c>
      <c r="H307" s="33" t="str">
        <f>VLOOKUP(Ahmed[[#This Row],[Category]],Code!$C$2:$D$5,2,0)</f>
        <v>F-101</v>
      </c>
      <c r="I307" s="1" t="s">
        <v>72</v>
      </c>
      <c r="J307" t="s">
        <v>465</v>
      </c>
      <c r="K307" s="1">
        <v>26.8</v>
      </c>
      <c r="L307" s="33">
        <f>Ahmed[[#This Row],[Sales]]*$L$1</f>
        <v>4020</v>
      </c>
      <c r="M307" s="33"/>
      <c r="N3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07" s="33" t="str">
        <f>IF(Ahmed[[#This Row],[Sales]]&gt;=500,"High","low")</f>
        <v>low</v>
      </c>
      <c r="P307" s="1">
        <v>2</v>
      </c>
      <c r="Q307" s="1">
        <v>0</v>
      </c>
      <c r="R307" s="2">
        <v>12.863999999999999</v>
      </c>
      <c r="S307" s="33">
        <f>Ahmed[[#This Row],[Profit]]-Ahmed[[#This Row],[Discount]]</f>
        <v>12.863999999999999</v>
      </c>
    </row>
    <row r="308" spans="1:19">
      <c r="A308" s="1">
        <v>306</v>
      </c>
      <c r="B308" s="1" t="s">
        <v>65</v>
      </c>
      <c r="C308" s="1" t="s">
        <v>58</v>
      </c>
      <c r="D308" s="1" t="s">
        <v>466</v>
      </c>
      <c r="E308" s="1" t="s">
        <v>149</v>
      </c>
      <c r="F308" s="1" t="s">
        <v>95</v>
      </c>
      <c r="G308" s="1" t="s">
        <v>62</v>
      </c>
      <c r="H308" s="33" t="str">
        <f>VLOOKUP(Ahmed[[#This Row],[Category]],Code!$C$2:$D$5,2,0)</f>
        <v>O-102</v>
      </c>
      <c r="I308" s="1" t="s">
        <v>74</v>
      </c>
      <c r="J308" t="s">
        <v>467</v>
      </c>
      <c r="K308" s="1">
        <v>9.84</v>
      </c>
      <c r="L308" s="33">
        <f>Ahmed[[#This Row],[Sales]]*$L$1</f>
        <v>1476</v>
      </c>
      <c r="M308" s="33"/>
      <c r="N30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08" s="33" t="str">
        <f>IF(Ahmed[[#This Row],[Sales]]&gt;=500,"High","low")</f>
        <v>low</v>
      </c>
      <c r="P308" s="1">
        <v>3</v>
      </c>
      <c r="Q308" s="1">
        <v>0</v>
      </c>
      <c r="R308" s="2">
        <v>2.8535999999999988</v>
      </c>
      <c r="S308" s="33">
        <f>Ahmed[[#This Row],[Profit]]-Ahmed[[#This Row],[Discount]]</f>
        <v>2.8535999999999988</v>
      </c>
    </row>
    <row r="309" spans="1:19">
      <c r="A309" s="1">
        <v>307</v>
      </c>
      <c r="B309" s="1" t="s">
        <v>65</v>
      </c>
      <c r="C309" s="1" t="s">
        <v>92</v>
      </c>
      <c r="D309" s="1" t="s">
        <v>468</v>
      </c>
      <c r="E309" s="1" t="s">
        <v>351</v>
      </c>
      <c r="F309" s="1" t="s">
        <v>114</v>
      </c>
      <c r="G309" s="1" t="s">
        <v>62</v>
      </c>
      <c r="H309" s="33" t="str">
        <f>VLOOKUP(Ahmed[[#This Row],[Category]],Code!$C$2:$D$5,2,0)</f>
        <v>O-102</v>
      </c>
      <c r="I309" s="1" t="s">
        <v>79</v>
      </c>
      <c r="J309" t="s">
        <v>469</v>
      </c>
      <c r="K309" s="1">
        <v>45.480000000000004</v>
      </c>
      <c r="L309" s="33">
        <f>Ahmed[[#This Row],[Sales]]*$L$1</f>
        <v>6822.0000000000009</v>
      </c>
      <c r="M309" s="33"/>
      <c r="N3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09" s="33" t="str">
        <f>IF(Ahmed[[#This Row],[Sales]]&gt;=500,"High","low")</f>
        <v>low</v>
      </c>
      <c r="P309" s="1">
        <v>3</v>
      </c>
      <c r="Q309" s="1">
        <v>0</v>
      </c>
      <c r="R309" s="2">
        <v>20.9208</v>
      </c>
      <c r="S309" s="33">
        <f>Ahmed[[#This Row],[Profit]]-Ahmed[[#This Row],[Discount]]</f>
        <v>20.9208</v>
      </c>
    </row>
    <row r="310" spans="1:19">
      <c r="A310" s="1">
        <v>308</v>
      </c>
      <c r="B310" s="1" t="s">
        <v>65</v>
      </c>
      <c r="C310" s="1" t="s">
        <v>92</v>
      </c>
      <c r="D310" s="1" t="s">
        <v>468</v>
      </c>
      <c r="E310" s="1" t="s">
        <v>351</v>
      </c>
      <c r="F310" s="1" t="s">
        <v>114</v>
      </c>
      <c r="G310" s="1" t="s">
        <v>62</v>
      </c>
      <c r="H310" s="33" t="str">
        <f>VLOOKUP(Ahmed[[#This Row],[Category]],Code!$C$2:$D$5,2,0)</f>
        <v>O-102</v>
      </c>
      <c r="I310" s="1" t="s">
        <v>74</v>
      </c>
      <c r="J310" t="s">
        <v>470</v>
      </c>
      <c r="K310" s="1">
        <v>289.20000000000005</v>
      </c>
      <c r="L310" s="33">
        <f>Ahmed[[#This Row],[Sales]]*$L$1</f>
        <v>43380.000000000007</v>
      </c>
      <c r="M310" s="33"/>
      <c r="N3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10" s="33" t="str">
        <f>IF(Ahmed[[#This Row],[Sales]]&gt;=500,"High","low")</f>
        <v>low</v>
      </c>
      <c r="P310" s="1">
        <v>6</v>
      </c>
      <c r="Q310" s="1">
        <v>0</v>
      </c>
      <c r="R310" s="2">
        <v>83.867999999999967</v>
      </c>
      <c r="S310" s="33">
        <f>Ahmed[[#This Row],[Profit]]-Ahmed[[#This Row],[Discount]]</f>
        <v>83.867999999999967</v>
      </c>
    </row>
    <row r="311" spans="1:19">
      <c r="A311" s="1">
        <v>309</v>
      </c>
      <c r="B311" s="1" t="s">
        <v>130</v>
      </c>
      <c r="C311" s="1" t="s">
        <v>49</v>
      </c>
      <c r="D311" s="1" t="s">
        <v>471</v>
      </c>
      <c r="E311" s="1" t="s">
        <v>184</v>
      </c>
      <c r="F311" s="1" t="s">
        <v>52</v>
      </c>
      <c r="G311" s="1" t="s">
        <v>62</v>
      </c>
      <c r="H311" s="33" t="str">
        <f>VLOOKUP(Ahmed[[#This Row],[Category]],Code!$C$2:$D$5,2,0)</f>
        <v>O-102</v>
      </c>
      <c r="I311" s="1" t="s">
        <v>74</v>
      </c>
      <c r="J311" t="s">
        <v>472</v>
      </c>
      <c r="K311" s="1">
        <v>4.8899999999999997</v>
      </c>
      <c r="L311" s="33">
        <f>Ahmed[[#This Row],[Sales]]*$L$1</f>
        <v>733.5</v>
      </c>
      <c r="M311" s="33"/>
      <c r="N311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311" s="33" t="str">
        <f>IF(Ahmed[[#This Row],[Sales]]&gt;=500,"High","low")</f>
        <v>low</v>
      </c>
      <c r="P311" s="1">
        <v>1</v>
      </c>
      <c r="Q311" s="1">
        <v>0</v>
      </c>
      <c r="R311" s="2">
        <v>2.0049000000000001</v>
      </c>
      <c r="S311" s="33">
        <f>Ahmed[[#This Row],[Profit]]-Ahmed[[#This Row],[Discount]]</f>
        <v>2.0049000000000001</v>
      </c>
    </row>
    <row r="312" spans="1:19">
      <c r="A312" s="1">
        <v>310</v>
      </c>
      <c r="B312" s="1" t="s">
        <v>48</v>
      </c>
      <c r="C312" s="1" t="s">
        <v>58</v>
      </c>
      <c r="D312" s="1" t="s">
        <v>473</v>
      </c>
      <c r="E312" s="1" t="s">
        <v>232</v>
      </c>
      <c r="F312" s="1" t="s">
        <v>61</v>
      </c>
      <c r="G312" s="1" t="s">
        <v>53</v>
      </c>
      <c r="H312" s="33" t="str">
        <f>VLOOKUP(Ahmed[[#This Row],[Category]],Code!$C$2:$D$5,2,0)</f>
        <v>F-101</v>
      </c>
      <c r="I312" s="1" t="s">
        <v>72</v>
      </c>
      <c r="J312" t="s">
        <v>474</v>
      </c>
      <c r="K312" s="1">
        <v>15.136000000000003</v>
      </c>
      <c r="L312" s="33">
        <f>Ahmed[[#This Row],[Sales]]*$L$1</f>
        <v>2270.4000000000005</v>
      </c>
      <c r="M312" s="33"/>
      <c r="N3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12" s="33" t="str">
        <f>IF(Ahmed[[#This Row],[Sales]]&gt;=500,"High","low")</f>
        <v>low</v>
      </c>
      <c r="P312" s="1">
        <v>4</v>
      </c>
      <c r="Q312" s="1">
        <v>0.2</v>
      </c>
      <c r="R312" s="2">
        <v>3.5948000000000011</v>
      </c>
      <c r="S312" s="33">
        <f>Ahmed[[#This Row],[Profit]]-Ahmed[[#This Row],[Discount]]</f>
        <v>3.3948000000000009</v>
      </c>
    </row>
    <row r="313" spans="1:19">
      <c r="A313" s="1">
        <v>311</v>
      </c>
      <c r="B313" s="1" t="s">
        <v>48</v>
      </c>
      <c r="C313" s="1" t="s">
        <v>58</v>
      </c>
      <c r="D313" s="1" t="s">
        <v>473</v>
      </c>
      <c r="E313" s="1" t="s">
        <v>232</v>
      </c>
      <c r="F313" s="1" t="s">
        <v>61</v>
      </c>
      <c r="G313" s="1" t="s">
        <v>53</v>
      </c>
      <c r="H313" s="33" t="str">
        <f>VLOOKUP(Ahmed[[#This Row],[Category]],Code!$C$2:$D$5,2,0)</f>
        <v>F-101</v>
      </c>
      <c r="I313" s="1" t="s">
        <v>56</v>
      </c>
      <c r="J313" t="s">
        <v>475</v>
      </c>
      <c r="K313" s="1">
        <v>466.76800000000003</v>
      </c>
      <c r="L313" s="33">
        <f>Ahmed[[#This Row],[Sales]]*$L$1</f>
        <v>70015.200000000012</v>
      </c>
      <c r="M313" s="33"/>
      <c r="N3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13" s="33" t="str">
        <f>IF(Ahmed[[#This Row],[Sales]]&gt;=500,"High","low")</f>
        <v>low</v>
      </c>
      <c r="P313" s="1">
        <v>2</v>
      </c>
      <c r="Q313" s="1">
        <v>0.2</v>
      </c>
      <c r="R313" s="2">
        <v>52.511399999999981</v>
      </c>
      <c r="S313" s="33">
        <f>Ahmed[[#This Row],[Profit]]-Ahmed[[#This Row],[Discount]]</f>
        <v>52.311399999999978</v>
      </c>
    </row>
    <row r="314" spans="1:19">
      <c r="A314" s="1">
        <v>312</v>
      </c>
      <c r="B314" s="1" t="s">
        <v>48</v>
      </c>
      <c r="C314" s="1" t="s">
        <v>58</v>
      </c>
      <c r="D314" s="1" t="s">
        <v>473</v>
      </c>
      <c r="E314" s="1" t="s">
        <v>232</v>
      </c>
      <c r="F314" s="1" t="s">
        <v>61</v>
      </c>
      <c r="G314" s="1" t="s">
        <v>53</v>
      </c>
      <c r="H314" s="33" t="str">
        <f>VLOOKUP(Ahmed[[#This Row],[Category]],Code!$C$2:$D$5,2,0)</f>
        <v>F-101</v>
      </c>
      <c r="I314" s="1" t="s">
        <v>72</v>
      </c>
      <c r="J314" t="s">
        <v>476</v>
      </c>
      <c r="K314" s="1">
        <v>15.231999999999999</v>
      </c>
      <c r="L314" s="33">
        <f>Ahmed[[#This Row],[Sales]]*$L$1</f>
        <v>2284.7999999999997</v>
      </c>
      <c r="M314" s="33"/>
      <c r="N3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14" s="33" t="str">
        <f>IF(Ahmed[[#This Row],[Sales]]&gt;=500,"High","low")</f>
        <v>low</v>
      </c>
      <c r="P314" s="1">
        <v>1</v>
      </c>
      <c r="Q314" s="1">
        <v>0.2</v>
      </c>
      <c r="R314" s="2">
        <v>1.7135999999999978</v>
      </c>
      <c r="S314" s="33">
        <f>Ahmed[[#This Row],[Profit]]-Ahmed[[#This Row],[Discount]]</f>
        <v>1.5135999999999978</v>
      </c>
    </row>
    <row r="315" spans="1:19">
      <c r="A315" s="1">
        <v>313</v>
      </c>
      <c r="B315" s="1" t="s">
        <v>48</v>
      </c>
      <c r="C315" s="1" t="s">
        <v>58</v>
      </c>
      <c r="D315" s="1" t="s">
        <v>473</v>
      </c>
      <c r="E315" s="1" t="s">
        <v>232</v>
      </c>
      <c r="F315" s="1" t="s">
        <v>61</v>
      </c>
      <c r="G315" s="1" t="s">
        <v>62</v>
      </c>
      <c r="H315" s="33" t="str">
        <f>VLOOKUP(Ahmed[[#This Row],[Category]],Code!$C$2:$D$5,2,0)</f>
        <v>O-102</v>
      </c>
      <c r="I315" s="1" t="s">
        <v>63</v>
      </c>
      <c r="J315" t="s">
        <v>477</v>
      </c>
      <c r="K315" s="1">
        <v>6.2640000000000002</v>
      </c>
      <c r="L315" s="33">
        <f>Ahmed[[#This Row],[Sales]]*$L$1</f>
        <v>939.6</v>
      </c>
      <c r="M315" s="33"/>
      <c r="N315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315" s="33" t="str">
        <f>IF(Ahmed[[#This Row],[Sales]]&gt;=500,"High","low")</f>
        <v>low</v>
      </c>
      <c r="P315" s="1">
        <v>3</v>
      </c>
      <c r="Q315" s="1">
        <v>0.2</v>
      </c>
      <c r="R315" s="2">
        <v>2.0358000000000001</v>
      </c>
      <c r="S315" s="33">
        <f>Ahmed[[#This Row],[Profit]]-Ahmed[[#This Row],[Discount]]</f>
        <v>1.8358000000000001</v>
      </c>
    </row>
    <row r="316" spans="1:19">
      <c r="A316" s="1">
        <v>314</v>
      </c>
      <c r="B316" s="1" t="s">
        <v>65</v>
      </c>
      <c r="C316" s="1" t="s">
        <v>58</v>
      </c>
      <c r="D316" s="1" t="s">
        <v>478</v>
      </c>
      <c r="E316" s="1" t="s">
        <v>351</v>
      </c>
      <c r="F316" s="1" t="s">
        <v>114</v>
      </c>
      <c r="G316" s="1" t="s">
        <v>53</v>
      </c>
      <c r="H316" s="33" t="str">
        <f>VLOOKUP(Ahmed[[#This Row],[Category]],Code!$C$2:$D$5,2,0)</f>
        <v>F-101</v>
      </c>
      <c r="I316" s="1" t="s">
        <v>72</v>
      </c>
      <c r="J316" t="s">
        <v>479</v>
      </c>
      <c r="K316" s="1">
        <v>87.539999999999992</v>
      </c>
      <c r="L316" s="33">
        <f>Ahmed[[#This Row],[Sales]]*$L$1</f>
        <v>13130.999999999998</v>
      </c>
      <c r="M316" s="33"/>
      <c r="N3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16" s="33" t="str">
        <f>IF(Ahmed[[#This Row],[Sales]]&gt;=500,"High","low")</f>
        <v>low</v>
      </c>
      <c r="P316" s="1">
        <v>3</v>
      </c>
      <c r="Q316" s="1">
        <v>0</v>
      </c>
      <c r="R316" s="2">
        <v>37.642200000000003</v>
      </c>
      <c r="S316" s="33">
        <f>Ahmed[[#This Row],[Profit]]-Ahmed[[#This Row],[Discount]]</f>
        <v>37.642200000000003</v>
      </c>
    </row>
    <row r="317" spans="1:19">
      <c r="A317" s="1">
        <v>315</v>
      </c>
      <c r="B317" s="1" t="s">
        <v>65</v>
      </c>
      <c r="C317" s="1" t="s">
        <v>58</v>
      </c>
      <c r="D317" s="1" t="s">
        <v>480</v>
      </c>
      <c r="E317" s="1" t="s">
        <v>67</v>
      </c>
      <c r="F317" s="1" t="s">
        <v>52</v>
      </c>
      <c r="G317" s="1" t="s">
        <v>76</v>
      </c>
      <c r="H317" s="33" t="str">
        <f>VLOOKUP(Ahmed[[#This Row],[Category]],Code!$C$2:$D$5,2,0)</f>
        <v>T-103</v>
      </c>
      <c r="I317" s="1" t="s">
        <v>77</v>
      </c>
      <c r="J317" t="s">
        <v>481</v>
      </c>
      <c r="K317" s="1">
        <v>178.38400000000001</v>
      </c>
      <c r="L317" s="33">
        <f>Ahmed[[#This Row],[Sales]]*$L$1</f>
        <v>26757.600000000002</v>
      </c>
      <c r="M317" s="33"/>
      <c r="N3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17" s="33" t="str">
        <f>IF(Ahmed[[#This Row],[Sales]]&gt;=500,"High","low")</f>
        <v>low</v>
      </c>
      <c r="P317" s="1">
        <v>2</v>
      </c>
      <c r="Q317" s="1">
        <v>0.2</v>
      </c>
      <c r="R317" s="2">
        <v>22.297999999999973</v>
      </c>
      <c r="S317" s="33">
        <f>Ahmed[[#This Row],[Profit]]-Ahmed[[#This Row],[Discount]]</f>
        <v>22.097999999999974</v>
      </c>
    </row>
    <row r="318" spans="1:19">
      <c r="A318" s="1">
        <v>316</v>
      </c>
      <c r="B318" s="1" t="s">
        <v>65</v>
      </c>
      <c r="C318" s="1" t="s">
        <v>58</v>
      </c>
      <c r="D318" s="1" t="s">
        <v>480</v>
      </c>
      <c r="E318" s="1" t="s">
        <v>67</v>
      </c>
      <c r="F318" s="1" t="s">
        <v>52</v>
      </c>
      <c r="G318" s="1" t="s">
        <v>62</v>
      </c>
      <c r="H318" s="33" t="str">
        <f>VLOOKUP(Ahmed[[#This Row],[Category]],Code!$C$2:$D$5,2,0)</f>
        <v>O-102</v>
      </c>
      <c r="I318" s="1" t="s">
        <v>87</v>
      </c>
      <c r="J318" t="s">
        <v>482</v>
      </c>
      <c r="K318" s="1">
        <v>15.552000000000003</v>
      </c>
      <c r="L318" s="33">
        <f>Ahmed[[#This Row],[Sales]]*$L$1</f>
        <v>2332.8000000000006</v>
      </c>
      <c r="M318" s="33"/>
      <c r="N3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18" s="33" t="str">
        <f>IF(Ahmed[[#This Row],[Sales]]&gt;=500,"High","low")</f>
        <v>low</v>
      </c>
      <c r="P318" s="1">
        <v>3</v>
      </c>
      <c r="Q318" s="1">
        <v>0.2</v>
      </c>
      <c r="R318" s="2">
        <v>5.4432</v>
      </c>
      <c r="S318" s="33">
        <f>Ahmed[[#This Row],[Profit]]-Ahmed[[#This Row],[Discount]]</f>
        <v>5.2431999999999999</v>
      </c>
    </row>
    <row r="319" spans="1:19">
      <c r="A319" s="1">
        <v>317</v>
      </c>
      <c r="B319" s="1" t="s">
        <v>130</v>
      </c>
      <c r="C319" s="1" t="s">
        <v>58</v>
      </c>
      <c r="D319" s="1" t="s">
        <v>112</v>
      </c>
      <c r="E319" s="1" t="s">
        <v>113</v>
      </c>
      <c r="F319" s="1" t="s">
        <v>114</v>
      </c>
      <c r="G319" s="1" t="s">
        <v>62</v>
      </c>
      <c r="H319" s="33" t="str">
        <f>VLOOKUP(Ahmed[[#This Row],[Category]],Code!$C$2:$D$5,2,0)</f>
        <v>O-102</v>
      </c>
      <c r="I319" s="1" t="s">
        <v>74</v>
      </c>
      <c r="J319" t="s">
        <v>483</v>
      </c>
      <c r="K319" s="1">
        <v>99.13600000000001</v>
      </c>
      <c r="L319" s="33">
        <f>Ahmed[[#This Row],[Sales]]*$L$1</f>
        <v>14870.400000000001</v>
      </c>
      <c r="M319" s="33"/>
      <c r="N3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19" s="33" t="str">
        <f>IF(Ahmed[[#This Row],[Sales]]&gt;=500,"High","low")</f>
        <v>low</v>
      </c>
      <c r="P319" s="1">
        <v>4</v>
      </c>
      <c r="Q319" s="1">
        <v>0.2</v>
      </c>
      <c r="R319" s="2">
        <v>8.674399999999995</v>
      </c>
      <c r="S319" s="33">
        <f>Ahmed[[#This Row],[Profit]]-Ahmed[[#This Row],[Discount]]</f>
        <v>8.4743999999999957</v>
      </c>
    </row>
    <row r="320" spans="1:19">
      <c r="A320" s="1">
        <v>318</v>
      </c>
      <c r="B320" s="1" t="s">
        <v>65</v>
      </c>
      <c r="C320" s="1" t="s">
        <v>92</v>
      </c>
      <c r="D320" s="1" t="s">
        <v>161</v>
      </c>
      <c r="E320" s="1" t="s">
        <v>162</v>
      </c>
      <c r="F320" s="1" t="s">
        <v>114</v>
      </c>
      <c r="G320" s="1" t="s">
        <v>53</v>
      </c>
      <c r="H320" s="33" t="str">
        <f>VLOOKUP(Ahmed[[#This Row],[Category]],Code!$C$2:$D$5,2,0)</f>
        <v>F-101</v>
      </c>
      <c r="I320" s="1" t="s">
        <v>56</v>
      </c>
      <c r="J320" t="s">
        <v>484</v>
      </c>
      <c r="K320" s="1">
        <v>135.88200000000001</v>
      </c>
      <c r="L320" s="33">
        <f>Ahmed[[#This Row],[Sales]]*$L$1</f>
        <v>20382.3</v>
      </c>
      <c r="M320" s="33"/>
      <c r="N3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20" s="33" t="str">
        <f>IF(Ahmed[[#This Row],[Sales]]&gt;=500,"High","low")</f>
        <v>low</v>
      </c>
      <c r="P320" s="1">
        <v>1</v>
      </c>
      <c r="Q320" s="1">
        <v>0.1</v>
      </c>
      <c r="R320" s="2">
        <v>24.156800000000004</v>
      </c>
      <c r="S320" s="33">
        <f>Ahmed[[#This Row],[Profit]]-Ahmed[[#This Row],[Discount]]</f>
        <v>24.056800000000003</v>
      </c>
    </row>
    <row r="321" spans="1:19">
      <c r="A321" s="1">
        <v>319</v>
      </c>
      <c r="B321" s="1" t="s">
        <v>65</v>
      </c>
      <c r="C321" s="1" t="s">
        <v>92</v>
      </c>
      <c r="D321" s="1" t="s">
        <v>161</v>
      </c>
      <c r="E321" s="1" t="s">
        <v>162</v>
      </c>
      <c r="F321" s="1" t="s">
        <v>114</v>
      </c>
      <c r="G321" s="1" t="s">
        <v>76</v>
      </c>
      <c r="H321" s="33" t="str">
        <f>VLOOKUP(Ahmed[[#This Row],[Category]],Code!$C$2:$D$5,2,0)</f>
        <v>T-103</v>
      </c>
      <c r="I321" s="1" t="s">
        <v>313</v>
      </c>
      <c r="J321" t="s">
        <v>485</v>
      </c>
      <c r="K321" s="1">
        <v>3991.98</v>
      </c>
      <c r="L321" s="33">
        <f>Ahmed[[#This Row],[Sales]]*$L$1</f>
        <v>598797</v>
      </c>
      <c r="M321" s="33"/>
      <c r="N3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21" s="33" t="str">
        <f>IF(Ahmed[[#This Row],[Sales]]&gt;=500,"High","low")</f>
        <v>High</v>
      </c>
      <c r="P321" s="1">
        <v>2</v>
      </c>
      <c r="Q321" s="1">
        <v>0</v>
      </c>
      <c r="R321" s="2">
        <v>1995.99</v>
      </c>
      <c r="S321" s="33">
        <f>Ahmed[[#This Row],[Profit]]-Ahmed[[#This Row],[Discount]]</f>
        <v>1995.99</v>
      </c>
    </row>
    <row r="322" spans="1:19">
      <c r="A322" s="1">
        <v>320</v>
      </c>
      <c r="B322" s="1" t="s">
        <v>65</v>
      </c>
      <c r="C322" s="1" t="s">
        <v>92</v>
      </c>
      <c r="D322" s="1" t="s">
        <v>161</v>
      </c>
      <c r="E322" s="1" t="s">
        <v>162</v>
      </c>
      <c r="F322" s="1" t="s">
        <v>114</v>
      </c>
      <c r="G322" s="1" t="s">
        <v>76</v>
      </c>
      <c r="H322" s="33" t="str">
        <f>VLOOKUP(Ahmed[[#This Row],[Category]],Code!$C$2:$D$5,2,0)</f>
        <v>T-103</v>
      </c>
      <c r="I322" s="1" t="s">
        <v>77</v>
      </c>
      <c r="J322" t="s">
        <v>140</v>
      </c>
      <c r="K322" s="1">
        <v>275.94</v>
      </c>
      <c r="L322" s="33">
        <f>Ahmed[[#This Row],[Sales]]*$L$1</f>
        <v>41391</v>
      </c>
      <c r="M322" s="33"/>
      <c r="N3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22" s="33" t="str">
        <f>IF(Ahmed[[#This Row],[Sales]]&gt;=500,"High","low")</f>
        <v>low</v>
      </c>
      <c r="P322" s="1">
        <v>6</v>
      </c>
      <c r="Q322" s="1">
        <v>0</v>
      </c>
      <c r="R322" s="2">
        <v>80.022599999999997</v>
      </c>
      <c r="S322" s="33">
        <f>Ahmed[[#This Row],[Profit]]-Ahmed[[#This Row],[Discount]]</f>
        <v>80.022599999999997</v>
      </c>
    </row>
    <row r="323" spans="1:19">
      <c r="A323" s="1">
        <v>321</v>
      </c>
      <c r="B323" s="1" t="s">
        <v>65</v>
      </c>
      <c r="C323" s="1" t="s">
        <v>92</v>
      </c>
      <c r="D323" s="1" t="s">
        <v>161</v>
      </c>
      <c r="E323" s="1" t="s">
        <v>162</v>
      </c>
      <c r="F323" s="1" t="s">
        <v>114</v>
      </c>
      <c r="G323" s="1" t="s">
        <v>76</v>
      </c>
      <c r="H323" s="33" t="str">
        <f>VLOOKUP(Ahmed[[#This Row],[Category]],Code!$C$2:$D$5,2,0)</f>
        <v>T-103</v>
      </c>
      <c r="I323" s="1" t="s">
        <v>118</v>
      </c>
      <c r="J323" t="s">
        <v>486</v>
      </c>
      <c r="K323" s="1">
        <v>360</v>
      </c>
      <c r="L323" s="33">
        <f>Ahmed[[#This Row],[Sales]]*$L$1</f>
        <v>54000</v>
      </c>
      <c r="M323" s="33"/>
      <c r="N3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23" s="33" t="str">
        <f>IF(Ahmed[[#This Row],[Sales]]&gt;=500,"High","low")</f>
        <v>low</v>
      </c>
      <c r="P323" s="1">
        <v>4</v>
      </c>
      <c r="Q323" s="1">
        <v>0</v>
      </c>
      <c r="R323" s="2">
        <v>129.6</v>
      </c>
      <c r="S323" s="33">
        <f>Ahmed[[#This Row],[Profit]]-Ahmed[[#This Row],[Discount]]</f>
        <v>129.6</v>
      </c>
    </row>
    <row r="324" spans="1:19">
      <c r="A324" s="1">
        <v>322</v>
      </c>
      <c r="B324" s="1" t="s">
        <v>65</v>
      </c>
      <c r="C324" s="1" t="s">
        <v>92</v>
      </c>
      <c r="D324" s="1" t="s">
        <v>161</v>
      </c>
      <c r="E324" s="1" t="s">
        <v>162</v>
      </c>
      <c r="F324" s="1" t="s">
        <v>114</v>
      </c>
      <c r="G324" s="1" t="s">
        <v>62</v>
      </c>
      <c r="H324" s="33" t="str">
        <f>VLOOKUP(Ahmed[[#This Row],[Category]],Code!$C$2:$D$5,2,0)</f>
        <v>O-102</v>
      </c>
      <c r="I324" s="1" t="s">
        <v>70</v>
      </c>
      <c r="J324" t="s">
        <v>266</v>
      </c>
      <c r="K324" s="1">
        <v>43.57</v>
      </c>
      <c r="L324" s="33">
        <f>Ahmed[[#This Row],[Sales]]*$L$1</f>
        <v>6535.5</v>
      </c>
      <c r="M324" s="33"/>
      <c r="N3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24" s="33" t="str">
        <f>IF(Ahmed[[#This Row],[Sales]]&gt;=500,"High","low")</f>
        <v>low</v>
      </c>
      <c r="P324" s="1">
        <v>1</v>
      </c>
      <c r="Q324" s="1">
        <v>0</v>
      </c>
      <c r="R324" s="2">
        <v>13.070999999999998</v>
      </c>
      <c r="S324" s="33">
        <f>Ahmed[[#This Row],[Profit]]-Ahmed[[#This Row],[Discount]]</f>
        <v>13.070999999999998</v>
      </c>
    </row>
    <row r="325" spans="1:19">
      <c r="A325" s="1">
        <v>323</v>
      </c>
      <c r="B325" s="1" t="s">
        <v>65</v>
      </c>
      <c r="C325" s="1" t="s">
        <v>58</v>
      </c>
      <c r="D325" s="1" t="s">
        <v>487</v>
      </c>
      <c r="E325" s="1" t="s">
        <v>60</v>
      </c>
      <c r="F325" s="1" t="s">
        <v>61</v>
      </c>
      <c r="G325" s="1" t="s">
        <v>62</v>
      </c>
      <c r="H325" s="33" t="str">
        <f>VLOOKUP(Ahmed[[#This Row],[Category]],Code!$C$2:$D$5,2,0)</f>
        <v>O-102</v>
      </c>
      <c r="I325" s="1" t="s">
        <v>163</v>
      </c>
      <c r="J325" t="s">
        <v>488</v>
      </c>
      <c r="K325" s="1">
        <v>7.16</v>
      </c>
      <c r="L325" s="33">
        <f>Ahmed[[#This Row],[Sales]]*$L$1</f>
        <v>1074</v>
      </c>
      <c r="M325" s="33"/>
      <c r="N32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25" s="33" t="str">
        <f>IF(Ahmed[[#This Row],[Sales]]&gt;=500,"High","low")</f>
        <v>low</v>
      </c>
      <c r="P325" s="1">
        <v>2</v>
      </c>
      <c r="Q325" s="1">
        <v>0</v>
      </c>
      <c r="R325" s="2">
        <v>3.58</v>
      </c>
      <c r="S325" s="33">
        <f>Ahmed[[#This Row],[Profit]]-Ahmed[[#This Row],[Discount]]</f>
        <v>3.58</v>
      </c>
    </row>
    <row r="326" spans="1:19">
      <c r="A326" s="1">
        <v>324</v>
      </c>
      <c r="B326" s="1" t="s">
        <v>65</v>
      </c>
      <c r="C326" s="1" t="s">
        <v>58</v>
      </c>
      <c r="D326" s="1" t="s">
        <v>489</v>
      </c>
      <c r="E326" s="1" t="s">
        <v>60</v>
      </c>
      <c r="F326" s="1" t="s">
        <v>61</v>
      </c>
      <c r="G326" s="1" t="s">
        <v>62</v>
      </c>
      <c r="H326" s="33" t="str">
        <f>VLOOKUP(Ahmed[[#This Row],[Category]],Code!$C$2:$D$5,2,0)</f>
        <v>O-102</v>
      </c>
      <c r="I326" s="1" t="s">
        <v>79</v>
      </c>
      <c r="J326" t="s">
        <v>456</v>
      </c>
      <c r="K326" s="1">
        <v>251.52</v>
      </c>
      <c r="L326" s="33">
        <f>Ahmed[[#This Row],[Sales]]*$L$1</f>
        <v>37728</v>
      </c>
      <c r="M326" s="33"/>
      <c r="N3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26" s="33" t="str">
        <f>IF(Ahmed[[#This Row],[Sales]]&gt;=500,"High","low")</f>
        <v>low</v>
      </c>
      <c r="P326" s="1">
        <v>6</v>
      </c>
      <c r="Q326" s="1">
        <v>0.2</v>
      </c>
      <c r="R326" s="2">
        <v>81.744</v>
      </c>
      <c r="S326" s="33">
        <f>Ahmed[[#This Row],[Profit]]-Ahmed[[#This Row],[Discount]]</f>
        <v>81.543999999999997</v>
      </c>
    </row>
    <row r="327" spans="1:19">
      <c r="A327" s="1">
        <v>325</v>
      </c>
      <c r="B327" s="1" t="s">
        <v>65</v>
      </c>
      <c r="C327" s="1" t="s">
        <v>58</v>
      </c>
      <c r="D327" s="1" t="s">
        <v>489</v>
      </c>
      <c r="E327" s="1" t="s">
        <v>60</v>
      </c>
      <c r="F327" s="1" t="s">
        <v>61</v>
      </c>
      <c r="G327" s="1" t="s">
        <v>76</v>
      </c>
      <c r="H327" s="33" t="str">
        <f>VLOOKUP(Ahmed[[#This Row],[Category]],Code!$C$2:$D$5,2,0)</f>
        <v>T-103</v>
      </c>
      <c r="I327" s="1" t="s">
        <v>118</v>
      </c>
      <c r="J327" t="s">
        <v>490</v>
      </c>
      <c r="K327" s="1">
        <v>99.99</v>
      </c>
      <c r="L327" s="33">
        <f>Ahmed[[#This Row],[Sales]]*$L$1</f>
        <v>14998.5</v>
      </c>
      <c r="M327" s="33"/>
      <c r="N3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27" s="33" t="str">
        <f>IF(Ahmed[[#This Row],[Sales]]&gt;=500,"High","low")</f>
        <v>low</v>
      </c>
      <c r="P327" s="1">
        <v>1</v>
      </c>
      <c r="Q327" s="1">
        <v>0</v>
      </c>
      <c r="R327" s="2">
        <v>34.996499999999997</v>
      </c>
      <c r="S327" s="33">
        <f>Ahmed[[#This Row],[Profit]]-Ahmed[[#This Row],[Discount]]</f>
        <v>34.996499999999997</v>
      </c>
    </row>
    <row r="328" spans="1:19">
      <c r="A328" s="1">
        <v>326</v>
      </c>
      <c r="B328" s="1" t="s">
        <v>48</v>
      </c>
      <c r="C328" s="1" t="s">
        <v>58</v>
      </c>
      <c r="D328" s="1" t="s">
        <v>491</v>
      </c>
      <c r="E328" s="1" t="s">
        <v>190</v>
      </c>
      <c r="F328" s="1" t="s">
        <v>52</v>
      </c>
      <c r="G328" s="1" t="s">
        <v>53</v>
      </c>
      <c r="H328" s="33" t="str">
        <f>VLOOKUP(Ahmed[[#This Row],[Category]],Code!$C$2:$D$5,2,0)</f>
        <v>F-101</v>
      </c>
      <c r="I328" s="1" t="s">
        <v>72</v>
      </c>
      <c r="J328" t="s">
        <v>492</v>
      </c>
      <c r="K328" s="1">
        <v>15.991999999999999</v>
      </c>
      <c r="L328" s="33">
        <f>Ahmed[[#This Row],[Sales]]*$L$1</f>
        <v>2398.7999999999997</v>
      </c>
      <c r="M328" s="33"/>
      <c r="N3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28" s="33" t="str">
        <f>IF(Ahmed[[#This Row],[Sales]]&gt;=500,"High","low")</f>
        <v>low</v>
      </c>
      <c r="P328" s="1">
        <v>1</v>
      </c>
      <c r="Q328" s="1">
        <v>0.2</v>
      </c>
      <c r="R328" s="2">
        <v>0.99949999999999894</v>
      </c>
      <c r="S328" s="33">
        <f>Ahmed[[#This Row],[Profit]]-Ahmed[[#This Row],[Discount]]</f>
        <v>0.79949999999999899</v>
      </c>
    </row>
    <row r="329" spans="1:19">
      <c r="A329" s="1">
        <v>327</v>
      </c>
      <c r="B329" s="1" t="s">
        <v>130</v>
      </c>
      <c r="C329" s="1" t="s">
        <v>49</v>
      </c>
      <c r="D329" s="1" t="s">
        <v>112</v>
      </c>
      <c r="E329" s="1" t="s">
        <v>113</v>
      </c>
      <c r="F329" s="1" t="s">
        <v>114</v>
      </c>
      <c r="G329" s="1" t="s">
        <v>76</v>
      </c>
      <c r="H329" s="33" t="str">
        <f>VLOOKUP(Ahmed[[#This Row],[Category]],Code!$C$2:$D$5,2,0)</f>
        <v>T-103</v>
      </c>
      <c r="I329" s="1" t="s">
        <v>77</v>
      </c>
      <c r="J329" t="s">
        <v>493</v>
      </c>
      <c r="K329" s="1">
        <v>290.89800000000002</v>
      </c>
      <c r="L329" s="33">
        <f>Ahmed[[#This Row],[Sales]]*$L$1</f>
        <v>43634.700000000004</v>
      </c>
      <c r="M329" s="33"/>
      <c r="N3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29" s="33" t="str">
        <f>IF(Ahmed[[#This Row],[Sales]]&gt;=500,"High","low")</f>
        <v>low</v>
      </c>
      <c r="P329" s="1">
        <v>3</v>
      </c>
      <c r="Q329" s="1">
        <v>0.4</v>
      </c>
      <c r="R329" s="2">
        <v>-67.876199999999997</v>
      </c>
      <c r="S329" s="33">
        <f>Ahmed[[#This Row],[Profit]]-Ahmed[[#This Row],[Discount]]</f>
        <v>-68.276200000000003</v>
      </c>
    </row>
    <row r="330" spans="1:19">
      <c r="A330" s="1">
        <v>328</v>
      </c>
      <c r="B330" s="1" t="s">
        <v>130</v>
      </c>
      <c r="C330" s="1" t="s">
        <v>49</v>
      </c>
      <c r="D330" s="1" t="s">
        <v>112</v>
      </c>
      <c r="E330" s="1" t="s">
        <v>113</v>
      </c>
      <c r="F330" s="1" t="s">
        <v>114</v>
      </c>
      <c r="G330" s="1" t="s">
        <v>62</v>
      </c>
      <c r="H330" s="33" t="str">
        <f>VLOOKUP(Ahmed[[#This Row],[Category]],Code!$C$2:$D$5,2,0)</f>
        <v>O-102</v>
      </c>
      <c r="I330" s="1" t="s">
        <v>70</v>
      </c>
      <c r="J330" t="s">
        <v>494</v>
      </c>
      <c r="K330" s="1">
        <v>54.224000000000004</v>
      </c>
      <c r="L330" s="33">
        <f>Ahmed[[#This Row],[Sales]]*$L$1</f>
        <v>8133.6</v>
      </c>
      <c r="M330" s="33"/>
      <c r="N3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30" s="33" t="str">
        <f>IF(Ahmed[[#This Row],[Sales]]&gt;=500,"High","low")</f>
        <v>low</v>
      </c>
      <c r="P330" s="1">
        <v>2</v>
      </c>
      <c r="Q330" s="1">
        <v>0.2</v>
      </c>
      <c r="R330" s="2">
        <v>3.3889999999999993</v>
      </c>
      <c r="S330" s="33">
        <f>Ahmed[[#This Row],[Profit]]-Ahmed[[#This Row],[Discount]]</f>
        <v>3.1889999999999992</v>
      </c>
    </row>
    <row r="331" spans="1:19">
      <c r="A331" s="1">
        <v>329</v>
      </c>
      <c r="B331" s="1" t="s">
        <v>130</v>
      </c>
      <c r="C331" s="1" t="s">
        <v>49</v>
      </c>
      <c r="D331" s="1" t="s">
        <v>112</v>
      </c>
      <c r="E331" s="1" t="s">
        <v>113</v>
      </c>
      <c r="F331" s="1" t="s">
        <v>114</v>
      </c>
      <c r="G331" s="1" t="s">
        <v>53</v>
      </c>
      <c r="H331" s="33" t="str">
        <f>VLOOKUP(Ahmed[[#This Row],[Category]],Code!$C$2:$D$5,2,0)</f>
        <v>F-101</v>
      </c>
      <c r="I331" s="1" t="s">
        <v>56</v>
      </c>
      <c r="J331" t="s">
        <v>495</v>
      </c>
      <c r="K331" s="1">
        <v>786.74400000000003</v>
      </c>
      <c r="L331" s="33">
        <f>Ahmed[[#This Row],[Sales]]*$L$1</f>
        <v>118011.6</v>
      </c>
      <c r="M331" s="33"/>
      <c r="N3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31" s="33" t="str">
        <f>IF(Ahmed[[#This Row],[Sales]]&gt;=500,"High","low")</f>
        <v>High</v>
      </c>
      <c r="P331" s="1">
        <v>4</v>
      </c>
      <c r="Q331" s="1">
        <v>0.3</v>
      </c>
      <c r="R331" s="2">
        <v>-258.50160000000011</v>
      </c>
      <c r="S331" s="33">
        <f>Ahmed[[#This Row],[Profit]]-Ahmed[[#This Row],[Discount]]</f>
        <v>-258.80160000000012</v>
      </c>
    </row>
    <row r="332" spans="1:19">
      <c r="A332" s="1">
        <v>330</v>
      </c>
      <c r="B332" s="1" t="s">
        <v>130</v>
      </c>
      <c r="C332" s="1" t="s">
        <v>49</v>
      </c>
      <c r="D332" s="1" t="s">
        <v>112</v>
      </c>
      <c r="E332" s="1" t="s">
        <v>113</v>
      </c>
      <c r="F332" s="1" t="s">
        <v>114</v>
      </c>
      <c r="G332" s="1" t="s">
        <v>62</v>
      </c>
      <c r="H332" s="33" t="str">
        <f>VLOOKUP(Ahmed[[#This Row],[Category]],Code!$C$2:$D$5,2,0)</f>
        <v>O-102</v>
      </c>
      <c r="I332" s="1" t="s">
        <v>63</v>
      </c>
      <c r="J332" t="s">
        <v>496</v>
      </c>
      <c r="K332" s="1">
        <v>100.24000000000001</v>
      </c>
      <c r="L332" s="33">
        <f>Ahmed[[#This Row],[Sales]]*$L$1</f>
        <v>15036.000000000002</v>
      </c>
      <c r="M332" s="33"/>
      <c r="N3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32" s="33" t="str">
        <f>IF(Ahmed[[#This Row],[Sales]]&gt;=500,"High","low")</f>
        <v>low</v>
      </c>
      <c r="P332" s="1">
        <v>10</v>
      </c>
      <c r="Q332" s="1">
        <v>0.2</v>
      </c>
      <c r="R332" s="2">
        <v>33.830999999999989</v>
      </c>
      <c r="S332" s="33">
        <f>Ahmed[[#This Row],[Profit]]-Ahmed[[#This Row],[Discount]]</f>
        <v>33.630999999999986</v>
      </c>
    </row>
    <row r="333" spans="1:19">
      <c r="A333" s="1">
        <v>331</v>
      </c>
      <c r="B333" s="1" t="s">
        <v>130</v>
      </c>
      <c r="C333" s="1" t="s">
        <v>49</v>
      </c>
      <c r="D333" s="1" t="s">
        <v>112</v>
      </c>
      <c r="E333" s="1" t="s">
        <v>113</v>
      </c>
      <c r="F333" s="1" t="s">
        <v>114</v>
      </c>
      <c r="G333" s="1" t="s">
        <v>62</v>
      </c>
      <c r="H333" s="33" t="str">
        <f>VLOOKUP(Ahmed[[#This Row],[Category]],Code!$C$2:$D$5,2,0)</f>
        <v>O-102</v>
      </c>
      <c r="I333" s="1" t="s">
        <v>79</v>
      </c>
      <c r="J333" t="s">
        <v>497</v>
      </c>
      <c r="K333" s="1">
        <v>37.76400000000001</v>
      </c>
      <c r="L333" s="33">
        <f>Ahmed[[#This Row],[Sales]]*$L$1</f>
        <v>5664.6000000000013</v>
      </c>
      <c r="M333" s="33"/>
      <c r="N3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33" s="33" t="str">
        <f>IF(Ahmed[[#This Row],[Sales]]&gt;=500,"High","low")</f>
        <v>low</v>
      </c>
      <c r="P333" s="1">
        <v>6</v>
      </c>
      <c r="Q333" s="1">
        <v>0.7</v>
      </c>
      <c r="R333" s="2">
        <v>-27.693600000000004</v>
      </c>
      <c r="S333" s="33">
        <f>Ahmed[[#This Row],[Profit]]-Ahmed[[#This Row],[Discount]]</f>
        <v>-28.393600000000003</v>
      </c>
    </row>
    <row r="334" spans="1:19">
      <c r="A334" s="1">
        <v>332</v>
      </c>
      <c r="B334" s="1" t="s">
        <v>48</v>
      </c>
      <c r="C334" s="1" t="s">
        <v>49</v>
      </c>
      <c r="D334" s="1" t="s">
        <v>112</v>
      </c>
      <c r="E334" s="1" t="s">
        <v>113</v>
      </c>
      <c r="F334" s="1" t="s">
        <v>114</v>
      </c>
      <c r="G334" s="1" t="s">
        <v>76</v>
      </c>
      <c r="H334" s="33" t="str">
        <f>VLOOKUP(Ahmed[[#This Row],[Category]],Code!$C$2:$D$5,2,0)</f>
        <v>T-103</v>
      </c>
      <c r="I334" s="1" t="s">
        <v>77</v>
      </c>
      <c r="J334" t="s">
        <v>498</v>
      </c>
      <c r="K334" s="1">
        <v>82.8</v>
      </c>
      <c r="L334" s="33">
        <f>Ahmed[[#This Row],[Sales]]*$L$1</f>
        <v>12420</v>
      </c>
      <c r="M334" s="33"/>
      <c r="N3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34" s="33" t="str">
        <f>IF(Ahmed[[#This Row],[Sales]]&gt;=500,"High","low")</f>
        <v>low</v>
      </c>
      <c r="P334" s="1">
        <v>2</v>
      </c>
      <c r="Q334" s="1">
        <v>0.4</v>
      </c>
      <c r="R334" s="2">
        <v>-20.700000000000003</v>
      </c>
      <c r="S334" s="33">
        <f>Ahmed[[#This Row],[Profit]]-Ahmed[[#This Row],[Discount]]</f>
        <v>-21.1</v>
      </c>
    </row>
    <row r="335" spans="1:19">
      <c r="A335" s="1">
        <v>333</v>
      </c>
      <c r="B335" s="1" t="s">
        <v>48</v>
      </c>
      <c r="C335" s="1" t="s">
        <v>49</v>
      </c>
      <c r="D335" s="1" t="s">
        <v>112</v>
      </c>
      <c r="E335" s="1" t="s">
        <v>113</v>
      </c>
      <c r="F335" s="1" t="s">
        <v>114</v>
      </c>
      <c r="G335" s="1" t="s">
        <v>62</v>
      </c>
      <c r="H335" s="33" t="str">
        <f>VLOOKUP(Ahmed[[#This Row],[Category]],Code!$C$2:$D$5,2,0)</f>
        <v>O-102</v>
      </c>
      <c r="I335" s="1" t="s">
        <v>79</v>
      </c>
      <c r="J335" t="s">
        <v>499</v>
      </c>
      <c r="K335" s="1">
        <v>20.724000000000004</v>
      </c>
      <c r="L335" s="33">
        <f>Ahmed[[#This Row],[Sales]]*$L$1</f>
        <v>3108.6000000000004</v>
      </c>
      <c r="M335" s="33"/>
      <c r="N3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35" s="33" t="str">
        <f>IF(Ahmed[[#This Row],[Sales]]&gt;=500,"High","low")</f>
        <v>low</v>
      </c>
      <c r="P335" s="1">
        <v>2</v>
      </c>
      <c r="Q335" s="1">
        <v>0.7</v>
      </c>
      <c r="R335" s="2">
        <v>-13.815999999999995</v>
      </c>
      <c r="S335" s="33">
        <f>Ahmed[[#This Row],[Profit]]-Ahmed[[#This Row],[Discount]]</f>
        <v>-14.515999999999995</v>
      </c>
    </row>
    <row r="336" spans="1:19">
      <c r="A336" s="1">
        <v>334</v>
      </c>
      <c r="B336" s="1" t="s">
        <v>48</v>
      </c>
      <c r="C336" s="1" t="s">
        <v>49</v>
      </c>
      <c r="D336" s="1" t="s">
        <v>112</v>
      </c>
      <c r="E336" s="1" t="s">
        <v>113</v>
      </c>
      <c r="F336" s="1" t="s">
        <v>114</v>
      </c>
      <c r="G336" s="1" t="s">
        <v>62</v>
      </c>
      <c r="H336" s="33" t="str">
        <f>VLOOKUP(Ahmed[[#This Row],[Category]],Code!$C$2:$D$5,2,0)</f>
        <v>O-102</v>
      </c>
      <c r="I336" s="1" t="s">
        <v>79</v>
      </c>
      <c r="J336" t="s">
        <v>500</v>
      </c>
      <c r="K336" s="1">
        <v>4.8960000000000008</v>
      </c>
      <c r="L336" s="33">
        <f>Ahmed[[#This Row],[Sales]]*$L$1</f>
        <v>734.40000000000009</v>
      </c>
      <c r="M336" s="33"/>
      <c r="N33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336" s="33" t="str">
        <f>IF(Ahmed[[#This Row],[Sales]]&gt;=500,"High","low")</f>
        <v>low</v>
      </c>
      <c r="P336" s="1">
        <v>3</v>
      </c>
      <c r="Q336" s="1">
        <v>0.7</v>
      </c>
      <c r="R336" s="2">
        <v>-3.4271999999999991</v>
      </c>
      <c r="S336" s="33">
        <f>Ahmed[[#This Row],[Profit]]-Ahmed[[#This Row],[Discount]]</f>
        <v>-4.1271999999999993</v>
      </c>
    </row>
    <row r="337" spans="1:19">
      <c r="A337" s="1">
        <v>335</v>
      </c>
      <c r="B337" s="1" t="s">
        <v>48</v>
      </c>
      <c r="C337" s="1" t="s">
        <v>49</v>
      </c>
      <c r="D337" s="1" t="s">
        <v>59</v>
      </c>
      <c r="E337" s="1" t="s">
        <v>60</v>
      </c>
      <c r="F337" s="1" t="s">
        <v>61</v>
      </c>
      <c r="G337" s="1" t="s">
        <v>62</v>
      </c>
      <c r="H337" s="33" t="str">
        <f>VLOOKUP(Ahmed[[#This Row],[Category]],Code!$C$2:$D$5,2,0)</f>
        <v>O-102</v>
      </c>
      <c r="I337" s="1" t="s">
        <v>79</v>
      </c>
      <c r="J337" t="s">
        <v>501</v>
      </c>
      <c r="K337" s="1">
        <v>4.7520000000000007</v>
      </c>
      <c r="L337" s="33">
        <f>Ahmed[[#This Row],[Sales]]*$L$1</f>
        <v>712.80000000000007</v>
      </c>
      <c r="M337" s="33"/>
      <c r="N33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337" s="33" t="str">
        <f>IF(Ahmed[[#This Row],[Sales]]&gt;=500,"High","low")</f>
        <v>low</v>
      </c>
      <c r="P337" s="1">
        <v>1</v>
      </c>
      <c r="Q337" s="1">
        <v>0.2</v>
      </c>
      <c r="R337" s="2">
        <v>1.6037999999999997</v>
      </c>
      <c r="S337" s="33">
        <f>Ahmed[[#This Row],[Profit]]-Ahmed[[#This Row],[Discount]]</f>
        <v>1.4037999999999997</v>
      </c>
    </row>
    <row r="338" spans="1:19">
      <c r="A338" s="1">
        <v>336</v>
      </c>
      <c r="B338" s="1" t="s">
        <v>48</v>
      </c>
      <c r="C338" s="1" t="s">
        <v>49</v>
      </c>
      <c r="D338" s="1" t="s">
        <v>59</v>
      </c>
      <c r="E338" s="1" t="s">
        <v>60</v>
      </c>
      <c r="F338" s="1" t="s">
        <v>61</v>
      </c>
      <c r="G338" s="1" t="s">
        <v>76</v>
      </c>
      <c r="H338" s="33" t="str">
        <f>VLOOKUP(Ahmed[[#This Row],[Category]],Code!$C$2:$D$5,2,0)</f>
        <v>T-103</v>
      </c>
      <c r="I338" s="1" t="s">
        <v>502</v>
      </c>
      <c r="J338" t="s">
        <v>503</v>
      </c>
      <c r="K338" s="1">
        <v>959.98400000000004</v>
      </c>
      <c r="L338" s="33">
        <f>Ahmed[[#This Row],[Sales]]*$L$1</f>
        <v>143997.6</v>
      </c>
      <c r="M338" s="33"/>
      <c r="N3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38" s="33" t="str">
        <f>IF(Ahmed[[#This Row],[Sales]]&gt;=500,"High","low")</f>
        <v>High</v>
      </c>
      <c r="P338" s="1">
        <v>2</v>
      </c>
      <c r="Q338" s="1">
        <v>0.2</v>
      </c>
      <c r="R338" s="2">
        <v>335.99440000000004</v>
      </c>
      <c r="S338" s="33">
        <f>Ahmed[[#This Row],[Profit]]-Ahmed[[#This Row],[Discount]]</f>
        <v>335.79440000000005</v>
      </c>
    </row>
    <row r="339" spans="1:19">
      <c r="A339" s="1">
        <v>337</v>
      </c>
      <c r="B339" s="1" t="s">
        <v>48</v>
      </c>
      <c r="C339" s="1" t="s">
        <v>49</v>
      </c>
      <c r="D339" s="1" t="s">
        <v>59</v>
      </c>
      <c r="E339" s="1" t="s">
        <v>60</v>
      </c>
      <c r="F339" s="1" t="s">
        <v>61</v>
      </c>
      <c r="G339" s="1" t="s">
        <v>62</v>
      </c>
      <c r="H339" s="33" t="str">
        <f>VLOOKUP(Ahmed[[#This Row],[Category]],Code!$C$2:$D$5,2,0)</f>
        <v>O-102</v>
      </c>
      <c r="I339" s="1" t="s">
        <v>79</v>
      </c>
      <c r="J339" t="s">
        <v>504</v>
      </c>
      <c r="K339" s="1">
        <v>14.368000000000002</v>
      </c>
      <c r="L339" s="33">
        <f>Ahmed[[#This Row],[Sales]]*$L$1</f>
        <v>2155.2000000000003</v>
      </c>
      <c r="M339" s="33"/>
      <c r="N3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39" s="33" t="str">
        <f>IF(Ahmed[[#This Row],[Sales]]&gt;=500,"High","low")</f>
        <v>low</v>
      </c>
      <c r="P339" s="1">
        <v>4</v>
      </c>
      <c r="Q339" s="1">
        <v>0.2</v>
      </c>
      <c r="R339" s="2">
        <v>4.4899999999999984</v>
      </c>
      <c r="S339" s="33">
        <f>Ahmed[[#This Row],[Profit]]-Ahmed[[#This Row],[Discount]]</f>
        <v>4.2899999999999983</v>
      </c>
    </row>
    <row r="340" spans="1:19">
      <c r="A340" s="1">
        <v>338</v>
      </c>
      <c r="B340" s="1" t="s">
        <v>65</v>
      </c>
      <c r="C340" s="1" t="s">
        <v>58</v>
      </c>
      <c r="D340" s="1" t="s">
        <v>104</v>
      </c>
      <c r="E340" s="1" t="s">
        <v>60</v>
      </c>
      <c r="F340" s="1" t="s">
        <v>61</v>
      </c>
      <c r="G340" s="1" t="s">
        <v>62</v>
      </c>
      <c r="H340" s="33" t="str">
        <f>VLOOKUP(Ahmed[[#This Row],[Category]],Code!$C$2:$D$5,2,0)</f>
        <v>O-102</v>
      </c>
      <c r="I340" s="1" t="s">
        <v>79</v>
      </c>
      <c r="J340" t="s">
        <v>505</v>
      </c>
      <c r="K340" s="1">
        <v>7.7120000000000006</v>
      </c>
      <c r="L340" s="33">
        <f>Ahmed[[#This Row],[Sales]]*$L$1</f>
        <v>1156.8000000000002</v>
      </c>
      <c r="M340" s="33"/>
      <c r="N34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40" s="33" t="str">
        <f>IF(Ahmed[[#This Row],[Sales]]&gt;=500,"High","low")</f>
        <v>low</v>
      </c>
      <c r="P340" s="1">
        <v>2</v>
      </c>
      <c r="Q340" s="1">
        <v>0.2</v>
      </c>
      <c r="R340" s="2">
        <v>2.7956000000000003</v>
      </c>
      <c r="S340" s="33">
        <f>Ahmed[[#This Row],[Profit]]-Ahmed[[#This Row],[Discount]]</f>
        <v>2.5956000000000001</v>
      </c>
    </row>
    <row r="341" spans="1:19">
      <c r="A341" s="1">
        <v>339</v>
      </c>
      <c r="B341" s="1" t="s">
        <v>65</v>
      </c>
      <c r="C341" s="1" t="s">
        <v>58</v>
      </c>
      <c r="D341" s="1" t="s">
        <v>104</v>
      </c>
      <c r="E341" s="1" t="s">
        <v>60</v>
      </c>
      <c r="F341" s="1" t="s">
        <v>61</v>
      </c>
      <c r="G341" s="1" t="s">
        <v>53</v>
      </c>
      <c r="H341" s="33" t="str">
        <f>VLOOKUP(Ahmed[[#This Row],[Category]],Code!$C$2:$D$5,2,0)</f>
        <v>F-101</v>
      </c>
      <c r="I341" s="1" t="s">
        <v>68</v>
      </c>
      <c r="J341" t="s">
        <v>506</v>
      </c>
      <c r="K341" s="1">
        <v>698.35200000000009</v>
      </c>
      <c r="L341" s="33">
        <f>Ahmed[[#This Row],[Sales]]*$L$1</f>
        <v>104752.80000000002</v>
      </c>
      <c r="M341" s="33"/>
      <c r="N3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41" s="33" t="str">
        <f>IF(Ahmed[[#This Row],[Sales]]&gt;=500,"High","low")</f>
        <v>High</v>
      </c>
      <c r="P341" s="1">
        <v>3</v>
      </c>
      <c r="Q341" s="1">
        <v>0.2</v>
      </c>
      <c r="R341" s="2">
        <v>-17.458800000000053</v>
      </c>
      <c r="S341" s="33">
        <f>Ahmed[[#This Row],[Profit]]-Ahmed[[#This Row],[Discount]]</f>
        <v>-17.658800000000053</v>
      </c>
    </row>
    <row r="342" spans="1:19">
      <c r="A342" s="1">
        <v>340</v>
      </c>
      <c r="B342" s="1" t="s">
        <v>48</v>
      </c>
      <c r="C342" s="1" t="s">
        <v>49</v>
      </c>
      <c r="D342" s="1" t="s">
        <v>507</v>
      </c>
      <c r="E342" s="1" t="s">
        <v>102</v>
      </c>
      <c r="F342" s="1" t="s">
        <v>61</v>
      </c>
      <c r="G342" s="1" t="s">
        <v>62</v>
      </c>
      <c r="H342" s="33" t="str">
        <f>VLOOKUP(Ahmed[[#This Row],[Category]],Code!$C$2:$D$5,2,0)</f>
        <v>O-102</v>
      </c>
      <c r="I342" s="1" t="s">
        <v>163</v>
      </c>
      <c r="J342" t="s">
        <v>508</v>
      </c>
      <c r="K342" s="1">
        <v>4.96</v>
      </c>
      <c r="L342" s="33">
        <f>Ahmed[[#This Row],[Sales]]*$L$1</f>
        <v>744</v>
      </c>
      <c r="M342" s="33"/>
      <c r="N342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342" s="33" t="str">
        <f>IF(Ahmed[[#This Row],[Sales]]&gt;=500,"High","low")</f>
        <v>low</v>
      </c>
      <c r="P342" s="1">
        <v>4</v>
      </c>
      <c r="Q342" s="1">
        <v>0</v>
      </c>
      <c r="R342" s="2">
        <v>2.3311999999999999</v>
      </c>
      <c r="S342" s="33">
        <f>Ahmed[[#This Row],[Profit]]-Ahmed[[#This Row],[Discount]]</f>
        <v>2.3311999999999999</v>
      </c>
    </row>
    <row r="343" spans="1:19">
      <c r="A343" s="1">
        <v>341</v>
      </c>
      <c r="B343" s="1" t="s">
        <v>48</v>
      </c>
      <c r="C343" s="1" t="s">
        <v>58</v>
      </c>
      <c r="D343" s="1" t="s">
        <v>112</v>
      </c>
      <c r="E343" s="1" t="s">
        <v>113</v>
      </c>
      <c r="F343" s="1" t="s">
        <v>114</v>
      </c>
      <c r="G343" s="1" t="s">
        <v>62</v>
      </c>
      <c r="H343" s="33" t="str">
        <f>VLOOKUP(Ahmed[[#This Row],[Category]],Code!$C$2:$D$5,2,0)</f>
        <v>O-102</v>
      </c>
      <c r="I343" s="1" t="s">
        <v>74</v>
      </c>
      <c r="J343" t="s">
        <v>509</v>
      </c>
      <c r="K343" s="1">
        <v>17.856000000000002</v>
      </c>
      <c r="L343" s="33">
        <f>Ahmed[[#This Row],[Sales]]*$L$1</f>
        <v>2678.4</v>
      </c>
      <c r="M343" s="33"/>
      <c r="N3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43" s="33" t="str">
        <f>IF(Ahmed[[#This Row],[Sales]]&gt;=500,"High","low")</f>
        <v>low</v>
      </c>
      <c r="P343" s="1">
        <v>4</v>
      </c>
      <c r="Q343" s="1">
        <v>0.2</v>
      </c>
      <c r="R343" s="2">
        <v>1.1159999999999979</v>
      </c>
      <c r="S343" s="33">
        <f>Ahmed[[#This Row],[Profit]]-Ahmed[[#This Row],[Discount]]</f>
        <v>0.91599999999999793</v>
      </c>
    </row>
    <row r="344" spans="1:19">
      <c r="A344" s="1">
        <v>342</v>
      </c>
      <c r="B344" s="1" t="s">
        <v>48</v>
      </c>
      <c r="C344" s="1" t="s">
        <v>58</v>
      </c>
      <c r="D344" s="1" t="s">
        <v>112</v>
      </c>
      <c r="E344" s="1" t="s">
        <v>113</v>
      </c>
      <c r="F344" s="1" t="s">
        <v>114</v>
      </c>
      <c r="G344" s="1" t="s">
        <v>62</v>
      </c>
      <c r="H344" s="33" t="str">
        <f>VLOOKUP(Ahmed[[#This Row],[Category]],Code!$C$2:$D$5,2,0)</f>
        <v>O-102</v>
      </c>
      <c r="I344" s="1" t="s">
        <v>79</v>
      </c>
      <c r="J344" t="s">
        <v>91</v>
      </c>
      <c r="K344" s="1">
        <v>509.97000000000008</v>
      </c>
      <c r="L344" s="33">
        <f>Ahmed[[#This Row],[Sales]]*$L$1</f>
        <v>76495.500000000015</v>
      </c>
      <c r="M344" s="33"/>
      <c r="N3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44" s="33" t="str">
        <f>IF(Ahmed[[#This Row],[Sales]]&gt;=500,"High","low")</f>
        <v>High</v>
      </c>
      <c r="P344" s="1">
        <v>10</v>
      </c>
      <c r="Q344" s="1">
        <v>0.7</v>
      </c>
      <c r="R344" s="2">
        <v>-407.97599999999989</v>
      </c>
      <c r="S344" s="33">
        <f>Ahmed[[#This Row],[Profit]]-Ahmed[[#This Row],[Discount]]</f>
        <v>-408.67599999999987</v>
      </c>
    </row>
    <row r="345" spans="1:19">
      <c r="A345" s="1">
        <v>343</v>
      </c>
      <c r="B345" s="1" t="s">
        <v>48</v>
      </c>
      <c r="C345" s="1" t="s">
        <v>58</v>
      </c>
      <c r="D345" s="1" t="s">
        <v>112</v>
      </c>
      <c r="E345" s="1" t="s">
        <v>113</v>
      </c>
      <c r="F345" s="1" t="s">
        <v>114</v>
      </c>
      <c r="G345" s="1" t="s">
        <v>62</v>
      </c>
      <c r="H345" s="33" t="str">
        <f>VLOOKUP(Ahmed[[#This Row],[Category]],Code!$C$2:$D$5,2,0)</f>
        <v>O-102</v>
      </c>
      <c r="I345" s="1" t="s">
        <v>163</v>
      </c>
      <c r="J345" t="s">
        <v>271</v>
      </c>
      <c r="K345" s="1">
        <v>30.991999999999997</v>
      </c>
      <c r="L345" s="33">
        <f>Ahmed[[#This Row],[Sales]]*$L$1</f>
        <v>4648.7999999999993</v>
      </c>
      <c r="M345" s="33"/>
      <c r="N3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45" s="33" t="str">
        <f>IF(Ahmed[[#This Row],[Sales]]&gt;=500,"High","low")</f>
        <v>low</v>
      </c>
      <c r="P345" s="1">
        <v>13</v>
      </c>
      <c r="Q345" s="1">
        <v>0.2</v>
      </c>
      <c r="R345" s="2">
        <v>10.072399999999996</v>
      </c>
      <c r="S345" s="33">
        <f>Ahmed[[#This Row],[Profit]]-Ahmed[[#This Row],[Discount]]</f>
        <v>9.8723999999999972</v>
      </c>
    </row>
    <row r="346" spans="1:19">
      <c r="A346" s="1">
        <v>344</v>
      </c>
      <c r="B346" s="1" t="s">
        <v>48</v>
      </c>
      <c r="C346" s="1" t="s">
        <v>58</v>
      </c>
      <c r="D346" s="1" t="s">
        <v>112</v>
      </c>
      <c r="E346" s="1" t="s">
        <v>113</v>
      </c>
      <c r="F346" s="1" t="s">
        <v>114</v>
      </c>
      <c r="G346" s="1" t="s">
        <v>76</v>
      </c>
      <c r="H346" s="33" t="str">
        <f>VLOOKUP(Ahmed[[#This Row],[Category]],Code!$C$2:$D$5,2,0)</f>
        <v>T-103</v>
      </c>
      <c r="I346" s="1" t="s">
        <v>77</v>
      </c>
      <c r="J346" t="s">
        <v>510</v>
      </c>
      <c r="K346" s="1">
        <v>71.927999999999997</v>
      </c>
      <c r="L346" s="33">
        <f>Ahmed[[#This Row],[Sales]]*$L$1</f>
        <v>10789.199999999999</v>
      </c>
      <c r="M346" s="33"/>
      <c r="N3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46" s="33" t="str">
        <f>IF(Ahmed[[#This Row],[Sales]]&gt;=500,"High","low")</f>
        <v>low</v>
      </c>
      <c r="P346" s="1">
        <v>12</v>
      </c>
      <c r="Q346" s="1">
        <v>0.4</v>
      </c>
      <c r="R346" s="2">
        <v>8.3915999999999897</v>
      </c>
      <c r="S346" s="33">
        <f>Ahmed[[#This Row],[Profit]]-Ahmed[[#This Row],[Discount]]</f>
        <v>7.9915999999999894</v>
      </c>
    </row>
    <row r="347" spans="1:19">
      <c r="A347" s="1">
        <v>345</v>
      </c>
      <c r="B347" s="1" t="s">
        <v>65</v>
      </c>
      <c r="C347" s="1" t="s">
        <v>49</v>
      </c>
      <c r="D347" s="1" t="s">
        <v>511</v>
      </c>
      <c r="E347" s="1" t="s">
        <v>94</v>
      </c>
      <c r="F347" s="1" t="s">
        <v>95</v>
      </c>
      <c r="G347" s="1" t="s">
        <v>62</v>
      </c>
      <c r="H347" s="33" t="str">
        <f>VLOOKUP(Ahmed[[#This Row],[Category]],Code!$C$2:$D$5,2,0)</f>
        <v>O-102</v>
      </c>
      <c r="I347" s="1" t="s">
        <v>70</v>
      </c>
      <c r="J347" t="s">
        <v>103</v>
      </c>
      <c r="K347" s="1">
        <v>88.800000000000011</v>
      </c>
      <c r="L347" s="33">
        <f>Ahmed[[#This Row],[Sales]]*$L$1</f>
        <v>13320.000000000002</v>
      </c>
      <c r="M347" s="33"/>
      <c r="N3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47" s="33" t="str">
        <f>IF(Ahmed[[#This Row],[Sales]]&gt;=500,"High","low")</f>
        <v>low</v>
      </c>
      <c r="P347" s="1">
        <v>4</v>
      </c>
      <c r="Q347" s="1">
        <v>0.2</v>
      </c>
      <c r="R347" s="2">
        <v>-2.2200000000000131</v>
      </c>
      <c r="S347" s="33">
        <f>Ahmed[[#This Row],[Profit]]-Ahmed[[#This Row],[Discount]]</f>
        <v>-2.4200000000000133</v>
      </c>
    </row>
    <row r="348" spans="1:19">
      <c r="A348" s="1">
        <v>346</v>
      </c>
      <c r="B348" s="1" t="s">
        <v>65</v>
      </c>
      <c r="C348" s="1" t="s">
        <v>49</v>
      </c>
      <c r="D348" s="1" t="s">
        <v>104</v>
      </c>
      <c r="E348" s="1" t="s">
        <v>60</v>
      </c>
      <c r="F348" s="1" t="s">
        <v>61</v>
      </c>
      <c r="G348" s="1" t="s">
        <v>76</v>
      </c>
      <c r="H348" s="33" t="str">
        <f>VLOOKUP(Ahmed[[#This Row],[Category]],Code!$C$2:$D$5,2,0)</f>
        <v>T-103</v>
      </c>
      <c r="I348" s="1" t="s">
        <v>77</v>
      </c>
      <c r="J348" t="s">
        <v>269</v>
      </c>
      <c r="K348" s="1">
        <v>47.975999999999999</v>
      </c>
      <c r="L348" s="33">
        <f>Ahmed[[#This Row],[Sales]]*$L$1</f>
        <v>7196.4</v>
      </c>
      <c r="M348" s="33"/>
      <c r="N3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48" s="33" t="str">
        <f>IF(Ahmed[[#This Row],[Sales]]&gt;=500,"High","low")</f>
        <v>low</v>
      </c>
      <c r="P348" s="1">
        <v>3</v>
      </c>
      <c r="Q348" s="1">
        <v>0.2</v>
      </c>
      <c r="R348" s="2">
        <v>4.7976000000000028</v>
      </c>
      <c r="S348" s="33">
        <f>Ahmed[[#This Row],[Profit]]-Ahmed[[#This Row],[Discount]]</f>
        <v>4.5976000000000026</v>
      </c>
    </row>
    <row r="349" spans="1:19">
      <c r="A349" s="1">
        <v>347</v>
      </c>
      <c r="B349" s="1" t="s">
        <v>65</v>
      </c>
      <c r="C349" s="1" t="s">
        <v>49</v>
      </c>
      <c r="D349" s="1" t="s">
        <v>512</v>
      </c>
      <c r="E349" s="1" t="s">
        <v>513</v>
      </c>
      <c r="F349" s="1" t="s">
        <v>114</v>
      </c>
      <c r="G349" s="1" t="s">
        <v>62</v>
      </c>
      <c r="H349" s="33" t="str">
        <f>VLOOKUP(Ahmed[[#This Row],[Category]],Code!$C$2:$D$5,2,0)</f>
        <v>O-102</v>
      </c>
      <c r="I349" s="1" t="s">
        <v>74</v>
      </c>
      <c r="J349" t="s">
        <v>349</v>
      </c>
      <c r="K349" s="1">
        <v>7.5600000000000005</v>
      </c>
      <c r="L349" s="33">
        <f>Ahmed[[#This Row],[Sales]]*$L$1</f>
        <v>1134</v>
      </c>
      <c r="M349" s="33"/>
      <c r="N34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49" s="33" t="str">
        <f>IF(Ahmed[[#This Row],[Sales]]&gt;=500,"High","low")</f>
        <v>low</v>
      </c>
      <c r="P349" s="1">
        <v>3</v>
      </c>
      <c r="Q349" s="1">
        <v>0</v>
      </c>
      <c r="R349" s="2">
        <v>3.0996000000000006</v>
      </c>
      <c r="S349" s="33">
        <f>Ahmed[[#This Row],[Profit]]-Ahmed[[#This Row],[Discount]]</f>
        <v>3.0996000000000006</v>
      </c>
    </row>
    <row r="350" spans="1:19">
      <c r="A350" s="1">
        <v>348</v>
      </c>
      <c r="B350" s="1" t="s">
        <v>65</v>
      </c>
      <c r="C350" s="1" t="s">
        <v>49</v>
      </c>
      <c r="D350" s="1" t="s">
        <v>512</v>
      </c>
      <c r="E350" s="1" t="s">
        <v>513</v>
      </c>
      <c r="F350" s="1" t="s">
        <v>114</v>
      </c>
      <c r="G350" s="1" t="s">
        <v>62</v>
      </c>
      <c r="H350" s="33" t="str">
        <f>VLOOKUP(Ahmed[[#This Row],[Category]],Code!$C$2:$D$5,2,0)</f>
        <v>O-102</v>
      </c>
      <c r="I350" s="1" t="s">
        <v>87</v>
      </c>
      <c r="J350" t="s">
        <v>129</v>
      </c>
      <c r="K350" s="1">
        <v>24.56</v>
      </c>
      <c r="L350" s="33">
        <f>Ahmed[[#This Row],[Sales]]*$L$1</f>
        <v>3684</v>
      </c>
      <c r="M350" s="33"/>
      <c r="N3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50" s="33" t="str">
        <f>IF(Ahmed[[#This Row],[Sales]]&gt;=500,"High","low")</f>
        <v>low</v>
      </c>
      <c r="P350" s="1">
        <v>2</v>
      </c>
      <c r="Q350" s="1">
        <v>0</v>
      </c>
      <c r="R350" s="2">
        <v>11.543199999999999</v>
      </c>
      <c r="S350" s="33">
        <f>Ahmed[[#This Row],[Profit]]-Ahmed[[#This Row],[Discount]]</f>
        <v>11.543199999999999</v>
      </c>
    </row>
    <row r="351" spans="1:19">
      <c r="A351" s="1">
        <v>349</v>
      </c>
      <c r="B351" s="1" t="s">
        <v>65</v>
      </c>
      <c r="C351" s="1" t="s">
        <v>49</v>
      </c>
      <c r="D351" s="1" t="s">
        <v>512</v>
      </c>
      <c r="E351" s="1" t="s">
        <v>513</v>
      </c>
      <c r="F351" s="1" t="s">
        <v>114</v>
      </c>
      <c r="G351" s="1" t="s">
        <v>62</v>
      </c>
      <c r="H351" s="33" t="str">
        <f>VLOOKUP(Ahmed[[#This Row],[Category]],Code!$C$2:$D$5,2,0)</f>
        <v>O-102</v>
      </c>
      <c r="I351" s="1" t="s">
        <v>74</v>
      </c>
      <c r="J351" t="s">
        <v>514</v>
      </c>
      <c r="K351" s="1">
        <v>12.96</v>
      </c>
      <c r="L351" s="33">
        <f>Ahmed[[#This Row],[Sales]]*$L$1</f>
        <v>1944.0000000000002</v>
      </c>
      <c r="M351" s="33"/>
      <c r="N35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51" s="33" t="str">
        <f>IF(Ahmed[[#This Row],[Sales]]&gt;=500,"High","low")</f>
        <v>low</v>
      </c>
      <c r="P351" s="1">
        <v>2</v>
      </c>
      <c r="Q351" s="1">
        <v>0</v>
      </c>
      <c r="R351" s="2">
        <v>4.1471999999999998</v>
      </c>
      <c r="S351" s="33">
        <f>Ahmed[[#This Row],[Profit]]-Ahmed[[#This Row],[Discount]]</f>
        <v>4.1471999999999998</v>
      </c>
    </row>
    <row r="352" spans="1:19">
      <c r="A352" s="1">
        <v>350</v>
      </c>
      <c r="B352" s="1" t="s">
        <v>130</v>
      </c>
      <c r="C352" s="1" t="s">
        <v>92</v>
      </c>
      <c r="D352" s="1" t="s">
        <v>161</v>
      </c>
      <c r="E352" s="1" t="s">
        <v>162</v>
      </c>
      <c r="F352" s="1" t="s">
        <v>114</v>
      </c>
      <c r="G352" s="1" t="s">
        <v>76</v>
      </c>
      <c r="H352" s="33" t="str">
        <f>VLOOKUP(Ahmed[[#This Row],[Category]],Code!$C$2:$D$5,2,0)</f>
        <v>T-103</v>
      </c>
      <c r="I352" s="1" t="s">
        <v>118</v>
      </c>
      <c r="J352" t="s">
        <v>414</v>
      </c>
      <c r="K352" s="1">
        <v>6.79</v>
      </c>
      <c r="L352" s="33">
        <f>Ahmed[[#This Row],[Sales]]*$L$1</f>
        <v>1018.5</v>
      </c>
      <c r="M352" s="33"/>
      <c r="N35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52" s="33" t="str">
        <f>IF(Ahmed[[#This Row],[Sales]]&gt;=500,"High","low")</f>
        <v>low</v>
      </c>
      <c r="P352" s="1">
        <v>1</v>
      </c>
      <c r="Q352" s="1">
        <v>0</v>
      </c>
      <c r="R352" s="2">
        <v>2.3086000000000002</v>
      </c>
      <c r="S352" s="33">
        <f>Ahmed[[#This Row],[Profit]]-Ahmed[[#This Row],[Discount]]</f>
        <v>2.3086000000000002</v>
      </c>
    </row>
    <row r="353" spans="1:19">
      <c r="A353" s="1">
        <v>351</v>
      </c>
      <c r="B353" s="1" t="s">
        <v>130</v>
      </c>
      <c r="C353" s="1" t="s">
        <v>92</v>
      </c>
      <c r="D353" s="1" t="s">
        <v>161</v>
      </c>
      <c r="E353" s="1" t="s">
        <v>162</v>
      </c>
      <c r="F353" s="1" t="s">
        <v>114</v>
      </c>
      <c r="G353" s="1" t="s">
        <v>62</v>
      </c>
      <c r="H353" s="33" t="str">
        <f>VLOOKUP(Ahmed[[#This Row],[Category]],Code!$C$2:$D$5,2,0)</f>
        <v>O-102</v>
      </c>
      <c r="I353" s="1" t="s">
        <v>87</v>
      </c>
      <c r="J353" t="s">
        <v>515</v>
      </c>
      <c r="K353" s="1">
        <v>24.56</v>
      </c>
      <c r="L353" s="33">
        <f>Ahmed[[#This Row],[Sales]]*$L$1</f>
        <v>3684</v>
      </c>
      <c r="M353" s="33"/>
      <c r="N3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53" s="33" t="str">
        <f>IF(Ahmed[[#This Row],[Sales]]&gt;=500,"High","low")</f>
        <v>low</v>
      </c>
      <c r="P353" s="1">
        <v>2</v>
      </c>
      <c r="Q353" s="1">
        <v>0</v>
      </c>
      <c r="R353" s="2">
        <v>11.543199999999999</v>
      </c>
      <c r="S353" s="33">
        <f>Ahmed[[#This Row],[Profit]]-Ahmed[[#This Row],[Discount]]</f>
        <v>11.543199999999999</v>
      </c>
    </row>
    <row r="354" spans="1:19">
      <c r="A354" s="1">
        <v>352</v>
      </c>
      <c r="B354" s="1" t="s">
        <v>130</v>
      </c>
      <c r="C354" s="1" t="s">
        <v>92</v>
      </c>
      <c r="D354" s="1" t="s">
        <v>161</v>
      </c>
      <c r="E354" s="1" t="s">
        <v>162</v>
      </c>
      <c r="F354" s="1" t="s">
        <v>114</v>
      </c>
      <c r="G354" s="1" t="s">
        <v>62</v>
      </c>
      <c r="H354" s="33" t="str">
        <f>VLOOKUP(Ahmed[[#This Row],[Category]],Code!$C$2:$D$5,2,0)</f>
        <v>O-102</v>
      </c>
      <c r="I354" s="1" t="s">
        <v>79</v>
      </c>
      <c r="J354" t="s">
        <v>516</v>
      </c>
      <c r="K354" s="1">
        <v>3.048</v>
      </c>
      <c r="L354" s="33">
        <f>Ahmed[[#This Row],[Sales]]*$L$1</f>
        <v>457.2</v>
      </c>
      <c r="M354" s="33"/>
      <c r="N354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354" s="33" t="str">
        <f>IF(Ahmed[[#This Row],[Sales]]&gt;=500,"High","low")</f>
        <v>low</v>
      </c>
      <c r="P354" s="1">
        <v>1</v>
      </c>
      <c r="Q354" s="1">
        <v>0.2</v>
      </c>
      <c r="R354" s="2">
        <v>1.0668</v>
      </c>
      <c r="S354" s="33">
        <f>Ahmed[[#This Row],[Profit]]-Ahmed[[#This Row],[Discount]]</f>
        <v>0.86680000000000001</v>
      </c>
    </row>
    <row r="355" spans="1:19">
      <c r="A355" s="1">
        <v>353</v>
      </c>
      <c r="B355" s="1" t="s">
        <v>130</v>
      </c>
      <c r="C355" s="1" t="s">
        <v>92</v>
      </c>
      <c r="D355" s="1" t="s">
        <v>161</v>
      </c>
      <c r="E355" s="1" t="s">
        <v>162</v>
      </c>
      <c r="F355" s="1" t="s">
        <v>114</v>
      </c>
      <c r="G355" s="1" t="s">
        <v>62</v>
      </c>
      <c r="H355" s="33" t="str">
        <f>VLOOKUP(Ahmed[[#This Row],[Category]],Code!$C$2:$D$5,2,0)</f>
        <v>O-102</v>
      </c>
      <c r="I355" s="1" t="s">
        <v>87</v>
      </c>
      <c r="J355" t="s">
        <v>515</v>
      </c>
      <c r="K355" s="1">
        <v>49.12</v>
      </c>
      <c r="L355" s="33">
        <f>Ahmed[[#This Row],[Sales]]*$L$1</f>
        <v>7368</v>
      </c>
      <c r="M355" s="33"/>
      <c r="N3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55" s="33" t="str">
        <f>IF(Ahmed[[#This Row],[Sales]]&gt;=500,"High","low")</f>
        <v>low</v>
      </c>
      <c r="P355" s="1">
        <v>4</v>
      </c>
      <c r="Q355" s="1">
        <v>0</v>
      </c>
      <c r="R355" s="2">
        <v>23.086399999999998</v>
      </c>
      <c r="S355" s="33">
        <f>Ahmed[[#This Row],[Profit]]-Ahmed[[#This Row],[Discount]]</f>
        <v>23.086399999999998</v>
      </c>
    </row>
    <row r="356" spans="1:19">
      <c r="A356" s="1">
        <v>354</v>
      </c>
      <c r="B356" s="1" t="s">
        <v>130</v>
      </c>
      <c r="C356" s="1" t="s">
        <v>92</v>
      </c>
      <c r="D356" s="1" t="s">
        <v>161</v>
      </c>
      <c r="E356" s="1" t="s">
        <v>162</v>
      </c>
      <c r="F356" s="1" t="s">
        <v>114</v>
      </c>
      <c r="G356" s="1" t="s">
        <v>62</v>
      </c>
      <c r="H356" s="33" t="str">
        <f>VLOOKUP(Ahmed[[#This Row],[Category]],Code!$C$2:$D$5,2,0)</f>
        <v>O-102</v>
      </c>
      <c r="I356" s="1" t="s">
        <v>79</v>
      </c>
      <c r="J356" t="s">
        <v>517</v>
      </c>
      <c r="K356" s="1">
        <v>4355.1680000000006</v>
      </c>
      <c r="L356" s="33">
        <f>Ahmed[[#This Row],[Sales]]*$L$1</f>
        <v>653275.20000000007</v>
      </c>
      <c r="M356" s="33"/>
      <c r="N3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56" s="33" t="str">
        <f>IF(Ahmed[[#This Row],[Sales]]&gt;=500,"High","low")</f>
        <v>High</v>
      </c>
      <c r="P356" s="1">
        <v>4</v>
      </c>
      <c r="Q356" s="1">
        <v>0.2</v>
      </c>
      <c r="R356" s="2">
        <v>1415.4295999999997</v>
      </c>
      <c r="S356" s="33">
        <f>Ahmed[[#This Row],[Profit]]-Ahmed[[#This Row],[Discount]]</f>
        <v>1415.2295999999997</v>
      </c>
    </row>
    <row r="357" spans="1:19">
      <c r="A357" s="1">
        <v>355</v>
      </c>
      <c r="B357" s="1" t="s">
        <v>65</v>
      </c>
      <c r="C357" s="1" t="s">
        <v>49</v>
      </c>
      <c r="D357" s="1" t="s">
        <v>161</v>
      </c>
      <c r="E357" s="1" t="s">
        <v>162</v>
      </c>
      <c r="F357" s="1" t="s">
        <v>114</v>
      </c>
      <c r="G357" s="1" t="s">
        <v>53</v>
      </c>
      <c r="H357" s="33" t="str">
        <f>VLOOKUP(Ahmed[[#This Row],[Category]],Code!$C$2:$D$5,2,0)</f>
        <v>F-101</v>
      </c>
      <c r="I357" s="1" t="s">
        <v>54</v>
      </c>
      <c r="J357" t="s">
        <v>518</v>
      </c>
      <c r="K357" s="1">
        <v>388.70400000000006</v>
      </c>
      <c r="L357" s="33">
        <f>Ahmed[[#This Row],[Sales]]*$L$1</f>
        <v>58305.600000000013</v>
      </c>
      <c r="M357" s="33"/>
      <c r="N3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57" s="33" t="str">
        <f>IF(Ahmed[[#This Row],[Sales]]&gt;=500,"High","low")</f>
        <v>low</v>
      </c>
      <c r="P357" s="1">
        <v>6</v>
      </c>
      <c r="Q357" s="1">
        <v>0.2</v>
      </c>
      <c r="R357" s="2">
        <v>-4.8588000000000022</v>
      </c>
      <c r="S357" s="33">
        <f>Ahmed[[#This Row],[Profit]]-Ahmed[[#This Row],[Discount]]</f>
        <v>-5.0588000000000024</v>
      </c>
    </row>
    <row r="358" spans="1:19">
      <c r="A358" s="1">
        <v>356</v>
      </c>
      <c r="B358" s="1" t="s">
        <v>65</v>
      </c>
      <c r="C358" s="1" t="s">
        <v>49</v>
      </c>
      <c r="D358" s="1" t="s">
        <v>161</v>
      </c>
      <c r="E358" s="1" t="s">
        <v>162</v>
      </c>
      <c r="F358" s="1" t="s">
        <v>114</v>
      </c>
      <c r="G358" s="1" t="s">
        <v>62</v>
      </c>
      <c r="H358" s="33" t="str">
        <f>VLOOKUP(Ahmed[[#This Row],[Category]],Code!$C$2:$D$5,2,0)</f>
        <v>O-102</v>
      </c>
      <c r="I358" s="1" t="s">
        <v>123</v>
      </c>
      <c r="J358" t="s">
        <v>519</v>
      </c>
      <c r="K358" s="1">
        <v>8.26</v>
      </c>
      <c r="L358" s="33">
        <f>Ahmed[[#This Row],[Sales]]*$L$1</f>
        <v>1239</v>
      </c>
      <c r="M358" s="33"/>
      <c r="N35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58" s="33" t="str">
        <f>IF(Ahmed[[#This Row],[Sales]]&gt;=500,"High","low")</f>
        <v>low</v>
      </c>
      <c r="P358" s="1">
        <v>2</v>
      </c>
      <c r="Q358" s="1">
        <v>0</v>
      </c>
      <c r="R358" s="2">
        <v>3.7995999999999999</v>
      </c>
      <c r="S358" s="33">
        <f>Ahmed[[#This Row],[Profit]]-Ahmed[[#This Row],[Discount]]</f>
        <v>3.7995999999999999</v>
      </c>
    </row>
    <row r="359" spans="1:19">
      <c r="A359" s="1">
        <v>357</v>
      </c>
      <c r="B359" s="1" t="s">
        <v>65</v>
      </c>
      <c r="C359" s="1" t="s">
        <v>49</v>
      </c>
      <c r="D359" s="1" t="s">
        <v>161</v>
      </c>
      <c r="E359" s="1" t="s">
        <v>162</v>
      </c>
      <c r="F359" s="1" t="s">
        <v>114</v>
      </c>
      <c r="G359" s="1" t="s">
        <v>62</v>
      </c>
      <c r="H359" s="33" t="str">
        <f>VLOOKUP(Ahmed[[#This Row],[Category]],Code!$C$2:$D$5,2,0)</f>
        <v>O-102</v>
      </c>
      <c r="I359" s="1" t="s">
        <v>74</v>
      </c>
      <c r="J359" t="s">
        <v>520</v>
      </c>
      <c r="K359" s="1">
        <v>17.04</v>
      </c>
      <c r="L359" s="33">
        <f>Ahmed[[#This Row],[Sales]]*$L$1</f>
        <v>2556</v>
      </c>
      <c r="M359" s="33"/>
      <c r="N3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59" s="33" t="str">
        <f>IF(Ahmed[[#This Row],[Sales]]&gt;=500,"High","low")</f>
        <v>low</v>
      </c>
      <c r="P359" s="1">
        <v>4</v>
      </c>
      <c r="Q359" s="1">
        <v>0</v>
      </c>
      <c r="R359" s="2">
        <v>6.9863999999999997</v>
      </c>
      <c r="S359" s="33">
        <f>Ahmed[[#This Row],[Profit]]-Ahmed[[#This Row],[Discount]]</f>
        <v>6.9863999999999997</v>
      </c>
    </row>
    <row r="360" spans="1:19">
      <c r="A360" s="1">
        <v>358</v>
      </c>
      <c r="B360" s="1" t="s">
        <v>65</v>
      </c>
      <c r="C360" s="1" t="s">
        <v>49</v>
      </c>
      <c r="D360" s="1" t="s">
        <v>161</v>
      </c>
      <c r="E360" s="1" t="s">
        <v>162</v>
      </c>
      <c r="F360" s="1" t="s">
        <v>114</v>
      </c>
      <c r="G360" s="1" t="s">
        <v>62</v>
      </c>
      <c r="H360" s="33" t="str">
        <f>VLOOKUP(Ahmed[[#This Row],[Category]],Code!$C$2:$D$5,2,0)</f>
        <v>O-102</v>
      </c>
      <c r="I360" s="1" t="s">
        <v>87</v>
      </c>
      <c r="J360" t="s">
        <v>521</v>
      </c>
      <c r="K360" s="1">
        <v>34.4</v>
      </c>
      <c r="L360" s="33">
        <f>Ahmed[[#This Row],[Sales]]*$L$1</f>
        <v>5160</v>
      </c>
      <c r="M360" s="33"/>
      <c r="N3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60" s="33" t="str">
        <f>IF(Ahmed[[#This Row],[Sales]]&gt;=500,"High","low")</f>
        <v>low</v>
      </c>
      <c r="P360" s="1">
        <v>5</v>
      </c>
      <c r="Q360" s="1">
        <v>0</v>
      </c>
      <c r="R360" s="2">
        <v>15.823999999999998</v>
      </c>
      <c r="S360" s="33">
        <f>Ahmed[[#This Row],[Profit]]-Ahmed[[#This Row],[Discount]]</f>
        <v>15.823999999999998</v>
      </c>
    </row>
    <row r="361" spans="1:19">
      <c r="A361" s="1">
        <v>359</v>
      </c>
      <c r="B361" s="1" t="s">
        <v>65</v>
      </c>
      <c r="C361" s="1" t="s">
        <v>58</v>
      </c>
      <c r="D361" s="1" t="s">
        <v>236</v>
      </c>
      <c r="E361" s="1" t="s">
        <v>86</v>
      </c>
      <c r="F361" s="1" t="s">
        <v>52</v>
      </c>
      <c r="G361" s="1" t="s">
        <v>62</v>
      </c>
      <c r="H361" s="33" t="str">
        <f>VLOOKUP(Ahmed[[#This Row],[Category]],Code!$C$2:$D$5,2,0)</f>
        <v>O-102</v>
      </c>
      <c r="I361" s="1" t="s">
        <v>87</v>
      </c>
      <c r="J361" t="s">
        <v>356</v>
      </c>
      <c r="K361" s="1">
        <v>36.240000000000009</v>
      </c>
      <c r="L361" s="33">
        <f>Ahmed[[#This Row],[Sales]]*$L$1</f>
        <v>5436.0000000000018</v>
      </c>
      <c r="M361" s="33"/>
      <c r="N3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61" s="33" t="str">
        <f>IF(Ahmed[[#This Row],[Sales]]&gt;=500,"High","low")</f>
        <v>low</v>
      </c>
      <c r="P361" s="1">
        <v>5</v>
      </c>
      <c r="Q361" s="1">
        <v>0.2</v>
      </c>
      <c r="R361" s="2">
        <v>11.324999999999996</v>
      </c>
      <c r="S361" s="33">
        <f>Ahmed[[#This Row],[Profit]]-Ahmed[[#This Row],[Discount]]</f>
        <v>11.124999999999996</v>
      </c>
    </row>
    <row r="362" spans="1:19">
      <c r="A362" s="1">
        <v>360</v>
      </c>
      <c r="B362" s="1" t="s">
        <v>130</v>
      </c>
      <c r="C362" s="1" t="s">
        <v>58</v>
      </c>
      <c r="D362" s="1" t="s">
        <v>247</v>
      </c>
      <c r="E362" s="1" t="s">
        <v>522</v>
      </c>
      <c r="F362" s="1" t="s">
        <v>52</v>
      </c>
      <c r="G362" s="1" t="s">
        <v>62</v>
      </c>
      <c r="H362" s="33" t="str">
        <f>VLOOKUP(Ahmed[[#This Row],[Category]],Code!$C$2:$D$5,2,0)</f>
        <v>O-102</v>
      </c>
      <c r="I362" s="1" t="s">
        <v>81</v>
      </c>
      <c r="J362" t="s">
        <v>523</v>
      </c>
      <c r="K362" s="1">
        <v>647.84</v>
      </c>
      <c r="L362" s="33">
        <f>Ahmed[[#This Row],[Sales]]*$L$1</f>
        <v>97176</v>
      </c>
      <c r="M362" s="33"/>
      <c r="N3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62" s="33" t="str">
        <f>IF(Ahmed[[#This Row],[Sales]]&gt;=500,"High","low")</f>
        <v>High</v>
      </c>
      <c r="P362" s="1">
        <v>8</v>
      </c>
      <c r="Q362" s="1">
        <v>0</v>
      </c>
      <c r="R362" s="2">
        <v>168.4384</v>
      </c>
      <c r="S362" s="33">
        <f>Ahmed[[#This Row],[Profit]]-Ahmed[[#This Row],[Discount]]</f>
        <v>168.4384</v>
      </c>
    </row>
    <row r="363" spans="1:19">
      <c r="A363" s="1">
        <v>361</v>
      </c>
      <c r="B363" s="1" t="s">
        <v>130</v>
      </c>
      <c r="C363" s="1" t="s">
        <v>58</v>
      </c>
      <c r="D363" s="1" t="s">
        <v>247</v>
      </c>
      <c r="E363" s="1" t="s">
        <v>522</v>
      </c>
      <c r="F363" s="1" t="s">
        <v>52</v>
      </c>
      <c r="G363" s="1" t="s">
        <v>62</v>
      </c>
      <c r="H363" s="33" t="str">
        <f>VLOOKUP(Ahmed[[#This Row],[Category]],Code!$C$2:$D$5,2,0)</f>
        <v>O-102</v>
      </c>
      <c r="I363" s="1" t="s">
        <v>63</v>
      </c>
      <c r="J363" t="s">
        <v>524</v>
      </c>
      <c r="K363" s="1">
        <v>20.7</v>
      </c>
      <c r="L363" s="33">
        <f>Ahmed[[#This Row],[Sales]]*$L$1</f>
        <v>3105</v>
      </c>
      <c r="M363" s="33"/>
      <c r="N3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63" s="33" t="str">
        <f>IF(Ahmed[[#This Row],[Sales]]&gt;=500,"High","low")</f>
        <v>low</v>
      </c>
      <c r="P363" s="1">
        <v>2</v>
      </c>
      <c r="Q363" s="1">
        <v>0</v>
      </c>
      <c r="R363" s="2">
        <v>9.9359999999999999</v>
      </c>
      <c r="S363" s="33">
        <f>Ahmed[[#This Row],[Profit]]-Ahmed[[#This Row],[Discount]]</f>
        <v>9.9359999999999999</v>
      </c>
    </row>
    <row r="364" spans="1:19">
      <c r="A364" s="1">
        <v>362</v>
      </c>
      <c r="B364" s="1" t="s">
        <v>65</v>
      </c>
      <c r="C364" s="1" t="s">
        <v>49</v>
      </c>
      <c r="D364" s="1" t="s">
        <v>161</v>
      </c>
      <c r="E364" s="1" t="s">
        <v>162</v>
      </c>
      <c r="F364" s="1" t="s">
        <v>114</v>
      </c>
      <c r="G364" s="1" t="s">
        <v>62</v>
      </c>
      <c r="H364" s="33" t="str">
        <f>VLOOKUP(Ahmed[[#This Row],[Category]],Code!$C$2:$D$5,2,0)</f>
        <v>O-102</v>
      </c>
      <c r="I364" s="1" t="s">
        <v>63</v>
      </c>
      <c r="J364" t="s">
        <v>524</v>
      </c>
      <c r="K364" s="1">
        <v>20.7</v>
      </c>
      <c r="L364" s="33">
        <f>Ahmed[[#This Row],[Sales]]*$L$1</f>
        <v>3105</v>
      </c>
      <c r="M364" s="33"/>
      <c r="N3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64" s="33" t="str">
        <f>IF(Ahmed[[#This Row],[Sales]]&gt;=500,"High","low")</f>
        <v>low</v>
      </c>
      <c r="P364" s="1">
        <v>2</v>
      </c>
      <c r="Q364" s="1">
        <v>0</v>
      </c>
      <c r="R364" s="2">
        <v>9.9359999999999999</v>
      </c>
      <c r="S364" s="33">
        <f>Ahmed[[#This Row],[Profit]]-Ahmed[[#This Row],[Discount]]</f>
        <v>9.9359999999999999</v>
      </c>
    </row>
    <row r="365" spans="1:19">
      <c r="A365" s="1">
        <v>363</v>
      </c>
      <c r="B365" s="1" t="s">
        <v>65</v>
      </c>
      <c r="C365" s="1" t="s">
        <v>49</v>
      </c>
      <c r="D365" s="1" t="s">
        <v>161</v>
      </c>
      <c r="E365" s="1" t="s">
        <v>162</v>
      </c>
      <c r="F365" s="1" t="s">
        <v>114</v>
      </c>
      <c r="G365" s="1" t="s">
        <v>53</v>
      </c>
      <c r="H365" s="33" t="str">
        <f>VLOOKUP(Ahmed[[#This Row],[Category]],Code!$C$2:$D$5,2,0)</f>
        <v>F-101</v>
      </c>
      <c r="I365" s="1" t="s">
        <v>56</v>
      </c>
      <c r="J365" t="s">
        <v>525</v>
      </c>
      <c r="K365" s="1">
        <v>488.64600000000002</v>
      </c>
      <c r="L365" s="33">
        <f>Ahmed[[#This Row],[Sales]]*$L$1</f>
        <v>73296.900000000009</v>
      </c>
      <c r="M365" s="33"/>
      <c r="N3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65" s="33" t="str">
        <f>IF(Ahmed[[#This Row],[Sales]]&gt;=500,"High","low")</f>
        <v>low</v>
      </c>
      <c r="P365" s="1">
        <v>3</v>
      </c>
      <c r="Q365" s="1">
        <v>0.1</v>
      </c>
      <c r="R365" s="2">
        <v>86.870400000000004</v>
      </c>
      <c r="S365" s="33">
        <f>Ahmed[[#This Row],[Profit]]-Ahmed[[#This Row],[Discount]]</f>
        <v>86.770400000000009</v>
      </c>
    </row>
    <row r="366" spans="1:19">
      <c r="A366" s="1">
        <v>364</v>
      </c>
      <c r="B366" s="1" t="s">
        <v>65</v>
      </c>
      <c r="C366" s="1" t="s">
        <v>49</v>
      </c>
      <c r="D366" s="1" t="s">
        <v>161</v>
      </c>
      <c r="E366" s="1" t="s">
        <v>162</v>
      </c>
      <c r="F366" s="1" t="s">
        <v>114</v>
      </c>
      <c r="G366" s="1" t="s">
        <v>62</v>
      </c>
      <c r="H366" s="33" t="str">
        <f>VLOOKUP(Ahmed[[#This Row],[Category]],Code!$C$2:$D$5,2,0)</f>
        <v>O-102</v>
      </c>
      <c r="I366" s="1" t="s">
        <v>74</v>
      </c>
      <c r="J366" t="s">
        <v>526</v>
      </c>
      <c r="K366" s="1">
        <v>5.56</v>
      </c>
      <c r="L366" s="33">
        <f>Ahmed[[#This Row],[Sales]]*$L$1</f>
        <v>833.99999999999989</v>
      </c>
      <c r="M366" s="33"/>
      <c r="N36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366" s="33" t="str">
        <f>IF(Ahmed[[#This Row],[Sales]]&gt;=500,"High","low")</f>
        <v>low</v>
      </c>
      <c r="P366" s="1">
        <v>2</v>
      </c>
      <c r="Q366" s="1">
        <v>0</v>
      </c>
      <c r="R366" s="2">
        <v>1.4455999999999998</v>
      </c>
      <c r="S366" s="33">
        <f>Ahmed[[#This Row],[Profit]]-Ahmed[[#This Row],[Discount]]</f>
        <v>1.4455999999999998</v>
      </c>
    </row>
    <row r="367" spans="1:19">
      <c r="A367" s="1">
        <v>365</v>
      </c>
      <c r="B367" s="1" t="s">
        <v>65</v>
      </c>
      <c r="C367" s="1" t="s">
        <v>49</v>
      </c>
      <c r="D367" s="1" t="s">
        <v>161</v>
      </c>
      <c r="E367" s="1" t="s">
        <v>162</v>
      </c>
      <c r="F367" s="1" t="s">
        <v>114</v>
      </c>
      <c r="G367" s="1" t="s">
        <v>53</v>
      </c>
      <c r="H367" s="33" t="str">
        <f>VLOOKUP(Ahmed[[#This Row],[Category]],Code!$C$2:$D$5,2,0)</f>
        <v>F-101</v>
      </c>
      <c r="I367" s="1" t="s">
        <v>72</v>
      </c>
      <c r="J367" t="s">
        <v>527</v>
      </c>
      <c r="K367" s="1">
        <v>47.12</v>
      </c>
      <c r="L367" s="33">
        <f>Ahmed[[#This Row],[Sales]]*$L$1</f>
        <v>7068</v>
      </c>
      <c r="M367" s="33"/>
      <c r="N3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67" s="33" t="str">
        <f>IF(Ahmed[[#This Row],[Sales]]&gt;=500,"High","low")</f>
        <v>low</v>
      </c>
      <c r="P367" s="1">
        <v>8</v>
      </c>
      <c r="Q367" s="1">
        <v>0</v>
      </c>
      <c r="R367" s="2">
        <v>20.732800000000001</v>
      </c>
      <c r="S367" s="33">
        <f>Ahmed[[#This Row],[Profit]]-Ahmed[[#This Row],[Discount]]</f>
        <v>20.732800000000001</v>
      </c>
    </row>
    <row r="368" spans="1:19">
      <c r="A368" s="1">
        <v>366</v>
      </c>
      <c r="B368" s="1" t="s">
        <v>65</v>
      </c>
      <c r="C368" s="1" t="s">
        <v>49</v>
      </c>
      <c r="D368" s="1" t="s">
        <v>104</v>
      </c>
      <c r="E368" s="1" t="s">
        <v>60</v>
      </c>
      <c r="F368" s="1" t="s">
        <v>61</v>
      </c>
      <c r="G368" s="1" t="s">
        <v>62</v>
      </c>
      <c r="H368" s="33" t="str">
        <f>VLOOKUP(Ahmed[[#This Row],[Category]],Code!$C$2:$D$5,2,0)</f>
        <v>O-102</v>
      </c>
      <c r="I368" s="1" t="s">
        <v>70</v>
      </c>
      <c r="J368" t="s">
        <v>150</v>
      </c>
      <c r="K368" s="1">
        <v>211.96</v>
      </c>
      <c r="L368" s="33">
        <f>Ahmed[[#This Row],[Sales]]*$L$1</f>
        <v>31794</v>
      </c>
      <c r="M368" s="33"/>
      <c r="N3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68" s="33" t="str">
        <f>IF(Ahmed[[#This Row],[Sales]]&gt;=500,"High","low")</f>
        <v>low</v>
      </c>
      <c r="P368" s="1">
        <v>4</v>
      </c>
      <c r="Q368" s="1">
        <v>0</v>
      </c>
      <c r="R368" s="2">
        <v>8.4783999999999935</v>
      </c>
      <c r="S368" s="33">
        <f>Ahmed[[#This Row],[Profit]]-Ahmed[[#This Row],[Discount]]</f>
        <v>8.4783999999999935</v>
      </c>
    </row>
    <row r="369" spans="1:19">
      <c r="A369" s="1">
        <v>367</v>
      </c>
      <c r="B369" s="1" t="s">
        <v>528</v>
      </c>
      <c r="C369" s="1" t="s">
        <v>58</v>
      </c>
      <c r="D369" s="1" t="s">
        <v>529</v>
      </c>
      <c r="E369" s="1" t="s">
        <v>337</v>
      </c>
      <c r="F369" s="1" t="s">
        <v>114</v>
      </c>
      <c r="G369" s="1" t="s">
        <v>62</v>
      </c>
      <c r="H369" s="33" t="str">
        <f>VLOOKUP(Ahmed[[#This Row],[Category]],Code!$C$2:$D$5,2,0)</f>
        <v>O-102</v>
      </c>
      <c r="I369" s="1" t="s">
        <v>79</v>
      </c>
      <c r="J369" t="s">
        <v>530</v>
      </c>
      <c r="K369" s="1">
        <v>23.2</v>
      </c>
      <c r="L369" s="33">
        <f>Ahmed[[#This Row],[Sales]]*$L$1</f>
        <v>3480</v>
      </c>
      <c r="M369" s="33"/>
      <c r="N3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69" s="33" t="str">
        <f>IF(Ahmed[[#This Row],[Sales]]&gt;=500,"High","low")</f>
        <v>low</v>
      </c>
      <c r="P369" s="1">
        <v>4</v>
      </c>
      <c r="Q369" s="1">
        <v>0</v>
      </c>
      <c r="R369" s="2">
        <v>10.44</v>
      </c>
      <c r="S369" s="33">
        <f>Ahmed[[#This Row],[Profit]]-Ahmed[[#This Row],[Discount]]</f>
        <v>10.44</v>
      </c>
    </row>
    <row r="370" spans="1:19">
      <c r="A370" s="1">
        <v>368</v>
      </c>
      <c r="B370" s="1" t="s">
        <v>528</v>
      </c>
      <c r="C370" s="1" t="s">
        <v>58</v>
      </c>
      <c r="D370" s="1" t="s">
        <v>529</v>
      </c>
      <c r="E370" s="1" t="s">
        <v>337</v>
      </c>
      <c r="F370" s="1" t="s">
        <v>114</v>
      </c>
      <c r="G370" s="1" t="s">
        <v>62</v>
      </c>
      <c r="H370" s="33" t="str">
        <f>VLOOKUP(Ahmed[[#This Row],[Category]],Code!$C$2:$D$5,2,0)</f>
        <v>O-102</v>
      </c>
      <c r="I370" s="1" t="s">
        <v>278</v>
      </c>
      <c r="J370" t="s">
        <v>531</v>
      </c>
      <c r="K370" s="1">
        <v>7.36</v>
      </c>
      <c r="L370" s="33">
        <f>Ahmed[[#This Row],[Sales]]*$L$1</f>
        <v>1104</v>
      </c>
      <c r="M370" s="33"/>
      <c r="N37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70" s="33" t="str">
        <f>IF(Ahmed[[#This Row],[Sales]]&gt;=500,"High","low")</f>
        <v>low</v>
      </c>
      <c r="P370" s="1">
        <v>2</v>
      </c>
      <c r="Q370" s="1">
        <v>0</v>
      </c>
      <c r="R370" s="2">
        <v>0.14719999999999978</v>
      </c>
      <c r="S370" s="33">
        <f>Ahmed[[#This Row],[Profit]]-Ahmed[[#This Row],[Discount]]</f>
        <v>0.14719999999999978</v>
      </c>
    </row>
    <row r="371" spans="1:19">
      <c r="A371" s="1">
        <v>369</v>
      </c>
      <c r="B371" s="1" t="s">
        <v>528</v>
      </c>
      <c r="C371" s="1" t="s">
        <v>58</v>
      </c>
      <c r="D371" s="1" t="s">
        <v>529</v>
      </c>
      <c r="E371" s="1" t="s">
        <v>337</v>
      </c>
      <c r="F371" s="1" t="s">
        <v>114</v>
      </c>
      <c r="G371" s="1" t="s">
        <v>62</v>
      </c>
      <c r="H371" s="33" t="str">
        <f>VLOOKUP(Ahmed[[#This Row],[Category]],Code!$C$2:$D$5,2,0)</f>
        <v>O-102</v>
      </c>
      <c r="I371" s="1" t="s">
        <v>70</v>
      </c>
      <c r="J371" t="s">
        <v>532</v>
      </c>
      <c r="K371" s="1">
        <v>104.79</v>
      </c>
      <c r="L371" s="33">
        <f>Ahmed[[#This Row],[Sales]]*$L$1</f>
        <v>15718.500000000002</v>
      </c>
      <c r="M371" s="33"/>
      <c r="N3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71" s="33" t="str">
        <f>IF(Ahmed[[#This Row],[Sales]]&gt;=500,"High","low")</f>
        <v>low</v>
      </c>
      <c r="P371" s="1">
        <v>7</v>
      </c>
      <c r="Q371" s="1">
        <v>0</v>
      </c>
      <c r="R371" s="2">
        <v>29.341200000000008</v>
      </c>
      <c r="S371" s="33">
        <f>Ahmed[[#This Row],[Profit]]-Ahmed[[#This Row],[Discount]]</f>
        <v>29.341200000000008</v>
      </c>
    </row>
    <row r="372" spans="1:19">
      <c r="A372" s="1">
        <v>370</v>
      </c>
      <c r="B372" s="1" t="s">
        <v>528</v>
      </c>
      <c r="C372" s="1" t="s">
        <v>58</v>
      </c>
      <c r="D372" s="1" t="s">
        <v>529</v>
      </c>
      <c r="E372" s="1" t="s">
        <v>337</v>
      </c>
      <c r="F372" s="1" t="s">
        <v>114</v>
      </c>
      <c r="G372" s="1" t="s">
        <v>53</v>
      </c>
      <c r="H372" s="33" t="str">
        <f>VLOOKUP(Ahmed[[#This Row],[Category]],Code!$C$2:$D$5,2,0)</f>
        <v>F-101</v>
      </c>
      <c r="I372" s="1" t="s">
        <v>54</v>
      </c>
      <c r="J372" t="s">
        <v>135</v>
      </c>
      <c r="K372" s="1">
        <v>1043.92</v>
      </c>
      <c r="L372" s="33">
        <f>Ahmed[[#This Row],[Sales]]*$L$1</f>
        <v>156588</v>
      </c>
      <c r="M372" s="33"/>
      <c r="N3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72" s="33" t="str">
        <f>IF(Ahmed[[#This Row],[Sales]]&gt;=500,"High","low")</f>
        <v>High</v>
      </c>
      <c r="P372" s="1">
        <v>4</v>
      </c>
      <c r="Q372" s="1">
        <v>0</v>
      </c>
      <c r="R372" s="2">
        <v>271.41920000000005</v>
      </c>
      <c r="S372" s="33">
        <f>Ahmed[[#This Row],[Profit]]-Ahmed[[#This Row],[Discount]]</f>
        <v>271.41920000000005</v>
      </c>
    </row>
    <row r="373" spans="1:19">
      <c r="A373" s="1">
        <v>371</v>
      </c>
      <c r="B373" s="1" t="s">
        <v>65</v>
      </c>
      <c r="C373" s="1" t="s">
        <v>49</v>
      </c>
      <c r="D373" s="1" t="s">
        <v>533</v>
      </c>
      <c r="E373" s="1" t="s">
        <v>94</v>
      </c>
      <c r="F373" s="1" t="s">
        <v>95</v>
      </c>
      <c r="G373" s="1" t="s">
        <v>62</v>
      </c>
      <c r="H373" s="33" t="str">
        <f>VLOOKUP(Ahmed[[#This Row],[Category]],Code!$C$2:$D$5,2,0)</f>
        <v>O-102</v>
      </c>
      <c r="I373" s="1" t="s">
        <v>87</v>
      </c>
      <c r="J373" t="s">
        <v>534</v>
      </c>
      <c r="K373" s="1">
        <v>25.920000000000005</v>
      </c>
      <c r="L373" s="33">
        <f>Ahmed[[#This Row],[Sales]]*$L$1</f>
        <v>3888.0000000000009</v>
      </c>
      <c r="M373" s="33"/>
      <c r="N3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73" s="33" t="str">
        <f>IF(Ahmed[[#This Row],[Sales]]&gt;=500,"High","low")</f>
        <v>low</v>
      </c>
      <c r="P373" s="1">
        <v>5</v>
      </c>
      <c r="Q373" s="1">
        <v>0.2</v>
      </c>
      <c r="R373" s="2">
        <v>9.3960000000000008</v>
      </c>
      <c r="S373" s="33">
        <f>Ahmed[[#This Row],[Profit]]-Ahmed[[#This Row],[Discount]]</f>
        <v>9.1960000000000015</v>
      </c>
    </row>
    <row r="374" spans="1:19">
      <c r="A374" s="1">
        <v>372</v>
      </c>
      <c r="B374" s="1" t="s">
        <v>65</v>
      </c>
      <c r="C374" s="1" t="s">
        <v>49</v>
      </c>
      <c r="D374" s="1" t="s">
        <v>533</v>
      </c>
      <c r="E374" s="1" t="s">
        <v>94</v>
      </c>
      <c r="F374" s="1" t="s">
        <v>95</v>
      </c>
      <c r="G374" s="1" t="s">
        <v>62</v>
      </c>
      <c r="H374" s="33" t="str">
        <f>VLOOKUP(Ahmed[[#This Row],[Category]],Code!$C$2:$D$5,2,0)</f>
        <v>O-102</v>
      </c>
      <c r="I374" s="1" t="s">
        <v>70</v>
      </c>
      <c r="J374" t="s">
        <v>535</v>
      </c>
      <c r="K374" s="1">
        <v>53.424000000000007</v>
      </c>
      <c r="L374" s="33">
        <f>Ahmed[[#This Row],[Sales]]*$L$1</f>
        <v>8013.6000000000013</v>
      </c>
      <c r="M374" s="33"/>
      <c r="N3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74" s="33" t="str">
        <f>IF(Ahmed[[#This Row],[Sales]]&gt;=500,"High","low")</f>
        <v>low</v>
      </c>
      <c r="P374" s="1">
        <v>3</v>
      </c>
      <c r="Q374" s="1">
        <v>0.2</v>
      </c>
      <c r="R374" s="2">
        <v>4.6746000000000016</v>
      </c>
      <c r="S374" s="33">
        <f>Ahmed[[#This Row],[Profit]]-Ahmed[[#This Row],[Discount]]</f>
        <v>4.4746000000000015</v>
      </c>
    </row>
    <row r="375" spans="1:19">
      <c r="A375" s="1">
        <v>373</v>
      </c>
      <c r="B375" s="1" t="s">
        <v>65</v>
      </c>
      <c r="C375" s="1" t="s">
        <v>49</v>
      </c>
      <c r="D375" s="1" t="s">
        <v>536</v>
      </c>
      <c r="E375" s="1" t="s">
        <v>180</v>
      </c>
      <c r="F375" s="1" t="s">
        <v>61</v>
      </c>
      <c r="G375" s="1" t="s">
        <v>62</v>
      </c>
      <c r="H375" s="33" t="str">
        <f>VLOOKUP(Ahmed[[#This Row],[Category]],Code!$C$2:$D$5,2,0)</f>
        <v>O-102</v>
      </c>
      <c r="I375" s="1" t="s">
        <v>79</v>
      </c>
      <c r="J375" t="s">
        <v>500</v>
      </c>
      <c r="K375" s="1">
        <v>8.1600000000000019</v>
      </c>
      <c r="L375" s="33">
        <f>Ahmed[[#This Row],[Sales]]*$L$1</f>
        <v>1224.0000000000002</v>
      </c>
      <c r="M375" s="33"/>
      <c r="N37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75" s="33" t="str">
        <f>IF(Ahmed[[#This Row],[Sales]]&gt;=500,"High","low")</f>
        <v>low</v>
      </c>
      <c r="P375" s="1">
        <v>5</v>
      </c>
      <c r="Q375" s="1">
        <v>0.7</v>
      </c>
      <c r="R375" s="2">
        <v>-5.7119999999999997</v>
      </c>
      <c r="S375" s="33">
        <f>Ahmed[[#This Row],[Profit]]-Ahmed[[#This Row],[Discount]]</f>
        <v>-6.4119999999999999</v>
      </c>
    </row>
    <row r="376" spans="1:19">
      <c r="A376" s="1">
        <v>374</v>
      </c>
      <c r="B376" s="1" t="s">
        <v>65</v>
      </c>
      <c r="C376" s="1" t="s">
        <v>49</v>
      </c>
      <c r="D376" s="1" t="s">
        <v>536</v>
      </c>
      <c r="E376" s="1" t="s">
        <v>180</v>
      </c>
      <c r="F376" s="1" t="s">
        <v>61</v>
      </c>
      <c r="G376" s="1" t="s">
        <v>76</v>
      </c>
      <c r="H376" s="33" t="str">
        <f>VLOOKUP(Ahmed[[#This Row],[Category]],Code!$C$2:$D$5,2,0)</f>
        <v>T-103</v>
      </c>
      <c r="I376" s="1" t="s">
        <v>118</v>
      </c>
      <c r="J376" t="s">
        <v>537</v>
      </c>
      <c r="K376" s="1">
        <v>1023.9360000000001</v>
      </c>
      <c r="L376" s="33">
        <f>Ahmed[[#This Row],[Sales]]*$L$1</f>
        <v>153590.40000000002</v>
      </c>
      <c r="M376" s="33"/>
      <c r="N3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76" s="33" t="str">
        <f>IF(Ahmed[[#This Row],[Sales]]&gt;=500,"High","low")</f>
        <v>High</v>
      </c>
      <c r="P376" s="1">
        <v>8</v>
      </c>
      <c r="Q376" s="1">
        <v>0.2</v>
      </c>
      <c r="R376" s="2">
        <v>179.1887999999999</v>
      </c>
      <c r="S376" s="33">
        <f>Ahmed[[#This Row],[Profit]]-Ahmed[[#This Row],[Discount]]</f>
        <v>178.98879999999991</v>
      </c>
    </row>
    <row r="377" spans="1:19">
      <c r="A377" s="1">
        <v>375</v>
      </c>
      <c r="B377" s="1" t="s">
        <v>65</v>
      </c>
      <c r="C377" s="1" t="s">
        <v>49</v>
      </c>
      <c r="D377" s="1" t="s">
        <v>536</v>
      </c>
      <c r="E377" s="1" t="s">
        <v>180</v>
      </c>
      <c r="F377" s="1" t="s">
        <v>61</v>
      </c>
      <c r="G377" s="1" t="s">
        <v>62</v>
      </c>
      <c r="H377" s="33" t="str">
        <f>VLOOKUP(Ahmed[[#This Row],[Category]],Code!$C$2:$D$5,2,0)</f>
        <v>O-102</v>
      </c>
      <c r="I377" s="1" t="s">
        <v>74</v>
      </c>
      <c r="J377" t="s">
        <v>538</v>
      </c>
      <c r="K377" s="1">
        <v>9.24</v>
      </c>
      <c r="L377" s="33">
        <f>Ahmed[[#This Row],[Sales]]*$L$1</f>
        <v>1386</v>
      </c>
      <c r="M377" s="33"/>
      <c r="N37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77" s="33" t="str">
        <f>IF(Ahmed[[#This Row],[Sales]]&gt;=500,"High","low")</f>
        <v>low</v>
      </c>
      <c r="P377" s="1">
        <v>1</v>
      </c>
      <c r="Q377" s="1">
        <v>0.2</v>
      </c>
      <c r="R377" s="2">
        <v>0.92399999999999993</v>
      </c>
      <c r="S377" s="33">
        <f>Ahmed[[#This Row],[Profit]]-Ahmed[[#This Row],[Discount]]</f>
        <v>0.72399999999999998</v>
      </c>
    </row>
    <row r="378" spans="1:19">
      <c r="A378" s="1">
        <v>376</v>
      </c>
      <c r="B378" s="1" t="s">
        <v>65</v>
      </c>
      <c r="C378" s="1" t="s">
        <v>49</v>
      </c>
      <c r="D378" s="1" t="s">
        <v>536</v>
      </c>
      <c r="E378" s="1" t="s">
        <v>180</v>
      </c>
      <c r="F378" s="1" t="s">
        <v>61</v>
      </c>
      <c r="G378" s="1" t="s">
        <v>76</v>
      </c>
      <c r="H378" s="33" t="str">
        <f>VLOOKUP(Ahmed[[#This Row],[Category]],Code!$C$2:$D$5,2,0)</f>
        <v>T-103</v>
      </c>
      <c r="I378" s="1" t="s">
        <v>118</v>
      </c>
      <c r="J378" t="s">
        <v>539</v>
      </c>
      <c r="K378" s="1">
        <v>479.04</v>
      </c>
      <c r="L378" s="33">
        <f>Ahmed[[#This Row],[Sales]]*$L$1</f>
        <v>71856</v>
      </c>
      <c r="M378" s="33"/>
      <c r="N3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78" s="33" t="str">
        <f>IF(Ahmed[[#This Row],[Sales]]&gt;=500,"High","low")</f>
        <v>low</v>
      </c>
      <c r="P378" s="1">
        <v>10</v>
      </c>
      <c r="Q378" s="1">
        <v>0.2</v>
      </c>
      <c r="R378" s="2">
        <v>-29.940000000000012</v>
      </c>
      <c r="S378" s="33">
        <f>Ahmed[[#This Row],[Profit]]-Ahmed[[#This Row],[Discount]]</f>
        <v>-30.140000000000011</v>
      </c>
    </row>
    <row r="379" spans="1:19">
      <c r="A379" s="1">
        <v>377</v>
      </c>
      <c r="B379" s="1" t="s">
        <v>130</v>
      </c>
      <c r="C379" s="1" t="s">
        <v>58</v>
      </c>
      <c r="D379" s="1" t="s">
        <v>540</v>
      </c>
      <c r="E379" s="1" t="s">
        <v>139</v>
      </c>
      <c r="F379" s="1" t="s">
        <v>95</v>
      </c>
      <c r="G379" s="1" t="s">
        <v>62</v>
      </c>
      <c r="H379" s="33" t="str">
        <f>VLOOKUP(Ahmed[[#This Row],[Category]],Code!$C$2:$D$5,2,0)</f>
        <v>O-102</v>
      </c>
      <c r="I379" s="1" t="s">
        <v>87</v>
      </c>
      <c r="J379" t="s">
        <v>541</v>
      </c>
      <c r="K379" s="1">
        <v>99.13600000000001</v>
      </c>
      <c r="L379" s="33">
        <f>Ahmed[[#This Row],[Sales]]*$L$1</f>
        <v>14870.400000000001</v>
      </c>
      <c r="M379" s="33"/>
      <c r="N3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79" s="33" t="str">
        <f>IF(Ahmed[[#This Row],[Sales]]&gt;=500,"High","low")</f>
        <v>low</v>
      </c>
      <c r="P379" s="1">
        <v>4</v>
      </c>
      <c r="Q379" s="1">
        <v>0.2</v>
      </c>
      <c r="R379" s="2">
        <v>30.979999999999993</v>
      </c>
      <c r="S379" s="33">
        <f>Ahmed[[#This Row],[Profit]]-Ahmed[[#This Row],[Discount]]</f>
        <v>30.779999999999994</v>
      </c>
    </row>
    <row r="380" spans="1:19">
      <c r="A380" s="1">
        <v>378</v>
      </c>
      <c r="B380" s="1" t="s">
        <v>65</v>
      </c>
      <c r="C380" s="1" t="s">
        <v>58</v>
      </c>
      <c r="D380" s="1" t="s">
        <v>289</v>
      </c>
      <c r="E380" s="1" t="s">
        <v>513</v>
      </c>
      <c r="F380" s="1" t="s">
        <v>114</v>
      </c>
      <c r="G380" s="1" t="s">
        <v>53</v>
      </c>
      <c r="H380" s="33" t="str">
        <f>VLOOKUP(Ahmed[[#This Row],[Category]],Code!$C$2:$D$5,2,0)</f>
        <v>F-101</v>
      </c>
      <c r="I380" s="1" t="s">
        <v>68</v>
      </c>
      <c r="J380" t="s">
        <v>542</v>
      </c>
      <c r="K380" s="1">
        <v>1488.4239999999998</v>
      </c>
      <c r="L380" s="33">
        <f>Ahmed[[#This Row],[Sales]]*$L$1</f>
        <v>223263.59999999998</v>
      </c>
      <c r="M380" s="33"/>
      <c r="N3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80" s="33" t="str">
        <f>IF(Ahmed[[#This Row],[Sales]]&gt;=500,"High","low")</f>
        <v>High</v>
      </c>
      <c r="P380" s="1">
        <v>7</v>
      </c>
      <c r="Q380" s="1">
        <v>0.3</v>
      </c>
      <c r="R380" s="2">
        <v>-297.68479999999983</v>
      </c>
      <c r="S380" s="33">
        <f>Ahmed[[#This Row],[Profit]]-Ahmed[[#This Row],[Discount]]</f>
        <v>-297.98479999999984</v>
      </c>
    </row>
    <row r="381" spans="1:19">
      <c r="A381" s="1">
        <v>379</v>
      </c>
      <c r="B381" s="1" t="s">
        <v>65</v>
      </c>
      <c r="C381" s="1" t="s">
        <v>49</v>
      </c>
      <c r="D381" s="1" t="s">
        <v>128</v>
      </c>
      <c r="E381" s="1" t="s">
        <v>94</v>
      </c>
      <c r="F381" s="1" t="s">
        <v>95</v>
      </c>
      <c r="G381" s="1" t="s">
        <v>62</v>
      </c>
      <c r="H381" s="33" t="str">
        <f>VLOOKUP(Ahmed[[#This Row],[Category]],Code!$C$2:$D$5,2,0)</f>
        <v>O-102</v>
      </c>
      <c r="I381" s="1" t="s">
        <v>81</v>
      </c>
      <c r="J381" t="s">
        <v>543</v>
      </c>
      <c r="K381" s="1">
        <v>8.6519999999999975</v>
      </c>
      <c r="L381" s="33">
        <f>Ahmed[[#This Row],[Sales]]*$L$1</f>
        <v>1297.7999999999997</v>
      </c>
      <c r="M381" s="33"/>
      <c r="N38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81" s="33" t="str">
        <f>IF(Ahmed[[#This Row],[Sales]]&gt;=500,"High","low")</f>
        <v>low</v>
      </c>
      <c r="P381" s="1">
        <v>3</v>
      </c>
      <c r="Q381" s="1">
        <v>0.8</v>
      </c>
      <c r="R381" s="2">
        <v>-20.332200000000007</v>
      </c>
      <c r="S381" s="33">
        <f>Ahmed[[#This Row],[Profit]]-Ahmed[[#This Row],[Discount]]</f>
        <v>-21.132200000000008</v>
      </c>
    </row>
    <row r="382" spans="1:19">
      <c r="A382" s="1">
        <v>380</v>
      </c>
      <c r="B382" s="1" t="s">
        <v>65</v>
      </c>
      <c r="C382" s="1" t="s">
        <v>49</v>
      </c>
      <c r="D382" s="1" t="s">
        <v>128</v>
      </c>
      <c r="E382" s="1" t="s">
        <v>94</v>
      </c>
      <c r="F382" s="1" t="s">
        <v>95</v>
      </c>
      <c r="G382" s="1" t="s">
        <v>62</v>
      </c>
      <c r="H382" s="33" t="str">
        <f>VLOOKUP(Ahmed[[#This Row],[Category]],Code!$C$2:$D$5,2,0)</f>
        <v>O-102</v>
      </c>
      <c r="I382" s="1" t="s">
        <v>70</v>
      </c>
      <c r="J382" t="s">
        <v>544</v>
      </c>
      <c r="K382" s="1">
        <v>23.832000000000001</v>
      </c>
      <c r="L382" s="33">
        <f>Ahmed[[#This Row],[Sales]]*$L$1</f>
        <v>3574.8</v>
      </c>
      <c r="M382" s="33"/>
      <c r="N3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82" s="33" t="str">
        <f>IF(Ahmed[[#This Row],[Sales]]&gt;=500,"High","low")</f>
        <v>low</v>
      </c>
      <c r="P382" s="1">
        <v>3</v>
      </c>
      <c r="Q382" s="1">
        <v>0.2</v>
      </c>
      <c r="R382" s="2">
        <v>2.6810999999999954</v>
      </c>
      <c r="S382" s="33">
        <f>Ahmed[[#This Row],[Profit]]-Ahmed[[#This Row],[Discount]]</f>
        <v>2.4810999999999952</v>
      </c>
    </row>
    <row r="383" spans="1:19">
      <c r="A383" s="1">
        <v>381</v>
      </c>
      <c r="B383" s="1" t="s">
        <v>65</v>
      </c>
      <c r="C383" s="1" t="s">
        <v>49</v>
      </c>
      <c r="D383" s="1" t="s">
        <v>128</v>
      </c>
      <c r="E383" s="1" t="s">
        <v>94</v>
      </c>
      <c r="F383" s="1" t="s">
        <v>95</v>
      </c>
      <c r="G383" s="1" t="s">
        <v>62</v>
      </c>
      <c r="H383" s="33" t="str">
        <f>VLOOKUP(Ahmed[[#This Row],[Category]],Code!$C$2:$D$5,2,0)</f>
        <v>O-102</v>
      </c>
      <c r="I383" s="1" t="s">
        <v>79</v>
      </c>
      <c r="J383" t="s">
        <v>545</v>
      </c>
      <c r="K383" s="1">
        <v>12.175999999999998</v>
      </c>
      <c r="L383" s="33">
        <f>Ahmed[[#This Row],[Sales]]*$L$1</f>
        <v>1826.3999999999999</v>
      </c>
      <c r="M383" s="33"/>
      <c r="N38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83" s="33" t="str">
        <f>IF(Ahmed[[#This Row],[Sales]]&gt;=500,"High","low")</f>
        <v>low</v>
      </c>
      <c r="P383" s="1">
        <v>4</v>
      </c>
      <c r="Q383" s="1">
        <v>0.8</v>
      </c>
      <c r="R383" s="2">
        <v>-18.872800000000009</v>
      </c>
      <c r="S383" s="33">
        <f>Ahmed[[#This Row],[Profit]]-Ahmed[[#This Row],[Discount]]</f>
        <v>-19.672800000000009</v>
      </c>
    </row>
    <row r="384" spans="1:19">
      <c r="A384" s="1">
        <v>382</v>
      </c>
      <c r="B384" s="1" t="s">
        <v>130</v>
      </c>
      <c r="C384" s="1" t="s">
        <v>58</v>
      </c>
      <c r="D384" s="1" t="s">
        <v>104</v>
      </c>
      <c r="E384" s="1" t="s">
        <v>60</v>
      </c>
      <c r="F384" s="1" t="s">
        <v>61</v>
      </c>
      <c r="G384" s="1" t="s">
        <v>62</v>
      </c>
      <c r="H384" s="33" t="str">
        <f>VLOOKUP(Ahmed[[#This Row],[Category]],Code!$C$2:$D$5,2,0)</f>
        <v>O-102</v>
      </c>
      <c r="I384" s="1" t="s">
        <v>87</v>
      </c>
      <c r="J384" t="s">
        <v>546</v>
      </c>
      <c r="K384" s="1">
        <v>50.96</v>
      </c>
      <c r="L384" s="33">
        <f>Ahmed[[#This Row],[Sales]]*$L$1</f>
        <v>7644</v>
      </c>
      <c r="M384" s="33"/>
      <c r="N3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84" s="33" t="str">
        <f>IF(Ahmed[[#This Row],[Sales]]&gt;=500,"High","low")</f>
        <v>low</v>
      </c>
      <c r="P384" s="1">
        <v>7</v>
      </c>
      <c r="Q384" s="1">
        <v>0</v>
      </c>
      <c r="R384" s="2">
        <v>25.48</v>
      </c>
      <c r="S384" s="33">
        <f>Ahmed[[#This Row],[Profit]]-Ahmed[[#This Row],[Discount]]</f>
        <v>25.48</v>
      </c>
    </row>
    <row r="385" spans="1:19">
      <c r="A385" s="1">
        <v>383</v>
      </c>
      <c r="B385" s="1" t="s">
        <v>130</v>
      </c>
      <c r="C385" s="1" t="s">
        <v>58</v>
      </c>
      <c r="D385" s="1" t="s">
        <v>104</v>
      </c>
      <c r="E385" s="1" t="s">
        <v>60</v>
      </c>
      <c r="F385" s="1" t="s">
        <v>61</v>
      </c>
      <c r="G385" s="1" t="s">
        <v>62</v>
      </c>
      <c r="H385" s="33" t="str">
        <f>VLOOKUP(Ahmed[[#This Row],[Category]],Code!$C$2:$D$5,2,0)</f>
        <v>O-102</v>
      </c>
      <c r="I385" s="1" t="s">
        <v>79</v>
      </c>
      <c r="J385" t="s">
        <v>547</v>
      </c>
      <c r="K385" s="1">
        <v>49.536000000000001</v>
      </c>
      <c r="L385" s="33">
        <f>Ahmed[[#This Row],[Sales]]*$L$1</f>
        <v>7430.4000000000005</v>
      </c>
      <c r="M385" s="33"/>
      <c r="N3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85" s="33" t="str">
        <f>IF(Ahmed[[#This Row],[Sales]]&gt;=500,"High","low")</f>
        <v>low</v>
      </c>
      <c r="P385" s="1">
        <v>3</v>
      </c>
      <c r="Q385" s="1">
        <v>0.2</v>
      </c>
      <c r="R385" s="2">
        <v>17.337599999999998</v>
      </c>
      <c r="S385" s="33">
        <f>Ahmed[[#This Row],[Profit]]-Ahmed[[#This Row],[Discount]]</f>
        <v>17.137599999999999</v>
      </c>
    </row>
    <row r="386" spans="1:19">
      <c r="A386" s="1">
        <v>384</v>
      </c>
      <c r="B386" s="1" t="s">
        <v>48</v>
      </c>
      <c r="C386" s="1" t="s">
        <v>58</v>
      </c>
      <c r="D386" s="1" t="s">
        <v>466</v>
      </c>
      <c r="E386" s="1" t="s">
        <v>149</v>
      </c>
      <c r="F386" s="1" t="s">
        <v>95</v>
      </c>
      <c r="G386" s="1" t="s">
        <v>76</v>
      </c>
      <c r="H386" s="33" t="str">
        <f>VLOOKUP(Ahmed[[#This Row],[Category]],Code!$C$2:$D$5,2,0)</f>
        <v>T-103</v>
      </c>
      <c r="I386" s="1" t="s">
        <v>118</v>
      </c>
      <c r="J386" t="s">
        <v>548</v>
      </c>
      <c r="K386" s="1">
        <v>41.9</v>
      </c>
      <c r="L386" s="33">
        <f>Ahmed[[#This Row],[Sales]]*$L$1</f>
        <v>6285</v>
      </c>
      <c r="M386" s="33"/>
      <c r="N3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86" s="33" t="str">
        <f>IF(Ahmed[[#This Row],[Sales]]&gt;=500,"High","low")</f>
        <v>low</v>
      </c>
      <c r="P386" s="1">
        <v>2</v>
      </c>
      <c r="Q386" s="1">
        <v>0</v>
      </c>
      <c r="R386" s="2">
        <v>8.7989999999999995</v>
      </c>
      <c r="S386" s="33">
        <f>Ahmed[[#This Row],[Profit]]-Ahmed[[#This Row],[Discount]]</f>
        <v>8.7989999999999995</v>
      </c>
    </row>
    <row r="387" spans="1:19">
      <c r="A387" s="1">
        <v>385</v>
      </c>
      <c r="B387" s="1" t="s">
        <v>65</v>
      </c>
      <c r="C387" s="1" t="s">
        <v>49</v>
      </c>
      <c r="D387" s="1" t="s">
        <v>549</v>
      </c>
      <c r="E387" s="1" t="s">
        <v>67</v>
      </c>
      <c r="F387" s="1" t="s">
        <v>52</v>
      </c>
      <c r="G387" s="1" t="s">
        <v>53</v>
      </c>
      <c r="H387" s="33" t="str">
        <f>VLOOKUP(Ahmed[[#This Row],[Category]],Code!$C$2:$D$5,2,0)</f>
        <v>F-101</v>
      </c>
      <c r="I387" s="1" t="s">
        <v>68</v>
      </c>
      <c r="J387" t="s">
        <v>550</v>
      </c>
      <c r="K387" s="1">
        <v>375.45750000000004</v>
      </c>
      <c r="L387" s="33">
        <f>Ahmed[[#This Row],[Sales]]*$L$1</f>
        <v>56318.625000000007</v>
      </c>
      <c r="M387" s="33"/>
      <c r="N3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87" s="33" t="str">
        <f>IF(Ahmed[[#This Row],[Sales]]&gt;=500,"High","low")</f>
        <v>low</v>
      </c>
      <c r="P387" s="1">
        <v>3</v>
      </c>
      <c r="Q387" s="1">
        <v>0.45</v>
      </c>
      <c r="R387" s="2">
        <v>-157.00949999999997</v>
      </c>
      <c r="S387" s="33">
        <f>Ahmed[[#This Row],[Profit]]-Ahmed[[#This Row],[Discount]]</f>
        <v>-157.45949999999996</v>
      </c>
    </row>
    <row r="388" spans="1:19">
      <c r="A388" s="1">
        <v>386</v>
      </c>
      <c r="B388" s="1" t="s">
        <v>65</v>
      </c>
      <c r="C388" s="1" t="s">
        <v>49</v>
      </c>
      <c r="D388" s="1" t="s">
        <v>549</v>
      </c>
      <c r="E388" s="1" t="s">
        <v>67</v>
      </c>
      <c r="F388" s="1" t="s">
        <v>52</v>
      </c>
      <c r="G388" s="1" t="s">
        <v>76</v>
      </c>
      <c r="H388" s="33" t="str">
        <f>VLOOKUP(Ahmed[[#This Row],[Category]],Code!$C$2:$D$5,2,0)</f>
        <v>T-103</v>
      </c>
      <c r="I388" s="1" t="s">
        <v>118</v>
      </c>
      <c r="J388" t="s">
        <v>551</v>
      </c>
      <c r="K388" s="1">
        <v>83.976000000000013</v>
      </c>
      <c r="L388" s="33">
        <f>Ahmed[[#This Row],[Sales]]*$L$1</f>
        <v>12596.400000000001</v>
      </c>
      <c r="M388" s="33"/>
      <c r="N3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88" s="33" t="str">
        <f>IF(Ahmed[[#This Row],[Sales]]&gt;=500,"High","low")</f>
        <v>low</v>
      </c>
      <c r="P388" s="1">
        <v>3</v>
      </c>
      <c r="Q388" s="1">
        <v>0.2</v>
      </c>
      <c r="R388" s="2">
        <v>-1.049700000000005</v>
      </c>
      <c r="S388" s="33">
        <f>Ahmed[[#This Row],[Profit]]-Ahmed[[#This Row],[Discount]]</f>
        <v>-1.2497000000000049</v>
      </c>
    </row>
    <row r="389" spans="1:19">
      <c r="A389" s="1">
        <v>387</v>
      </c>
      <c r="B389" s="1" t="s">
        <v>65</v>
      </c>
      <c r="C389" s="1" t="s">
        <v>58</v>
      </c>
      <c r="D389" s="1" t="s">
        <v>112</v>
      </c>
      <c r="E389" s="1" t="s">
        <v>113</v>
      </c>
      <c r="F389" s="1" t="s">
        <v>114</v>
      </c>
      <c r="G389" s="1" t="s">
        <v>76</v>
      </c>
      <c r="H389" s="33" t="str">
        <f>VLOOKUP(Ahmed[[#This Row],[Category]],Code!$C$2:$D$5,2,0)</f>
        <v>T-103</v>
      </c>
      <c r="I389" s="1" t="s">
        <v>313</v>
      </c>
      <c r="J389" t="s">
        <v>552</v>
      </c>
      <c r="K389" s="1">
        <v>482.34000000000003</v>
      </c>
      <c r="L389" s="33">
        <f>Ahmed[[#This Row],[Sales]]*$L$1</f>
        <v>72351</v>
      </c>
      <c r="M389" s="33"/>
      <c r="N3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89" s="33" t="str">
        <f>IF(Ahmed[[#This Row],[Sales]]&gt;=500,"High","low")</f>
        <v>low</v>
      </c>
      <c r="P389" s="1">
        <v>4</v>
      </c>
      <c r="Q389" s="1">
        <v>0.7</v>
      </c>
      <c r="R389" s="2">
        <v>-337.63799999999981</v>
      </c>
      <c r="S389" s="33">
        <f>Ahmed[[#This Row],[Profit]]-Ahmed[[#This Row],[Discount]]</f>
        <v>-338.33799999999979</v>
      </c>
    </row>
    <row r="390" spans="1:19">
      <c r="A390" s="1">
        <v>388</v>
      </c>
      <c r="B390" s="1" t="s">
        <v>65</v>
      </c>
      <c r="C390" s="1" t="s">
        <v>58</v>
      </c>
      <c r="D390" s="1" t="s">
        <v>112</v>
      </c>
      <c r="E390" s="1" t="s">
        <v>113</v>
      </c>
      <c r="F390" s="1" t="s">
        <v>114</v>
      </c>
      <c r="G390" s="1" t="s">
        <v>53</v>
      </c>
      <c r="H390" s="33" t="str">
        <f>VLOOKUP(Ahmed[[#This Row],[Category]],Code!$C$2:$D$5,2,0)</f>
        <v>F-101</v>
      </c>
      <c r="I390" s="1" t="s">
        <v>72</v>
      </c>
      <c r="J390" t="s">
        <v>553</v>
      </c>
      <c r="K390" s="1">
        <v>2.9600000000000004</v>
      </c>
      <c r="L390" s="33">
        <f>Ahmed[[#This Row],[Sales]]*$L$1</f>
        <v>444.00000000000006</v>
      </c>
      <c r="M390" s="33"/>
      <c r="N390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390" s="33" t="str">
        <f>IF(Ahmed[[#This Row],[Sales]]&gt;=500,"High","low")</f>
        <v>low</v>
      </c>
      <c r="P390" s="1">
        <v>1</v>
      </c>
      <c r="Q390" s="1">
        <v>0.2</v>
      </c>
      <c r="R390" s="2">
        <v>0.77700000000000025</v>
      </c>
      <c r="S390" s="33">
        <f>Ahmed[[#This Row],[Profit]]-Ahmed[[#This Row],[Discount]]</f>
        <v>0.57700000000000018</v>
      </c>
    </row>
    <row r="391" spans="1:19">
      <c r="A391" s="1">
        <v>389</v>
      </c>
      <c r="B391" s="1" t="s">
        <v>130</v>
      </c>
      <c r="C391" s="1" t="s">
        <v>49</v>
      </c>
      <c r="D391" s="1" t="s">
        <v>426</v>
      </c>
      <c r="E391" s="1" t="s">
        <v>248</v>
      </c>
      <c r="F391" s="1" t="s">
        <v>114</v>
      </c>
      <c r="G391" s="1" t="s">
        <v>62</v>
      </c>
      <c r="H391" s="33" t="str">
        <f>VLOOKUP(Ahmed[[#This Row],[Category]],Code!$C$2:$D$5,2,0)</f>
        <v>O-102</v>
      </c>
      <c r="I391" s="1" t="s">
        <v>74</v>
      </c>
      <c r="J391" t="s">
        <v>554</v>
      </c>
      <c r="K391" s="1">
        <v>2.6240000000000001</v>
      </c>
      <c r="L391" s="33">
        <f>Ahmed[[#This Row],[Sales]]*$L$1</f>
        <v>393.6</v>
      </c>
      <c r="M391" s="33"/>
      <c r="N391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391" s="33" t="str">
        <f>IF(Ahmed[[#This Row],[Sales]]&gt;=500,"High","low")</f>
        <v>low</v>
      </c>
      <c r="P391" s="1">
        <v>1</v>
      </c>
      <c r="Q391" s="1">
        <v>0.2</v>
      </c>
      <c r="R391" s="2">
        <v>0.42639999999999978</v>
      </c>
      <c r="S391" s="33">
        <f>Ahmed[[#This Row],[Profit]]-Ahmed[[#This Row],[Discount]]</f>
        <v>0.22639999999999977</v>
      </c>
    </row>
    <row r="392" spans="1:19">
      <c r="A392" s="1">
        <v>390</v>
      </c>
      <c r="B392" s="1" t="s">
        <v>65</v>
      </c>
      <c r="C392" s="1" t="s">
        <v>49</v>
      </c>
      <c r="D392" s="1" t="s">
        <v>161</v>
      </c>
      <c r="E392" s="1" t="s">
        <v>162</v>
      </c>
      <c r="F392" s="1" t="s">
        <v>114</v>
      </c>
      <c r="G392" s="1" t="s">
        <v>62</v>
      </c>
      <c r="H392" s="33" t="str">
        <f>VLOOKUP(Ahmed[[#This Row],[Category]],Code!$C$2:$D$5,2,0)</f>
        <v>O-102</v>
      </c>
      <c r="I392" s="1" t="s">
        <v>79</v>
      </c>
      <c r="J392" t="s">
        <v>555</v>
      </c>
      <c r="K392" s="1">
        <v>23.36</v>
      </c>
      <c r="L392" s="33">
        <f>Ahmed[[#This Row],[Sales]]*$L$1</f>
        <v>3504</v>
      </c>
      <c r="M392" s="33"/>
      <c r="N3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92" s="33" t="str">
        <f>IF(Ahmed[[#This Row],[Sales]]&gt;=500,"High","low")</f>
        <v>low</v>
      </c>
      <c r="P392" s="1">
        <v>4</v>
      </c>
      <c r="Q392" s="1">
        <v>0.2</v>
      </c>
      <c r="R392" s="2">
        <v>7.8839999999999986</v>
      </c>
      <c r="S392" s="33">
        <f>Ahmed[[#This Row],[Profit]]-Ahmed[[#This Row],[Discount]]</f>
        <v>7.6839999999999984</v>
      </c>
    </row>
    <row r="393" spans="1:19">
      <c r="A393" s="1">
        <v>391</v>
      </c>
      <c r="B393" s="1" t="s">
        <v>65</v>
      </c>
      <c r="C393" s="1" t="s">
        <v>49</v>
      </c>
      <c r="D393" s="1" t="s">
        <v>161</v>
      </c>
      <c r="E393" s="1" t="s">
        <v>162</v>
      </c>
      <c r="F393" s="1" t="s">
        <v>114</v>
      </c>
      <c r="G393" s="1" t="s">
        <v>76</v>
      </c>
      <c r="H393" s="33" t="str">
        <f>VLOOKUP(Ahmed[[#This Row],[Category]],Code!$C$2:$D$5,2,0)</f>
        <v>T-103</v>
      </c>
      <c r="I393" s="1" t="s">
        <v>118</v>
      </c>
      <c r="J393" t="s">
        <v>211</v>
      </c>
      <c r="K393" s="1">
        <v>39.979999999999997</v>
      </c>
      <c r="L393" s="33">
        <f>Ahmed[[#This Row],[Sales]]*$L$1</f>
        <v>5996.9999999999991</v>
      </c>
      <c r="M393" s="33"/>
      <c r="N3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93" s="33" t="str">
        <f>IF(Ahmed[[#This Row],[Sales]]&gt;=500,"High","low")</f>
        <v>low</v>
      </c>
      <c r="P393" s="1">
        <v>2</v>
      </c>
      <c r="Q393" s="1">
        <v>0</v>
      </c>
      <c r="R393" s="2">
        <v>13.593199999999996</v>
      </c>
      <c r="S393" s="33">
        <f>Ahmed[[#This Row],[Profit]]-Ahmed[[#This Row],[Discount]]</f>
        <v>13.593199999999996</v>
      </c>
    </row>
    <row r="394" spans="1:19">
      <c r="A394" s="1">
        <v>392</v>
      </c>
      <c r="B394" s="1" t="s">
        <v>48</v>
      </c>
      <c r="C394" s="1" t="s">
        <v>49</v>
      </c>
      <c r="D394" s="1" t="s">
        <v>556</v>
      </c>
      <c r="E394" s="1" t="s">
        <v>90</v>
      </c>
      <c r="F394" s="1" t="s">
        <v>61</v>
      </c>
      <c r="G394" s="1" t="s">
        <v>76</v>
      </c>
      <c r="H394" s="33" t="str">
        <f>VLOOKUP(Ahmed[[#This Row],[Category]],Code!$C$2:$D$5,2,0)</f>
        <v>T-103</v>
      </c>
      <c r="I394" s="1" t="s">
        <v>77</v>
      </c>
      <c r="J394" t="s">
        <v>557</v>
      </c>
      <c r="K394" s="1">
        <v>246.38400000000001</v>
      </c>
      <c r="L394" s="33">
        <f>Ahmed[[#This Row],[Sales]]*$L$1</f>
        <v>36957.600000000006</v>
      </c>
      <c r="M394" s="33"/>
      <c r="N3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94" s="33" t="str">
        <f>IF(Ahmed[[#This Row],[Sales]]&gt;=500,"High","low")</f>
        <v>low</v>
      </c>
      <c r="P394" s="1">
        <v>2</v>
      </c>
      <c r="Q394" s="1">
        <v>0.2</v>
      </c>
      <c r="R394" s="2">
        <v>27.718199999999968</v>
      </c>
      <c r="S394" s="33">
        <f>Ahmed[[#This Row],[Profit]]-Ahmed[[#This Row],[Discount]]</f>
        <v>27.518199999999968</v>
      </c>
    </row>
    <row r="395" spans="1:19">
      <c r="A395" s="1">
        <v>393</v>
      </c>
      <c r="B395" s="1" t="s">
        <v>48</v>
      </c>
      <c r="C395" s="1" t="s">
        <v>49</v>
      </c>
      <c r="D395" s="1" t="s">
        <v>556</v>
      </c>
      <c r="E395" s="1" t="s">
        <v>90</v>
      </c>
      <c r="F395" s="1" t="s">
        <v>61</v>
      </c>
      <c r="G395" s="1" t="s">
        <v>76</v>
      </c>
      <c r="H395" s="33" t="str">
        <f>VLOOKUP(Ahmed[[#This Row],[Category]],Code!$C$2:$D$5,2,0)</f>
        <v>T-103</v>
      </c>
      <c r="I395" s="1" t="s">
        <v>502</v>
      </c>
      <c r="J395" t="s">
        <v>558</v>
      </c>
      <c r="K395" s="1">
        <v>1799.97</v>
      </c>
      <c r="L395" s="33">
        <f>Ahmed[[#This Row],[Sales]]*$L$1</f>
        <v>269995.5</v>
      </c>
      <c r="M395" s="33"/>
      <c r="N3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95" s="33" t="str">
        <f>IF(Ahmed[[#This Row],[Sales]]&gt;=500,"High","low")</f>
        <v>High</v>
      </c>
      <c r="P395" s="1">
        <v>3</v>
      </c>
      <c r="Q395" s="1">
        <v>0</v>
      </c>
      <c r="R395" s="2">
        <v>701.98829999999998</v>
      </c>
      <c r="S395" s="33">
        <f>Ahmed[[#This Row],[Profit]]-Ahmed[[#This Row],[Discount]]</f>
        <v>701.98829999999998</v>
      </c>
    </row>
    <row r="396" spans="1:19">
      <c r="A396" s="1">
        <v>394</v>
      </c>
      <c r="B396" s="1" t="s">
        <v>48</v>
      </c>
      <c r="C396" s="1" t="s">
        <v>58</v>
      </c>
      <c r="D396" s="1" t="s">
        <v>559</v>
      </c>
      <c r="E396" s="1" t="s">
        <v>139</v>
      </c>
      <c r="F396" s="1" t="s">
        <v>95</v>
      </c>
      <c r="G396" s="1" t="s">
        <v>62</v>
      </c>
      <c r="H396" s="33" t="str">
        <f>VLOOKUP(Ahmed[[#This Row],[Category]],Code!$C$2:$D$5,2,0)</f>
        <v>O-102</v>
      </c>
      <c r="I396" s="1" t="s">
        <v>79</v>
      </c>
      <c r="J396" t="s">
        <v>560</v>
      </c>
      <c r="K396" s="1">
        <v>12.461999999999996</v>
      </c>
      <c r="L396" s="33">
        <f>Ahmed[[#This Row],[Sales]]*$L$1</f>
        <v>1869.2999999999995</v>
      </c>
      <c r="M396" s="33"/>
      <c r="N39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96" s="33" t="str">
        <f>IF(Ahmed[[#This Row],[Sales]]&gt;=500,"High","low")</f>
        <v>low</v>
      </c>
      <c r="P396" s="1">
        <v>3</v>
      </c>
      <c r="Q396" s="1">
        <v>0.8</v>
      </c>
      <c r="R396" s="2">
        <v>-20.5623</v>
      </c>
      <c r="S396" s="33">
        <f>Ahmed[[#This Row],[Profit]]-Ahmed[[#This Row],[Discount]]</f>
        <v>-21.362300000000001</v>
      </c>
    </row>
    <row r="397" spans="1:19">
      <c r="A397" s="1">
        <v>395</v>
      </c>
      <c r="B397" s="1" t="s">
        <v>65</v>
      </c>
      <c r="C397" s="1" t="s">
        <v>92</v>
      </c>
      <c r="D397" s="1" t="s">
        <v>561</v>
      </c>
      <c r="E397" s="1" t="s">
        <v>562</v>
      </c>
      <c r="F397" s="1" t="s">
        <v>61</v>
      </c>
      <c r="G397" s="1" t="s">
        <v>62</v>
      </c>
      <c r="H397" s="33" t="str">
        <f>VLOOKUP(Ahmed[[#This Row],[Category]],Code!$C$2:$D$5,2,0)</f>
        <v>O-102</v>
      </c>
      <c r="I397" s="1" t="s">
        <v>79</v>
      </c>
      <c r="J397" t="s">
        <v>563</v>
      </c>
      <c r="K397" s="1">
        <v>75.792000000000002</v>
      </c>
      <c r="L397" s="33">
        <f>Ahmed[[#This Row],[Sales]]*$L$1</f>
        <v>11368.800000000001</v>
      </c>
      <c r="M397" s="33"/>
      <c r="N3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97" s="33" t="str">
        <f>IF(Ahmed[[#This Row],[Sales]]&gt;=500,"High","low")</f>
        <v>low</v>
      </c>
      <c r="P397" s="1">
        <v>3</v>
      </c>
      <c r="Q397" s="1">
        <v>0.2</v>
      </c>
      <c r="R397" s="2">
        <v>25.579799999999992</v>
      </c>
      <c r="S397" s="33">
        <f>Ahmed[[#This Row],[Profit]]-Ahmed[[#This Row],[Discount]]</f>
        <v>25.379799999999992</v>
      </c>
    </row>
    <row r="398" spans="1:19">
      <c r="A398" s="1">
        <v>396</v>
      </c>
      <c r="B398" s="1" t="s">
        <v>48</v>
      </c>
      <c r="C398" s="1" t="s">
        <v>58</v>
      </c>
      <c r="D398" s="1" t="s">
        <v>564</v>
      </c>
      <c r="E398" s="1" t="s">
        <v>565</v>
      </c>
      <c r="F398" s="1" t="s">
        <v>114</v>
      </c>
      <c r="G398" s="1" t="s">
        <v>62</v>
      </c>
      <c r="H398" s="33" t="str">
        <f>VLOOKUP(Ahmed[[#This Row],[Category]],Code!$C$2:$D$5,2,0)</f>
        <v>O-102</v>
      </c>
      <c r="I398" s="1" t="s">
        <v>70</v>
      </c>
      <c r="J398" t="s">
        <v>566</v>
      </c>
      <c r="K398" s="1">
        <v>49.96</v>
      </c>
      <c r="L398" s="33">
        <f>Ahmed[[#This Row],[Sales]]*$L$1</f>
        <v>7494</v>
      </c>
      <c r="M398" s="33"/>
      <c r="N3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398" s="33" t="str">
        <f>IF(Ahmed[[#This Row],[Sales]]&gt;=500,"High","low")</f>
        <v>low</v>
      </c>
      <c r="P398" s="1">
        <v>2</v>
      </c>
      <c r="Q398" s="1">
        <v>0</v>
      </c>
      <c r="R398" s="2">
        <v>9.4923999999999964</v>
      </c>
      <c r="S398" s="33">
        <f>Ahmed[[#This Row],[Profit]]-Ahmed[[#This Row],[Discount]]</f>
        <v>9.4923999999999964</v>
      </c>
    </row>
    <row r="399" spans="1:19">
      <c r="A399" s="1">
        <v>397</v>
      </c>
      <c r="B399" s="1" t="s">
        <v>48</v>
      </c>
      <c r="C399" s="1" t="s">
        <v>58</v>
      </c>
      <c r="D399" s="1" t="s">
        <v>564</v>
      </c>
      <c r="E399" s="1" t="s">
        <v>565</v>
      </c>
      <c r="F399" s="1" t="s">
        <v>114</v>
      </c>
      <c r="G399" s="1" t="s">
        <v>62</v>
      </c>
      <c r="H399" s="33" t="str">
        <f>VLOOKUP(Ahmed[[#This Row],[Category]],Code!$C$2:$D$5,2,0)</f>
        <v>O-102</v>
      </c>
      <c r="I399" s="1" t="s">
        <v>87</v>
      </c>
      <c r="J399" t="s">
        <v>567</v>
      </c>
      <c r="K399" s="1">
        <v>12.96</v>
      </c>
      <c r="L399" s="33">
        <f>Ahmed[[#This Row],[Sales]]*$L$1</f>
        <v>1944.0000000000002</v>
      </c>
      <c r="M399" s="33"/>
      <c r="N39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399" s="33" t="str">
        <f>IF(Ahmed[[#This Row],[Sales]]&gt;=500,"High","low")</f>
        <v>low</v>
      </c>
      <c r="P399" s="1">
        <v>2</v>
      </c>
      <c r="Q399" s="1">
        <v>0</v>
      </c>
      <c r="R399" s="2">
        <v>6.2208000000000006</v>
      </c>
      <c r="S399" s="33">
        <f>Ahmed[[#This Row],[Profit]]-Ahmed[[#This Row],[Discount]]</f>
        <v>6.2208000000000006</v>
      </c>
    </row>
    <row r="400" spans="1:19">
      <c r="A400" s="1">
        <v>398</v>
      </c>
      <c r="B400" s="1" t="s">
        <v>65</v>
      </c>
      <c r="C400" s="1" t="s">
        <v>92</v>
      </c>
      <c r="D400" s="1" t="s">
        <v>187</v>
      </c>
      <c r="E400" s="1" t="s">
        <v>149</v>
      </c>
      <c r="F400" s="1" t="s">
        <v>95</v>
      </c>
      <c r="G400" s="1" t="s">
        <v>62</v>
      </c>
      <c r="H400" s="33" t="str">
        <f>VLOOKUP(Ahmed[[#This Row],[Category]],Code!$C$2:$D$5,2,0)</f>
        <v>O-102</v>
      </c>
      <c r="I400" s="1" t="s">
        <v>278</v>
      </c>
      <c r="J400" t="s">
        <v>568</v>
      </c>
      <c r="K400" s="1">
        <v>70.12</v>
      </c>
      <c r="L400" s="33">
        <f>Ahmed[[#This Row],[Sales]]*$L$1</f>
        <v>10518</v>
      </c>
      <c r="M400" s="33"/>
      <c r="N4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00" s="33" t="str">
        <f>IF(Ahmed[[#This Row],[Sales]]&gt;=500,"High","low")</f>
        <v>low</v>
      </c>
      <c r="P400" s="1">
        <v>4</v>
      </c>
      <c r="Q400" s="1">
        <v>0</v>
      </c>
      <c r="R400" s="2">
        <v>21.035999999999994</v>
      </c>
      <c r="S400" s="33">
        <f>Ahmed[[#This Row],[Profit]]-Ahmed[[#This Row],[Discount]]</f>
        <v>21.035999999999994</v>
      </c>
    </row>
    <row r="401" spans="1:19">
      <c r="A401" s="1">
        <v>399</v>
      </c>
      <c r="B401" s="1" t="s">
        <v>48</v>
      </c>
      <c r="C401" s="1" t="s">
        <v>49</v>
      </c>
      <c r="D401" s="1" t="s">
        <v>128</v>
      </c>
      <c r="E401" s="1" t="s">
        <v>94</v>
      </c>
      <c r="F401" s="1" t="s">
        <v>95</v>
      </c>
      <c r="G401" s="1" t="s">
        <v>62</v>
      </c>
      <c r="H401" s="33" t="str">
        <f>VLOOKUP(Ahmed[[#This Row],[Category]],Code!$C$2:$D$5,2,0)</f>
        <v>O-102</v>
      </c>
      <c r="I401" s="1" t="s">
        <v>70</v>
      </c>
      <c r="J401" t="s">
        <v>569</v>
      </c>
      <c r="K401" s="1">
        <v>35.952000000000005</v>
      </c>
      <c r="L401" s="33">
        <f>Ahmed[[#This Row],[Sales]]*$L$1</f>
        <v>5392.8000000000011</v>
      </c>
      <c r="M401" s="33"/>
      <c r="N4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01" s="33" t="str">
        <f>IF(Ahmed[[#This Row],[Sales]]&gt;=500,"High","low")</f>
        <v>low</v>
      </c>
      <c r="P401" s="1">
        <v>3</v>
      </c>
      <c r="Q401" s="1">
        <v>0.2</v>
      </c>
      <c r="R401" s="2">
        <v>3.5951999999999984</v>
      </c>
      <c r="S401" s="33">
        <f>Ahmed[[#This Row],[Profit]]-Ahmed[[#This Row],[Discount]]</f>
        <v>3.3951999999999982</v>
      </c>
    </row>
    <row r="402" spans="1:19">
      <c r="A402" s="1">
        <v>400</v>
      </c>
      <c r="B402" s="1" t="s">
        <v>48</v>
      </c>
      <c r="C402" s="1" t="s">
        <v>49</v>
      </c>
      <c r="D402" s="1" t="s">
        <v>128</v>
      </c>
      <c r="E402" s="1" t="s">
        <v>94</v>
      </c>
      <c r="F402" s="1" t="s">
        <v>95</v>
      </c>
      <c r="G402" s="1" t="s">
        <v>53</v>
      </c>
      <c r="H402" s="33" t="str">
        <f>VLOOKUP(Ahmed[[#This Row],[Category]],Code!$C$2:$D$5,2,0)</f>
        <v>F-101</v>
      </c>
      <c r="I402" s="1" t="s">
        <v>54</v>
      </c>
      <c r="J402" t="s">
        <v>120</v>
      </c>
      <c r="K402" s="1">
        <v>2396.2655999999997</v>
      </c>
      <c r="L402" s="33">
        <f>Ahmed[[#This Row],[Sales]]*$L$1</f>
        <v>359439.83999999997</v>
      </c>
      <c r="M402" s="33"/>
      <c r="N4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02" s="33" t="str">
        <f>IF(Ahmed[[#This Row],[Sales]]&gt;=500,"High","low")</f>
        <v>High</v>
      </c>
      <c r="P402" s="1">
        <v>4</v>
      </c>
      <c r="Q402" s="1">
        <v>0.32</v>
      </c>
      <c r="R402" s="2">
        <v>-317.15280000000007</v>
      </c>
      <c r="S402" s="33">
        <f>Ahmed[[#This Row],[Profit]]-Ahmed[[#This Row],[Discount]]</f>
        <v>-317.47280000000006</v>
      </c>
    </row>
    <row r="403" spans="1:19">
      <c r="A403" s="1">
        <v>401</v>
      </c>
      <c r="B403" s="1" t="s">
        <v>48</v>
      </c>
      <c r="C403" s="1" t="s">
        <v>49</v>
      </c>
      <c r="D403" s="1" t="s">
        <v>128</v>
      </c>
      <c r="E403" s="1" t="s">
        <v>94</v>
      </c>
      <c r="F403" s="1" t="s">
        <v>95</v>
      </c>
      <c r="G403" s="1" t="s">
        <v>62</v>
      </c>
      <c r="H403" s="33" t="str">
        <f>VLOOKUP(Ahmed[[#This Row],[Category]],Code!$C$2:$D$5,2,0)</f>
        <v>O-102</v>
      </c>
      <c r="I403" s="1" t="s">
        <v>70</v>
      </c>
      <c r="J403" t="s">
        <v>570</v>
      </c>
      <c r="K403" s="1">
        <v>131.136</v>
      </c>
      <c r="L403" s="33">
        <f>Ahmed[[#This Row],[Sales]]*$L$1</f>
        <v>19670.399999999998</v>
      </c>
      <c r="M403" s="33"/>
      <c r="N4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03" s="33" t="str">
        <f>IF(Ahmed[[#This Row],[Sales]]&gt;=500,"High","low")</f>
        <v>low</v>
      </c>
      <c r="P403" s="1">
        <v>4</v>
      </c>
      <c r="Q403" s="1">
        <v>0.2</v>
      </c>
      <c r="R403" s="2">
        <v>-32.783999999999999</v>
      </c>
      <c r="S403" s="33">
        <f>Ahmed[[#This Row],[Profit]]-Ahmed[[#This Row],[Discount]]</f>
        <v>-32.984000000000002</v>
      </c>
    </row>
    <row r="404" spans="1:19">
      <c r="A404" s="1">
        <v>402</v>
      </c>
      <c r="B404" s="1" t="s">
        <v>48</v>
      </c>
      <c r="C404" s="1" t="s">
        <v>49</v>
      </c>
      <c r="D404" s="1" t="s">
        <v>128</v>
      </c>
      <c r="E404" s="1" t="s">
        <v>94</v>
      </c>
      <c r="F404" s="1" t="s">
        <v>95</v>
      </c>
      <c r="G404" s="1" t="s">
        <v>76</v>
      </c>
      <c r="H404" s="33" t="str">
        <f>VLOOKUP(Ahmed[[#This Row],[Category]],Code!$C$2:$D$5,2,0)</f>
        <v>T-103</v>
      </c>
      <c r="I404" s="1" t="s">
        <v>118</v>
      </c>
      <c r="J404" t="s">
        <v>571</v>
      </c>
      <c r="K404" s="1">
        <v>57.584000000000003</v>
      </c>
      <c r="L404" s="33">
        <f>Ahmed[[#This Row],[Sales]]*$L$1</f>
        <v>8637.6</v>
      </c>
      <c r="M404" s="33"/>
      <c r="N4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04" s="33" t="str">
        <f>IF(Ahmed[[#This Row],[Sales]]&gt;=500,"High","low")</f>
        <v>low</v>
      </c>
      <c r="P404" s="1">
        <v>2</v>
      </c>
      <c r="Q404" s="1">
        <v>0.2</v>
      </c>
      <c r="R404" s="2">
        <v>0.71979999999999933</v>
      </c>
      <c r="S404" s="33">
        <f>Ahmed[[#This Row],[Profit]]-Ahmed[[#This Row],[Discount]]</f>
        <v>0.51979999999999937</v>
      </c>
    </row>
    <row r="405" spans="1:19">
      <c r="A405" s="1">
        <v>403</v>
      </c>
      <c r="B405" s="1" t="s">
        <v>130</v>
      </c>
      <c r="C405" s="1" t="s">
        <v>49</v>
      </c>
      <c r="D405" s="1" t="s">
        <v>572</v>
      </c>
      <c r="E405" s="1" t="s">
        <v>67</v>
      </c>
      <c r="F405" s="1" t="s">
        <v>52</v>
      </c>
      <c r="G405" s="1" t="s">
        <v>62</v>
      </c>
      <c r="H405" s="33" t="str">
        <f>VLOOKUP(Ahmed[[#This Row],[Category]],Code!$C$2:$D$5,2,0)</f>
        <v>O-102</v>
      </c>
      <c r="I405" s="1" t="s">
        <v>87</v>
      </c>
      <c r="J405" t="s">
        <v>573</v>
      </c>
      <c r="K405" s="1">
        <v>9.5680000000000014</v>
      </c>
      <c r="L405" s="33">
        <f>Ahmed[[#This Row],[Sales]]*$L$1</f>
        <v>1435.2000000000003</v>
      </c>
      <c r="M405" s="33"/>
      <c r="N40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405" s="33" t="str">
        <f>IF(Ahmed[[#This Row],[Sales]]&gt;=500,"High","low")</f>
        <v>low</v>
      </c>
      <c r="P405" s="1">
        <v>2</v>
      </c>
      <c r="Q405" s="1">
        <v>0.2</v>
      </c>
      <c r="R405" s="2">
        <v>3.4683999999999999</v>
      </c>
      <c r="S405" s="33">
        <f>Ahmed[[#This Row],[Profit]]-Ahmed[[#This Row],[Discount]]</f>
        <v>3.2683999999999997</v>
      </c>
    </row>
    <row r="406" spans="1:19">
      <c r="A406" s="1">
        <v>404</v>
      </c>
      <c r="B406" s="1" t="s">
        <v>65</v>
      </c>
      <c r="C406" s="1" t="s">
        <v>58</v>
      </c>
      <c r="D406" s="1" t="s">
        <v>256</v>
      </c>
      <c r="E406" s="1" t="s">
        <v>86</v>
      </c>
      <c r="F406" s="1" t="s">
        <v>52</v>
      </c>
      <c r="G406" s="1" t="s">
        <v>62</v>
      </c>
      <c r="H406" s="33" t="str">
        <f>VLOOKUP(Ahmed[[#This Row],[Category]],Code!$C$2:$D$5,2,0)</f>
        <v>O-102</v>
      </c>
      <c r="I406" s="1" t="s">
        <v>74</v>
      </c>
      <c r="J406" t="s">
        <v>574</v>
      </c>
      <c r="K406" s="1">
        <v>39.072000000000003</v>
      </c>
      <c r="L406" s="33">
        <f>Ahmed[[#This Row],[Sales]]*$L$1</f>
        <v>5860.8</v>
      </c>
      <c r="M406" s="33"/>
      <c r="N4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06" s="33" t="str">
        <f>IF(Ahmed[[#This Row],[Sales]]&gt;=500,"High","low")</f>
        <v>low</v>
      </c>
      <c r="P406" s="1">
        <v>6</v>
      </c>
      <c r="Q406" s="1">
        <v>0.2</v>
      </c>
      <c r="R406" s="2">
        <v>9.7680000000000007</v>
      </c>
      <c r="S406" s="33">
        <f>Ahmed[[#This Row],[Profit]]-Ahmed[[#This Row],[Discount]]</f>
        <v>9.5680000000000014</v>
      </c>
    </row>
    <row r="407" spans="1:19">
      <c r="A407" s="1">
        <v>405</v>
      </c>
      <c r="B407" s="1" t="s">
        <v>65</v>
      </c>
      <c r="C407" s="1" t="s">
        <v>49</v>
      </c>
      <c r="D407" s="1" t="s">
        <v>161</v>
      </c>
      <c r="E407" s="1" t="s">
        <v>162</v>
      </c>
      <c r="F407" s="1" t="s">
        <v>114</v>
      </c>
      <c r="G407" s="1" t="s">
        <v>62</v>
      </c>
      <c r="H407" s="33" t="str">
        <f>VLOOKUP(Ahmed[[#This Row],[Category]],Code!$C$2:$D$5,2,0)</f>
        <v>O-102</v>
      </c>
      <c r="I407" s="1" t="s">
        <v>81</v>
      </c>
      <c r="J407" t="s">
        <v>575</v>
      </c>
      <c r="K407" s="1">
        <v>35.910000000000004</v>
      </c>
      <c r="L407" s="33">
        <f>Ahmed[[#This Row],[Sales]]*$L$1</f>
        <v>5386.5000000000009</v>
      </c>
      <c r="M407" s="33"/>
      <c r="N4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07" s="33" t="str">
        <f>IF(Ahmed[[#This Row],[Sales]]&gt;=500,"High","low")</f>
        <v>low</v>
      </c>
      <c r="P407" s="1">
        <v>3</v>
      </c>
      <c r="Q407" s="1">
        <v>0</v>
      </c>
      <c r="R407" s="2">
        <v>9.6956999999999987</v>
      </c>
      <c r="S407" s="33">
        <f>Ahmed[[#This Row],[Profit]]-Ahmed[[#This Row],[Discount]]</f>
        <v>9.6956999999999987</v>
      </c>
    </row>
    <row r="408" spans="1:19">
      <c r="A408" s="1">
        <v>406</v>
      </c>
      <c r="B408" s="1" t="s">
        <v>65</v>
      </c>
      <c r="C408" s="1" t="s">
        <v>49</v>
      </c>
      <c r="D408" s="1" t="s">
        <v>104</v>
      </c>
      <c r="E408" s="1" t="s">
        <v>60</v>
      </c>
      <c r="F408" s="1" t="s">
        <v>61</v>
      </c>
      <c r="G408" s="1" t="s">
        <v>76</v>
      </c>
      <c r="H408" s="33" t="str">
        <f>VLOOKUP(Ahmed[[#This Row],[Category]],Code!$C$2:$D$5,2,0)</f>
        <v>T-103</v>
      </c>
      <c r="I408" s="1" t="s">
        <v>118</v>
      </c>
      <c r="J408" t="s">
        <v>571</v>
      </c>
      <c r="K408" s="1">
        <v>179.95000000000002</v>
      </c>
      <c r="L408" s="33">
        <f>Ahmed[[#This Row],[Sales]]*$L$1</f>
        <v>26992.500000000004</v>
      </c>
      <c r="M408" s="33"/>
      <c r="N4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08" s="33" t="str">
        <f>IF(Ahmed[[#This Row],[Sales]]&gt;=500,"High","low")</f>
        <v>low</v>
      </c>
      <c r="P408" s="1">
        <v>5</v>
      </c>
      <c r="Q408" s="1">
        <v>0</v>
      </c>
      <c r="R408" s="2">
        <v>37.789500000000004</v>
      </c>
      <c r="S408" s="33">
        <f>Ahmed[[#This Row],[Profit]]-Ahmed[[#This Row],[Discount]]</f>
        <v>37.789500000000004</v>
      </c>
    </row>
    <row r="409" spans="1:19">
      <c r="A409" s="1">
        <v>407</v>
      </c>
      <c r="B409" s="1" t="s">
        <v>65</v>
      </c>
      <c r="C409" s="1" t="s">
        <v>49</v>
      </c>
      <c r="D409" s="1" t="s">
        <v>104</v>
      </c>
      <c r="E409" s="1" t="s">
        <v>60</v>
      </c>
      <c r="F409" s="1" t="s">
        <v>61</v>
      </c>
      <c r="G409" s="1" t="s">
        <v>76</v>
      </c>
      <c r="H409" s="33" t="str">
        <f>VLOOKUP(Ahmed[[#This Row],[Category]],Code!$C$2:$D$5,2,0)</f>
        <v>T-103</v>
      </c>
      <c r="I409" s="1" t="s">
        <v>502</v>
      </c>
      <c r="J409" t="s">
        <v>576</v>
      </c>
      <c r="K409" s="1">
        <v>1199.9760000000001</v>
      </c>
      <c r="L409" s="33">
        <f>Ahmed[[#This Row],[Sales]]*$L$1</f>
        <v>179996.40000000002</v>
      </c>
      <c r="M409" s="33"/>
      <c r="N4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09" s="33" t="str">
        <f>IF(Ahmed[[#This Row],[Sales]]&gt;=500,"High","low")</f>
        <v>High</v>
      </c>
      <c r="P409" s="1">
        <v>3</v>
      </c>
      <c r="Q409" s="1">
        <v>0.2</v>
      </c>
      <c r="R409" s="2">
        <v>434.99130000000002</v>
      </c>
      <c r="S409" s="33">
        <f>Ahmed[[#This Row],[Profit]]-Ahmed[[#This Row],[Discount]]</f>
        <v>434.79130000000004</v>
      </c>
    </row>
    <row r="410" spans="1:19">
      <c r="A410" s="1">
        <v>408</v>
      </c>
      <c r="B410" s="1" t="s">
        <v>65</v>
      </c>
      <c r="C410" s="1" t="s">
        <v>49</v>
      </c>
      <c r="D410" s="1" t="s">
        <v>104</v>
      </c>
      <c r="E410" s="1" t="s">
        <v>60</v>
      </c>
      <c r="F410" s="1" t="s">
        <v>61</v>
      </c>
      <c r="G410" s="1" t="s">
        <v>62</v>
      </c>
      <c r="H410" s="33" t="str">
        <f>VLOOKUP(Ahmed[[#This Row],[Category]],Code!$C$2:$D$5,2,0)</f>
        <v>O-102</v>
      </c>
      <c r="I410" s="1" t="s">
        <v>87</v>
      </c>
      <c r="J410" t="s">
        <v>577</v>
      </c>
      <c r="K410" s="1">
        <v>27.15</v>
      </c>
      <c r="L410" s="33">
        <f>Ahmed[[#This Row],[Sales]]*$L$1</f>
        <v>4072.5</v>
      </c>
      <c r="M410" s="33"/>
      <c r="N4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10" s="33" t="str">
        <f>IF(Ahmed[[#This Row],[Sales]]&gt;=500,"High","low")</f>
        <v>low</v>
      </c>
      <c r="P410" s="1">
        <v>5</v>
      </c>
      <c r="Q410" s="1">
        <v>0</v>
      </c>
      <c r="R410" s="2">
        <v>13.3035</v>
      </c>
      <c r="S410" s="33">
        <f>Ahmed[[#This Row],[Profit]]-Ahmed[[#This Row],[Discount]]</f>
        <v>13.3035</v>
      </c>
    </row>
    <row r="411" spans="1:19">
      <c r="A411" s="1">
        <v>409</v>
      </c>
      <c r="B411" s="1" t="s">
        <v>65</v>
      </c>
      <c r="C411" s="1" t="s">
        <v>49</v>
      </c>
      <c r="D411" s="1" t="s">
        <v>104</v>
      </c>
      <c r="E411" s="1" t="s">
        <v>60</v>
      </c>
      <c r="F411" s="1" t="s">
        <v>61</v>
      </c>
      <c r="G411" s="1" t="s">
        <v>53</v>
      </c>
      <c r="H411" s="33" t="str">
        <f>VLOOKUP(Ahmed[[#This Row],[Category]],Code!$C$2:$D$5,2,0)</f>
        <v>F-101</v>
      </c>
      <c r="I411" s="1" t="s">
        <v>68</v>
      </c>
      <c r="J411" t="s">
        <v>578</v>
      </c>
      <c r="K411" s="1">
        <v>1004.0239999999999</v>
      </c>
      <c r="L411" s="33">
        <f>Ahmed[[#This Row],[Sales]]*$L$1</f>
        <v>150603.59999999998</v>
      </c>
      <c r="M411" s="33"/>
      <c r="N4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11" s="33" t="str">
        <f>IF(Ahmed[[#This Row],[Sales]]&gt;=500,"High","low")</f>
        <v>High</v>
      </c>
      <c r="P411" s="1">
        <v>7</v>
      </c>
      <c r="Q411" s="1">
        <v>0.2</v>
      </c>
      <c r="R411" s="2">
        <v>-112.95269999999994</v>
      </c>
      <c r="S411" s="33">
        <f>Ahmed[[#This Row],[Profit]]-Ahmed[[#This Row],[Discount]]</f>
        <v>-113.15269999999994</v>
      </c>
    </row>
    <row r="412" spans="1:19">
      <c r="A412" s="1">
        <v>410</v>
      </c>
      <c r="B412" s="1" t="s">
        <v>65</v>
      </c>
      <c r="C412" s="1" t="s">
        <v>49</v>
      </c>
      <c r="D412" s="1" t="s">
        <v>104</v>
      </c>
      <c r="E412" s="1" t="s">
        <v>60</v>
      </c>
      <c r="F412" s="1" t="s">
        <v>61</v>
      </c>
      <c r="G412" s="1" t="s">
        <v>62</v>
      </c>
      <c r="H412" s="33" t="str">
        <f>VLOOKUP(Ahmed[[#This Row],[Category]],Code!$C$2:$D$5,2,0)</f>
        <v>O-102</v>
      </c>
      <c r="I412" s="1" t="s">
        <v>87</v>
      </c>
      <c r="J412" t="s">
        <v>579</v>
      </c>
      <c r="K412" s="1">
        <v>9.68</v>
      </c>
      <c r="L412" s="33">
        <f>Ahmed[[#This Row],[Sales]]*$L$1</f>
        <v>1452</v>
      </c>
      <c r="M412" s="33"/>
      <c r="N41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412" s="33" t="str">
        <f>IF(Ahmed[[#This Row],[Sales]]&gt;=500,"High","low")</f>
        <v>low</v>
      </c>
      <c r="P412" s="1">
        <v>1</v>
      </c>
      <c r="Q412" s="1">
        <v>0</v>
      </c>
      <c r="R412" s="2">
        <v>4.6463999999999999</v>
      </c>
      <c r="S412" s="33">
        <f>Ahmed[[#This Row],[Profit]]-Ahmed[[#This Row],[Discount]]</f>
        <v>4.6463999999999999</v>
      </c>
    </row>
    <row r="413" spans="1:19">
      <c r="A413" s="1">
        <v>411</v>
      </c>
      <c r="B413" s="1" t="s">
        <v>65</v>
      </c>
      <c r="C413" s="1" t="s">
        <v>49</v>
      </c>
      <c r="D413" s="1" t="s">
        <v>104</v>
      </c>
      <c r="E413" s="1" t="s">
        <v>60</v>
      </c>
      <c r="F413" s="1" t="s">
        <v>61</v>
      </c>
      <c r="G413" s="1" t="s">
        <v>62</v>
      </c>
      <c r="H413" s="33" t="str">
        <f>VLOOKUP(Ahmed[[#This Row],[Category]],Code!$C$2:$D$5,2,0)</f>
        <v>O-102</v>
      </c>
      <c r="I413" s="1" t="s">
        <v>63</v>
      </c>
      <c r="J413" t="s">
        <v>580</v>
      </c>
      <c r="K413" s="1">
        <v>28.349999999999998</v>
      </c>
      <c r="L413" s="33">
        <f>Ahmed[[#This Row],[Sales]]*$L$1</f>
        <v>4252.5</v>
      </c>
      <c r="M413" s="33"/>
      <c r="N4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13" s="33" t="str">
        <f>IF(Ahmed[[#This Row],[Sales]]&gt;=500,"High","low")</f>
        <v>low</v>
      </c>
      <c r="P413" s="1">
        <v>9</v>
      </c>
      <c r="Q413" s="1">
        <v>0</v>
      </c>
      <c r="R413" s="2">
        <v>13.608000000000001</v>
      </c>
      <c r="S413" s="33">
        <f>Ahmed[[#This Row],[Profit]]-Ahmed[[#This Row],[Discount]]</f>
        <v>13.608000000000001</v>
      </c>
    </row>
    <row r="414" spans="1:19">
      <c r="A414" s="1">
        <v>412</v>
      </c>
      <c r="B414" s="1" t="s">
        <v>65</v>
      </c>
      <c r="C414" s="1" t="s">
        <v>49</v>
      </c>
      <c r="D414" s="1" t="s">
        <v>104</v>
      </c>
      <c r="E414" s="1" t="s">
        <v>60</v>
      </c>
      <c r="F414" s="1" t="s">
        <v>61</v>
      </c>
      <c r="G414" s="1" t="s">
        <v>62</v>
      </c>
      <c r="H414" s="33" t="str">
        <f>VLOOKUP(Ahmed[[#This Row],[Category]],Code!$C$2:$D$5,2,0)</f>
        <v>O-102</v>
      </c>
      <c r="I414" s="1" t="s">
        <v>87</v>
      </c>
      <c r="J414" t="s">
        <v>581</v>
      </c>
      <c r="K414" s="1">
        <v>55.98</v>
      </c>
      <c r="L414" s="33">
        <f>Ahmed[[#This Row],[Sales]]*$L$1</f>
        <v>8397</v>
      </c>
      <c r="M414" s="33"/>
      <c r="N4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14" s="33" t="str">
        <f>IF(Ahmed[[#This Row],[Sales]]&gt;=500,"High","low")</f>
        <v>low</v>
      </c>
      <c r="P414" s="1">
        <v>1</v>
      </c>
      <c r="Q414" s="1">
        <v>0</v>
      </c>
      <c r="R414" s="2">
        <v>27.430199999999999</v>
      </c>
      <c r="S414" s="33">
        <f>Ahmed[[#This Row],[Profit]]-Ahmed[[#This Row],[Discount]]</f>
        <v>27.430199999999999</v>
      </c>
    </row>
    <row r="415" spans="1:19">
      <c r="A415" s="1">
        <v>413</v>
      </c>
      <c r="B415" s="1" t="s">
        <v>65</v>
      </c>
      <c r="C415" s="1" t="s">
        <v>49</v>
      </c>
      <c r="D415" s="1" t="s">
        <v>104</v>
      </c>
      <c r="E415" s="1" t="s">
        <v>60</v>
      </c>
      <c r="F415" s="1" t="s">
        <v>61</v>
      </c>
      <c r="G415" s="1" t="s">
        <v>53</v>
      </c>
      <c r="H415" s="33" t="str">
        <f>VLOOKUP(Ahmed[[#This Row],[Category]],Code!$C$2:$D$5,2,0)</f>
        <v>F-101</v>
      </c>
      <c r="I415" s="1" t="s">
        <v>54</v>
      </c>
      <c r="J415" t="s">
        <v>582</v>
      </c>
      <c r="K415" s="1">
        <v>1336.829</v>
      </c>
      <c r="L415" s="33">
        <f>Ahmed[[#This Row],[Sales]]*$L$1</f>
        <v>200524.35</v>
      </c>
      <c r="M415" s="33"/>
      <c r="N4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15" s="33" t="str">
        <f>IF(Ahmed[[#This Row],[Sales]]&gt;=500,"High","low")</f>
        <v>High</v>
      </c>
      <c r="P415" s="1">
        <v>13</v>
      </c>
      <c r="Q415" s="1">
        <v>0.15</v>
      </c>
      <c r="R415" s="2">
        <v>31.454799999999949</v>
      </c>
      <c r="S415" s="33">
        <f>Ahmed[[#This Row],[Profit]]-Ahmed[[#This Row],[Discount]]</f>
        <v>31.30479999999995</v>
      </c>
    </row>
    <row r="416" spans="1:19">
      <c r="A416" s="1">
        <v>414</v>
      </c>
      <c r="B416" s="1" t="s">
        <v>65</v>
      </c>
      <c r="C416" s="1" t="s">
        <v>49</v>
      </c>
      <c r="D416" s="1" t="s">
        <v>104</v>
      </c>
      <c r="E416" s="1" t="s">
        <v>60</v>
      </c>
      <c r="F416" s="1" t="s">
        <v>61</v>
      </c>
      <c r="G416" s="1" t="s">
        <v>53</v>
      </c>
      <c r="H416" s="33" t="str">
        <f>VLOOKUP(Ahmed[[#This Row],[Category]],Code!$C$2:$D$5,2,0)</f>
        <v>F-101</v>
      </c>
      <c r="I416" s="1" t="s">
        <v>56</v>
      </c>
      <c r="J416" t="s">
        <v>583</v>
      </c>
      <c r="K416" s="1">
        <v>113.56800000000001</v>
      </c>
      <c r="L416" s="33">
        <f>Ahmed[[#This Row],[Sales]]*$L$1</f>
        <v>17035.2</v>
      </c>
      <c r="M416" s="33"/>
      <c r="N4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16" s="33" t="str">
        <f>IF(Ahmed[[#This Row],[Sales]]&gt;=500,"High","low")</f>
        <v>low</v>
      </c>
      <c r="P416" s="1">
        <v>2</v>
      </c>
      <c r="Q416" s="1">
        <v>0.2</v>
      </c>
      <c r="R416" s="2">
        <v>-18.454800000000013</v>
      </c>
      <c r="S416" s="33">
        <f>Ahmed[[#This Row],[Profit]]-Ahmed[[#This Row],[Discount]]</f>
        <v>-18.654800000000012</v>
      </c>
    </row>
    <row r="417" spans="1:19">
      <c r="A417" s="1">
        <v>415</v>
      </c>
      <c r="B417" s="1" t="s">
        <v>65</v>
      </c>
      <c r="C417" s="1" t="s">
        <v>58</v>
      </c>
      <c r="D417" s="1" t="s">
        <v>89</v>
      </c>
      <c r="E417" s="1" t="s">
        <v>90</v>
      </c>
      <c r="F417" s="1" t="s">
        <v>61</v>
      </c>
      <c r="G417" s="1" t="s">
        <v>62</v>
      </c>
      <c r="H417" s="33" t="str">
        <f>VLOOKUP(Ahmed[[#This Row],[Category]],Code!$C$2:$D$5,2,0)</f>
        <v>O-102</v>
      </c>
      <c r="I417" s="1" t="s">
        <v>87</v>
      </c>
      <c r="J417" t="s">
        <v>584</v>
      </c>
      <c r="K417" s="1">
        <v>139.86000000000001</v>
      </c>
      <c r="L417" s="33">
        <f>Ahmed[[#This Row],[Sales]]*$L$1</f>
        <v>20979.000000000004</v>
      </c>
      <c r="M417" s="33"/>
      <c r="N4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17" s="33" t="str">
        <f>IF(Ahmed[[#This Row],[Sales]]&gt;=500,"High","low")</f>
        <v>low</v>
      </c>
      <c r="P417" s="1">
        <v>7</v>
      </c>
      <c r="Q417" s="1">
        <v>0</v>
      </c>
      <c r="R417" s="2">
        <v>65.734199999999987</v>
      </c>
      <c r="S417" s="33">
        <f>Ahmed[[#This Row],[Profit]]-Ahmed[[#This Row],[Discount]]</f>
        <v>65.734199999999987</v>
      </c>
    </row>
    <row r="418" spans="1:19">
      <c r="A418" s="1">
        <v>416</v>
      </c>
      <c r="B418" s="1" t="s">
        <v>65</v>
      </c>
      <c r="C418" s="1" t="s">
        <v>58</v>
      </c>
      <c r="D418" s="1" t="s">
        <v>89</v>
      </c>
      <c r="E418" s="1" t="s">
        <v>90</v>
      </c>
      <c r="F418" s="1" t="s">
        <v>61</v>
      </c>
      <c r="G418" s="1" t="s">
        <v>53</v>
      </c>
      <c r="H418" s="33" t="str">
        <f>VLOOKUP(Ahmed[[#This Row],[Category]],Code!$C$2:$D$5,2,0)</f>
        <v>F-101</v>
      </c>
      <c r="I418" s="1" t="s">
        <v>56</v>
      </c>
      <c r="J418" t="s">
        <v>454</v>
      </c>
      <c r="K418" s="1">
        <v>307.13600000000002</v>
      </c>
      <c r="L418" s="33">
        <f>Ahmed[[#This Row],[Sales]]*$L$1</f>
        <v>46070.400000000001</v>
      </c>
      <c r="M418" s="33"/>
      <c r="N4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18" s="33" t="str">
        <f>IF(Ahmed[[#This Row],[Sales]]&gt;=500,"High","low")</f>
        <v>low</v>
      </c>
      <c r="P418" s="1">
        <v>4</v>
      </c>
      <c r="Q418" s="1">
        <v>0.2</v>
      </c>
      <c r="R418" s="2">
        <v>26.874400000000023</v>
      </c>
      <c r="S418" s="33">
        <f>Ahmed[[#This Row],[Profit]]-Ahmed[[#This Row],[Discount]]</f>
        <v>26.674400000000023</v>
      </c>
    </row>
    <row r="419" spans="1:19">
      <c r="A419" s="1">
        <v>417</v>
      </c>
      <c r="B419" s="1" t="s">
        <v>65</v>
      </c>
      <c r="C419" s="1" t="s">
        <v>49</v>
      </c>
      <c r="D419" s="1" t="s">
        <v>585</v>
      </c>
      <c r="E419" s="1" t="s">
        <v>60</v>
      </c>
      <c r="F419" s="1" t="s">
        <v>61</v>
      </c>
      <c r="G419" s="1" t="s">
        <v>62</v>
      </c>
      <c r="H419" s="33" t="str">
        <f>VLOOKUP(Ahmed[[#This Row],[Category]],Code!$C$2:$D$5,2,0)</f>
        <v>O-102</v>
      </c>
      <c r="I419" s="1" t="s">
        <v>74</v>
      </c>
      <c r="J419" t="s">
        <v>586</v>
      </c>
      <c r="K419" s="1">
        <v>95.92</v>
      </c>
      <c r="L419" s="33">
        <f>Ahmed[[#This Row],[Sales]]*$L$1</f>
        <v>14388</v>
      </c>
      <c r="M419" s="33"/>
      <c r="N4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19" s="33" t="str">
        <f>IF(Ahmed[[#This Row],[Sales]]&gt;=500,"High","low")</f>
        <v>low</v>
      </c>
      <c r="P419" s="1">
        <v>8</v>
      </c>
      <c r="Q419" s="1">
        <v>0</v>
      </c>
      <c r="R419" s="2">
        <v>25.898399999999995</v>
      </c>
      <c r="S419" s="33">
        <f>Ahmed[[#This Row],[Profit]]-Ahmed[[#This Row],[Discount]]</f>
        <v>25.898399999999995</v>
      </c>
    </row>
    <row r="420" spans="1:19">
      <c r="A420" s="1">
        <v>418</v>
      </c>
      <c r="B420" s="1" t="s">
        <v>65</v>
      </c>
      <c r="C420" s="1" t="s">
        <v>49</v>
      </c>
      <c r="D420" s="1" t="s">
        <v>59</v>
      </c>
      <c r="E420" s="1" t="s">
        <v>60</v>
      </c>
      <c r="F420" s="1" t="s">
        <v>61</v>
      </c>
      <c r="G420" s="1" t="s">
        <v>53</v>
      </c>
      <c r="H420" s="33" t="str">
        <f>VLOOKUP(Ahmed[[#This Row],[Category]],Code!$C$2:$D$5,2,0)</f>
        <v>F-101</v>
      </c>
      <c r="I420" s="1" t="s">
        <v>56</v>
      </c>
      <c r="J420" t="s">
        <v>587</v>
      </c>
      <c r="K420" s="1">
        <v>383.8</v>
      </c>
      <c r="L420" s="33">
        <f>Ahmed[[#This Row],[Sales]]*$L$1</f>
        <v>57570</v>
      </c>
      <c r="M420" s="33"/>
      <c r="N4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20" s="33" t="str">
        <f>IF(Ahmed[[#This Row],[Sales]]&gt;=500,"High","low")</f>
        <v>low</v>
      </c>
      <c r="P420" s="1">
        <v>5</v>
      </c>
      <c r="Q420" s="1">
        <v>0.2</v>
      </c>
      <c r="R420" s="2">
        <v>38.379999999999981</v>
      </c>
      <c r="S420" s="33">
        <f>Ahmed[[#This Row],[Profit]]-Ahmed[[#This Row],[Discount]]</f>
        <v>38.179999999999978</v>
      </c>
    </row>
    <row r="421" spans="1:19">
      <c r="A421" s="1">
        <v>419</v>
      </c>
      <c r="B421" s="1" t="s">
        <v>65</v>
      </c>
      <c r="C421" s="1" t="s">
        <v>58</v>
      </c>
      <c r="D421" s="1" t="s">
        <v>588</v>
      </c>
      <c r="E421" s="1" t="s">
        <v>51</v>
      </c>
      <c r="F421" s="1" t="s">
        <v>52</v>
      </c>
      <c r="G421" s="1" t="s">
        <v>62</v>
      </c>
      <c r="H421" s="33" t="str">
        <f>VLOOKUP(Ahmed[[#This Row],[Category]],Code!$C$2:$D$5,2,0)</f>
        <v>O-102</v>
      </c>
      <c r="I421" s="1" t="s">
        <v>87</v>
      </c>
      <c r="J421" t="s">
        <v>589</v>
      </c>
      <c r="K421" s="1">
        <v>5.78</v>
      </c>
      <c r="L421" s="33">
        <f>Ahmed[[#This Row],[Sales]]*$L$1</f>
        <v>867</v>
      </c>
      <c r="M421" s="33"/>
      <c r="N421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421" s="33" t="str">
        <f>IF(Ahmed[[#This Row],[Sales]]&gt;=500,"High","low")</f>
        <v>low</v>
      </c>
      <c r="P421" s="1">
        <v>1</v>
      </c>
      <c r="Q421" s="1">
        <v>0</v>
      </c>
      <c r="R421" s="2">
        <v>2.8322000000000003</v>
      </c>
      <c r="S421" s="33">
        <f>Ahmed[[#This Row],[Profit]]-Ahmed[[#This Row],[Discount]]</f>
        <v>2.8322000000000003</v>
      </c>
    </row>
    <row r="422" spans="1:19">
      <c r="A422" s="1">
        <v>420</v>
      </c>
      <c r="B422" s="1" t="s">
        <v>65</v>
      </c>
      <c r="C422" s="1" t="s">
        <v>58</v>
      </c>
      <c r="D422" s="1" t="s">
        <v>59</v>
      </c>
      <c r="E422" s="1" t="s">
        <v>60</v>
      </c>
      <c r="F422" s="1" t="s">
        <v>61</v>
      </c>
      <c r="G422" s="1" t="s">
        <v>62</v>
      </c>
      <c r="H422" s="33" t="str">
        <f>VLOOKUP(Ahmed[[#This Row],[Category]],Code!$C$2:$D$5,2,0)</f>
        <v>O-102</v>
      </c>
      <c r="I422" s="1" t="s">
        <v>74</v>
      </c>
      <c r="J422" t="s">
        <v>590</v>
      </c>
      <c r="K422" s="1">
        <v>9.32</v>
      </c>
      <c r="L422" s="33">
        <f>Ahmed[[#This Row],[Sales]]*$L$1</f>
        <v>1398</v>
      </c>
      <c r="M422" s="33"/>
      <c r="N42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422" s="33" t="str">
        <f>IF(Ahmed[[#This Row],[Sales]]&gt;=500,"High","low")</f>
        <v>low</v>
      </c>
      <c r="P422" s="1">
        <v>4</v>
      </c>
      <c r="Q422" s="1">
        <v>0</v>
      </c>
      <c r="R422" s="2">
        <v>2.702799999999999</v>
      </c>
      <c r="S422" s="33">
        <f>Ahmed[[#This Row],[Profit]]-Ahmed[[#This Row],[Discount]]</f>
        <v>2.702799999999999</v>
      </c>
    </row>
    <row r="423" spans="1:19">
      <c r="A423" s="1">
        <v>421</v>
      </c>
      <c r="B423" s="1" t="s">
        <v>65</v>
      </c>
      <c r="C423" s="1" t="s">
        <v>58</v>
      </c>
      <c r="D423" s="1" t="s">
        <v>59</v>
      </c>
      <c r="E423" s="1" t="s">
        <v>60</v>
      </c>
      <c r="F423" s="1" t="s">
        <v>61</v>
      </c>
      <c r="G423" s="1" t="s">
        <v>62</v>
      </c>
      <c r="H423" s="33" t="str">
        <f>VLOOKUP(Ahmed[[#This Row],[Category]],Code!$C$2:$D$5,2,0)</f>
        <v>O-102</v>
      </c>
      <c r="I423" s="1" t="s">
        <v>123</v>
      </c>
      <c r="J423" t="s">
        <v>591</v>
      </c>
      <c r="K423" s="1">
        <v>15.25</v>
      </c>
      <c r="L423" s="33">
        <f>Ahmed[[#This Row],[Sales]]*$L$1</f>
        <v>2287.5</v>
      </c>
      <c r="M423" s="33"/>
      <c r="N4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23" s="33" t="str">
        <f>IF(Ahmed[[#This Row],[Sales]]&gt;=500,"High","low")</f>
        <v>low</v>
      </c>
      <c r="P423" s="1">
        <v>1</v>
      </c>
      <c r="Q423" s="1">
        <v>0</v>
      </c>
      <c r="R423" s="2">
        <v>7.0149999999999988</v>
      </c>
      <c r="S423" s="33">
        <f>Ahmed[[#This Row],[Profit]]-Ahmed[[#This Row],[Discount]]</f>
        <v>7.0149999999999988</v>
      </c>
    </row>
    <row r="424" spans="1:19">
      <c r="A424" s="1">
        <v>422</v>
      </c>
      <c r="B424" s="1" t="s">
        <v>130</v>
      </c>
      <c r="C424" s="1" t="s">
        <v>49</v>
      </c>
      <c r="D424" s="1" t="s">
        <v>592</v>
      </c>
      <c r="E424" s="1" t="s">
        <v>232</v>
      </c>
      <c r="F424" s="1" t="s">
        <v>61</v>
      </c>
      <c r="G424" s="1" t="s">
        <v>76</v>
      </c>
      <c r="H424" s="33" t="str">
        <f>VLOOKUP(Ahmed[[#This Row],[Category]],Code!$C$2:$D$5,2,0)</f>
        <v>T-103</v>
      </c>
      <c r="I424" s="1" t="s">
        <v>118</v>
      </c>
      <c r="J424" t="s">
        <v>593</v>
      </c>
      <c r="K424" s="1">
        <v>196.75200000000001</v>
      </c>
      <c r="L424" s="33">
        <f>Ahmed[[#This Row],[Sales]]*$L$1</f>
        <v>29512.800000000003</v>
      </c>
      <c r="M424" s="33"/>
      <c r="N4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24" s="33" t="str">
        <f>IF(Ahmed[[#This Row],[Sales]]&gt;=500,"High","low")</f>
        <v>low</v>
      </c>
      <c r="P424" s="1">
        <v>6</v>
      </c>
      <c r="Q424" s="1">
        <v>0.2</v>
      </c>
      <c r="R424" s="2">
        <v>56.566200000000009</v>
      </c>
      <c r="S424" s="33">
        <f>Ahmed[[#This Row],[Profit]]-Ahmed[[#This Row],[Discount]]</f>
        <v>56.366200000000006</v>
      </c>
    </row>
    <row r="425" spans="1:19">
      <c r="A425" s="1">
        <v>423</v>
      </c>
      <c r="B425" s="1" t="s">
        <v>65</v>
      </c>
      <c r="C425" s="1" t="s">
        <v>58</v>
      </c>
      <c r="D425" s="1" t="s">
        <v>594</v>
      </c>
      <c r="E425" s="1" t="s">
        <v>513</v>
      </c>
      <c r="F425" s="1" t="s">
        <v>114</v>
      </c>
      <c r="G425" s="1" t="s">
        <v>53</v>
      </c>
      <c r="H425" s="33" t="str">
        <f>VLOOKUP(Ahmed[[#This Row],[Category]],Code!$C$2:$D$5,2,0)</f>
        <v>F-101</v>
      </c>
      <c r="I425" s="1" t="s">
        <v>72</v>
      </c>
      <c r="J425" t="s">
        <v>595</v>
      </c>
      <c r="K425" s="1">
        <v>56.56</v>
      </c>
      <c r="L425" s="33">
        <f>Ahmed[[#This Row],[Sales]]*$L$1</f>
        <v>8484</v>
      </c>
      <c r="M425" s="33"/>
      <c r="N4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25" s="33" t="str">
        <f>IF(Ahmed[[#This Row],[Sales]]&gt;=500,"High","low")</f>
        <v>low</v>
      </c>
      <c r="P425" s="1">
        <v>4</v>
      </c>
      <c r="Q425" s="1">
        <v>0</v>
      </c>
      <c r="R425" s="2">
        <v>14.705600000000004</v>
      </c>
      <c r="S425" s="33">
        <f>Ahmed[[#This Row],[Profit]]-Ahmed[[#This Row],[Discount]]</f>
        <v>14.705600000000004</v>
      </c>
    </row>
    <row r="426" spans="1:19">
      <c r="A426" s="1">
        <v>424</v>
      </c>
      <c r="B426" s="1" t="s">
        <v>65</v>
      </c>
      <c r="C426" s="1" t="s">
        <v>58</v>
      </c>
      <c r="D426" s="1" t="s">
        <v>594</v>
      </c>
      <c r="E426" s="1" t="s">
        <v>513</v>
      </c>
      <c r="F426" s="1" t="s">
        <v>114</v>
      </c>
      <c r="G426" s="1" t="s">
        <v>62</v>
      </c>
      <c r="H426" s="33" t="str">
        <f>VLOOKUP(Ahmed[[#This Row],[Category]],Code!$C$2:$D$5,2,0)</f>
        <v>O-102</v>
      </c>
      <c r="I426" s="1" t="s">
        <v>70</v>
      </c>
      <c r="J426" t="s">
        <v>596</v>
      </c>
      <c r="K426" s="1">
        <v>32.700000000000003</v>
      </c>
      <c r="L426" s="33">
        <f>Ahmed[[#This Row],[Sales]]*$L$1</f>
        <v>4905</v>
      </c>
      <c r="M426" s="33"/>
      <c r="N4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26" s="33" t="str">
        <f>IF(Ahmed[[#This Row],[Sales]]&gt;=500,"High","low")</f>
        <v>low</v>
      </c>
      <c r="P426" s="1">
        <v>3</v>
      </c>
      <c r="Q426" s="1">
        <v>0</v>
      </c>
      <c r="R426" s="2">
        <v>8.5019999999999989</v>
      </c>
      <c r="S426" s="33">
        <f>Ahmed[[#This Row],[Profit]]-Ahmed[[#This Row],[Discount]]</f>
        <v>8.5019999999999989</v>
      </c>
    </row>
    <row r="427" spans="1:19">
      <c r="A427" s="1">
        <v>425</v>
      </c>
      <c r="B427" s="1" t="s">
        <v>48</v>
      </c>
      <c r="C427" s="1" t="s">
        <v>49</v>
      </c>
      <c r="D427" s="1" t="s">
        <v>187</v>
      </c>
      <c r="E427" s="1" t="s">
        <v>597</v>
      </c>
      <c r="F427" s="1" t="s">
        <v>52</v>
      </c>
      <c r="G427" s="1" t="s">
        <v>53</v>
      </c>
      <c r="H427" s="33" t="str">
        <f>VLOOKUP(Ahmed[[#This Row],[Category]],Code!$C$2:$D$5,2,0)</f>
        <v>F-101</v>
      </c>
      <c r="I427" s="1" t="s">
        <v>56</v>
      </c>
      <c r="J427" t="s">
        <v>598</v>
      </c>
      <c r="K427" s="1">
        <v>866.4</v>
      </c>
      <c r="L427" s="33">
        <f>Ahmed[[#This Row],[Sales]]*$L$1</f>
        <v>129960</v>
      </c>
      <c r="M427" s="33"/>
      <c r="N4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27" s="33" t="str">
        <f>IF(Ahmed[[#This Row],[Sales]]&gt;=500,"High","low")</f>
        <v>High</v>
      </c>
      <c r="P427" s="1">
        <v>4</v>
      </c>
      <c r="Q427" s="1">
        <v>0</v>
      </c>
      <c r="R427" s="2">
        <v>225.26400000000001</v>
      </c>
      <c r="S427" s="33">
        <f>Ahmed[[#This Row],[Profit]]-Ahmed[[#This Row],[Discount]]</f>
        <v>225.26400000000001</v>
      </c>
    </row>
    <row r="428" spans="1:19">
      <c r="A428" s="1">
        <v>426</v>
      </c>
      <c r="B428" s="1" t="s">
        <v>48</v>
      </c>
      <c r="C428" s="1" t="s">
        <v>58</v>
      </c>
      <c r="D428" s="1" t="s">
        <v>599</v>
      </c>
      <c r="E428" s="1" t="s">
        <v>149</v>
      </c>
      <c r="F428" s="1" t="s">
        <v>95</v>
      </c>
      <c r="G428" s="1" t="s">
        <v>53</v>
      </c>
      <c r="H428" s="33" t="str">
        <f>VLOOKUP(Ahmed[[#This Row],[Category]],Code!$C$2:$D$5,2,0)</f>
        <v>F-101</v>
      </c>
      <c r="I428" s="1" t="s">
        <v>72</v>
      </c>
      <c r="J428" t="s">
        <v>600</v>
      </c>
      <c r="K428" s="1">
        <v>28.4</v>
      </c>
      <c r="L428" s="33">
        <f>Ahmed[[#This Row],[Sales]]*$L$1</f>
        <v>4260</v>
      </c>
      <c r="M428" s="33"/>
      <c r="N4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28" s="33" t="str">
        <f>IF(Ahmed[[#This Row],[Sales]]&gt;=500,"High","low")</f>
        <v>low</v>
      </c>
      <c r="P428" s="1">
        <v>2</v>
      </c>
      <c r="Q428" s="1">
        <v>0</v>
      </c>
      <c r="R428" s="2">
        <v>11.076000000000001</v>
      </c>
      <c r="S428" s="33">
        <f>Ahmed[[#This Row],[Profit]]-Ahmed[[#This Row],[Discount]]</f>
        <v>11.076000000000001</v>
      </c>
    </row>
    <row r="429" spans="1:19">
      <c r="A429" s="1">
        <v>427</v>
      </c>
      <c r="B429" s="1" t="s">
        <v>48</v>
      </c>
      <c r="C429" s="1" t="s">
        <v>58</v>
      </c>
      <c r="D429" s="1" t="s">
        <v>599</v>
      </c>
      <c r="E429" s="1" t="s">
        <v>149</v>
      </c>
      <c r="F429" s="1" t="s">
        <v>95</v>
      </c>
      <c r="G429" s="1" t="s">
        <v>62</v>
      </c>
      <c r="H429" s="33" t="str">
        <f>VLOOKUP(Ahmed[[#This Row],[Category]],Code!$C$2:$D$5,2,0)</f>
        <v>O-102</v>
      </c>
      <c r="I429" s="1" t="s">
        <v>79</v>
      </c>
      <c r="J429" t="s">
        <v>601</v>
      </c>
      <c r="K429" s="1">
        <v>287.92</v>
      </c>
      <c r="L429" s="33">
        <f>Ahmed[[#This Row],[Sales]]*$L$1</f>
        <v>43188</v>
      </c>
      <c r="M429" s="33"/>
      <c r="N4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29" s="33" t="str">
        <f>IF(Ahmed[[#This Row],[Sales]]&gt;=500,"High","low")</f>
        <v>low</v>
      </c>
      <c r="P429" s="1">
        <v>8</v>
      </c>
      <c r="Q429" s="1">
        <v>0</v>
      </c>
      <c r="R429" s="2">
        <v>138.20160000000001</v>
      </c>
      <c r="S429" s="33">
        <f>Ahmed[[#This Row],[Profit]]-Ahmed[[#This Row],[Discount]]</f>
        <v>138.20160000000001</v>
      </c>
    </row>
    <row r="430" spans="1:19">
      <c r="A430" s="1">
        <v>428</v>
      </c>
      <c r="B430" s="1" t="s">
        <v>130</v>
      </c>
      <c r="C430" s="1" t="s">
        <v>92</v>
      </c>
      <c r="D430" s="1" t="s">
        <v>602</v>
      </c>
      <c r="E430" s="1" t="s">
        <v>162</v>
      </c>
      <c r="F430" s="1" t="s">
        <v>114</v>
      </c>
      <c r="G430" s="1" t="s">
        <v>76</v>
      </c>
      <c r="H430" s="33" t="str">
        <f>VLOOKUP(Ahmed[[#This Row],[Category]],Code!$C$2:$D$5,2,0)</f>
        <v>T-103</v>
      </c>
      <c r="I430" s="1" t="s">
        <v>313</v>
      </c>
      <c r="J430" t="s">
        <v>603</v>
      </c>
      <c r="K430" s="1">
        <v>69.989999999999995</v>
      </c>
      <c r="L430" s="33">
        <f>Ahmed[[#This Row],[Sales]]*$L$1</f>
        <v>10498.5</v>
      </c>
      <c r="M430" s="33"/>
      <c r="N4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30" s="33" t="str">
        <f>IF(Ahmed[[#This Row],[Sales]]&gt;=500,"High","low")</f>
        <v>low</v>
      </c>
      <c r="P430" s="1">
        <v>1</v>
      </c>
      <c r="Q430" s="1">
        <v>0</v>
      </c>
      <c r="R430" s="2">
        <v>30.095700000000001</v>
      </c>
      <c r="S430" s="33">
        <f>Ahmed[[#This Row],[Profit]]-Ahmed[[#This Row],[Discount]]</f>
        <v>30.095700000000001</v>
      </c>
    </row>
    <row r="431" spans="1:19">
      <c r="A431" s="1">
        <v>429</v>
      </c>
      <c r="B431" s="1" t="s">
        <v>65</v>
      </c>
      <c r="C431" s="1" t="s">
        <v>58</v>
      </c>
      <c r="D431" s="1" t="s">
        <v>311</v>
      </c>
      <c r="E431" s="1" t="s">
        <v>94</v>
      </c>
      <c r="F431" s="1" t="s">
        <v>95</v>
      </c>
      <c r="G431" s="1" t="s">
        <v>62</v>
      </c>
      <c r="H431" s="33" t="str">
        <f>VLOOKUP(Ahmed[[#This Row],[Category]],Code!$C$2:$D$5,2,0)</f>
        <v>O-102</v>
      </c>
      <c r="I431" s="1" t="s">
        <v>74</v>
      </c>
      <c r="J431" t="s">
        <v>604</v>
      </c>
      <c r="K431" s="1">
        <v>6.6719999999999988</v>
      </c>
      <c r="L431" s="33">
        <f>Ahmed[[#This Row],[Sales]]*$L$1</f>
        <v>1000.7999999999998</v>
      </c>
      <c r="M431" s="33"/>
      <c r="N43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431" s="33" t="str">
        <f>IF(Ahmed[[#This Row],[Sales]]&gt;=500,"High","low")</f>
        <v>low</v>
      </c>
      <c r="P431" s="1">
        <v>6</v>
      </c>
      <c r="Q431" s="1">
        <v>0.2</v>
      </c>
      <c r="R431" s="2">
        <v>0.50039999999999996</v>
      </c>
      <c r="S431" s="33">
        <f>Ahmed[[#This Row],[Profit]]-Ahmed[[#This Row],[Discount]]</f>
        <v>0.30039999999999994</v>
      </c>
    </row>
    <row r="432" spans="1:19">
      <c r="A432" s="1">
        <v>430</v>
      </c>
      <c r="B432" s="1" t="s">
        <v>65</v>
      </c>
      <c r="C432" s="1" t="s">
        <v>92</v>
      </c>
      <c r="D432" s="1" t="s">
        <v>605</v>
      </c>
      <c r="E432" s="1" t="s">
        <v>86</v>
      </c>
      <c r="F432" s="1" t="s">
        <v>52</v>
      </c>
      <c r="G432" s="1" t="s">
        <v>62</v>
      </c>
      <c r="H432" s="33" t="str">
        <f>VLOOKUP(Ahmed[[#This Row],[Category]],Code!$C$2:$D$5,2,0)</f>
        <v>O-102</v>
      </c>
      <c r="I432" s="1" t="s">
        <v>79</v>
      </c>
      <c r="J432" t="s">
        <v>606</v>
      </c>
      <c r="K432" s="1">
        <v>189.58800000000005</v>
      </c>
      <c r="L432" s="33">
        <f>Ahmed[[#This Row],[Sales]]*$L$1</f>
        <v>28438.200000000008</v>
      </c>
      <c r="M432" s="33"/>
      <c r="N4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32" s="33" t="str">
        <f>IF(Ahmed[[#This Row],[Sales]]&gt;=500,"High","low")</f>
        <v>low</v>
      </c>
      <c r="P432" s="1">
        <v>2</v>
      </c>
      <c r="Q432" s="1">
        <v>0.7</v>
      </c>
      <c r="R432" s="2">
        <v>-145.35079999999999</v>
      </c>
      <c r="S432" s="33">
        <f>Ahmed[[#This Row],[Profit]]-Ahmed[[#This Row],[Discount]]</f>
        <v>-146.05079999999998</v>
      </c>
    </row>
    <row r="433" spans="1:19">
      <c r="A433" s="1">
        <v>431</v>
      </c>
      <c r="B433" s="1" t="s">
        <v>65</v>
      </c>
      <c r="C433" s="1" t="s">
        <v>92</v>
      </c>
      <c r="D433" s="1" t="s">
        <v>605</v>
      </c>
      <c r="E433" s="1" t="s">
        <v>86</v>
      </c>
      <c r="F433" s="1" t="s">
        <v>52</v>
      </c>
      <c r="G433" s="1" t="s">
        <v>76</v>
      </c>
      <c r="H433" s="33" t="str">
        <f>VLOOKUP(Ahmed[[#This Row],[Category]],Code!$C$2:$D$5,2,0)</f>
        <v>T-103</v>
      </c>
      <c r="I433" s="1" t="s">
        <v>118</v>
      </c>
      <c r="J433" t="s">
        <v>330</v>
      </c>
      <c r="K433" s="1">
        <v>408.74399999999997</v>
      </c>
      <c r="L433" s="33">
        <f>Ahmed[[#This Row],[Sales]]*$L$1</f>
        <v>61311.6</v>
      </c>
      <c r="M433" s="33"/>
      <c r="N4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33" s="33" t="str">
        <f>IF(Ahmed[[#This Row],[Sales]]&gt;=500,"High","low")</f>
        <v>low</v>
      </c>
      <c r="P433" s="1">
        <v>7</v>
      </c>
      <c r="Q433" s="1">
        <v>0.2</v>
      </c>
      <c r="R433" s="2">
        <v>76.639499999999984</v>
      </c>
      <c r="S433" s="33">
        <f>Ahmed[[#This Row],[Profit]]-Ahmed[[#This Row],[Discount]]</f>
        <v>76.439499999999981</v>
      </c>
    </row>
    <row r="434" spans="1:19">
      <c r="A434" s="1">
        <v>432</v>
      </c>
      <c r="B434" s="1" t="s">
        <v>65</v>
      </c>
      <c r="C434" s="1" t="s">
        <v>92</v>
      </c>
      <c r="D434" s="1" t="s">
        <v>605</v>
      </c>
      <c r="E434" s="1" t="s">
        <v>86</v>
      </c>
      <c r="F434" s="1" t="s">
        <v>52</v>
      </c>
      <c r="G434" s="1" t="s">
        <v>76</v>
      </c>
      <c r="H434" s="33" t="str">
        <f>VLOOKUP(Ahmed[[#This Row],[Category]],Code!$C$2:$D$5,2,0)</f>
        <v>T-103</v>
      </c>
      <c r="I434" s="1" t="s">
        <v>118</v>
      </c>
      <c r="J434" t="s">
        <v>330</v>
      </c>
      <c r="K434" s="1">
        <v>291.95999999999998</v>
      </c>
      <c r="L434" s="33">
        <f>Ahmed[[#This Row],[Sales]]*$L$1</f>
        <v>43794</v>
      </c>
      <c r="M434" s="33"/>
      <c r="N4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34" s="33" t="str">
        <f>IF(Ahmed[[#This Row],[Sales]]&gt;=500,"High","low")</f>
        <v>low</v>
      </c>
      <c r="P434" s="1">
        <v>5</v>
      </c>
      <c r="Q434" s="1">
        <v>0.2</v>
      </c>
      <c r="R434" s="2">
        <v>54.742499999999978</v>
      </c>
      <c r="S434" s="33">
        <f>Ahmed[[#This Row],[Profit]]-Ahmed[[#This Row],[Discount]]</f>
        <v>54.542499999999976</v>
      </c>
    </row>
    <row r="435" spans="1:19">
      <c r="A435" s="1">
        <v>433</v>
      </c>
      <c r="B435" s="1" t="s">
        <v>65</v>
      </c>
      <c r="C435" s="1" t="s">
        <v>92</v>
      </c>
      <c r="D435" s="1" t="s">
        <v>605</v>
      </c>
      <c r="E435" s="1" t="s">
        <v>86</v>
      </c>
      <c r="F435" s="1" t="s">
        <v>52</v>
      </c>
      <c r="G435" s="1" t="s">
        <v>62</v>
      </c>
      <c r="H435" s="33" t="str">
        <f>VLOOKUP(Ahmed[[#This Row],[Category]],Code!$C$2:$D$5,2,0)</f>
        <v>O-102</v>
      </c>
      <c r="I435" s="1" t="s">
        <v>70</v>
      </c>
      <c r="J435" t="s">
        <v>607</v>
      </c>
      <c r="K435" s="1">
        <v>4.7679999999999998</v>
      </c>
      <c r="L435" s="33">
        <f>Ahmed[[#This Row],[Sales]]*$L$1</f>
        <v>715.19999999999993</v>
      </c>
      <c r="M435" s="33"/>
      <c r="N435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435" s="33" t="str">
        <f>IF(Ahmed[[#This Row],[Sales]]&gt;=500,"High","low")</f>
        <v>low</v>
      </c>
      <c r="P435" s="1">
        <v>2</v>
      </c>
      <c r="Q435" s="1">
        <v>0.2</v>
      </c>
      <c r="R435" s="2">
        <v>-0.7748000000000006</v>
      </c>
      <c r="S435" s="33">
        <f>Ahmed[[#This Row],[Profit]]-Ahmed[[#This Row],[Discount]]</f>
        <v>-0.97480000000000055</v>
      </c>
    </row>
    <row r="436" spans="1:19">
      <c r="A436" s="1">
        <v>434</v>
      </c>
      <c r="B436" s="1" t="s">
        <v>130</v>
      </c>
      <c r="C436" s="1" t="s">
        <v>49</v>
      </c>
      <c r="D436" s="1" t="s">
        <v>512</v>
      </c>
      <c r="E436" s="1" t="s">
        <v>513</v>
      </c>
      <c r="F436" s="1" t="s">
        <v>114</v>
      </c>
      <c r="G436" s="1" t="s">
        <v>62</v>
      </c>
      <c r="H436" s="33" t="str">
        <f>VLOOKUP(Ahmed[[#This Row],[Category]],Code!$C$2:$D$5,2,0)</f>
        <v>O-102</v>
      </c>
      <c r="I436" s="1" t="s">
        <v>70</v>
      </c>
      <c r="J436" t="s">
        <v>608</v>
      </c>
      <c r="K436" s="1">
        <v>714.30000000000007</v>
      </c>
      <c r="L436" s="33">
        <f>Ahmed[[#This Row],[Sales]]*$L$1</f>
        <v>107145.00000000001</v>
      </c>
      <c r="M436" s="33"/>
      <c r="N4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36" s="33" t="str">
        <f>IF(Ahmed[[#This Row],[Sales]]&gt;=500,"High","low")</f>
        <v>High</v>
      </c>
      <c r="P436" s="1">
        <v>5</v>
      </c>
      <c r="Q436" s="1">
        <v>0</v>
      </c>
      <c r="R436" s="2">
        <v>207.14699999999993</v>
      </c>
      <c r="S436" s="33">
        <f>Ahmed[[#This Row],[Profit]]-Ahmed[[#This Row],[Discount]]</f>
        <v>207.14699999999993</v>
      </c>
    </row>
    <row r="437" spans="1:19">
      <c r="A437" s="1">
        <v>435</v>
      </c>
      <c r="B437" s="1" t="s">
        <v>65</v>
      </c>
      <c r="C437" s="1" t="s">
        <v>49</v>
      </c>
      <c r="D437" s="1" t="s">
        <v>609</v>
      </c>
      <c r="E437" s="1" t="s">
        <v>67</v>
      </c>
      <c r="F437" s="1" t="s">
        <v>52</v>
      </c>
      <c r="G437" s="1" t="s">
        <v>62</v>
      </c>
      <c r="H437" s="33" t="str">
        <f>VLOOKUP(Ahmed[[#This Row],[Category]],Code!$C$2:$D$5,2,0)</f>
        <v>O-102</v>
      </c>
      <c r="I437" s="1" t="s">
        <v>79</v>
      </c>
      <c r="J437" t="s">
        <v>610</v>
      </c>
      <c r="K437" s="1">
        <v>4.8120000000000003</v>
      </c>
      <c r="L437" s="33">
        <f>Ahmed[[#This Row],[Sales]]*$L$1</f>
        <v>721.80000000000007</v>
      </c>
      <c r="M437" s="33"/>
      <c r="N43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437" s="33" t="str">
        <f>IF(Ahmed[[#This Row],[Sales]]&gt;=500,"High","low")</f>
        <v>low</v>
      </c>
      <c r="P437" s="1">
        <v>2</v>
      </c>
      <c r="Q437" s="1">
        <v>0.7</v>
      </c>
      <c r="R437" s="2">
        <v>-3.6891999999999996</v>
      </c>
      <c r="S437" s="33">
        <f>Ahmed[[#This Row],[Profit]]-Ahmed[[#This Row],[Discount]]</f>
        <v>-4.3891999999999998</v>
      </c>
    </row>
    <row r="438" spans="1:19">
      <c r="A438" s="1">
        <v>436</v>
      </c>
      <c r="B438" s="1" t="s">
        <v>65</v>
      </c>
      <c r="C438" s="1" t="s">
        <v>49</v>
      </c>
      <c r="D438" s="1" t="s">
        <v>609</v>
      </c>
      <c r="E438" s="1" t="s">
        <v>67</v>
      </c>
      <c r="F438" s="1" t="s">
        <v>52</v>
      </c>
      <c r="G438" s="1" t="s">
        <v>76</v>
      </c>
      <c r="H438" s="33" t="str">
        <f>VLOOKUP(Ahmed[[#This Row],[Category]],Code!$C$2:$D$5,2,0)</f>
        <v>T-103</v>
      </c>
      <c r="I438" s="1" t="s">
        <v>118</v>
      </c>
      <c r="J438" t="s">
        <v>611</v>
      </c>
      <c r="K438" s="1">
        <v>247.8</v>
      </c>
      <c r="L438" s="33">
        <f>Ahmed[[#This Row],[Sales]]*$L$1</f>
        <v>37170</v>
      </c>
      <c r="M438" s="33"/>
      <c r="N4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38" s="33" t="str">
        <f>IF(Ahmed[[#This Row],[Sales]]&gt;=500,"High","low")</f>
        <v>low</v>
      </c>
      <c r="P438" s="1">
        <v>5</v>
      </c>
      <c r="Q438" s="1">
        <v>0.2</v>
      </c>
      <c r="R438" s="2">
        <v>-18.584999999999994</v>
      </c>
      <c r="S438" s="33">
        <f>Ahmed[[#This Row],[Profit]]-Ahmed[[#This Row],[Discount]]</f>
        <v>-18.784999999999993</v>
      </c>
    </row>
    <row r="439" spans="1:19">
      <c r="A439" s="1">
        <v>437</v>
      </c>
      <c r="B439" s="1" t="s">
        <v>48</v>
      </c>
      <c r="C439" s="1" t="s">
        <v>92</v>
      </c>
      <c r="D439" s="1" t="s">
        <v>177</v>
      </c>
      <c r="E439" s="1" t="s">
        <v>139</v>
      </c>
      <c r="F439" s="1" t="s">
        <v>95</v>
      </c>
      <c r="G439" s="1" t="s">
        <v>76</v>
      </c>
      <c r="H439" s="33" t="str">
        <f>VLOOKUP(Ahmed[[#This Row],[Category]],Code!$C$2:$D$5,2,0)</f>
        <v>T-103</v>
      </c>
      <c r="I439" s="1" t="s">
        <v>313</v>
      </c>
      <c r="J439" t="s">
        <v>612</v>
      </c>
      <c r="K439" s="1">
        <v>1007.979</v>
      </c>
      <c r="L439" s="33">
        <f>Ahmed[[#This Row],[Sales]]*$L$1</f>
        <v>151196.85</v>
      </c>
      <c r="M439" s="33"/>
      <c r="N4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39" s="33" t="str">
        <f>IF(Ahmed[[#This Row],[Sales]]&gt;=500,"High","low")</f>
        <v>High</v>
      </c>
      <c r="P439" s="1">
        <v>3</v>
      </c>
      <c r="Q439" s="1">
        <v>0.3</v>
      </c>
      <c r="R439" s="2">
        <v>43.199100000000044</v>
      </c>
      <c r="S439" s="33">
        <f>Ahmed[[#This Row],[Profit]]-Ahmed[[#This Row],[Discount]]</f>
        <v>42.899100000000047</v>
      </c>
    </row>
    <row r="440" spans="1:19">
      <c r="A440" s="1">
        <v>438</v>
      </c>
      <c r="B440" s="1" t="s">
        <v>48</v>
      </c>
      <c r="C440" s="1" t="s">
        <v>92</v>
      </c>
      <c r="D440" s="1" t="s">
        <v>177</v>
      </c>
      <c r="E440" s="1" t="s">
        <v>139</v>
      </c>
      <c r="F440" s="1" t="s">
        <v>95</v>
      </c>
      <c r="G440" s="1" t="s">
        <v>62</v>
      </c>
      <c r="H440" s="33" t="str">
        <f>VLOOKUP(Ahmed[[#This Row],[Category]],Code!$C$2:$D$5,2,0)</f>
        <v>O-102</v>
      </c>
      <c r="I440" s="1" t="s">
        <v>87</v>
      </c>
      <c r="J440" t="s">
        <v>581</v>
      </c>
      <c r="K440" s="1">
        <v>313.488</v>
      </c>
      <c r="L440" s="33">
        <f>Ahmed[[#This Row],[Sales]]*$L$1</f>
        <v>47023.199999999997</v>
      </c>
      <c r="M440" s="33"/>
      <c r="N4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40" s="33" t="str">
        <f>IF(Ahmed[[#This Row],[Sales]]&gt;=500,"High","low")</f>
        <v>low</v>
      </c>
      <c r="P440" s="1">
        <v>7</v>
      </c>
      <c r="Q440" s="1">
        <v>0.2</v>
      </c>
      <c r="R440" s="2">
        <v>113.63939999999998</v>
      </c>
      <c r="S440" s="33">
        <f>Ahmed[[#This Row],[Profit]]-Ahmed[[#This Row],[Discount]]</f>
        <v>113.43939999999998</v>
      </c>
    </row>
    <row r="441" spans="1:19">
      <c r="A441" s="1">
        <v>439</v>
      </c>
      <c r="B441" s="1" t="s">
        <v>65</v>
      </c>
      <c r="C441" s="1" t="s">
        <v>58</v>
      </c>
      <c r="D441" s="1" t="s">
        <v>128</v>
      </c>
      <c r="E441" s="1" t="s">
        <v>94</v>
      </c>
      <c r="F441" s="1" t="s">
        <v>95</v>
      </c>
      <c r="G441" s="1" t="s">
        <v>62</v>
      </c>
      <c r="H441" s="33" t="str">
        <f>VLOOKUP(Ahmed[[#This Row],[Category]],Code!$C$2:$D$5,2,0)</f>
        <v>O-102</v>
      </c>
      <c r="I441" s="1" t="s">
        <v>87</v>
      </c>
      <c r="J441" t="s">
        <v>613</v>
      </c>
      <c r="K441" s="1">
        <v>31.872000000000003</v>
      </c>
      <c r="L441" s="33">
        <f>Ahmed[[#This Row],[Sales]]*$L$1</f>
        <v>4780.8</v>
      </c>
      <c r="M441" s="33"/>
      <c r="N4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41" s="33" t="str">
        <f>IF(Ahmed[[#This Row],[Sales]]&gt;=500,"High","low")</f>
        <v>low</v>
      </c>
      <c r="P441" s="1">
        <v>8</v>
      </c>
      <c r="Q441" s="1">
        <v>0.2</v>
      </c>
      <c r="R441" s="2">
        <v>11.553600000000003</v>
      </c>
      <c r="S441" s="33">
        <f>Ahmed[[#This Row],[Profit]]-Ahmed[[#This Row],[Discount]]</f>
        <v>11.353600000000004</v>
      </c>
    </row>
    <row r="442" spans="1:19">
      <c r="A442" s="1">
        <v>440</v>
      </c>
      <c r="B442" s="1" t="s">
        <v>48</v>
      </c>
      <c r="C442" s="1" t="s">
        <v>58</v>
      </c>
      <c r="D442" s="1" t="s">
        <v>161</v>
      </c>
      <c r="E442" s="1" t="s">
        <v>162</v>
      </c>
      <c r="F442" s="1" t="s">
        <v>114</v>
      </c>
      <c r="G442" s="1" t="s">
        <v>53</v>
      </c>
      <c r="H442" s="33" t="str">
        <f>VLOOKUP(Ahmed[[#This Row],[Category]],Code!$C$2:$D$5,2,0)</f>
        <v>F-101</v>
      </c>
      <c r="I442" s="1" t="s">
        <v>56</v>
      </c>
      <c r="J442" t="s">
        <v>614</v>
      </c>
      <c r="K442" s="1">
        <v>207.84600000000003</v>
      </c>
      <c r="L442" s="33">
        <f>Ahmed[[#This Row],[Sales]]*$L$1</f>
        <v>31176.900000000005</v>
      </c>
      <c r="M442" s="33"/>
      <c r="N4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42" s="33" t="str">
        <f>IF(Ahmed[[#This Row],[Sales]]&gt;=500,"High","low")</f>
        <v>low</v>
      </c>
      <c r="P442" s="1">
        <v>3</v>
      </c>
      <c r="Q442" s="1">
        <v>0.1</v>
      </c>
      <c r="R442" s="2">
        <v>2.3093999999999895</v>
      </c>
      <c r="S442" s="33">
        <f>Ahmed[[#This Row],[Profit]]-Ahmed[[#This Row],[Discount]]</f>
        <v>2.2093999999999894</v>
      </c>
    </row>
    <row r="443" spans="1:19">
      <c r="A443" s="1">
        <v>441</v>
      </c>
      <c r="B443" s="1" t="s">
        <v>48</v>
      </c>
      <c r="C443" s="1" t="s">
        <v>49</v>
      </c>
      <c r="D443" s="1" t="s">
        <v>383</v>
      </c>
      <c r="E443" s="1" t="s">
        <v>149</v>
      </c>
      <c r="F443" s="1" t="s">
        <v>95</v>
      </c>
      <c r="G443" s="1" t="s">
        <v>53</v>
      </c>
      <c r="H443" s="33" t="str">
        <f>VLOOKUP(Ahmed[[#This Row],[Category]],Code!$C$2:$D$5,2,0)</f>
        <v>F-101</v>
      </c>
      <c r="I443" s="1" t="s">
        <v>72</v>
      </c>
      <c r="J443" t="s">
        <v>615</v>
      </c>
      <c r="K443" s="1">
        <v>12.22</v>
      </c>
      <c r="L443" s="33">
        <f>Ahmed[[#This Row],[Sales]]*$L$1</f>
        <v>1833</v>
      </c>
      <c r="M443" s="33"/>
      <c r="N44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443" s="33" t="str">
        <f>IF(Ahmed[[#This Row],[Sales]]&gt;=500,"High","low")</f>
        <v>low</v>
      </c>
      <c r="P443" s="1">
        <v>1</v>
      </c>
      <c r="Q443" s="1">
        <v>0</v>
      </c>
      <c r="R443" s="2">
        <v>3.6659999999999986</v>
      </c>
      <c r="S443" s="33">
        <f>Ahmed[[#This Row],[Profit]]-Ahmed[[#This Row],[Discount]]</f>
        <v>3.6659999999999986</v>
      </c>
    </row>
    <row r="444" spans="1:19">
      <c r="A444" s="1">
        <v>442</v>
      </c>
      <c r="B444" s="1" t="s">
        <v>48</v>
      </c>
      <c r="C444" s="1" t="s">
        <v>49</v>
      </c>
      <c r="D444" s="1" t="s">
        <v>383</v>
      </c>
      <c r="E444" s="1" t="s">
        <v>149</v>
      </c>
      <c r="F444" s="1" t="s">
        <v>95</v>
      </c>
      <c r="G444" s="1" t="s">
        <v>62</v>
      </c>
      <c r="H444" s="33" t="str">
        <f>VLOOKUP(Ahmed[[#This Row],[Category]],Code!$C$2:$D$5,2,0)</f>
        <v>O-102</v>
      </c>
      <c r="I444" s="1" t="s">
        <v>70</v>
      </c>
      <c r="J444" t="s">
        <v>616</v>
      </c>
      <c r="K444" s="1">
        <v>194.94</v>
      </c>
      <c r="L444" s="33">
        <f>Ahmed[[#This Row],[Sales]]*$L$1</f>
        <v>29241</v>
      </c>
      <c r="M444" s="33"/>
      <c r="N4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44" s="33" t="str">
        <f>IF(Ahmed[[#This Row],[Sales]]&gt;=500,"High","low")</f>
        <v>low</v>
      </c>
      <c r="P444" s="1">
        <v>3</v>
      </c>
      <c r="Q444" s="1">
        <v>0</v>
      </c>
      <c r="R444" s="2">
        <v>23.392800000000008</v>
      </c>
      <c r="S444" s="33">
        <f>Ahmed[[#This Row],[Profit]]-Ahmed[[#This Row],[Discount]]</f>
        <v>23.392800000000008</v>
      </c>
    </row>
    <row r="445" spans="1:19">
      <c r="A445" s="1">
        <v>443</v>
      </c>
      <c r="B445" s="1" t="s">
        <v>48</v>
      </c>
      <c r="C445" s="1" t="s">
        <v>49</v>
      </c>
      <c r="D445" s="1" t="s">
        <v>383</v>
      </c>
      <c r="E445" s="1" t="s">
        <v>149</v>
      </c>
      <c r="F445" s="1" t="s">
        <v>95</v>
      </c>
      <c r="G445" s="1" t="s">
        <v>62</v>
      </c>
      <c r="H445" s="33" t="str">
        <f>VLOOKUP(Ahmed[[#This Row],[Category]],Code!$C$2:$D$5,2,0)</f>
        <v>O-102</v>
      </c>
      <c r="I445" s="1" t="s">
        <v>70</v>
      </c>
      <c r="J445" t="s">
        <v>617</v>
      </c>
      <c r="K445" s="1">
        <v>70.949999999999989</v>
      </c>
      <c r="L445" s="33">
        <f>Ahmed[[#This Row],[Sales]]*$L$1</f>
        <v>10642.499999999998</v>
      </c>
      <c r="M445" s="33"/>
      <c r="N4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45" s="33" t="str">
        <f>IF(Ahmed[[#This Row],[Sales]]&gt;=500,"High","low")</f>
        <v>low</v>
      </c>
      <c r="P445" s="1">
        <v>3</v>
      </c>
      <c r="Q445" s="1">
        <v>0</v>
      </c>
      <c r="R445" s="2">
        <v>20.575499999999998</v>
      </c>
      <c r="S445" s="33">
        <f>Ahmed[[#This Row],[Profit]]-Ahmed[[#This Row],[Discount]]</f>
        <v>20.575499999999998</v>
      </c>
    </row>
    <row r="446" spans="1:19">
      <c r="A446" s="1">
        <v>444</v>
      </c>
      <c r="B446" s="1" t="s">
        <v>48</v>
      </c>
      <c r="C446" s="1" t="s">
        <v>49</v>
      </c>
      <c r="D446" s="1" t="s">
        <v>383</v>
      </c>
      <c r="E446" s="1" t="s">
        <v>149</v>
      </c>
      <c r="F446" s="1" t="s">
        <v>95</v>
      </c>
      <c r="G446" s="1" t="s">
        <v>62</v>
      </c>
      <c r="H446" s="33" t="str">
        <f>VLOOKUP(Ahmed[[#This Row],[Category]],Code!$C$2:$D$5,2,0)</f>
        <v>O-102</v>
      </c>
      <c r="I446" s="1" t="s">
        <v>87</v>
      </c>
      <c r="J446" t="s">
        <v>618</v>
      </c>
      <c r="K446" s="1">
        <v>91.36</v>
      </c>
      <c r="L446" s="33">
        <f>Ahmed[[#This Row],[Sales]]*$L$1</f>
        <v>13704</v>
      </c>
      <c r="M446" s="33"/>
      <c r="N4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46" s="33" t="str">
        <f>IF(Ahmed[[#This Row],[Sales]]&gt;=500,"High","low")</f>
        <v>low</v>
      </c>
      <c r="P446" s="1">
        <v>4</v>
      </c>
      <c r="Q446" s="1">
        <v>0</v>
      </c>
      <c r="R446" s="2">
        <v>42.025599999999997</v>
      </c>
      <c r="S446" s="33">
        <f>Ahmed[[#This Row],[Profit]]-Ahmed[[#This Row],[Discount]]</f>
        <v>42.025599999999997</v>
      </c>
    </row>
    <row r="447" spans="1:19">
      <c r="A447" s="1">
        <v>445</v>
      </c>
      <c r="B447" s="1" t="s">
        <v>48</v>
      </c>
      <c r="C447" s="1" t="s">
        <v>49</v>
      </c>
      <c r="D447" s="1" t="s">
        <v>383</v>
      </c>
      <c r="E447" s="1" t="s">
        <v>149</v>
      </c>
      <c r="F447" s="1" t="s">
        <v>95</v>
      </c>
      <c r="G447" s="1" t="s">
        <v>53</v>
      </c>
      <c r="H447" s="33" t="str">
        <f>VLOOKUP(Ahmed[[#This Row],[Category]],Code!$C$2:$D$5,2,0)</f>
        <v>F-101</v>
      </c>
      <c r="I447" s="1" t="s">
        <v>56</v>
      </c>
      <c r="J447" t="s">
        <v>619</v>
      </c>
      <c r="K447" s="1">
        <v>242.94</v>
      </c>
      <c r="L447" s="33">
        <f>Ahmed[[#This Row],[Sales]]*$L$1</f>
        <v>36441</v>
      </c>
      <c r="M447" s="33"/>
      <c r="N4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47" s="33" t="str">
        <f>IF(Ahmed[[#This Row],[Sales]]&gt;=500,"High","low")</f>
        <v>low</v>
      </c>
      <c r="P447" s="1">
        <v>3</v>
      </c>
      <c r="Q447" s="1">
        <v>0</v>
      </c>
      <c r="R447" s="2">
        <v>29.152800000000013</v>
      </c>
      <c r="S447" s="33">
        <f>Ahmed[[#This Row],[Profit]]-Ahmed[[#This Row],[Discount]]</f>
        <v>29.152800000000013</v>
      </c>
    </row>
    <row r="448" spans="1:19">
      <c r="A448" s="1">
        <v>446</v>
      </c>
      <c r="B448" s="1" t="s">
        <v>48</v>
      </c>
      <c r="C448" s="1" t="s">
        <v>49</v>
      </c>
      <c r="D448" s="1" t="s">
        <v>383</v>
      </c>
      <c r="E448" s="1" t="s">
        <v>149</v>
      </c>
      <c r="F448" s="1" t="s">
        <v>95</v>
      </c>
      <c r="G448" s="1" t="s">
        <v>62</v>
      </c>
      <c r="H448" s="33" t="str">
        <f>VLOOKUP(Ahmed[[#This Row],[Category]],Code!$C$2:$D$5,2,0)</f>
        <v>O-102</v>
      </c>
      <c r="I448" s="1" t="s">
        <v>63</v>
      </c>
      <c r="J448" t="s">
        <v>620</v>
      </c>
      <c r="K448" s="1">
        <v>22.05</v>
      </c>
      <c r="L448" s="33">
        <f>Ahmed[[#This Row],[Sales]]*$L$1</f>
        <v>3307.5</v>
      </c>
      <c r="M448" s="33"/>
      <c r="N4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48" s="33" t="str">
        <f>IF(Ahmed[[#This Row],[Sales]]&gt;=500,"High","low")</f>
        <v>low</v>
      </c>
      <c r="P448" s="1">
        <v>7</v>
      </c>
      <c r="Q448" s="1">
        <v>0</v>
      </c>
      <c r="R448" s="2">
        <v>10.584</v>
      </c>
      <c r="S448" s="33">
        <f>Ahmed[[#This Row],[Profit]]-Ahmed[[#This Row],[Discount]]</f>
        <v>10.584</v>
      </c>
    </row>
    <row r="449" spans="1:19">
      <c r="A449" s="1">
        <v>447</v>
      </c>
      <c r="B449" s="1" t="s">
        <v>48</v>
      </c>
      <c r="C449" s="1" t="s">
        <v>49</v>
      </c>
      <c r="D449" s="1" t="s">
        <v>247</v>
      </c>
      <c r="E449" s="1" t="s">
        <v>156</v>
      </c>
      <c r="F449" s="1" t="s">
        <v>95</v>
      </c>
      <c r="G449" s="1" t="s">
        <v>53</v>
      </c>
      <c r="H449" s="33" t="str">
        <f>VLOOKUP(Ahmed[[#This Row],[Category]],Code!$C$2:$D$5,2,0)</f>
        <v>F-101</v>
      </c>
      <c r="I449" s="1" t="s">
        <v>72</v>
      </c>
      <c r="J449" t="s">
        <v>621</v>
      </c>
      <c r="K449" s="1">
        <v>2.91</v>
      </c>
      <c r="L449" s="33">
        <f>Ahmed[[#This Row],[Sales]]*$L$1</f>
        <v>436.5</v>
      </c>
      <c r="M449" s="33"/>
      <c r="N449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449" s="33" t="str">
        <f>IF(Ahmed[[#This Row],[Sales]]&gt;=500,"High","low")</f>
        <v>low</v>
      </c>
      <c r="P449" s="1">
        <v>1</v>
      </c>
      <c r="Q449" s="1">
        <v>0</v>
      </c>
      <c r="R449" s="2">
        <v>1.3676999999999999</v>
      </c>
      <c r="S449" s="33">
        <f>Ahmed[[#This Row],[Profit]]-Ahmed[[#This Row],[Discount]]</f>
        <v>1.3676999999999999</v>
      </c>
    </row>
    <row r="450" spans="1:19">
      <c r="A450" s="1">
        <v>448</v>
      </c>
      <c r="B450" s="1" t="s">
        <v>48</v>
      </c>
      <c r="C450" s="1" t="s">
        <v>49</v>
      </c>
      <c r="D450" s="1" t="s">
        <v>622</v>
      </c>
      <c r="E450" s="1" t="s">
        <v>162</v>
      </c>
      <c r="F450" s="1" t="s">
        <v>114</v>
      </c>
      <c r="G450" s="1" t="s">
        <v>62</v>
      </c>
      <c r="H450" s="33" t="str">
        <f>VLOOKUP(Ahmed[[#This Row],[Category]],Code!$C$2:$D$5,2,0)</f>
        <v>O-102</v>
      </c>
      <c r="I450" s="1" t="s">
        <v>74</v>
      </c>
      <c r="J450" t="s">
        <v>623</v>
      </c>
      <c r="K450" s="1">
        <v>59.519999999999996</v>
      </c>
      <c r="L450" s="33">
        <f>Ahmed[[#This Row],[Sales]]*$L$1</f>
        <v>8928</v>
      </c>
      <c r="M450" s="33"/>
      <c r="N4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50" s="33" t="str">
        <f>IF(Ahmed[[#This Row],[Sales]]&gt;=500,"High","low")</f>
        <v>low</v>
      </c>
      <c r="P450" s="1">
        <v>3</v>
      </c>
      <c r="Q450" s="1">
        <v>0</v>
      </c>
      <c r="R450" s="2">
        <v>15.475200000000001</v>
      </c>
      <c r="S450" s="33">
        <f>Ahmed[[#This Row],[Profit]]-Ahmed[[#This Row],[Discount]]</f>
        <v>15.475200000000001</v>
      </c>
    </row>
    <row r="451" spans="1:19">
      <c r="A451" s="1">
        <v>449</v>
      </c>
      <c r="B451" s="1" t="s">
        <v>48</v>
      </c>
      <c r="C451" s="1" t="s">
        <v>49</v>
      </c>
      <c r="D451" s="1" t="s">
        <v>622</v>
      </c>
      <c r="E451" s="1" t="s">
        <v>162</v>
      </c>
      <c r="F451" s="1" t="s">
        <v>114</v>
      </c>
      <c r="G451" s="1" t="s">
        <v>62</v>
      </c>
      <c r="H451" s="33" t="str">
        <f>VLOOKUP(Ahmed[[#This Row],[Category]],Code!$C$2:$D$5,2,0)</f>
        <v>O-102</v>
      </c>
      <c r="I451" s="1" t="s">
        <v>70</v>
      </c>
      <c r="J451" t="s">
        <v>624</v>
      </c>
      <c r="K451" s="1">
        <v>161.94</v>
      </c>
      <c r="L451" s="33">
        <f>Ahmed[[#This Row],[Sales]]*$L$1</f>
        <v>24291</v>
      </c>
      <c r="M451" s="33"/>
      <c r="N4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51" s="33" t="str">
        <f>IF(Ahmed[[#This Row],[Sales]]&gt;=500,"High","low")</f>
        <v>low</v>
      </c>
      <c r="P451" s="1">
        <v>3</v>
      </c>
      <c r="Q451" s="1">
        <v>0</v>
      </c>
      <c r="R451" s="2">
        <v>9.716399999999993</v>
      </c>
      <c r="S451" s="33">
        <f>Ahmed[[#This Row],[Profit]]-Ahmed[[#This Row],[Discount]]</f>
        <v>9.716399999999993</v>
      </c>
    </row>
    <row r="452" spans="1:19">
      <c r="A452" s="1">
        <v>450</v>
      </c>
      <c r="B452" s="1" t="s">
        <v>48</v>
      </c>
      <c r="C452" s="1" t="s">
        <v>49</v>
      </c>
      <c r="D452" s="1" t="s">
        <v>622</v>
      </c>
      <c r="E452" s="1" t="s">
        <v>162</v>
      </c>
      <c r="F452" s="1" t="s">
        <v>114</v>
      </c>
      <c r="G452" s="1" t="s">
        <v>62</v>
      </c>
      <c r="H452" s="33" t="str">
        <f>VLOOKUP(Ahmed[[#This Row],[Category]],Code!$C$2:$D$5,2,0)</f>
        <v>O-102</v>
      </c>
      <c r="I452" s="1" t="s">
        <v>74</v>
      </c>
      <c r="J452" t="s">
        <v>625</v>
      </c>
      <c r="K452" s="1">
        <v>263.88</v>
      </c>
      <c r="L452" s="33">
        <f>Ahmed[[#This Row],[Sales]]*$L$1</f>
        <v>39582</v>
      </c>
      <c r="M452" s="33"/>
      <c r="N4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52" s="33" t="str">
        <f>IF(Ahmed[[#This Row],[Sales]]&gt;=500,"High","low")</f>
        <v>low</v>
      </c>
      <c r="P452" s="1">
        <v>6</v>
      </c>
      <c r="Q452" s="1">
        <v>0</v>
      </c>
      <c r="R452" s="2">
        <v>71.247600000000006</v>
      </c>
      <c r="S452" s="33">
        <f>Ahmed[[#This Row],[Profit]]-Ahmed[[#This Row],[Discount]]</f>
        <v>71.247600000000006</v>
      </c>
    </row>
    <row r="453" spans="1:19">
      <c r="A453" s="1">
        <v>451</v>
      </c>
      <c r="B453" s="1" t="s">
        <v>48</v>
      </c>
      <c r="C453" s="1" t="s">
        <v>49</v>
      </c>
      <c r="D453" s="1" t="s">
        <v>622</v>
      </c>
      <c r="E453" s="1" t="s">
        <v>162</v>
      </c>
      <c r="F453" s="1" t="s">
        <v>114</v>
      </c>
      <c r="G453" s="1" t="s">
        <v>62</v>
      </c>
      <c r="H453" s="33" t="str">
        <f>VLOOKUP(Ahmed[[#This Row],[Category]],Code!$C$2:$D$5,2,0)</f>
        <v>O-102</v>
      </c>
      <c r="I453" s="1" t="s">
        <v>74</v>
      </c>
      <c r="J453" t="s">
        <v>626</v>
      </c>
      <c r="K453" s="1">
        <v>30.48</v>
      </c>
      <c r="L453" s="33">
        <f>Ahmed[[#This Row],[Sales]]*$L$1</f>
        <v>4572</v>
      </c>
      <c r="M453" s="33"/>
      <c r="N4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53" s="33" t="str">
        <f>IF(Ahmed[[#This Row],[Sales]]&gt;=500,"High","low")</f>
        <v>low</v>
      </c>
      <c r="P453" s="1">
        <v>3</v>
      </c>
      <c r="Q453" s="1">
        <v>0</v>
      </c>
      <c r="R453" s="2">
        <v>7.9248000000000012</v>
      </c>
      <c r="S453" s="33">
        <f>Ahmed[[#This Row],[Profit]]-Ahmed[[#This Row],[Discount]]</f>
        <v>7.9248000000000012</v>
      </c>
    </row>
    <row r="454" spans="1:19">
      <c r="A454" s="1">
        <v>452</v>
      </c>
      <c r="B454" s="1" t="s">
        <v>48</v>
      </c>
      <c r="C454" s="1" t="s">
        <v>49</v>
      </c>
      <c r="D454" s="1" t="s">
        <v>622</v>
      </c>
      <c r="E454" s="1" t="s">
        <v>162</v>
      </c>
      <c r="F454" s="1" t="s">
        <v>114</v>
      </c>
      <c r="G454" s="1" t="s">
        <v>62</v>
      </c>
      <c r="H454" s="33" t="str">
        <f>VLOOKUP(Ahmed[[#This Row],[Category]],Code!$C$2:$D$5,2,0)</f>
        <v>O-102</v>
      </c>
      <c r="I454" s="1" t="s">
        <v>74</v>
      </c>
      <c r="J454" t="s">
        <v>627</v>
      </c>
      <c r="K454" s="1">
        <v>9.84</v>
      </c>
      <c r="L454" s="33">
        <f>Ahmed[[#This Row],[Sales]]*$L$1</f>
        <v>1476</v>
      </c>
      <c r="M454" s="33"/>
      <c r="N45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454" s="33" t="str">
        <f>IF(Ahmed[[#This Row],[Sales]]&gt;=500,"High","low")</f>
        <v>low</v>
      </c>
      <c r="P454" s="1">
        <v>3</v>
      </c>
      <c r="Q454" s="1">
        <v>0</v>
      </c>
      <c r="R454" s="2">
        <v>2.8535999999999988</v>
      </c>
      <c r="S454" s="33">
        <f>Ahmed[[#This Row],[Profit]]-Ahmed[[#This Row],[Discount]]</f>
        <v>2.8535999999999988</v>
      </c>
    </row>
    <row r="455" spans="1:19">
      <c r="A455" s="1">
        <v>453</v>
      </c>
      <c r="B455" s="1" t="s">
        <v>48</v>
      </c>
      <c r="C455" s="1" t="s">
        <v>49</v>
      </c>
      <c r="D455" s="1" t="s">
        <v>622</v>
      </c>
      <c r="E455" s="1" t="s">
        <v>162</v>
      </c>
      <c r="F455" s="1" t="s">
        <v>114</v>
      </c>
      <c r="G455" s="1" t="s">
        <v>76</v>
      </c>
      <c r="H455" s="33" t="str">
        <f>VLOOKUP(Ahmed[[#This Row],[Category]],Code!$C$2:$D$5,2,0)</f>
        <v>T-103</v>
      </c>
      <c r="I455" s="1" t="s">
        <v>77</v>
      </c>
      <c r="J455" t="s">
        <v>628</v>
      </c>
      <c r="K455" s="1">
        <v>35.119999999999997</v>
      </c>
      <c r="L455" s="33">
        <f>Ahmed[[#This Row],[Sales]]*$L$1</f>
        <v>5268</v>
      </c>
      <c r="M455" s="33"/>
      <c r="N4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55" s="33" t="str">
        <f>IF(Ahmed[[#This Row],[Sales]]&gt;=500,"High","low")</f>
        <v>low</v>
      </c>
      <c r="P455" s="1">
        <v>4</v>
      </c>
      <c r="Q455" s="1">
        <v>0</v>
      </c>
      <c r="R455" s="2">
        <v>9.1311999999999998</v>
      </c>
      <c r="S455" s="33">
        <f>Ahmed[[#This Row],[Profit]]-Ahmed[[#This Row],[Discount]]</f>
        <v>9.1311999999999998</v>
      </c>
    </row>
    <row r="456" spans="1:19">
      <c r="A456" s="1">
        <v>454</v>
      </c>
      <c r="B456" s="1" t="s">
        <v>65</v>
      </c>
      <c r="C456" s="1" t="s">
        <v>58</v>
      </c>
      <c r="D456" s="1" t="s">
        <v>355</v>
      </c>
      <c r="E456" s="1" t="s">
        <v>248</v>
      </c>
      <c r="F456" s="1" t="s">
        <v>114</v>
      </c>
      <c r="G456" s="1" t="s">
        <v>53</v>
      </c>
      <c r="H456" s="33" t="str">
        <f>VLOOKUP(Ahmed[[#This Row],[Category]],Code!$C$2:$D$5,2,0)</f>
        <v>F-101</v>
      </c>
      <c r="I456" s="1" t="s">
        <v>68</v>
      </c>
      <c r="J456" t="s">
        <v>83</v>
      </c>
      <c r="K456" s="1">
        <v>284.36399999999998</v>
      </c>
      <c r="L456" s="33">
        <f>Ahmed[[#This Row],[Sales]]*$L$1</f>
        <v>42654.6</v>
      </c>
      <c r="M456" s="33"/>
      <c r="N4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56" s="33" t="str">
        <f>IF(Ahmed[[#This Row],[Sales]]&gt;=500,"High","low")</f>
        <v>low</v>
      </c>
      <c r="P456" s="1">
        <v>2</v>
      </c>
      <c r="Q456" s="1">
        <v>0.4</v>
      </c>
      <c r="R456" s="2">
        <v>-75.830400000000054</v>
      </c>
      <c r="S456" s="33">
        <f>Ahmed[[#This Row],[Profit]]-Ahmed[[#This Row],[Discount]]</f>
        <v>-76.23040000000006</v>
      </c>
    </row>
    <row r="457" spans="1:19">
      <c r="A457" s="1">
        <v>455</v>
      </c>
      <c r="B457" s="1" t="s">
        <v>65</v>
      </c>
      <c r="C457" s="1" t="s">
        <v>58</v>
      </c>
      <c r="D457" s="1" t="s">
        <v>355</v>
      </c>
      <c r="E457" s="1" t="s">
        <v>248</v>
      </c>
      <c r="F457" s="1" t="s">
        <v>114</v>
      </c>
      <c r="G457" s="1" t="s">
        <v>62</v>
      </c>
      <c r="H457" s="33" t="str">
        <f>VLOOKUP(Ahmed[[#This Row],[Category]],Code!$C$2:$D$5,2,0)</f>
        <v>O-102</v>
      </c>
      <c r="I457" s="1" t="s">
        <v>70</v>
      </c>
      <c r="J457" t="s">
        <v>629</v>
      </c>
      <c r="K457" s="1">
        <v>665.40800000000002</v>
      </c>
      <c r="L457" s="33">
        <f>Ahmed[[#This Row],[Sales]]*$L$1</f>
        <v>99811.199999999997</v>
      </c>
      <c r="M457" s="33"/>
      <c r="N4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57" s="33" t="str">
        <f>IF(Ahmed[[#This Row],[Sales]]&gt;=500,"High","low")</f>
        <v>High</v>
      </c>
      <c r="P457" s="1">
        <v>2</v>
      </c>
      <c r="Q457" s="1">
        <v>0.2</v>
      </c>
      <c r="R457" s="2">
        <v>66.540799999999962</v>
      </c>
      <c r="S457" s="33">
        <f>Ahmed[[#This Row],[Profit]]-Ahmed[[#This Row],[Discount]]</f>
        <v>66.340799999999959</v>
      </c>
    </row>
    <row r="458" spans="1:19">
      <c r="A458" s="1">
        <v>456</v>
      </c>
      <c r="B458" s="1" t="s">
        <v>65</v>
      </c>
      <c r="C458" s="1" t="s">
        <v>58</v>
      </c>
      <c r="D458" s="1" t="s">
        <v>630</v>
      </c>
      <c r="E458" s="1" t="s">
        <v>302</v>
      </c>
      <c r="F458" s="1" t="s">
        <v>95</v>
      </c>
      <c r="G458" s="1" t="s">
        <v>76</v>
      </c>
      <c r="H458" s="33" t="str">
        <f>VLOOKUP(Ahmed[[#This Row],[Category]],Code!$C$2:$D$5,2,0)</f>
        <v>T-103</v>
      </c>
      <c r="I458" s="1" t="s">
        <v>118</v>
      </c>
      <c r="J458" t="s">
        <v>631</v>
      </c>
      <c r="K458" s="1">
        <v>63.88</v>
      </c>
      <c r="L458" s="33">
        <f>Ahmed[[#This Row],[Sales]]*$L$1</f>
        <v>9582</v>
      </c>
      <c r="M458" s="33"/>
      <c r="N4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58" s="33" t="str">
        <f>IF(Ahmed[[#This Row],[Sales]]&gt;=500,"High","low")</f>
        <v>low</v>
      </c>
      <c r="P458" s="1">
        <v>4</v>
      </c>
      <c r="Q458" s="1">
        <v>0</v>
      </c>
      <c r="R458" s="2">
        <v>24.913200000000003</v>
      </c>
      <c r="S458" s="33">
        <f>Ahmed[[#This Row],[Profit]]-Ahmed[[#This Row],[Discount]]</f>
        <v>24.913200000000003</v>
      </c>
    </row>
    <row r="459" spans="1:19">
      <c r="A459" s="1">
        <v>457</v>
      </c>
      <c r="B459" s="1" t="s">
        <v>65</v>
      </c>
      <c r="C459" s="1" t="s">
        <v>49</v>
      </c>
      <c r="D459" s="1" t="s">
        <v>85</v>
      </c>
      <c r="E459" s="1" t="s">
        <v>60</v>
      </c>
      <c r="F459" s="1" t="s">
        <v>61</v>
      </c>
      <c r="G459" s="1" t="s">
        <v>53</v>
      </c>
      <c r="H459" s="33" t="str">
        <f>VLOOKUP(Ahmed[[#This Row],[Category]],Code!$C$2:$D$5,2,0)</f>
        <v>F-101</v>
      </c>
      <c r="I459" s="1" t="s">
        <v>56</v>
      </c>
      <c r="J459" t="s">
        <v>632</v>
      </c>
      <c r="K459" s="1">
        <v>129.56800000000001</v>
      </c>
      <c r="L459" s="33">
        <f>Ahmed[[#This Row],[Sales]]*$L$1</f>
        <v>19435.2</v>
      </c>
      <c r="M459" s="33"/>
      <c r="N4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59" s="33" t="str">
        <f>IF(Ahmed[[#This Row],[Sales]]&gt;=500,"High","low")</f>
        <v>low</v>
      </c>
      <c r="P459" s="1">
        <v>2</v>
      </c>
      <c r="Q459" s="1">
        <v>0.2</v>
      </c>
      <c r="R459" s="2">
        <v>-24.294000000000018</v>
      </c>
      <c r="S459" s="33">
        <f>Ahmed[[#This Row],[Profit]]-Ahmed[[#This Row],[Discount]]</f>
        <v>-24.494000000000018</v>
      </c>
    </row>
    <row r="460" spans="1:19">
      <c r="A460" s="1">
        <v>458</v>
      </c>
      <c r="B460" s="1" t="s">
        <v>65</v>
      </c>
      <c r="C460" s="1" t="s">
        <v>49</v>
      </c>
      <c r="D460" s="1" t="s">
        <v>198</v>
      </c>
      <c r="E460" s="1" t="s">
        <v>139</v>
      </c>
      <c r="F460" s="1" t="s">
        <v>95</v>
      </c>
      <c r="G460" s="1" t="s">
        <v>53</v>
      </c>
      <c r="H460" s="33" t="str">
        <f>VLOOKUP(Ahmed[[#This Row],[Category]],Code!$C$2:$D$5,2,0)</f>
        <v>F-101</v>
      </c>
      <c r="I460" s="1" t="s">
        <v>56</v>
      </c>
      <c r="J460" t="s">
        <v>633</v>
      </c>
      <c r="K460" s="1">
        <v>747.55799999999999</v>
      </c>
      <c r="L460" s="33">
        <f>Ahmed[[#This Row],[Sales]]*$L$1</f>
        <v>112133.7</v>
      </c>
      <c r="M460" s="33"/>
      <c r="N4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60" s="33" t="str">
        <f>IF(Ahmed[[#This Row],[Sales]]&gt;=500,"High","low")</f>
        <v>High</v>
      </c>
      <c r="P460" s="1">
        <v>3</v>
      </c>
      <c r="Q460" s="1">
        <v>0.3</v>
      </c>
      <c r="R460" s="2">
        <v>-96.11460000000011</v>
      </c>
      <c r="S460" s="33">
        <f>Ahmed[[#This Row],[Profit]]-Ahmed[[#This Row],[Discount]]</f>
        <v>-96.414600000000107</v>
      </c>
    </row>
    <row r="461" spans="1:19">
      <c r="A461" s="1">
        <v>459</v>
      </c>
      <c r="B461" s="1" t="s">
        <v>65</v>
      </c>
      <c r="C461" s="1" t="s">
        <v>49</v>
      </c>
      <c r="D461" s="1" t="s">
        <v>198</v>
      </c>
      <c r="E461" s="1" t="s">
        <v>139</v>
      </c>
      <c r="F461" s="1" t="s">
        <v>95</v>
      </c>
      <c r="G461" s="1" t="s">
        <v>62</v>
      </c>
      <c r="H461" s="33" t="str">
        <f>VLOOKUP(Ahmed[[#This Row],[Category]],Code!$C$2:$D$5,2,0)</f>
        <v>O-102</v>
      </c>
      <c r="I461" s="1" t="s">
        <v>123</v>
      </c>
      <c r="J461" t="s">
        <v>309</v>
      </c>
      <c r="K461" s="1">
        <v>8.9280000000000008</v>
      </c>
      <c r="L461" s="33">
        <f>Ahmed[[#This Row],[Sales]]*$L$1</f>
        <v>1339.2</v>
      </c>
      <c r="M461" s="33"/>
      <c r="N46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461" s="33" t="str">
        <f>IF(Ahmed[[#This Row],[Sales]]&gt;=500,"High","low")</f>
        <v>low</v>
      </c>
      <c r="P461" s="1">
        <v>2</v>
      </c>
      <c r="Q461" s="1">
        <v>0.2</v>
      </c>
      <c r="R461" s="2">
        <v>3.3479999999999999</v>
      </c>
      <c r="S461" s="33">
        <f>Ahmed[[#This Row],[Profit]]-Ahmed[[#This Row],[Discount]]</f>
        <v>3.1479999999999997</v>
      </c>
    </row>
    <row r="462" spans="1:19">
      <c r="A462" s="1">
        <v>460</v>
      </c>
      <c r="B462" s="1" t="s">
        <v>65</v>
      </c>
      <c r="C462" s="1" t="s">
        <v>49</v>
      </c>
      <c r="D462" s="1" t="s">
        <v>89</v>
      </c>
      <c r="E462" s="1" t="s">
        <v>90</v>
      </c>
      <c r="F462" s="1" t="s">
        <v>61</v>
      </c>
      <c r="G462" s="1" t="s">
        <v>62</v>
      </c>
      <c r="H462" s="33" t="str">
        <f>VLOOKUP(Ahmed[[#This Row],[Category]],Code!$C$2:$D$5,2,0)</f>
        <v>O-102</v>
      </c>
      <c r="I462" s="1" t="s">
        <v>81</v>
      </c>
      <c r="J462" t="s">
        <v>634</v>
      </c>
      <c r="K462" s="1">
        <v>103.92</v>
      </c>
      <c r="L462" s="33">
        <f>Ahmed[[#This Row],[Sales]]*$L$1</f>
        <v>15588</v>
      </c>
      <c r="M462" s="33"/>
      <c r="N4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62" s="33" t="str">
        <f>IF(Ahmed[[#This Row],[Sales]]&gt;=500,"High","low")</f>
        <v>low</v>
      </c>
      <c r="P462" s="1">
        <v>4</v>
      </c>
      <c r="Q462" s="1">
        <v>0</v>
      </c>
      <c r="R462" s="2">
        <v>36.372</v>
      </c>
      <c r="S462" s="33">
        <f>Ahmed[[#This Row],[Profit]]-Ahmed[[#This Row],[Discount]]</f>
        <v>36.372</v>
      </c>
    </row>
    <row r="463" spans="1:19">
      <c r="A463" s="1">
        <v>461</v>
      </c>
      <c r="B463" s="1" t="s">
        <v>65</v>
      </c>
      <c r="C463" s="1" t="s">
        <v>49</v>
      </c>
      <c r="D463" s="1" t="s">
        <v>89</v>
      </c>
      <c r="E463" s="1" t="s">
        <v>90</v>
      </c>
      <c r="F463" s="1" t="s">
        <v>61</v>
      </c>
      <c r="G463" s="1" t="s">
        <v>76</v>
      </c>
      <c r="H463" s="33" t="str">
        <f>VLOOKUP(Ahmed[[#This Row],[Category]],Code!$C$2:$D$5,2,0)</f>
        <v>T-103</v>
      </c>
      <c r="I463" s="1" t="s">
        <v>118</v>
      </c>
      <c r="J463" t="s">
        <v>635</v>
      </c>
      <c r="K463" s="1">
        <v>899.91</v>
      </c>
      <c r="L463" s="33">
        <f>Ahmed[[#This Row],[Sales]]*$L$1</f>
        <v>134986.5</v>
      </c>
      <c r="M463" s="33"/>
      <c r="N4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63" s="33" t="str">
        <f>IF(Ahmed[[#This Row],[Sales]]&gt;=500,"High","low")</f>
        <v>High</v>
      </c>
      <c r="P463" s="1">
        <v>9</v>
      </c>
      <c r="Q463" s="1">
        <v>0</v>
      </c>
      <c r="R463" s="2">
        <v>377.96220000000005</v>
      </c>
      <c r="S463" s="33">
        <f>Ahmed[[#This Row],[Profit]]-Ahmed[[#This Row],[Discount]]</f>
        <v>377.96220000000005</v>
      </c>
    </row>
    <row r="464" spans="1:19">
      <c r="A464" s="1">
        <v>462</v>
      </c>
      <c r="B464" s="1" t="s">
        <v>65</v>
      </c>
      <c r="C464" s="1" t="s">
        <v>49</v>
      </c>
      <c r="D464" s="1" t="s">
        <v>89</v>
      </c>
      <c r="E464" s="1" t="s">
        <v>90</v>
      </c>
      <c r="F464" s="1" t="s">
        <v>61</v>
      </c>
      <c r="G464" s="1" t="s">
        <v>62</v>
      </c>
      <c r="H464" s="33" t="str">
        <f>VLOOKUP(Ahmed[[#This Row],[Category]],Code!$C$2:$D$5,2,0)</f>
        <v>O-102</v>
      </c>
      <c r="I464" s="1" t="s">
        <v>79</v>
      </c>
      <c r="J464" t="s">
        <v>636</v>
      </c>
      <c r="K464" s="1">
        <v>51.311999999999998</v>
      </c>
      <c r="L464" s="33">
        <f>Ahmed[[#This Row],[Sales]]*$L$1</f>
        <v>7696.7999999999993</v>
      </c>
      <c r="M464" s="33"/>
      <c r="N4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64" s="33" t="str">
        <f>IF(Ahmed[[#This Row],[Sales]]&gt;=500,"High","low")</f>
        <v>low</v>
      </c>
      <c r="P464" s="1">
        <v>3</v>
      </c>
      <c r="Q464" s="1">
        <v>0.2</v>
      </c>
      <c r="R464" s="2">
        <v>18.600599999999996</v>
      </c>
      <c r="S464" s="33">
        <f>Ahmed[[#This Row],[Profit]]-Ahmed[[#This Row],[Discount]]</f>
        <v>18.400599999999997</v>
      </c>
    </row>
    <row r="465" spans="1:19">
      <c r="A465" s="1">
        <v>463</v>
      </c>
      <c r="B465" s="1" t="s">
        <v>65</v>
      </c>
      <c r="C465" s="1" t="s">
        <v>92</v>
      </c>
      <c r="D465" s="1" t="s">
        <v>264</v>
      </c>
      <c r="E465" s="1" t="s">
        <v>180</v>
      </c>
      <c r="F465" s="1" t="s">
        <v>61</v>
      </c>
      <c r="G465" s="1" t="s">
        <v>53</v>
      </c>
      <c r="H465" s="33" t="str">
        <f>VLOOKUP(Ahmed[[#This Row],[Category]],Code!$C$2:$D$5,2,0)</f>
        <v>F-101</v>
      </c>
      <c r="I465" s="1" t="s">
        <v>72</v>
      </c>
      <c r="J465" t="s">
        <v>527</v>
      </c>
      <c r="K465" s="1">
        <v>23.56</v>
      </c>
      <c r="L465" s="33">
        <f>Ahmed[[#This Row],[Sales]]*$L$1</f>
        <v>3534</v>
      </c>
      <c r="M465" s="33"/>
      <c r="N4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65" s="33" t="str">
        <f>IF(Ahmed[[#This Row],[Sales]]&gt;=500,"High","low")</f>
        <v>low</v>
      </c>
      <c r="P465" s="1">
        <v>5</v>
      </c>
      <c r="Q465" s="1">
        <v>0.2</v>
      </c>
      <c r="R465" s="2">
        <v>7.0680000000000005</v>
      </c>
      <c r="S465" s="33">
        <f>Ahmed[[#This Row],[Profit]]-Ahmed[[#This Row],[Discount]]</f>
        <v>6.8680000000000003</v>
      </c>
    </row>
    <row r="466" spans="1:19">
      <c r="A466" s="1">
        <v>464</v>
      </c>
      <c r="B466" s="1" t="s">
        <v>65</v>
      </c>
      <c r="C466" s="1" t="s">
        <v>92</v>
      </c>
      <c r="D466" s="1" t="s">
        <v>264</v>
      </c>
      <c r="E466" s="1" t="s">
        <v>180</v>
      </c>
      <c r="F466" s="1" t="s">
        <v>61</v>
      </c>
      <c r="G466" s="1" t="s">
        <v>53</v>
      </c>
      <c r="H466" s="33" t="str">
        <f>VLOOKUP(Ahmed[[#This Row],[Category]],Code!$C$2:$D$5,2,0)</f>
        <v>F-101</v>
      </c>
      <c r="I466" s="1" t="s">
        <v>68</v>
      </c>
      <c r="J466" t="s">
        <v>637</v>
      </c>
      <c r="K466" s="1">
        <v>1272.6299999999999</v>
      </c>
      <c r="L466" s="33">
        <f>Ahmed[[#This Row],[Sales]]*$L$1</f>
        <v>190894.49999999997</v>
      </c>
      <c r="M466" s="33"/>
      <c r="N4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66" s="33" t="str">
        <f>IF(Ahmed[[#This Row],[Sales]]&gt;=500,"High","low")</f>
        <v>High</v>
      </c>
      <c r="P466" s="1">
        <v>6</v>
      </c>
      <c r="Q466" s="1">
        <v>0.5</v>
      </c>
      <c r="R466" s="2">
        <v>-814.4831999999999</v>
      </c>
      <c r="S466" s="33">
        <f>Ahmed[[#This Row],[Profit]]-Ahmed[[#This Row],[Discount]]</f>
        <v>-814.9831999999999</v>
      </c>
    </row>
    <row r="467" spans="1:19">
      <c r="A467" s="1">
        <v>465</v>
      </c>
      <c r="B467" s="1" t="s">
        <v>65</v>
      </c>
      <c r="C467" s="1" t="s">
        <v>92</v>
      </c>
      <c r="D467" s="1" t="s">
        <v>264</v>
      </c>
      <c r="E467" s="1" t="s">
        <v>180</v>
      </c>
      <c r="F467" s="1" t="s">
        <v>61</v>
      </c>
      <c r="G467" s="1" t="s">
        <v>62</v>
      </c>
      <c r="H467" s="33" t="str">
        <f>VLOOKUP(Ahmed[[#This Row],[Category]],Code!$C$2:$D$5,2,0)</f>
        <v>O-102</v>
      </c>
      <c r="I467" s="1" t="s">
        <v>79</v>
      </c>
      <c r="J467" t="s">
        <v>638</v>
      </c>
      <c r="K467" s="1">
        <v>28.484999999999999</v>
      </c>
      <c r="L467" s="33">
        <f>Ahmed[[#This Row],[Sales]]*$L$1</f>
        <v>4272.75</v>
      </c>
      <c r="M467" s="33"/>
      <c r="N4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67" s="33" t="str">
        <f>IF(Ahmed[[#This Row],[Sales]]&gt;=500,"High","low")</f>
        <v>low</v>
      </c>
      <c r="P467" s="1">
        <v>5</v>
      </c>
      <c r="Q467" s="1">
        <v>0.7</v>
      </c>
      <c r="R467" s="2">
        <v>-20.888999999999989</v>
      </c>
      <c r="S467" s="33">
        <f>Ahmed[[#This Row],[Profit]]-Ahmed[[#This Row],[Discount]]</f>
        <v>-21.588999999999988</v>
      </c>
    </row>
    <row r="468" spans="1:19">
      <c r="A468" s="1">
        <v>466</v>
      </c>
      <c r="B468" s="1" t="s">
        <v>65</v>
      </c>
      <c r="C468" s="1" t="s">
        <v>92</v>
      </c>
      <c r="D468" s="1" t="s">
        <v>264</v>
      </c>
      <c r="E468" s="1" t="s">
        <v>180</v>
      </c>
      <c r="F468" s="1" t="s">
        <v>61</v>
      </c>
      <c r="G468" s="1" t="s">
        <v>62</v>
      </c>
      <c r="H468" s="33" t="str">
        <f>VLOOKUP(Ahmed[[#This Row],[Category]],Code!$C$2:$D$5,2,0)</f>
        <v>O-102</v>
      </c>
      <c r="I468" s="1" t="s">
        <v>278</v>
      </c>
      <c r="J468" t="s">
        <v>639</v>
      </c>
      <c r="K468" s="1">
        <v>185.376</v>
      </c>
      <c r="L468" s="33">
        <f>Ahmed[[#This Row],[Sales]]*$L$1</f>
        <v>27806.400000000001</v>
      </c>
      <c r="M468" s="33"/>
      <c r="N4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68" s="33" t="str">
        <f>IF(Ahmed[[#This Row],[Sales]]&gt;=500,"High","low")</f>
        <v>low</v>
      </c>
      <c r="P468" s="1">
        <v>2</v>
      </c>
      <c r="Q468" s="1">
        <v>0.2</v>
      </c>
      <c r="R468" s="2">
        <v>-34.758000000000017</v>
      </c>
      <c r="S468" s="33">
        <f>Ahmed[[#This Row],[Profit]]-Ahmed[[#This Row],[Discount]]</f>
        <v>-34.95800000000002</v>
      </c>
    </row>
    <row r="469" spans="1:19">
      <c r="A469" s="1">
        <v>467</v>
      </c>
      <c r="B469" s="1" t="s">
        <v>65</v>
      </c>
      <c r="C469" s="1" t="s">
        <v>92</v>
      </c>
      <c r="D469" s="1" t="s">
        <v>264</v>
      </c>
      <c r="E469" s="1" t="s">
        <v>180</v>
      </c>
      <c r="F469" s="1" t="s">
        <v>61</v>
      </c>
      <c r="G469" s="1" t="s">
        <v>62</v>
      </c>
      <c r="H469" s="33" t="str">
        <f>VLOOKUP(Ahmed[[#This Row],[Category]],Code!$C$2:$D$5,2,0)</f>
        <v>O-102</v>
      </c>
      <c r="I469" s="1" t="s">
        <v>81</v>
      </c>
      <c r="J469" t="s">
        <v>640</v>
      </c>
      <c r="K469" s="1">
        <v>78.272000000000006</v>
      </c>
      <c r="L469" s="33">
        <f>Ahmed[[#This Row],[Sales]]*$L$1</f>
        <v>11740.800000000001</v>
      </c>
      <c r="M469" s="33"/>
      <c r="N4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69" s="33" t="str">
        <f>IF(Ahmed[[#This Row],[Sales]]&gt;=500,"High","low")</f>
        <v>low</v>
      </c>
      <c r="P469" s="1">
        <v>2</v>
      </c>
      <c r="Q469" s="1">
        <v>0.2</v>
      </c>
      <c r="R469" s="2">
        <v>5.8704000000000001</v>
      </c>
      <c r="S469" s="33">
        <f>Ahmed[[#This Row],[Profit]]-Ahmed[[#This Row],[Discount]]</f>
        <v>5.6703999999999999</v>
      </c>
    </row>
    <row r="470" spans="1:19">
      <c r="A470" s="1">
        <v>468</v>
      </c>
      <c r="B470" s="1" t="s">
        <v>65</v>
      </c>
      <c r="C470" s="1" t="s">
        <v>92</v>
      </c>
      <c r="D470" s="1" t="s">
        <v>641</v>
      </c>
      <c r="E470" s="1" t="s">
        <v>139</v>
      </c>
      <c r="F470" s="1" t="s">
        <v>95</v>
      </c>
      <c r="G470" s="1" t="s">
        <v>53</v>
      </c>
      <c r="H470" s="33" t="str">
        <f>VLOOKUP(Ahmed[[#This Row],[Category]],Code!$C$2:$D$5,2,0)</f>
        <v>F-101</v>
      </c>
      <c r="I470" s="1" t="s">
        <v>72</v>
      </c>
      <c r="J470" t="s">
        <v>455</v>
      </c>
      <c r="K470" s="1">
        <v>254.74400000000003</v>
      </c>
      <c r="L470" s="33">
        <f>Ahmed[[#This Row],[Sales]]*$L$1</f>
        <v>38211.600000000006</v>
      </c>
      <c r="M470" s="33"/>
      <c r="N4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70" s="33" t="str">
        <f>IF(Ahmed[[#This Row],[Sales]]&gt;=500,"High","low")</f>
        <v>low</v>
      </c>
      <c r="P470" s="1">
        <v>7</v>
      </c>
      <c r="Q470" s="1">
        <v>0.6</v>
      </c>
      <c r="R470" s="2">
        <v>-312.06139999999994</v>
      </c>
      <c r="S470" s="33">
        <f>Ahmed[[#This Row],[Profit]]-Ahmed[[#This Row],[Discount]]</f>
        <v>-312.66139999999996</v>
      </c>
    </row>
    <row r="471" spans="1:19">
      <c r="A471" s="1">
        <v>469</v>
      </c>
      <c r="B471" s="1" t="s">
        <v>65</v>
      </c>
      <c r="C471" s="1" t="s">
        <v>58</v>
      </c>
      <c r="D471" s="1" t="s">
        <v>642</v>
      </c>
      <c r="E471" s="1" t="s">
        <v>94</v>
      </c>
      <c r="F471" s="1" t="s">
        <v>95</v>
      </c>
      <c r="G471" s="1" t="s">
        <v>53</v>
      </c>
      <c r="H471" s="33" t="str">
        <f>VLOOKUP(Ahmed[[#This Row],[Category]],Code!$C$2:$D$5,2,0)</f>
        <v>F-101</v>
      </c>
      <c r="I471" s="1" t="s">
        <v>54</v>
      </c>
      <c r="J471" t="s">
        <v>643</v>
      </c>
      <c r="K471" s="1">
        <v>205.33279999999996</v>
      </c>
      <c r="L471" s="33">
        <f>Ahmed[[#This Row],[Sales]]*$L$1</f>
        <v>30799.919999999995</v>
      </c>
      <c r="M471" s="33"/>
      <c r="N4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71" s="33" t="str">
        <f>IF(Ahmed[[#This Row],[Sales]]&gt;=500,"High","low")</f>
        <v>low</v>
      </c>
      <c r="P471" s="1">
        <v>2</v>
      </c>
      <c r="Q471" s="1">
        <v>0.32</v>
      </c>
      <c r="R471" s="2">
        <v>-36.235200000000006</v>
      </c>
      <c r="S471" s="33">
        <f>Ahmed[[#This Row],[Profit]]-Ahmed[[#This Row],[Discount]]</f>
        <v>-36.555200000000006</v>
      </c>
    </row>
    <row r="472" spans="1:19">
      <c r="A472" s="1">
        <v>470</v>
      </c>
      <c r="B472" s="1" t="s">
        <v>48</v>
      </c>
      <c r="C472" s="1" t="s">
        <v>49</v>
      </c>
      <c r="D472" s="1" t="s">
        <v>177</v>
      </c>
      <c r="E472" s="1" t="s">
        <v>139</v>
      </c>
      <c r="F472" s="1" t="s">
        <v>95</v>
      </c>
      <c r="G472" s="1" t="s">
        <v>62</v>
      </c>
      <c r="H472" s="33" t="str">
        <f>VLOOKUP(Ahmed[[#This Row],[Category]],Code!$C$2:$D$5,2,0)</f>
        <v>O-102</v>
      </c>
      <c r="I472" s="1" t="s">
        <v>79</v>
      </c>
      <c r="J472" t="s">
        <v>644</v>
      </c>
      <c r="K472" s="1">
        <v>4.7879999999999985</v>
      </c>
      <c r="L472" s="33">
        <f>Ahmed[[#This Row],[Sales]]*$L$1</f>
        <v>718.19999999999982</v>
      </c>
      <c r="M472" s="33"/>
      <c r="N472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472" s="33" t="str">
        <f>IF(Ahmed[[#This Row],[Sales]]&gt;=500,"High","low")</f>
        <v>low</v>
      </c>
      <c r="P472" s="1">
        <v>3</v>
      </c>
      <c r="Q472" s="1">
        <v>0.8</v>
      </c>
      <c r="R472" s="2">
        <v>-7.9001999999999999</v>
      </c>
      <c r="S472" s="33">
        <f>Ahmed[[#This Row],[Profit]]-Ahmed[[#This Row],[Discount]]</f>
        <v>-8.7002000000000006</v>
      </c>
    </row>
    <row r="473" spans="1:19">
      <c r="A473" s="1">
        <v>471</v>
      </c>
      <c r="B473" s="1" t="s">
        <v>65</v>
      </c>
      <c r="C473" s="1" t="s">
        <v>58</v>
      </c>
      <c r="D473" s="1" t="s">
        <v>645</v>
      </c>
      <c r="E473" s="1" t="s">
        <v>162</v>
      </c>
      <c r="F473" s="1" t="s">
        <v>114</v>
      </c>
      <c r="G473" s="1" t="s">
        <v>62</v>
      </c>
      <c r="H473" s="33" t="str">
        <f>VLOOKUP(Ahmed[[#This Row],[Category]],Code!$C$2:$D$5,2,0)</f>
        <v>O-102</v>
      </c>
      <c r="I473" s="1" t="s">
        <v>87</v>
      </c>
      <c r="J473" t="s">
        <v>646</v>
      </c>
      <c r="K473" s="1">
        <v>55.48</v>
      </c>
      <c r="L473" s="33">
        <f>Ahmed[[#This Row],[Sales]]*$L$1</f>
        <v>8322</v>
      </c>
      <c r="M473" s="33"/>
      <c r="N4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73" s="33" t="str">
        <f>IF(Ahmed[[#This Row],[Sales]]&gt;=500,"High","low")</f>
        <v>low</v>
      </c>
      <c r="P473" s="1">
        <v>1</v>
      </c>
      <c r="Q473" s="1">
        <v>0</v>
      </c>
      <c r="R473" s="2">
        <v>26.630399999999998</v>
      </c>
      <c r="S473" s="33">
        <f>Ahmed[[#This Row],[Profit]]-Ahmed[[#This Row],[Discount]]</f>
        <v>26.630399999999998</v>
      </c>
    </row>
    <row r="474" spans="1:19">
      <c r="A474" s="1">
        <v>472</v>
      </c>
      <c r="B474" s="1" t="s">
        <v>48</v>
      </c>
      <c r="C474" s="1" t="s">
        <v>49</v>
      </c>
      <c r="D474" s="1" t="s">
        <v>104</v>
      </c>
      <c r="E474" s="1" t="s">
        <v>60</v>
      </c>
      <c r="F474" s="1" t="s">
        <v>61</v>
      </c>
      <c r="G474" s="1" t="s">
        <v>62</v>
      </c>
      <c r="H474" s="33" t="str">
        <f>VLOOKUP(Ahmed[[#This Row],[Category]],Code!$C$2:$D$5,2,0)</f>
        <v>O-102</v>
      </c>
      <c r="I474" s="1" t="s">
        <v>70</v>
      </c>
      <c r="J474" t="s">
        <v>647</v>
      </c>
      <c r="K474" s="1">
        <v>340.92</v>
      </c>
      <c r="L474" s="33">
        <f>Ahmed[[#This Row],[Sales]]*$L$1</f>
        <v>51138</v>
      </c>
      <c r="M474" s="33"/>
      <c r="N4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74" s="33" t="str">
        <f>IF(Ahmed[[#This Row],[Sales]]&gt;=500,"High","low")</f>
        <v>low</v>
      </c>
      <c r="P474" s="1">
        <v>3</v>
      </c>
      <c r="Q474" s="1">
        <v>0</v>
      </c>
      <c r="R474" s="2">
        <v>3.4091999999999842</v>
      </c>
      <c r="S474" s="33">
        <f>Ahmed[[#This Row],[Profit]]-Ahmed[[#This Row],[Discount]]</f>
        <v>3.4091999999999842</v>
      </c>
    </row>
    <row r="475" spans="1:19">
      <c r="A475" s="1">
        <v>473</v>
      </c>
      <c r="B475" s="1" t="s">
        <v>48</v>
      </c>
      <c r="C475" s="1" t="s">
        <v>49</v>
      </c>
      <c r="D475" s="1" t="s">
        <v>104</v>
      </c>
      <c r="E475" s="1" t="s">
        <v>60</v>
      </c>
      <c r="F475" s="1" t="s">
        <v>61</v>
      </c>
      <c r="G475" s="1" t="s">
        <v>53</v>
      </c>
      <c r="H475" s="33" t="str">
        <f>VLOOKUP(Ahmed[[#This Row],[Category]],Code!$C$2:$D$5,2,0)</f>
        <v>F-101</v>
      </c>
      <c r="I475" s="1" t="s">
        <v>54</v>
      </c>
      <c r="J475" t="s">
        <v>648</v>
      </c>
      <c r="K475" s="1">
        <v>222.66599999999997</v>
      </c>
      <c r="L475" s="33">
        <f>Ahmed[[#This Row],[Sales]]*$L$1</f>
        <v>33399.899999999994</v>
      </c>
      <c r="M475" s="33"/>
      <c r="N4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75" s="33" t="str">
        <f>IF(Ahmed[[#This Row],[Sales]]&gt;=500,"High","low")</f>
        <v>low</v>
      </c>
      <c r="P475" s="1">
        <v>2</v>
      </c>
      <c r="Q475" s="1">
        <v>0.15</v>
      </c>
      <c r="R475" s="2">
        <v>10.478399999999979</v>
      </c>
      <c r="S475" s="33">
        <f>Ahmed[[#This Row],[Profit]]-Ahmed[[#This Row],[Discount]]</f>
        <v>10.328399999999979</v>
      </c>
    </row>
    <row r="476" spans="1:19">
      <c r="A476" s="1">
        <v>474</v>
      </c>
      <c r="B476" s="1" t="s">
        <v>48</v>
      </c>
      <c r="C476" s="1" t="s">
        <v>49</v>
      </c>
      <c r="D476" s="1" t="s">
        <v>104</v>
      </c>
      <c r="E476" s="1" t="s">
        <v>60</v>
      </c>
      <c r="F476" s="1" t="s">
        <v>61</v>
      </c>
      <c r="G476" s="1" t="s">
        <v>76</v>
      </c>
      <c r="H476" s="33" t="str">
        <f>VLOOKUP(Ahmed[[#This Row],[Category]],Code!$C$2:$D$5,2,0)</f>
        <v>T-103</v>
      </c>
      <c r="I476" s="1" t="s">
        <v>77</v>
      </c>
      <c r="J476" t="s">
        <v>649</v>
      </c>
      <c r="K476" s="1">
        <v>703.96800000000007</v>
      </c>
      <c r="L476" s="33">
        <f>Ahmed[[#This Row],[Sales]]*$L$1</f>
        <v>105595.20000000001</v>
      </c>
      <c r="M476" s="33"/>
      <c r="N4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76" s="33" t="str">
        <f>IF(Ahmed[[#This Row],[Sales]]&gt;=500,"High","low")</f>
        <v>High</v>
      </c>
      <c r="P476" s="1">
        <v>4</v>
      </c>
      <c r="Q476" s="1">
        <v>0.2</v>
      </c>
      <c r="R476" s="2">
        <v>87.995999999999924</v>
      </c>
      <c r="S476" s="33">
        <f>Ahmed[[#This Row],[Profit]]-Ahmed[[#This Row],[Discount]]</f>
        <v>87.795999999999921</v>
      </c>
    </row>
    <row r="477" spans="1:19">
      <c r="A477" s="1">
        <v>475</v>
      </c>
      <c r="B477" s="1" t="s">
        <v>48</v>
      </c>
      <c r="C477" s="1" t="s">
        <v>49</v>
      </c>
      <c r="D477" s="1" t="s">
        <v>104</v>
      </c>
      <c r="E477" s="1" t="s">
        <v>60</v>
      </c>
      <c r="F477" s="1" t="s">
        <v>61</v>
      </c>
      <c r="G477" s="1" t="s">
        <v>62</v>
      </c>
      <c r="H477" s="33" t="str">
        <f>VLOOKUP(Ahmed[[#This Row],[Category]],Code!$C$2:$D$5,2,0)</f>
        <v>O-102</v>
      </c>
      <c r="I477" s="1" t="s">
        <v>70</v>
      </c>
      <c r="J477" t="s">
        <v>650</v>
      </c>
      <c r="K477" s="1">
        <v>92.52</v>
      </c>
      <c r="L477" s="33">
        <f>Ahmed[[#This Row],[Sales]]*$L$1</f>
        <v>13878</v>
      </c>
      <c r="M477" s="33"/>
      <c r="N4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77" s="33" t="str">
        <f>IF(Ahmed[[#This Row],[Sales]]&gt;=500,"High","low")</f>
        <v>low</v>
      </c>
      <c r="P477" s="1">
        <v>6</v>
      </c>
      <c r="Q477" s="1">
        <v>0</v>
      </c>
      <c r="R477" s="2">
        <v>24.980400000000007</v>
      </c>
      <c r="S477" s="33">
        <f>Ahmed[[#This Row],[Profit]]-Ahmed[[#This Row],[Discount]]</f>
        <v>24.980400000000007</v>
      </c>
    </row>
    <row r="478" spans="1:19">
      <c r="A478" s="1">
        <v>476</v>
      </c>
      <c r="B478" s="1" t="s">
        <v>48</v>
      </c>
      <c r="C478" s="1" t="s">
        <v>49</v>
      </c>
      <c r="D478" s="1" t="s">
        <v>104</v>
      </c>
      <c r="E478" s="1" t="s">
        <v>60</v>
      </c>
      <c r="F478" s="1" t="s">
        <v>61</v>
      </c>
      <c r="G478" s="1" t="s">
        <v>62</v>
      </c>
      <c r="H478" s="33" t="str">
        <f>VLOOKUP(Ahmed[[#This Row],[Category]],Code!$C$2:$D$5,2,0)</f>
        <v>O-102</v>
      </c>
      <c r="I478" s="1" t="s">
        <v>87</v>
      </c>
      <c r="J478" t="s">
        <v>651</v>
      </c>
      <c r="K478" s="1">
        <v>62.649999999999991</v>
      </c>
      <c r="L478" s="33">
        <f>Ahmed[[#This Row],[Sales]]*$L$1</f>
        <v>9397.4999999999982</v>
      </c>
      <c r="M478" s="33"/>
      <c r="N4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78" s="33" t="str">
        <f>IF(Ahmed[[#This Row],[Sales]]&gt;=500,"High","low")</f>
        <v>low</v>
      </c>
      <c r="P478" s="1">
        <v>7</v>
      </c>
      <c r="Q478" s="1">
        <v>0</v>
      </c>
      <c r="R478" s="2">
        <v>28.818999999999996</v>
      </c>
      <c r="S478" s="33">
        <f>Ahmed[[#This Row],[Profit]]-Ahmed[[#This Row],[Discount]]</f>
        <v>28.818999999999996</v>
      </c>
    </row>
    <row r="479" spans="1:19">
      <c r="A479" s="1">
        <v>477</v>
      </c>
      <c r="B479" s="1" t="s">
        <v>48</v>
      </c>
      <c r="C479" s="1" t="s">
        <v>49</v>
      </c>
      <c r="D479" s="1" t="s">
        <v>104</v>
      </c>
      <c r="E479" s="1" t="s">
        <v>60</v>
      </c>
      <c r="F479" s="1" t="s">
        <v>61</v>
      </c>
      <c r="G479" s="1" t="s">
        <v>62</v>
      </c>
      <c r="H479" s="33" t="str">
        <f>VLOOKUP(Ahmed[[#This Row],[Category]],Code!$C$2:$D$5,2,0)</f>
        <v>O-102</v>
      </c>
      <c r="I479" s="1" t="s">
        <v>87</v>
      </c>
      <c r="J479" t="s">
        <v>652</v>
      </c>
      <c r="K479" s="1">
        <v>94.85</v>
      </c>
      <c r="L479" s="33">
        <f>Ahmed[[#This Row],[Sales]]*$L$1</f>
        <v>14227.5</v>
      </c>
      <c r="M479" s="33"/>
      <c r="N4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79" s="33" t="str">
        <f>IF(Ahmed[[#This Row],[Sales]]&gt;=500,"High","low")</f>
        <v>low</v>
      </c>
      <c r="P479" s="1">
        <v>5</v>
      </c>
      <c r="Q479" s="1">
        <v>0</v>
      </c>
      <c r="R479" s="2">
        <v>45.527999999999992</v>
      </c>
      <c r="S479" s="33">
        <f>Ahmed[[#This Row],[Profit]]-Ahmed[[#This Row],[Discount]]</f>
        <v>45.527999999999992</v>
      </c>
    </row>
    <row r="480" spans="1:19">
      <c r="A480" s="1">
        <v>478</v>
      </c>
      <c r="B480" s="1" t="s">
        <v>65</v>
      </c>
      <c r="C480" s="1" t="s">
        <v>58</v>
      </c>
      <c r="D480" s="1" t="s">
        <v>59</v>
      </c>
      <c r="E480" s="1" t="s">
        <v>60</v>
      </c>
      <c r="F480" s="1" t="s">
        <v>61</v>
      </c>
      <c r="G480" s="1" t="s">
        <v>76</v>
      </c>
      <c r="H480" s="33" t="str">
        <f>VLOOKUP(Ahmed[[#This Row],[Category]],Code!$C$2:$D$5,2,0)</f>
        <v>T-103</v>
      </c>
      <c r="I480" s="1" t="s">
        <v>77</v>
      </c>
      <c r="J480" t="s">
        <v>653</v>
      </c>
      <c r="K480" s="1">
        <v>95.76</v>
      </c>
      <c r="L480" s="33">
        <f>Ahmed[[#This Row],[Sales]]*$L$1</f>
        <v>14364</v>
      </c>
      <c r="M480" s="33"/>
      <c r="N4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80" s="33" t="str">
        <f>IF(Ahmed[[#This Row],[Sales]]&gt;=500,"High","low")</f>
        <v>low</v>
      </c>
      <c r="P480" s="1">
        <v>6</v>
      </c>
      <c r="Q480" s="1">
        <v>0.2</v>
      </c>
      <c r="R480" s="2">
        <v>7.1819999999999951</v>
      </c>
      <c r="S480" s="33">
        <f>Ahmed[[#This Row],[Profit]]-Ahmed[[#This Row],[Discount]]</f>
        <v>6.9819999999999949</v>
      </c>
    </row>
    <row r="481" spans="1:19">
      <c r="A481" s="1">
        <v>479</v>
      </c>
      <c r="B481" s="1" t="s">
        <v>65</v>
      </c>
      <c r="C481" s="1" t="s">
        <v>49</v>
      </c>
      <c r="D481" s="1" t="s">
        <v>166</v>
      </c>
      <c r="E481" s="1" t="s">
        <v>162</v>
      </c>
      <c r="F481" s="1" t="s">
        <v>114</v>
      </c>
      <c r="G481" s="1" t="s">
        <v>53</v>
      </c>
      <c r="H481" s="33" t="str">
        <f>VLOOKUP(Ahmed[[#This Row],[Category]],Code!$C$2:$D$5,2,0)</f>
        <v>F-101</v>
      </c>
      <c r="I481" s="1" t="s">
        <v>72</v>
      </c>
      <c r="J481" t="s">
        <v>465</v>
      </c>
      <c r="K481" s="1">
        <v>40.200000000000003</v>
      </c>
      <c r="L481" s="33">
        <f>Ahmed[[#This Row],[Sales]]*$L$1</f>
        <v>6030</v>
      </c>
      <c r="M481" s="33"/>
      <c r="N4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81" s="33" t="str">
        <f>IF(Ahmed[[#This Row],[Sales]]&gt;=500,"High","low")</f>
        <v>low</v>
      </c>
      <c r="P481" s="1">
        <v>3</v>
      </c>
      <c r="Q481" s="1">
        <v>0</v>
      </c>
      <c r="R481" s="2">
        <v>19.295999999999999</v>
      </c>
      <c r="S481" s="33">
        <f>Ahmed[[#This Row],[Profit]]-Ahmed[[#This Row],[Discount]]</f>
        <v>19.295999999999999</v>
      </c>
    </row>
    <row r="482" spans="1:19">
      <c r="A482" s="1">
        <v>480</v>
      </c>
      <c r="B482" s="1" t="s">
        <v>65</v>
      </c>
      <c r="C482" s="1" t="s">
        <v>58</v>
      </c>
      <c r="D482" s="1" t="s">
        <v>161</v>
      </c>
      <c r="E482" s="1" t="s">
        <v>162</v>
      </c>
      <c r="F482" s="1" t="s">
        <v>114</v>
      </c>
      <c r="G482" s="1" t="s">
        <v>62</v>
      </c>
      <c r="H482" s="33" t="str">
        <f>VLOOKUP(Ahmed[[#This Row],[Category]],Code!$C$2:$D$5,2,0)</f>
        <v>O-102</v>
      </c>
      <c r="I482" s="1" t="s">
        <v>74</v>
      </c>
      <c r="J482" t="s">
        <v>654</v>
      </c>
      <c r="K482" s="1">
        <v>14.7</v>
      </c>
      <c r="L482" s="33">
        <f>Ahmed[[#This Row],[Sales]]*$L$1</f>
        <v>2205</v>
      </c>
      <c r="M482" s="33"/>
      <c r="N4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82" s="33" t="str">
        <f>IF(Ahmed[[#This Row],[Sales]]&gt;=500,"High","low")</f>
        <v>low</v>
      </c>
      <c r="P482" s="1">
        <v>5</v>
      </c>
      <c r="Q482" s="1">
        <v>0</v>
      </c>
      <c r="R482" s="2">
        <v>6.6150000000000002</v>
      </c>
      <c r="S482" s="33">
        <f>Ahmed[[#This Row],[Profit]]-Ahmed[[#This Row],[Discount]]</f>
        <v>6.6150000000000002</v>
      </c>
    </row>
    <row r="483" spans="1:19">
      <c r="A483" s="1">
        <v>481</v>
      </c>
      <c r="B483" s="1" t="s">
        <v>65</v>
      </c>
      <c r="C483" s="1" t="s">
        <v>58</v>
      </c>
      <c r="D483" s="1" t="s">
        <v>161</v>
      </c>
      <c r="E483" s="1" t="s">
        <v>162</v>
      </c>
      <c r="F483" s="1" t="s">
        <v>114</v>
      </c>
      <c r="G483" s="1" t="s">
        <v>62</v>
      </c>
      <c r="H483" s="33" t="str">
        <f>VLOOKUP(Ahmed[[#This Row],[Category]],Code!$C$2:$D$5,2,0)</f>
        <v>O-102</v>
      </c>
      <c r="I483" s="1" t="s">
        <v>70</v>
      </c>
      <c r="J483" t="s">
        <v>655</v>
      </c>
      <c r="K483" s="1">
        <v>704.25</v>
      </c>
      <c r="L483" s="33">
        <f>Ahmed[[#This Row],[Sales]]*$L$1</f>
        <v>105637.5</v>
      </c>
      <c r="M483" s="33"/>
      <c r="N4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83" s="33" t="str">
        <f>IF(Ahmed[[#This Row],[Sales]]&gt;=500,"High","low")</f>
        <v>High</v>
      </c>
      <c r="P483" s="1">
        <v>5</v>
      </c>
      <c r="Q483" s="1">
        <v>0</v>
      </c>
      <c r="R483" s="2">
        <v>84.51</v>
      </c>
      <c r="S483" s="33">
        <f>Ahmed[[#This Row],[Profit]]-Ahmed[[#This Row],[Discount]]</f>
        <v>84.51</v>
      </c>
    </row>
    <row r="484" spans="1:19">
      <c r="A484" s="1">
        <v>482</v>
      </c>
      <c r="B484" s="1" t="s">
        <v>65</v>
      </c>
      <c r="C484" s="1" t="s">
        <v>49</v>
      </c>
      <c r="D484" s="1" t="s">
        <v>408</v>
      </c>
      <c r="E484" s="1" t="s">
        <v>60</v>
      </c>
      <c r="F484" s="1" t="s">
        <v>61</v>
      </c>
      <c r="G484" s="1" t="s">
        <v>76</v>
      </c>
      <c r="H484" s="33" t="str">
        <f>VLOOKUP(Ahmed[[#This Row],[Category]],Code!$C$2:$D$5,2,0)</f>
        <v>T-103</v>
      </c>
      <c r="I484" s="1" t="s">
        <v>118</v>
      </c>
      <c r="J484" t="s">
        <v>656</v>
      </c>
      <c r="K484" s="1">
        <v>9.09</v>
      </c>
      <c r="L484" s="33">
        <f>Ahmed[[#This Row],[Sales]]*$L$1</f>
        <v>1363.5</v>
      </c>
      <c r="M484" s="33"/>
      <c r="N48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484" s="33" t="str">
        <f>IF(Ahmed[[#This Row],[Sales]]&gt;=500,"High","low")</f>
        <v>low</v>
      </c>
      <c r="P484" s="1">
        <v>3</v>
      </c>
      <c r="Q484" s="1">
        <v>0</v>
      </c>
      <c r="R484" s="2">
        <v>1.9088999999999996</v>
      </c>
      <c r="S484" s="33">
        <f>Ahmed[[#This Row],[Profit]]-Ahmed[[#This Row],[Discount]]</f>
        <v>1.9088999999999996</v>
      </c>
    </row>
    <row r="485" spans="1:19">
      <c r="A485" s="1">
        <v>483</v>
      </c>
      <c r="B485" s="1" t="s">
        <v>65</v>
      </c>
      <c r="C485" s="1" t="s">
        <v>49</v>
      </c>
      <c r="D485" s="1" t="s">
        <v>161</v>
      </c>
      <c r="E485" s="1" t="s">
        <v>162</v>
      </c>
      <c r="F485" s="1" t="s">
        <v>114</v>
      </c>
      <c r="G485" s="1" t="s">
        <v>62</v>
      </c>
      <c r="H485" s="33" t="str">
        <f>VLOOKUP(Ahmed[[#This Row],[Category]],Code!$C$2:$D$5,2,0)</f>
        <v>O-102</v>
      </c>
      <c r="I485" s="1" t="s">
        <v>74</v>
      </c>
      <c r="J485" t="s">
        <v>202</v>
      </c>
      <c r="K485" s="1">
        <v>5.96</v>
      </c>
      <c r="L485" s="33">
        <f>Ahmed[[#This Row],[Sales]]*$L$1</f>
        <v>894</v>
      </c>
      <c r="M485" s="33"/>
      <c r="N485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485" s="33" t="str">
        <f>IF(Ahmed[[#This Row],[Sales]]&gt;=500,"High","low")</f>
        <v>low</v>
      </c>
      <c r="P485" s="1">
        <v>2</v>
      </c>
      <c r="Q485" s="1">
        <v>0</v>
      </c>
      <c r="R485" s="2">
        <v>1.6688000000000001</v>
      </c>
      <c r="S485" s="33">
        <f>Ahmed[[#This Row],[Profit]]-Ahmed[[#This Row],[Discount]]</f>
        <v>1.6688000000000001</v>
      </c>
    </row>
    <row r="486" spans="1:19">
      <c r="A486" s="1">
        <v>484</v>
      </c>
      <c r="B486" s="1" t="s">
        <v>65</v>
      </c>
      <c r="C486" s="1" t="s">
        <v>49</v>
      </c>
      <c r="D486" s="1" t="s">
        <v>161</v>
      </c>
      <c r="E486" s="1" t="s">
        <v>162</v>
      </c>
      <c r="F486" s="1" t="s">
        <v>114</v>
      </c>
      <c r="G486" s="1" t="s">
        <v>76</v>
      </c>
      <c r="H486" s="33" t="str">
        <f>VLOOKUP(Ahmed[[#This Row],[Category]],Code!$C$2:$D$5,2,0)</f>
        <v>T-103</v>
      </c>
      <c r="I486" s="1" t="s">
        <v>118</v>
      </c>
      <c r="J486" t="s">
        <v>657</v>
      </c>
      <c r="K486" s="1">
        <v>159.97999999999999</v>
      </c>
      <c r="L486" s="33">
        <f>Ahmed[[#This Row],[Sales]]*$L$1</f>
        <v>23997</v>
      </c>
      <c r="M486" s="33"/>
      <c r="N4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86" s="33" t="str">
        <f>IF(Ahmed[[#This Row],[Sales]]&gt;=500,"High","low")</f>
        <v>low</v>
      </c>
      <c r="P486" s="1">
        <v>2</v>
      </c>
      <c r="Q486" s="1">
        <v>0</v>
      </c>
      <c r="R486" s="2">
        <v>57.592799999999997</v>
      </c>
      <c r="S486" s="33">
        <f>Ahmed[[#This Row],[Profit]]-Ahmed[[#This Row],[Discount]]</f>
        <v>57.592799999999997</v>
      </c>
    </row>
    <row r="487" spans="1:19">
      <c r="A487" s="1">
        <v>485</v>
      </c>
      <c r="B487" s="1" t="s">
        <v>130</v>
      </c>
      <c r="C487" s="1" t="s">
        <v>92</v>
      </c>
      <c r="D487" s="1" t="s">
        <v>59</v>
      </c>
      <c r="E487" s="1" t="s">
        <v>60</v>
      </c>
      <c r="F487" s="1" t="s">
        <v>61</v>
      </c>
      <c r="G487" s="1" t="s">
        <v>62</v>
      </c>
      <c r="H487" s="33" t="str">
        <f>VLOOKUP(Ahmed[[#This Row],[Category]],Code!$C$2:$D$5,2,0)</f>
        <v>O-102</v>
      </c>
      <c r="I487" s="1" t="s">
        <v>63</v>
      </c>
      <c r="J487" t="s">
        <v>658</v>
      </c>
      <c r="K487" s="1">
        <v>29.6</v>
      </c>
      <c r="L487" s="33">
        <f>Ahmed[[#This Row],[Sales]]*$L$1</f>
        <v>4440</v>
      </c>
      <c r="M487" s="33"/>
      <c r="N4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87" s="33" t="str">
        <f>IF(Ahmed[[#This Row],[Sales]]&gt;=500,"High","low")</f>
        <v>low</v>
      </c>
      <c r="P487" s="1">
        <v>2</v>
      </c>
      <c r="Q487" s="1">
        <v>0</v>
      </c>
      <c r="R487" s="2">
        <v>14.8</v>
      </c>
      <c r="S487" s="33">
        <f>Ahmed[[#This Row],[Profit]]-Ahmed[[#This Row],[Discount]]</f>
        <v>14.8</v>
      </c>
    </row>
    <row r="488" spans="1:19">
      <c r="A488" s="1">
        <v>486</v>
      </c>
      <c r="B488" s="1" t="s">
        <v>130</v>
      </c>
      <c r="C488" s="1" t="s">
        <v>92</v>
      </c>
      <c r="D488" s="1" t="s">
        <v>59</v>
      </c>
      <c r="E488" s="1" t="s">
        <v>60</v>
      </c>
      <c r="F488" s="1" t="s">
        <v>61</v>
      </c>
      <c r="G488" s="1" t="s">
        <v>53</v>
      </c>
      <c r="H488" s="33" t="str">
        <f>VLOOKUP(Ahmed[[#This Row],[Category]],Code!$C$2:$D$5,2,0)</f>
        <v>F-101</v>
      </c>
      <c r="I488" s="1" t="s">
        <v>54</v>
      </c>
      <c r="J488" t="s">
        <v>659</v>
      </c>
      <c r="K488" s="1">
        <v>514.16499999999996</v>
      </c>
      <c r="L488" s="33">
        <f>Ahmed[[#This Row],[Sales]]*$L$1</f>
        <v>77124.75</v>
      </c>
      <c r="M488" s="33"/>
      <c r="N4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88" s="33" t="str">
        <f>IF(Ahmed[[#This Row],[Sales]]&gt;=500,"High","low")</f>
        <v>High</v>
      </c>
      <c r="P488" s="1">
        <v>5</v>
      </c>
      <c r="Q488" s="1">
        <v>0.15</v>
      </c>
      <c r="R488" s="2">
        <v>-30.24499999999999</v>
      </c>
      <c r="S488" s="33">
        <f>Ahmed[[#This Row],[Profit]]-Ahmed[[#This Row],[Discount]]</f>
        <v>-30.394999999999989</v>
      </c>
    </row>
    <row r="489" spans="1:19">
      <c r="A489" s="1">
        <v>487</v>
      </c>
      <c r="B489" s="1" t="s">
        <v>130</v>
      </c>
      <c r="C489" s="1" t="s">
        <v>92</v>
      </c>
      <c r="D489" s="1" t="s">
        <v>59</v>
      </c>
      <c r="E489" s="1" t="s">
        <v>60</v>
      </c>
      <c r="F489" s="1" t="s">
        <v>61</v>
      </c>
      <c r="G489" s="1" t="s">
        <v>76</v>
      </c>
      <c r="H489" s="33" t="str">
        <f>VLOOKUP(Ahmed[[#This Row],[Category]],Code!$C$2:$D$5,2,0)</f>
        <v>T-103</v>
      </c>
      <c r="I489" s="1" t="s">
        <v>77</v>
      </c>
      <c r="J489" t="s">
        <v>660</v>
      </c>
      <c r="K489" s="1">
        <v>279.95999999999998</v>
      </c>
      <c r="L489" s="33">
        <f>Ahmed[[#This Row],[Sales]]*$L$1</f>
        <v>41994</v>
      </c>
      <c r="M489" s="33"/>
      <c r="N4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89" s="33" t="str">
        <f>IF(Ahmed[[#This Row],[Sales]]&gt;=500,"High","low")</f>
        <v>low</v>
      </c>
      <c r="P489" s="1">
        <v>5</v>
      </c>
      <c r="Q489" s="1">
        <v>0.2</v>
      </c>
      <c r="R489" s="2">
        <v>17.497500000000016</v>
      </c>
      <c r="S489" s="33">
        <f>Ahmed[[#This Row],[Profit]]-Ahmed[[#This Row],[Discount]]</f>
        <v>17.297500000000017</v>
      </c>
    </row>
    <row r="490" spans="1:19">
      <c r="A490" s="1">
        <v>488</v>
      </c>
      <c r="B490" s="1" t="s">
        <v>130</v>
      </c>
      <c r="C490" s="1" t="s">
        <v>49</v>
      </c>
      <c r="D490" s="1" t="s">
        <v>177</v>
      </c>
      <c r="E490" s="1" t="s">
        <v>139</v>
      </c>
      <c r="F490" s="1" t="s">
        <v>95</v>
      </c>
      <c r="G490" s="1" t="s">
        <v>76</v>
      </c>
      <c r="H490" s="33" t="str">
        <f>VLOOKUP(Ahmed[[#This Row],[Category]],Code!$C$2:$D$5,2,0)</f>
        <v>T-103</v>
      </c>
      <c r="I490" s="1" t="s">
        <v>77</v>
      </c>
      <c r="J490" t="s">
        <v>661</v>
      </c>
      <c r="K490" s="1">
        <v>2735.9520000000002</v>
      </c>
      <c r="L490" s="33">
        <f>Ahmed[[#This Row],[Sales]]*$L$1</f>
        <v>410392.80000000005</v>
      </c>
      <c r="M490" s="33"/>
      <c r="N4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90" s="33" t="str">
        <f>IF(Ahmed[[#This Row],[Sales]]&gt;=500,"High","low")</f>
        <v>High</v>
      </c>
      <c r="P490" s="1">
        <v>6</v>
      </c>
      <c r="Q490" s="1">
        <v>0.2</v>
      </c>
      <c r="R490" s="2">
        <v>341.99399999999969</v>
      </c>
      <c r="S490" s="33">
        <f>Ahmed[[#This Row],[Profit]]-Ahmed[[#This Row],[Discount]]</f>
        <v>341.7939999999997</v>
      </c>
    </row>
    <row r="491" spans="1:19">
      <c r="A491" s="1">
        <v>489</v>
      </c>
      <c r="B491" s="1" t="s">
        <v>48</v>
      </c>
      <c r="C491" s="1" t="s">
        <v>92</v>
      </c>
      <c r="D491" s="1" t="s">
        <v>662</v>
      </c>
      <c r="E491" s="1" t="s">
        <v>94</v>
      </c>
      <c r="F491" s="1" t="s">
        <v>95</v>
      </c>
      <c r="G491" s="1" t="s">
        <v>76</v>
      </c>
      <c r="H491" s="33" t="str">
        <f>VLOOKUP(Ahmed[[#This Row],[Category]],Code!$C$2:$D$5,2,0)</f>
        <v>T-103</v>
      </c>
      <c r="I491" s="1" t="s">
        <v>77</v>
      </c>
      <c r="J491" t="s">
        <v>663</v>
      </c>
      <c r="K491" s="1">
        <v>7.9920000000000009</v>
      </c>
      <c r="L491" s="33">
        <f>Ahmed[[#This Row],[Sales]]*$L$1</f>
        <v>1198.8000000000002</v>
      </c>
      <c r="M491" s="33"/>
      <c r="N49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491" s="33" t="str">
        <f>IF(Ahmed[[#This Row],[Sales]]&gt;=500,"High","low")</f>
        <v>low</v>
      </c>
      <c r="P491" s="1">
        <v>1</v>
      </c>
      <c r="Q491" s="1">
        <v>0.2</v>
      </c>
      <c r="R491" s="2">
        <v>0.59940000000000015</v>
      </c>
      <c r="S491" s="33">
        <f>Ahmed[[#This Row],[Profit]]-Ahmed[[#This Row],[Discount]]</f>
        <v>0.39940000000000014</v>
      </c>
    </row>
    <row r="492" spans="1:19">
      <c r="A492" s="1">
        <v>490</v>
      </c>
      <c r="B492" s="1" t="s">
        <v>48</v>
      </c>
      <c r="C492" s="1" t="s">
        <v>92</v>
      </c>
      <c r="D492" s="1" t="s">
        <v>662</v>
      </c>
      <c r="E492" s="1" t="s">
        <v>94</v>
      </c>
      <c r="F492" s="1" t="s">
        <v>95</v>
      </c>
      <c r="G492" s="1" t="s">
        <v>76</v>
      </c>
      <c r="H492" s="33" t="str">
        <f>VLOOKUP(Ahmed[[#This Row],[Category]],Code!$C$2:$D$5,2,0)</f>
        <v>T-103</v>
      </c>
      <c r="I492" s="1" t="s">
        <v>118</v>
      </c>
      <c r="J492" t="s">
        <v>664</v>
      </c>
      <c r="K492" s="1">
        <v>63.984000000000009</v>
      </c>
      <c r="L492" s="33">
        <f>Ahmed[[#This Row],[Sales]]*$L$1</f>
        <v>9597.6000000000022</v>
      </c>
      <c r="M492" s="33"/>
      <c r="N4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92" s="33" t="str">
        <f>IF(Ahmed[[#This Row],[Sales]]&gt;=500,"High","low")</f>
        <v>low</v>
      </c>
      <c r="P492" s="1">
        <v>2</v>
      </c>
      <c r="Q492" s="1">
        <v>0.2</v>
      </c>
      <c r="R492" s="2">
        <v>10.397399999999998</v>
      </c>
      <c r="S492" s="33">
        <f>Ahmed[[#This Row],[Profit]]-Ahmed[[#This Row],[Discount]]</f>
        <v>10.197399999999998</v>
      </c>
    </row>
    <row r="493" spans="1:19">
      <c r="A493" s="1">
        <v>491</v>
      </c>
      <c r="B493" s="1" t="s">
        <v>48</v>
      </c>
      <c r="C493" s="1" t="s">
        <v>92</v>
      </c>
      <c r="D493" s="1" t="s">
        <v>662</v>
      </c>
      <c r="E493" s="1" t="s">
        <v>94</v>
      </c>
      <c r="F493" s="1" t="s">
        <v>95</v>
      </c>
      <c r="G493" s="1" t="s">
        <v>62</v>
      </c>
      <c r="H493" s="33" t="str">
        <f>VLOOKUP(Ahmed[[#This Row],[Category]],Code!$C$2:$D$5,2,0)</f>
        <v>O-102</v>
      </c>
      <c r="I493" s="1" t="s">
        <v>74</v>
      </c>
      <c r="J493" t="s">
        <v>625</v>
      </c>
      <c r="K493" s="1">
        <v>70.367999999999995</v>
      </c>
      <c r="L493" s="33">
        <f>Ahmed[[#This Row],[Sales]]*$L$1</f>
        <v>10555.199999999999</v>
      </c>
      <c r="M493" s="33"/>
      <c r="N4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93" s="33" t="str">
        <f>IF(Ahmed[[#This Row],[Sales]]&gt;=500,"High","low")</f>
        <v>low</v>
      </c>
      <c r="P493" s="1">
        <v>2</v>
      </c>
      <c r="Q493" s="1">
        <v>0.2</v>
      </c>
      <c r="R493" s="2">
        <v>6.1572000000000031</v>
      </c>
      <c r="S493" s="33">
        <f>Ahmed[[#This Row],[Profit]]-Ahmed[[#This Row],[Discount]]</f>
        <v>5.9572000000000029</v>
      </c>
    </row>
    <row r="494" spans="1:19">
      <c r="A494" s="1">
        <v>492</v>
      </c>
      <c r="B494" s="1" t="s">
        <v>65</v>
      </c>
      <c r="C494" s="1" t="s">
        <v>49</v>
      </c>
      <c r="D494" s="1" t="s">
        <v>210</v>
      </c>
      <c r="E494" s="1" t="s">
        <v>162</v>
      </c>
      <c r="F494" s="1" t="s">
        <v>114</v>
      </c>
      <c r="G494" s="1" t="s">
        <v>62</v>
      </c>
      <c r="H494" s="33" t="str">
        <f>VLOOKUP(Ahmed[[#This Row],[Category]],Code!$C$2:$D$5,2,0)</f>
        <v>O-102</v>
      </c>
      <c r="I494" s="1" t="s">
        <v>70</v>
      </c>
      <c r="J494" t="s">
        <v>665</v>
      </c>
      <c r="K494" s="1">
        <v>449.15</v>
      </c>
      <c r="L494" s="33">
        <f>Ahmed[[#This Row],[Sales]]*$L$1</f>
        <v>67372.5</v>
      </c>
      <c r="M494" s="33"/>
      <c r="N4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94" s="33" t="str">
        <f>IF(Ahmed[[#This Row],[Sales]]&gt;=500,"High","low")</f>
        <v>low</v>
      </c>
      <c r="P494" s="1">
        <v>5</v>
      </c>
      <c r="Q494" s="1">
        <v>0</v>
      </c>
      <c r="R494" s="2">
        <v>8.9829999999999899</v>
      </c>
      <c r="S494" s="33">
        <f>Ahmed[[#This Row],[Profit]]-Ahmed[[#This Row],[Discount]]</f>
        <v>8.9829999999999899</v>
      </c>
    </row>
    <row r="495" spans="1:19">
      <c r="A495" s="1">
        <v>493</v>
      </c>
      <c r="B495" s="1" t="s">
        <v>65</v>
      </c>
      <c r="C495" s="1" t="s">
        <v>49</v>
      </c>
      <c r="D495" s="1" t="s">
        <v>210</v>
      </c>
      <c r="E495" s="1" t="s">
        <v>162</v>
      </c>
      <c r="F495" s="1" t="s">
        <v>114</v>
      </c>
      <c r="G495" s="1" t="s">
        <v>62</v>
      </c>
      <c r="H495" s="33" t="str">
        <f>VLOOKUP(Ahmed[[#This Row],[Category]],Code!$C$2:$D$5,2,0)</f>
        <v>O-102</v>
      </c>
      <c r="I495" s="1" t="s">
        <v>123</v>
      </c>
      <c r="J495" t="s">
        <v>666</v>
      </c>
      <c r="K495" s="1">
        <v>11.07</v>
      </c>
      <c r="L495" s="33">
        <f>Ahmed[[#This Row],[Sales]]*$L$1</f>
        <v>1660.5</v>
      </c>
      <c r="M495" s="33"/>
      <c r="N49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495" s="33" t="str">
        <f>IF(Ahmed[[#This Row],[Sales]]&gt;=500,"High","low")</f>
        <v>low</v>
      </c>
      <c r="P495" s="1">
        <v>3</v>
      </c>
      <c r="Q495" s="1">
        <v>0</v>
      </c>
      <c r="R495" s="2">
        <v>5.0921999999999992</v>
      </c>
      <c r="S495" s="33">
        <f>Ahmed[[#This Row],[Profit]]-Ahmed[[#This Row],[Discount]]</f>
        <v>5.0921999999999992</v>
      </c>
    </row>
    <row r="496" spans="1:19">
      <c r="A496" s="1">
        <v>494</v>
      </c>
      <c r="B496" s="1" t="s">
        <v>65</v>
      </c>
      <c r="C496" s="1" t="s">
        <v>49</v>
      </c>
      <c r="D496" s="1" t="s">
        <v>89</v>
      </c>
      <c r="E496" s="1" t="s">
        <v>90</v>
      </c>
      <c r="F496" s="1" t="s">
        <v>61</v>
      </c>
      <c r="G496" s="1" t="s">
        <v>76</v>
      </c>
      <c r="H496" s="33" t="str">
        <f>VLOOKUP(Ahmed[[#This Row],[Category]],Code!$C$2:$D$5,2,0)</f>
        <v>T-103</v>
      </c>
      <c r="I496" s="1" t="s">
        <v>118</v>
      </c>
      <c r="J496" t="s">
        <v>667</v>
      </c>
      <c r="K496" s="1">
        <v>93.98</v>
      </c>
      <c r="L496" s="33">
        <f>Ahmed[[#This Row],[Sales]]*$L$1</f>
        <v>14097</v>
      </c>
      <c r="M496" s="33"/>
      <c r="N4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96" s="33" t="str">
        <f>IF(Ahmed[[#This Row],[Sales]]&gt;=500,"High","low")</f>
        <v>low</v>
      </c>
      <c r="P496" s="1">
        <v>2</v>
      </c>
      <c r="Q496" s="1">
        <v>0</v>
      </c>
      <c r="R496" s="2">
        <v>13.157200000000003</v>
      </c>
      <c r="S496" s="33">
        <f>Ahmed[[#This Row],[Profit]]-Ahmed[[#This Row],[Discount]]</f>
        <v>13.157200000000003</v>
      </c>
    </row>
    <row r="497" spans="1:19">
      <c r="A497" s="1">
        <v>495</v>
      </c>
      <c r="B497" s="1" t="s">
        <v>48</v>
      </c>
      <c r="C497" s="1" t="s">
        <v>49</v>
      </c>
      <c r="D497" s="1" t="s">
        <v>189</v>
      </c>
      <c r="E497" s="1" t="s">
        <v>190</v>
      </c>
      <c r="F497" s="1" t="s">
        <v>52</v>
      </c>
      <c r="G497" s="1" t="s">
        <v>53</v>
      </c>
      <c r="H497" s="33" t="str">
        <f>VLOOKUP(Ahmed[[#This Row],[Category]],Code!$C$2:$D$5,2,0)</f>
        <v>F-101</v>
      </c>
      <c r="I497" s="1" t="s">
        <v>68</v>
      </c>
      <c r="J497" t="s">
        <v>668</v>
      </c>
      <c r="K497" s="1">
        <v>189.88200000000001</v>
      </c>
      <c r="L497" s="33">
        <f>Ahmed[[#This Row],[Sales]]*$L$1</f>
        <v>28482.3</v>
      </c>
      <c r="M497" s="33"/>
      <c r="N4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97" s="33" t="str">
        <f>IF(Ahmed[[#This Row],[Sales]]&gt;=500,"High","low")</f>
        <v>low</v>
      </c>
      <c r="P497" s="1">
        <v>3</v>
      </c>
      <c r="Q497" s="1">
        <v>0.4</v>
      </c>
      <c r="R497" s="2">
        <v>-94.941000000000017</v>
      </c>
      <c r="S497" s="33">
        <f>Ahmed[[#This Row],[Profit]]-Ahmed[[#This Row],[Discount]]</f>
        <v>-95.341000000000022</v>
      </c>
    </row>
    <row r="498" spans="1:19">
      <c r="A498" s="1">
        <v>496</v>
      </c>
      <c r="B498" s="1" t="s">
        <v>65</v>
      </c>
      <c r="C498" s="1" t="s">
        <v>49</v>
      </c>
      <c r="D498" s="1" t="s">
        <v>669</v>
      </c>
      <c r="E498" s="1" t="s">
        <v>670</v>
      </c>
      <c r="F498" s="1" t="s">
        <v>52</v>
      </c>
      <c r="G498" s="1" t="s">
        <v>62</v>
      </c>
      <c r="H498" s="33" t="str">
        <f>VLOOKUP(Ahmed[[#This Row],[Category]],Code!$C$2:$D$5,2,0)</f>
        <v>O-102</v>
      </c>
      <c r="I498" s="1" t="s">
        <v>123</v>
      </c>
      <c r="J498" t="s">
        <v>671</v>
      </c>
      <c r="K498" s="1">
        <v>105.42</v>
      </c>
      <c r="L498" s="33">
        <f>Ahmed[[#This Row],[Sales]]*$L$1</f>
        <v>15813</v>
      </c>
      <c r="M498" s="33"/>
      <c r="N4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98" s="33" t="str">
        <f>IF(Ahmed[[#This Row],[Sales]]&gt;=500,"High","low")</f>
        <v>low</v>
      </c>
      <c r="P498" s="1">
        <v>2</v>
      </c>
      <c r="Q498" s="1">
        <v>0</v>
      </c>
      <c r="R498" s="2">
        <v>51.655799999999999</v>
      </c>
      <c r="S498" s="33">
        <f>Ahmed[[#This Row],[Profit]]-Ahmed[[#This Row],[Discount]]</f>
        <v>51.655799999999999</v>
      </c>
    </row>
    <row r="499" spans="1:19">
      <c r="A499" s="1">
        <v>497</v>
      </c>
      <c r="B499" s="1" t="s">
        <v>65</v>
      </c>
      <c r="C499" s="1" t="s">
        <v>49</v>
      </c>
      <c r="D499" s="1" t="s">
        <v>672</v>
      </c>
      <c r="E499" s="1" t="s">
        <v>60</v>
      </c>
      <c r="F499" s="1" t="s">
        <v>61</v>
      </c>
      <c r="G499" s="1" t="s">
        <v>62</v>
      </c>
      <c r="H499" s="33" t="str">
        <f>VLOOKUP(Ahmed[[#This Row],[Category]],Code!$C$2:$D$5,2,0)</f>
        <v>O-102</v>
      </c>
      <c r="I499" s="1" t="s">
        <v>79</v>
      </c>
      <c r="J499" t="s">
        <v>673</v>
      </c>
      <c r="K499" s="1">
        <v>119.61600000000001</v>
      </c>
      <c r="L499" s="33">
        <f>Ahmed[[#This Row],[Sales]]*$L$1</f>
        <v>17942.400000000001</v>
      </c>
      <c r="M499" s="33"/>
      <c r="N4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499" s="33" t="str">
        <f>IF(Ahmed[[#This Row],[Sales]]&gt;=500,"High","low")</f>
        <v>low</v>
      </c>
      <c r="P499" s="1">
        <v>8</v>
      </c>
      <c r="Q499" s="1">
        <v>0.2</v>
      </c>
      <c r="R499" s="2">
        <v>40.370399999999997</v>
      </c>
      <c r="S499" s="33">
        <f>Ahmed[[#This Row],[Profit]]-Ahmed[[#This Row],[Discount]]</f>
        <v>40.170399999999994</v>
      </c>
    </row>
    <row r="500" spans="1:19">
      <c r="A500" s="1">
        <v>498</v>
      </c>
      <c r="B500" s="1" t="s">
        <v>65</v>
      </c>
      <c r="C500" s="1" t="s">
        <v>49</v>
      </c>
      <c r="D500" s="1" t="s">
        <v>672</v>
      </c>
      <c r="E500" s="1" t="s">
        <v>60</v>
      </c>
      <c r="F500" s="1" t="s">
        <v>61</v>
      </c>
      <c r="G500" s="1" t="s">
        <v>53</v>
      </c>
      <c r="H500" s="33" t="str">
        <f>VLOOKUP(Ahmed[[#This Row],[Category]],Code!$C$2:$D$5,2,0)</f>
        <v>F-101</v>
      </c>
      <c r="I500" s="1" t="s">
        <v>72</v>
      </c>
      <c r="J500" t="s">
        <v>674</v>
      </c>
      <c r="K500" s="1">
        <v>255.76</v>
      </c>
      <c r="L500" s="33">
        <f>Ahmed[[#This Row],[Sales]]*$L$1</f>
        <v>38364</v>
      </c>
      <c r="M500" s="33"/>
      <c r="N5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00" s="33" t="str">
        <f>IF(Ahmed[[#This Row],[Sales]]&gt;=500,"High","low")</f>
        <v>low</v>
      </c>
      <c r="P500" s="1">
        <v>4</v>
      </c>
      <c r="Q500" s="1">
        <v>0</v>
      </c>
      <c r="R500" s="2">
        <v>81.843199999999996</v>
      </c>
      <c r="S500" s="33">
        <f>Ahmed[[#This Row],[Profit]]-Ahmed[[#This Row],[Discount]]</f>
        <v>81.843199999999996</v>
      </c>
    </row>
    <row r="501" spans="1:19">
      <c r="A501" s="1">
        <v>499</v>
      </c>
      <c r="B501" s="1" t="s">
        <v>65</v>
      </c>
      <c r="C501" s="1" t="s">
        <v>49</v>
      </c>
      <c r="D501" s="1" t="s">
        <v>672</v>
      </c>
      <c r="E501" s="1" t="s">
        <v>60</v>
      </c>
      <c r="F501" s="1" t="s">
        <v>61</v>
      </c>
      <c r="G501" s="1" t="s">
        <v>53</v>
      </c>
      <c r="H501" s="33" t="str">
        <f>VLOOKUP(Ahmed[[#This Row],[Category]],Code!$C$2:$D$5,2,0)</f>
        <v>F-101</v>
      </c>
      <c r="I501" s="1" t="s">
        <v>56</v>
      </c>
      <c r="J501" t="s">
        <v>484</v>
      </c>
      <c r="K501" s="1">
        <v>241.56799999999998</v>
      </c>
      <c r="L501" s="33">
        <f>Ahmed[[#This Row],[Sales]]*$L$1</f>
        <v>36235.199999999997</v>
      </c>
      <c r="M501" s="33"/>
      <c r="N5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01" s="33" t="str">
        <f>IF(Ahmed[[#This Row],[Sales]]&gt;=500,"High","low")</f>
        <v>low</v>
      </c>
      <c r="P501" s="1">
        <v>2</v>
      </c>
      <c r="Q501" s="1">
        <v>0.2</v>
      </c>
      <c r="R501" s="2">
        <v>18.11760000000001</v>
      </c>
      <c r="S501" s="33">
        <f>Ahmed[[#This Row],[Profit]]-Ahmed[[#This Row],[Discount]]</f>
        <v>17.917600000000011</v>
      </c>
    </row>
    <row r="502" spans="1:19">
      <c r="A502" s="1">
        <v>500</v>
      </c>
      <c r="B502" s="1" t="s">
        <v>65</v>
      </c>
      <c r="C502" s="1" t="s">
        <v>49</v>
      </c>
      <c r="D502" s="1" t="s">
        <v>672</v>
      </c>
      <c r="E502" s="1" t="s">
        <v>60</v>
      </c>
      <c r="F502" s="1" t="s">
        <v>61</v>
      </c>
      <c r="G502" s="1" t="s">
        <v>53</v>
      </c>
      <c r="H502" s="33" t="str">
        <f>VLOOKUP(Ahmed[[#This Row],[Category]],Code!$C$2:$D$5,2,0)</f>
        <v>F-101</v>
      </c>
      <c r="I502" s="1" t="s">
        <v>72</v>
      </c>
      <c r="J502" t="s">
        <v>675</v>
      </c>
      <c r="K502" s="1">
        <v>69.3</v>
      </c>
      <c r="L502" s="33">
        <f>Ahmed[[#This Row],[Sales]]*$L$1</f>
        <v>10395</v>
      </c>
      <c r="M502" s="33"/>
      <c r="N5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02" s="33" t="str">
        <f>IF(Ahmed[[#This Row],[Sales]]&gt;=500,"High","low")</f>
        <v>low</v>
      </c>
      <c r="P502" s="1">
        <v>9</v>
      </c>
      <c r="Q502" s="1">
        <v>0</v>
      </c>
      <c r="R502" s="2">
        <v>22.868999999999996</v>
      </c>
      <c r="S502" s="33">
        <f>Ahmed[[#This Row],[Profit]]-Ahmed[[#This Row],[Discount]]</f>
        <v>22.868999999999996</v>
      </c>
    </row>
    <row r="503" spans="1:19">
      <c r="A503" s="1">
        <v>501</v>
      </c>
      <c r="B503" s="1" t="s">
        <v>65</v>
      </c>
      <c r="C503" s="1" t="s">
        <v>58</v>
      </c>
      <c r="D503" s="1" t="s">
        <v>676</v>
      </c>
      <c r="E503" s="1" t="s">
        <v>232</v>
      </c>
      <c r="F503" s="1" t="s">
        <v>61</v>
      </c>
      <c r="G503" s="1" t="s">
        <v>62</v>
      </c>
      <c r="H503" s="33" t="str">
        <f>VLOOKUP(Ahmed[[#This Row],[Category]],Code!$C$2:$D$5,2,0)</f>
        <v>O-102</v>
      </c>
      <c r="I503" s="1" t="s">
        <v>79</v>
      </c>
      <c r="J503" t="s">
        <v>677</v>
      </c>
      <c r="K503" s="1">
        <v>22.620000000000005</v>
      </c>
      <c r="L503" s="33">
        <f>Ahmed[[#This Row],[Sales]]*$L$1</f>
        <v>3393.0000000000009</v>
      </c>
      <c r="M503" s="33"/>
      <c r="N5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03" s="33" t="str">
        <f>IF(Ahmed[[#This Row],[Sales]]&gt;=500,"High","low")</f>
        <v>low</v>
      </c>
      <c r="P503" s="1">
        <v>2</v>
      </c>
      <c r="Q503" s="1">
        <v>0.7</v>
      </c>
      <c r="R503" s="2">
        <v>-15.079999999999998</v>
      </c>
      <c r="S503" s="33">
        <f>Ahmed[[#This Row],[Profit]]-Ahmed[[#This Row],[Discount]]</f>
        <v>-15.779999999999998</v>
      </c>
    </row>
    <row r="504" spans="1:19">
      <c r="A504" s="1">
        <v>502</v>
      </c>
      <c r="B504" s="1" t="s">
        <v>65</v>
      </c>
      <c r="C504" s="1" t="s">
        <v>58</v>
      </c>
      <c r="D504" s="1" t="s">
        <v>676</v>
      </c>
      <c r="E504" s="1" t="s">
        <v>232</v>
      </c>
      <c r="F504" s="1" t="s">
        <v>61</v>
      </c>
      <c r="G504" s="1" t="s">
        <v>62</v>
      </c>
      <c r="H504" s="33" t="str">
        <f>VLOOKUP(Ahmed[[#This Row],[Category]],Code!$C$2:$D$5,2,0)</f>
        <v>O-102</v>
      </c>
      <c r="I504" s="1" t="s">
        <v>79</v>
      </c>
      <c r="J504" t="s">
        <v>678</v>
      </c>
      <c r="K504" s="1">
        <v>14.952000000000004</v>
      </c>
      <c r="L504" s="33">
        <f>Ahmed[[#This Row],[Sales]]*$L$1</f>
        <v>2242.8000000000006</v>
      </c>
      <c r="M504" s="33"/>
      <c r="N5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04" s="33" t="str">
        <f>IF(Ahmed[[#This Row],[Sales]]&gt;=500,"High","low")</f>
        <v>low</v>
      </c>
      <c r="P504" s="1">
        <v>2</v>
      </c>
      <c r="Q504" s="1">
        <v>0.7</v>
      </c>
      <c r="R504" s="2">
        <v>-11.961599999999997</v>
      </c>
      <c r="S504" s="33">
        <f>Ahmed[[#This Row],[Profit]]-Ahmed[[#This Row],[Discount]]</f>
        <v>-12.661599999999996</v>
      </c>
    </row>
    <row r="505" spans="1:19">
      <c r="A505" s="1">
        <v>503</v>
      </c>
      <c r="B505" s="1" t="s">
        <v>65</v>
      </c>
      <c r="C505" s="1" t="s">
        <v>58</v>
      </c>
      <c r="D505" s="1" t="s">
        <v>676</v>
      </c>
      <c r="E505" s="1" t="s">
        <v>232</v>
      </c>
      <c r="F505" s="1" t="s">
        <v>61</v>
      </c>
      <c r="G505" s="1" t="s">
        <v>53</v>
      </c>
      <c r="H505" s="33" t="str">
        <f>VLOOKUP(Ahmed[[#This Row],[Category]],Code!$C$2:$D$5,2,0)</f>
        <v>F-101</v>
      </c>
      <c r="I505" s="1" t="s">
        <v>56</v>
      </c>
      <c r="J505" t="s">
        <v>679</v>
      </c>
      <c r="K505" s="1">
        <v>801.5680000000001</v>
      </c>
      <c r="L505" s="33">
        <f>Ahmed[[#This Row],[Sales]]*$L$1</f>
        <v>120235.20000000001</v>
      </c>
      <c r="M505" s="33"/>
      <c r="N5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05" s="33" t="str">
        <f>IF(Ahmed[[#This Row],[Sales]]&gt;=500,"High","low")</f>
        <v>High</v>
      </c>
      <c r="P505" s="1">
        <v>2</v>
      </c>
      <c r="Q505" s="1">
        <v>0.2</v>
      </c>
      <c r="R505" s="2">
        <v>50.097999999999985</v>
      </c>
      <c r="S505" s="33">
        <f>Ahmed[[#This Row],[Profit]]-Ahmed[[#This Row],[Discount]]</f>
        <v>49.897999999999982</v>
      </c>
    </row>
    <row r="506" spans="1:19">
      <c r="A506" s="1">
        <v>504</v>
      </c>
      <c r="B506" s="1" t="s">
        <v>65</v>
      </c>
      <c r="C506" s="1" t="s">
        <v>58</v>
      </c>
      <c r="D506" s="1" t="s">
        <v>676</v>
      </c>
      <c r="E506" s="1" t="s">
        <v>232</v>
      </c>
      <c r="F506" s="1" t="s">
        <v>61</v>
      </c>
      <c r="G506" s="1" t="s">
        <v>62</v>
      </c>
      <c r="H506" s="33" t="str">
        <f>VLOOKUP(Ahmed[[#This Row],[Category]],Code!$C$2:$D$5,2,0)</f>
        <v>O-102</v>
      </c>
      <c r="I506" s="1" t="s">
        <v>79</v>
      </c>
      <c r="J506" t="s">
        <v>680</v>
      </c>
      <c r="K506" s="1">
        <v>2.3760000000000003</v>
      </c>
      <c r="L506" s="33">
        <f>Ahmed[[#This Row],[Sales]]*$L$1</f>
        <v>356.40000000000003</v>
      </c>
      <c r="M506" s="33"/>
      <c r="N506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506" s="33" t="str">
        <f>IF(Ahmed[[#This Row],[Sales]]&gt;=500,"High","low")</f>
        <v>low</v>
      </c>
      <c r="P506" s="1">
        <v>3</v>
      </c>
      <c r="Q506" s="1">
        <v>0.7</v>
      </c>
      <c r="R506" s="2">
        <v>-1.9007999999999998</v>
      </c>
      <c r="S506" s="33">
        <f>Ahmed[[#This Row],[Profit]]-Ahmed[[#This Row],[Discount]]</f>
        <v>-2.6007999999999996</v>
      </c>
    </row>
    <row r="507" spans="1:19">
      <c r="A507" s="1">
        <v>505</v>
      </c>
      <c r="B507" s="1" t="s">
        <v>65</v>
      </c>
      <c r="C507" s="1" t="s">
        <v>58</v>
      </c>
      <c r="D507" s="1" t="s">
        <v>676</v>
      </c>
      <c r="E507" s="1" t="s">
        <v>232</v>
      </c>
      <c r="F507" s="1" t="s">
        <v>61</v>
      </c>
      <c r="G507" s="1" t="s">
        <v>62</v>
      </c>
      <c r="H507" s="33" t="str">
        <f>VLOOKUP(Ahmed[[#This Row],[Category]],Code!$C$2:$D$5,2,0)</f>
        <v>O-102</v>
      </c>
      <c r="I507" s="1" t="s">
        <v>87</v>
      </c>
      <c r="J507" t="s">
        <v>681</v>
      </c>
      <c r="K507" s="1">
        <v>32.792000000000002</v>
      </c>
      <c r="L507" s="33">
        <f>Ahmed[[#This Row],[Sales]]*$L$1</f>
        <v>4918.8</v>
      </c>
      <c r="M507" s="33"/>
      <c r="N5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07" s="33" t="str">
        <f>IF(Ahmed[[#This Row],[Sales]]&gt;=500,"High","low")</f>
        <v>low</v>
      </c>
      <c r="P507" s="1">
        <v>1</v>
      </c>
      <c r="Q507" s="1">
        <v>0.2</v>
      </c>
      <c r="R507" s="2">
        <v>11.8871</v>
      </c>
      <c r="S507" s="33">
        <f>Ahmed[[#This Row],[Profit]]-Ahmed[[#This Row],[Discount]]</f>
        <v>11.687100000000001</v>
      </c>
    </row>
    <row r="508" spans="1:19">
      <c r="A508" s="1">
        <v>506</v>
      </c>
      <c r="B508" s="1" t="s">
        <v>48</v>
      </c>
      <c r="C508" s="1" t="s">
        <v>58</v>
      </c>
      <c r="D508" s="1" t="s">
        <v>161</v>
      </c>
      <c r="E508" s="1" t="s">
        <v>162</v>
      </c>
      <c r="F508" s="1" t="s">
        <v>114</v>
      </c>
      <c r="G508" s="1" t="s">
        <v>62</v>
      </c>
      <c r="H508" s="33" t="str">
        <f>VLOOKUP(Ahmed[[#This Row],[Category]],Code!$C$2:$D$5,2,0)</f>
        <v>O-102</v>
      </c>
      <c r="I508" s="1" t="s">
        <v>79</v>
      </c>
      <c r="J508" t="s">
        <v>265</v>
      </c>
      <c r="K508" s="1">
        <v>15.920000000000002</v>
      </c>
      <c r="L508" s="33">
        <f>Ahmed[[#This Row],[Sales]]*$L$1</f>
        <v>2388.0000000000005</v>
      </c>
      <c r="M508" s="33"/>
      <c r="N5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08" s="33" t="str">
        <f>IF(Ahmed[[#This Row],[Sales]]&gt;=500,"High","low")</f>
        <v>low</v>
      </c>
      <c r="P508" s="1">
        <v>5</v>
      </c>
      <c r="Q508" s="1">
        <v>0.2</v>
      </c>
      <c r="R508" s="2">
        <v>5.3729999999999993</v>
      </c>
      <c r="S508" s="33">
        <f>Ahmed[[#This Row],[Profit]]-Ahmed[[#This Row],[Discount]]</f>
        <v>5.1729999999999992</v>
      </c>
    </row>
    <row r="509" spans="1:19">
      <c r="A509" s="1">
        <v>507</v>
      </c>
      <c r="B509" s="1" t="s">
        <v>65</v>
      </c>
      <c r="C509" s="1" t="s">
        <v>49</v>
      </c>
      <c r="D509" s="1" t="s">
        <v>682</v>
      </c>
      <c r="E509" s="1" t="s">
        <v>522</v>
      </c>
      <c r="F509" s="1" t="s">
        <v>52</v>
      </c>
      <c r="G509" s="1" t="s">
        <v>62</v>
      </c>
      <c r="H509" s="33" t="str">
        <f>VLOOKUP(Ahmed[[#This Row],[Category]],Code!$C$2:$D$5,2,0)</f>
        <v>O-102</v>
      </c>
      <c r="I509" s="1" t="s">
        <v>74</v>
      </c>
      <c r="J509" t="s">
        <v>683</v>
      </c>
      <c r="K509" s="1">
        <v>2.74</v>
      </c>
      <c r="L509" s="33">
        <f>Ahmed[[#This Row],[Sales]]*$L$1</f>
        <v>411.00000000000006</v>
      </c>
      <c r="M509" s="33"/>
      <c r="N509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509" s="33" t="str">
        <f>IF(Ahmed[[#This Row],[Sales]]&gt;=500,"High","low")</f>
        <v>low</v>
      </c>
      <c r="P509" s="1">
        <v>1</v>
      </c>
      <c r="Q509" s="1">
        <v>0</v>
      </c>
      <c r="R509" s="2">
        <v>0.73980000000000024</v>
      </c>
      <c r="S509" s="33">
        <f>Ahmed[[#This Row],[Profit]]-Ahmed[[#This Row],[Discount]]</f>
        <v>0.73980000000000024</v>
      </c>
    </row>
    <row r="510" spans="1:19">
      <c r="A510" s="1">
        <v>508</v>
      </c>
      <c r="B510" s="1" t="s">
        <v>65</v>
      </c>
      <c r="C510" s="1" t="s">
        <v>49</v>
      </c>
      <c r="D510" s="1" t="s">
        <v>682</v>
      </c>
      <c r="E510" s="1" t="s">
        <v>522</v>
      </c>
      <c r="F510" s="1" t="s">
        <v>52</v>
      </c>
      <c r="G510" s="1" t="s">
        <v>62</v>
      </c>
      <c r="H510" s="33" t="str">
        <f>VLOOKUP(Ahmed[[#This Row],[Category]],Code!$C$2:$D$5,2,0)</f>
        <v>O-102</v>
      </c>
      <c r="I510" s="1" t="s">
        <v>74</v>
      </c>
      <c r="J510" t="s">
        <v>684</v>
      </c>
      <c r="K510" s="1">
        <v>8.34</v>
      </c>
      <c r="L510" s="33">
        <f>Ahmed[[#This Row],[Sales]]*$L$1</f>
        <v>1251</v>
      </c>
      <c r="M510" s="33"/>
      <c r="N51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10" s="33" t="str">
        <f>IF(Ahmed[[#This Row],[Sales]]&gt;=500,"High","low")</f>
        <v>low</v>
      </c>
      <c r="P510" s="1">
        <v>3</v>
      </c>
      <c r="Q510" s="1">
        <v>0</v>
      </c>
      <c r="R510" s="2">
        <v>2.1683999999999997</v>
      </c>
      <c r="S510" s="33">
        <f>Ahmed[[#This Row],[Profit]]-Ahmed[[#This Row],[Discount]]</f>
        <v>2.1683999999999997</v>
      </c>
    </row>
    <row r="511" spans="1:19">
      <c r="A511" s="1">
        <v>509</v>
      </c>
      <c r="B511" s="1" t="s">
        <v>65</v>
      </c>
      <c r="C511" s="1" t="s">
        <v>49</v>
      </c>
      <c r="D511" s="1" t="s">
        <v>682</v>
      </c>
      <c r="E511" s="1" t="s">
        <v>522</v>
      </c>
      <c r="F511" s="1" t="s">
        <v>52</v>
      </c>
      <c r="G511" s="1" t="s">
        <v>62</v>
      </c>
      <c r="H511" s="33" t="str">
        <f>VLOOKUP(Ahmed[[#This Row],[Category]],Code!$C$2:$D$5,2,0)</f>
        <v>O-102</v>
      </c>
      <c r="I511" s="1" t="s">
        <v>70</v>
      </c>
      <c r="J511" t="s">
        <v>685</v>
      </c>
      <c r="K511" s="1">
        <v>46.74</v>
      </c>
      <c r="L511" s="33">
        <f>Ahmed[[#This Row],[Sales]]*$L$1</f>
        <v>7011</v>
      </c>
      <c r="M511" s="33"/>
      <c r="N5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11" s="33" t="str">
        <f>IF(Ahmed[[#This Row],[Sales]]&gt;=500,"High","low")</f>
        <v>low</v>
      </c>
      <c r="P511" s="1">
        <v>3</v>
      </c>
      <c r="Q511" s="1">
        <v>0</v>
      </c>
      <c r="R511" s="2">
        <v>11.684999999999999</v>
      </c>
      <c r="S511" s="33">
        <f>Ahmed[[#This Row],[Profit]]-Ahmed[[#This Row],[Discount]]</f>
        <v>11.684999999999999</v>
      </c>
    </row>
    <row r="512" spans="1:19">
      <c r="A512" s="1">
        <v>510</v>
      </c>
      <c r="B512" s="1" t="s">
        <v>65</v>
      </c>
      <c r="C512" s="1" t="s">
        <v>49</v>
      </c>
      <c r="D512" s="1" t="s">
        <v>682</v>
      </c>
      <c r="E512" s="1" t="s">
        <v>522</v>
      </c>
      <c r="F512" s="1" t="s">
        <v>52</v>
      </c>
      <c r="G512" s="1" t="s">
        <v>62</v>
      </c>
      <c r="H512" s="33" t="str">
        <f>VLOOKUP(Ahmed[[#This Row],[Category]],Code!$C$2:$D$5,2,0)</f>
        <v>O-102</v>
      </c>
      <c r="I512" s="1" t="s">
        <v>79</v>
      </c>
      <c r="J512" t="s">
        <v>686</v>
      </c>
      <c r="K512" s="1">
        <v>6354.95</v>
      </c>
      <c r="L512" s="33">
        <f>Ahmed[[#This Row],[Sales]]*$L$1</f>
        <v>953242.5</v>
      </c>
      <c r="M512" s="33"/>
      <c r="N5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12" s="33" t="str">
        <f>IF(Ahmed[[#This Row],[Sales]]&gt;=500,"High","low")</f>
        <v>High</v>
      </c>
      <c r="P512" s="1">
        <v>5</v>
      </c>
      <c r="Q512" s="1">
        <v>0</v>
      </c>
      <c r="R512" s="2">
        <v>3177.4749999999999</v>
      </c>
      <c r="S512" s="33">
        <f>Ahmed[[#This Row],[Profit]]-Ahmed[[#This Row],[Discount]]</f>
        <v>3177.4749999999999</v>
      </c>
    </row>
    <row r="513" spans="1:19">
      <c r="A513" s="1">
        <v>511</v>
      </c>
      <c r="B513" s="1" t="s">
        <v>130</v>
      </c>
      <c r="C513" s="1" t="s">
        <v>49</v>
      </c>
      <c r="D513" s="1" t="s">
        <v>687</v>
      </c>
      <c r="E513" s="1" t="s">
        <v>284</v>
      </c>
      <c r="F513" s="1" t="s">
        <v>95</v>
      </c>
      <c r="G513" s="1" t="s">
        <v>53</v>
      </c>
      <c r="H513" s="33" t="str">
        <f>VLOOKUP(Ahmed[[#This Row],[Category]],Code!$C$2:$D$5,2,0)</f>
        <v>F-101</v>
      </c>
      <c r="I513" s="1" t="s">
        <v>72</v>
      </c>
      <c r="J513" t="s">
        <v>688</v>
      </c>
      <c r="K513" s="1">
        <v>126.30000000000001</v>
      </c>
      <c r="L513" s="33">
        <f>Ahmed[[#This Row],[Sales]]*$L$1</f>
        <v>18945</v>
      </c>
      <c r="M513" s="33"/>
      <c r="N5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13" s="33" t="str">
        <f>IF(Ahmed[[#This Row],[Sales]]&gt;=500,"High","low")</f>
        <v>low</v>
      </c>
      <c r="P513" s="1">
        <v>3</v>
      </c>
      <c r="Q513" s="1">
        <v>0</v>
      </c>
      <c r="R513" s="2">
        <v>40.415999999999997</v>
      </c>
      <c r="S513" s="33">
        <f>Ahmed[[#This Row],[Profit]]-Ahmed[[#This Row],[Discount]]</f>
        <v>40.415999999999997</v>
      </c>
    </row>
    <row r="514" spans="1:19">
      <c r="A514" s="1">
        <v>512</v>
      </c>
      <c r="B514" s="1" t="s">
        <v>130</v>
      </c>
      <c r="C514" s="1" t="s">
        <v>49</v>
      </c>
      <c r="D514" s="1" t="s">
        <v>687</v>
      </c>
      <c r="E514" s="1" t="s">
        <v>284</v>
      </c>
      <c r="F514" s="1" t="s">
        <v>95</v>
      </c>
      <c r="G514" s="1" t="s">
        <v>76</v>
      </c>
      <c r="H514" s="33" t="str">
        <f>VLOOKUP(Ahmed[[#This Row],[Category]],Code!$C$2:$D$5,2,0)</f>
        <v>T-103</v>
      </c>
      <c r="I514" s="1" t="s">
        <v>118</v>
      </c>
      <c r="J514" t="s">
        <v>689</v>
      </c>
      <c r="K514" s="1">
        <v>38.04</v>
      </c>
      <c r="L514" s="33">
        <f>Ahmed[[#This Row],[Sales]]*$L$1</f>
        <v>5706</v>
      </c>
      <c r="M514" s="33"/>
      <c r="N5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14" s="33" t="str">
        <f>IF(Ahmed[[#This Row],[Sales]]&gt;=500,"High","low")</f>
        <v>low</v>
      </c>
      <c r="P514" s="1">
        <v>2</v>
      </c>
      <c r="Q514" s="1">
        <v>0</v>
      </c>
      <c r="R514" s="2">
        <v>12.172799999999999</v>
      </c>
      <c r="S514" s="33">
        <f>Ahmed[[#This Row],[Profit]]-Ahmed[[#This Row],[Discount]]</f>
        <v>12.172799999999999</v>
      </c>
    </row>
    <row r="515" spans="1:19">
      <c r="A515" s="1">
        <v>513</v>
      </c>
      <c r="B515" s="1" t="s">
        <v>130</v>
      </c>
      <c r="C515" s="1" t="s">
        <v>49</v>
      </c>
      <c r="D515" s="1" t="s">
        <v>287</v>
      </c>
      <c r="E515" s="1" t="s">
        <v>248</v>
      </c>
      <c r="F515" s="1" t="s">
        <v>114</v>
      </c>
      <c r="G515" s="1" t="s">
        <v>62</v>
      </c>
      <c r="H515" s="33" t="str">
        <f>VLOOKUP(Ahmed[[#This Row],[Category]],Code!$C$2:$D$5,2,0)</f>
        <v>O-102</v>
      </c>
      <c r="I515" s="1" t="s">
        <v>74</v>
      </c>
      <c r="J515" t="s">
        <v>202</v>
      </c>
      <c r="K515" s="1">
        <v>7.1519999999999992</v>
      </c>
      <c r="L515" s="33">
        <f>Ahmed[[#This Row],[Sales]]*$L$1</f>
        <v>1072.8</v>
      </c>
      <c r="M515" s="33"/>
      <c r="N51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15" s="33" t="str">
        <f>IF(Ahmed[[#This Row],[Sales]]&gt;=500,"High","low")</f>
        <v>low</v>
      </c>
      <c r="P515" s="1">
        <v>3</v>
      </c>
      <c r="Q515" s="1">
        <v>0.2</v>
      </c>
      <c r="R515" s="2">
        <v>0.71520000000000028</v>
      </c>
      <c r="S515" s="33">
        <f>Ahmed[[#This Row],[Profit]]-Ahmed[[#This Row],[Discount]]</f>
        <v>0.51520000000000032</v>
      </c>
    </row>
    <row r="516" spans="1:19">
      <c r="A516" s="1">
        <v>514</v>
      </c>
      <c r="B516" s="1" t="s">
        <v>65</v>
      </c>
      <c r="C516" s="1" t="s">
        <v>49</v>
      </c>
      <c r="D516" s="1" t="s">
        <v>59</v>
      </c>
      <c r="E516" s="1" t="s">
        <v>60</v>
      </c>
      <c r="F516" s="1" t="s">
        <v>61</v>
      </c>
      <c r="G516" s="1" t="s">
        <v>62</v>
      </c>
      <c r="H516" s="33" t="str">
        <f>VLOOKUP(Ahmed[[#This Row],[Category]],Code!$C$2:$D$5,2,0)</f>
        <v>O-102</v>
      </c>
      <c r="I516" s="1" t="s">
        <v>74</v>
      </c>
      <c r="J516" t="s">
        <v>690</v>
      </c>
      <c r="K516" s="1">
        <v>6.63</v>
      </c>
      <c r="L516" s="33">
        <f>Ahmed[[#This Row],[Sales]]*$L$1</f>
        <v>994.5</v>
      </c>
      <c r="M516" s="33"/>
      <c r="N51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516" s="33" t="str">
        <f>IF(Ahmed[[#This Row],[Sales]]&gt;=500,"High","low")</f>
        <v>low</v>
      </c>
      <c r="P516" s="1">
        <v>3</v>
      </c>
      <c r="Q516" s="1">
        <v>0</v>
      </c>
      <c r="R516" s="2">
        <v>1.7901</v>
      </c>
      <c r="S516" s="33">
        <f>Ahmed[[#This Row],[Profit]]-Ahmed[[#This Row],[Discount]]</f>
        <v>1.7901</v>
      </c>
    </row>
    <row r="517" spans="1:19">
      <c r="A517" s="1">
        <v>515</v>
      </c>
      <c r="B517" s="1" t="s">
        <v>65</v>
      </c>
      <c r="C517" s="1" t="s">
        <v>49</v>
      </c>
      <c r="D517" s="1" t="s">
        <v>59</v>
      </c>
      <c r="E517" s="1" t="s">
        <v>60</v>
      </c>
      <c r="F517" s="1" t="s">
        <v>61</v>
      </c>
      <c r="G517" s="1" t="s">
        <v>62</v>
      </c>
      <c r="H517" s="33" t="str">
        <f>VLOOKUP(Ahmed[[#This Row],[Category]],Code!$C$2:$D$5,2,0)</f>
        <v>O-102</v>
      </c>
      <c r="I517" s="1" t="s">
        <v>74</v>
      </c>
      <c r="J517" t="s">
        <v>691</v>
      </c>
      <c r="K517" s="1">
        <v>5.88</v>
      </c>
      <c r="L517" s="33">
        <f>Ahmed[[#This Row],[Sales]]*$L$1</f>
        <v>882</v>
      </c>
      <c r="M517" s="33"/>
      <c r="N51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517" s="33" t="str">
        <f>IF(Ahmed[[#This Row],[Sales]]&gt;=500,"High","low")</f>
        <v>low</v>
      </c>
      <c r="P517" s="1">
        <v>2</v>
      </c>
      <c r="Q517" s="1">
        <v>0</v>
      </c>
      <c r="R517" s="2">
        <v>1.7051999999999996</v>
      </c>
      <c r="S517" s="33">
        <f>Ahmed[[#This Row],[Profit]]-Ahmed[[#This Row],[Discount]]</f>
        <v>1.7051999999999996</v>
      </c>
    </row>
    <row r="518" spans="1:19">
      <c r="A518" s="1">
        <v>516</v>
      </c>
      <c r="B518" s="1" t="s">
        <v>65</v>
      </c>
      <c r="C518" s="1" t="s">
        <v>92</v>
      </c>
      <c r="D518" s="1" t="s">
        <v>692</v>
      </c>
      <c r="E518" s="1" t="s">
        <v>693</v>
      </c>
      <c r="F518" s="1" t="s">
        <v>61</v>
      </c>
      <c r="G518" s="1" t="s">
        <v>76</v>
      </c>
      <c r="H518" s="33" t="str">
        <f>VLOOKUP(Ahmed[[#This Row],[Category]],Code!$C$2:$D$5,2,0)</f>
        <v>T-103</v>
      </c>
      <c r="I518" s="1" t="s">
        <v>502</v>
      </c>
      <c r="J518" t="s">
        <v>694</v>
      </c>
      <c r="K518" s="1">
        <v>2999.95</v>
      </c>
      <c r="L518" s="33">
        <f>Ahmed[[#This Row],[Sales]]*$L$1</f>
        <v>449992.5</v>
      </c>
      <c r="M518" s="33"/>
      <c r="N5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18" s="33" t="str">
        <f>IF(Ahmed[[#This Row],[Sales]]&gt;=500,"High","low")</f>
        <v>High</v>
      </c>
      <c r="P518" s="1">
        <v>5</v>
      </c>
      <c r="Q518" s="1">
        <v>0</v>
      </c>
      <c r="R518" s="2">
        <v>1379.9769999999999</v>
      </c>
      <c r="S518" s="33">
        <f>Ahmed[[#This Row],[Profit]]-Ahmed[[#This Row],[Discount]]</f>
        <v>1379.9769999999999</v>
      </c>
    </row>
    <row r="519" spans="1:19">
      <c r="A519" s="1">
        <v>517</v>
      </c>
      <c r="B519" s="1" t="s">
        <v>65</v>
      </c>
      <c r="C519" s="1" t="s">
        <v>92</v>
      </c>
      <c r="D519" s="1" t="s">
        <v>692</v>
      </c>
      <c r="E519" s="1" t="s">
        <v>693</v>
      </c>
      <c r="F519" s="1" t="s">
        <v>61</v>
      </c>
      <c r="G519" s="1" t="s">
        <v>62</v>
      </c>
      <c r="H519" s="33" t="str">
        <f>VLOOKUP(Ahmed[[#This Row],[Category]],Code!$C$2:$D$5,2,0)</f>
        <v>O-102</v>
      </c>
      <c r="I519" s="1" t="s">
        <v>70</v>
      </c>
      <c r="J519" t="s">
        <v>695</v>
      </c>
      <c r="K519" s="1">
        <v>51.449999999999996</v>
      </c>
      <c r="L519" s="33">
        <f>Ahmed[[#This Row],[Sales]]*$L$1</f>
        <v>7717.4999999999991</v>
      </c>
      <c r="M519" s="33"/>
      <c r="N5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19" s="33" t="str">
        <f>IF(Ahmed[[#This Row],[Sales]]&gt;=500,"High","low")</f>
        <v>low</v>
      </c>
      <c r="P519" s="1">
        <v>3</v>
      </c>
      <c r="Q519" s="1">
        <v>0</v>
      </c>
      <c r="R519" s="2">
        <v>13.891499999999999</v>
      </c>
      <c r="S519" s="33">
        <f>Ahmed[[#This Row],[Profit]]-Ahmed[[#This Row],[Discount]]</f>
        <v>13.891499999999999</v>
      </c>
    </row>
    <row r="520" spans="1:19">
      <c r="A520" s="1">
        <v>518</v>
      </c>
      <c r="B520" s="1" t="s">
        <v>65</v>
      </c>
      <c r="C520" s="1" t="s">
        <v>92</v>
      </c>
      <c r="D520" s="1" t="s">
        <v>692</v>
      </c>
      <c r="E520" s="1" t="s">
        <v>693</v>
      </c>
      <c r="F520" s="1" t="s">
        <v>61</v>
      </c>
      <c r="G520" s="1" t="s">
        <v>62</v>
      </c>
      <c r="H520" s="33" t="str">
        <f>VLOOKUP(Ahmed[[#This Row],[Category]],Code!$C$2:$D$5,2,0)</f>
        <v>O-102</v>
      </c>
      <c r="I520" s="1" t="s">
        <v>87</v>
      </c>
      <c r="J520" t="s">
        <v>696</v>
      </c>
      <c r="K520" s="1">
        <v>11.96</v>
      </c>
      <c r="L520" s="33">
        <f>Ahmed[[#This Row],[Sales]]*$L$1</f>
        <v>1794.0000000000002</v>
      </c>
      <c r="M520" s="33"/>
      <c r="N52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20" s="33" t="str">
        <f>IF(Ahmed[[#This Row],[Sales]]&gt;=500,"High","low")</f>
        <v>low</v>
      </c>
      <c r="P520" s="1">
        <v>2</v>
      </c>
      <c r="Q520" s="1">
        <v>0</v>
      </c>
      <c r="R520" s="2">
        <v>5.3819999999999997</v>
      </c>
      <c r="S520" s="33">
        <f>Ahmed[[#This Row],[Profit]]-Ahmed[[#This Row],[Discount]]</f>
        <v>5.3819999999999997</v>
      </c>
    </row>
    <row r="521" spans="1:19">
      <c r="A521" s="1">
        <v>519</v>
      </c>
      <c r="B521" s="1" t="s">
        <v>65</v>
      </c>
      <c r="C521" s="1" t="s">
        <v>92</v>
      </c>
      <c r="D521" s="1" t="s">
        <v>692</v>
      </c>
      <c r="E521" s="1" t="s">
        <v>693</v>
      </c>
      <c r="F521" s="1" t="s">
        <v>61</v>
      </c>
      <c r="G521" s="1" t="s">
        <v>62</v>
      </c>
      <c r="H521" s="33" t="str">
        <f>VLOOKUP(Ahmed[[#This Row],[Category]],Code!$C$2:$D$5,2,0)</f>
        <v>O-102</v>
      </c>
      <c r="I521" s="1" t="s">
        <v>70</v>
      </c>
      <c r="J521" t="s">
        <v>697</v>
      </c>
      <c r="K521" s="1">
        <v>1126.02</v>
      </c>
      <c r="L521" s="33">
        <f>Ahmed[[#This Row],[Sales]]*$L$1</f>
        <v>168903</v>
      </c>
      <c r="M521" s="33"/>
      <c r="N5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21" s="33" t="str">
        <f>IF(Ahmed[[#This Row],[Sales]]&gt;=500,"High","low")</f>
        <v>High</v>
      </c>
      <c r="P521" s="1">
        <v>3</v>
      </c>
      <c r="Q521" s="1">
        <v>0</v>
      </c>
      <c r="R521" s="2">
        <v>56.300999999999988</v>
      </c>
      <c r="S521" s="33">
        <f>Ahmed[[#This Row],[Profit]]-Ahmed[[#This Row],[Discount]]</f>
        <v>56.300999999999988</v>
      </c>
    </row>
    <row r="522" spans="1:19">
      <c r="A522" s="1">
        <v>520</v>
      </c>
      <c r="B522" s="1" t="s">
        <v>65</v>
      </c>
      <c r="C522" s="1" t="s">
        <v>49</v>
      </c>
      <c r="D522" s="1" t="s">
        <v>128</v>
      </c>
      <c r="E522" s="1" t="s">
        <v>94</v>
      </c>
      <c r="F522" s="1" t="s">
        <v>95</v>
      </c>
      <c r="G522" s="1" t="s">
        <v>76</v>
      </c>
      <c r="H522" s="33" t="str">
        <f>VLOOKUP(Ahmed[[#This Row],[Category]],Code!$C$2:$D$5,2,0)</f>
        <v>T-103</v>
      </c>
      <c r="I522" s="1" t="s">
        <v>118</v>
      </c>
      <c r="J522" t="s">
        <v>146</v>
      </c>
      <c r="K522" s="1">
        <v>18.391999999999999</v>
      </c>
      <c r="L522" s="33">
        <f>Ahmed[[#This Row],[Sales]]*$L$1</f>
        <v>2758.7999999999997</v>
      </c>
      <c r="M522" s="33"/>
      <c r="N5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22" s="33" t="str">
        <f>IF(Ahmed[[#This Row],[Sales]]&gt;=500,"High","low")</f>
        <v>low</v>
      </c>
      <c r="P522" s="1">
        <v>1</v>
      </c>
      <c r="Q522" s="1">
        <v>0.2</v>
      </c>
      <c r="R522" s="2">
        <v>5.2877000000000001</v>
      </c>
      <c r="S522" s="33">
        <f>Ahmed[[#This Row],[Profit]]-Ahmed[[#This Row],[Discount]]</f>
        <v>5.0876999999999999</v>
      </c>
    </row>
    <row r="523" spans="1:19">
      <c r="A523" s="1">
        <v>521</v>
      </c>
      <c r="B523" s="1" t="s">
        <v>65</v>
      </c>
      <c r="C523" s="1" t="s">
        <v>49</v>
      </c>
      <c r="D523" s="1" t="s">
        <v>128</v>
      </c>
      <c r="E523" s="1" t="s">
        <v>94</v>
      </c>
      <c r="F523" s="1" t="s">
        <v>95</v>
      </c>
      <c r="G523" s="1" t="s">
        <v>62</v>
      </c>
      <c r="H523" s="33" t="str">
        <f>VLOOKUP(Ahmed[[#This Row],[Category]],Code!$C$2:$D$5,2,0)</f>
        <v>O-102</v>
      </c>
      <c r="I523" s="1" t="s">
        <v>70</v>
      </c>
      <c r="J523" t="s">
        <v>698</v>
      </c>
      <c r="K523" s="1">
        <v>129.56800000000001</v>
      </c>
      <c r="L523" s="33">
        <f>Ahmed[[#This Row],[Sales]]*$L$1</f>
        <v>19435.2</v>
      </c>
      <c r="M523" s="33"/>
      <c r="N5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23" s="33" t="str">
        <f>IF(Ahmed[[#This Row],[Sales]]&gt;=500,"High","low")</f>
        <v>low</v>
      </c>
      <c r="P523" s="1">
        <v>2</v>
      </c>
      <c r="Q523" s="1">
        <v>0.2</v>
      </c>
      <c r="R523" s="2">
        <v>-25.91360000000001</v>
      </c>
      <c r="S523" s="33">
        <f>Ahmed[[#This Row],[Profit]]-Ahmed[[#This Row],[Discount]]</f>
        <v>-26.113600000000009</v>
      </c>
    </row>
    <row r="524" spans="1:19">
      <c r="A524" s="1">
        <v>522</v>
      </c>
      <c r="B524" s="1" t="s">
        <v>65</v>
      </c>
      <c r="C524" s="1" t="s">
        <v>49</v>
      </c>
      <c r="D524" s="1" t="s">
        <v>128</v>
      </c>
      <c r="E524" s="1" t="s">
        <v>94</v>
      </c>
      <c r="F524" s="1" t="s">
        <v>95</v>
      </c>
      <c r="G524" s="1" t="s">
        <v>62</v>
      </c>
      <c r="H524" s="33" t="str">
        <f>VLOOKUP(Ahmed[[#This Row],[Category]],Code!$C$2:$D$5,2,0)</f>
        <v>O-102</v>
      </c>
      <c r="I524" s="1" t="s">
        <v>79</v>
      </c>
      <c r="J524" t="s">
        <v>699</v>
      </c>
      <c r="K524" s="1">
        <v>14.111999999999997</v>
      </c>
      <c r="L524" s="33">
        <f>Ahmed[[#This Row],[Sales]]*$L$1</f>
        <v>2116.7999999999993</v>
      </c>
      <c r="M524" s="33"/>
      <c r="N5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24" s="33" t="str">
        <f>IF(Ahmed[[#This Row],[Sales]]&gt;=500,"High","low")</f>
        <v>low</v>
      </c>
      <c r="P524" s="1">
        <v>9</v>
      </c>
      <c r="Q524" s="1">
        <v>0.8</v>
      </c>
      <c r="R524" s="2">
        <v>-21.167999999999999</v>
      </c>
      <c r="S524" s="33">
        <f>Ahmed[[#This Row],[Profit]]-Ahmed[[#This Row],[Discount]]</f>
        <v>-21.968</v>
      </c>
    </row>
    <row r="525" spans="1:19">
      <c r="A525" s="1">
        <v>523</v>
      </c>
      <c r="B525" s="1" t="s">
        <v>130</v>
      </c>
      <c r="C525" s="1" t="s">
        <v>58</v>
      </c>
      <c r="D525" s="1" t="s">
        <v>383</v>
      </c>
      <c r="E525" s="1" t="s">
        <v>149</v>
      </c>
      <c r="F525" s="1" t="s">
        <v>95</v>
      </c>
      <c r="G525" s="1" t="s">
        <v>53</v>
      </c>
      <c r="H525" s="33" t="str">
        <f>VLOOKUP(Ahmed[[#This Row],[Category]],Code!$C$2:$D$5,2,0)</f>
        <v>F-101</v>
      </c>
      <c r="I525" s="1" t="s">
        <v>68</v>
      </c>
      <c r="J525" t="s">
        <v>668</v>
      </c>
      <c r="K525" s="1">
        <v>210.98</v>
      </c>
      <c r="L525" s="33">
        <f>Ahmed[[#This Row],[Sales]]*$L$1</f>
        <v>31647</v>
      </c>
      <c r="M525" s="33"/>
      <c r="N5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25" s="33" t="str">
        <f>IF(Ahmed[[#This Row],[Sales]]&gt;=500,"High","low")</f>
        <v>low</v>
      </c>
      <c r="P525" s="1">
        <v>2</v>
      </c>
      <c r="Q525" s="1">
        <v>0</v>
      </c>
      <c r="R525" s="2">
        <v>21.097999999999985</v>
      </c>
      <c r="S525" s="33">
        <f>Ahmed[[#This Row],[Profit]]-Ahmed[[#This Row],[Discount]]</f>
        <v>21.097999999999985</v>
      </c>
    </row>
    <row r="526" spans="1:19">
      <c r="A526" s="1">
        <v>524</v>
      </c>
      <c r="B526" s="1" t="s">
        <v>130</v>
      </c>
      <c r="C526" s="1" t="s">
        <v>49</v>
      </c>
      <c r="D526" s="1" t="s">
        <v>59</v>
      </c>
      <c r="E526" s="1" t="s">
        <v>60</v>
      </c>
      <c r="F526" s="1" t="s">
        <v>61</v>
      </c>
      <c r="G526" s="1" t="s">
        <v>76</v>
      </c>
      <c r="H526" s="33" t="str">
        <f>VLOOKUP(Ahmed[[#This Row],[Category]],Code!$C$2:$D$5,2,0)</f>
        <v>T-103</v>
      </c>
      <c r="I526" s="1" t="s">
        <v>77</v>
      </c>
      <c r="J526" t="s">
        <v>700</v>
      </c>
      <c r="K526" s="1">
        <v>55.176000000000002</v>
      </c>
      <c r="L526" s="33">
        <f>Ahmed[[#This Row],[Sales]]*$L$1</f>
        <v>8276.4</v>
      </c>
      <c r="M526" s="33"/>
      <c r="N5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26" s="33" t="str">
        <f>IF(Ahmed[[#This Row],[Sales]]&gt;=500,"High","low")</f>
        <v>low</v>
      </c>
      <c r="P526" s="1">
        <v>3</v>
      </c>
      <c r="Q526" s="1">
        <v>0.2</v>
      </c>
      <c r="R526" s="2">
        <v>-12.414599999999997</v>
      </c>
      <c r="S526" s="33">
        <f>Ahmed[[#This Row],[Profit]]-Ahmed[[#This Row],[Discount]]</f>
        <v>-12.614599999999996</v>
      </c>
    </row>
    <row r="527" spans="1:19">
      <c r="A527" s="1">
        <v>525</v>
      </c>
      <c r="B527" s="1" t="s">
        <v>130</v>
      </c>
      <c r="C527" s="1" t="s">
        <v>49</v>
      </c>
      <c r="D527" s="1" t="s">
        <v>59</v>
      </c>
      <c r="E527" s="1" t="s">
        <v>60</v>
      </c>
      <c r="F527" s="1" t="s">
        <v>61</v>
      </c>
      <c r="G527" s="1" t="s">
        <v>76</v>
      </c>
      <c r="H527" s="33" t="str">
        <f>VLOOKUP(Ahmed[[#This Row],[Category]],Code!$C$2:$D$5,2,0)</f>
        <v>T-103</v>
      </c>
      <c r="I527" s="1" t="s">
        <v>118</v>
      </c>
      <c r="J527" t="s">
        <v>701</v>
      </c>
      <c r="K527" s="1">
        <v>66.260000000000005</v>
      </c>
      <c r="L527" s="33">
        <f>Ahmed[[#This Row],[Sales]]*$L$1</f>
        <v>9939</v>
      </c>
      <c r="M527" s="33"/>
      <c r="N5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27" s="33" t="str">
        <f>IF(Ahmed[[#This Row],[Sales]]&gt;=500,"High","low")</f>
        <v>low</v>
      </c>
      <c r="P527" s="1">
        <v>2</v>
      </c>
      <c r="Q527" s="1">
        <v>0</v>
      </c>
      <c r="R527" s="2">
        <v>27.166600000000003</v>
      </c>
      <c r="S527" s="33">
        <f>Ahmed[[#This Row],[Profit]]-Ahmed[[#This Row],[Discount]]</f>
        <v>27.166600000000003</v>
      </c>
    </row>
    <row r="528" spans="1:19">
      <c r="A528" s="1">
        <v>526</v>
      </c>
      <c r="B528" s="1" t="s">
        <v>65</v>
      </c>
      <c r="C528" s="1" t="s">
        <v>49</v>
      </c>
      <c r="D528" s="1" t="s">
        <v>594</v>
      </c>
      <c r="E528" s="1" t="s">
        <v>513</v>
      </c>
      <c r="F528" s="1" t="s">
        <v>114</v>
      </c>
      <c r="G528" s="1" t="s">
        <v>62</v>
      </c>
      <c r="H528" s="33" t="str">
        <f>VLOOKUP(Ahmed[[#This Row],[Category]],Code!$C$2:$D$5,2,0)</f>
        <v>O-102</v>
      </c>
      <c r="I528" s="1" t="s">
        <v>163</v>
      </c>
      <c r="J528" t="s">
        <v>271</v>
      </c>
      <c r="K528" s="1">
        <v>22.200000000000003</v>
      </c>
      <c r="L528" s="33">
        <f>Ahmed[[#This Row],[Sales]]*$L$1</f>
        <v>3330.0000000000005</v>
      </c>
      <c r="M528" s="33"/>
      <c r="N5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28" s="33" t="str">
        <f>IF(Ahmed[[#This Row],[Sales]]&gt;=500,"High","low")</f>
        <v>low</v>
      </c>
      <c r="P528" s="1">
        <v>5</v>
      </c>
      <c r="Q528" s="1">
        <v>0</v>
      </c>
      <c r="R528" s="2">
        <v>10.434000000000001</v>
      </c>
      <c r="S528" s="33">
        <f>Ahmed[[#This Row],[Profit]]-Ahmed[[#This Row],[Discount]]</f>
        <v>10.434000000000001</v>
      </c>
    </row>
    <row r="529" spans="1:19">
      <c r="A529" s="1">
        <v>527</v>
      </c>
      <c r="B529" s="1" t="s">
        <v>65</v>
      </c>
      <c r="C529" s="1" t="s">
        <v>92</v>
      </c>
      <c r="D529" s="1" t="s">
        <v>702</v>
      </c>
      <c r="E529" s="1" t="s">
        <v>67</v>
      </c>
      <c r="F529" s="1" t="s">
        <v>52</v>
      </c>
      <c r="G529" s="1" t="s">
        <v>53</v>
      </c>
      <c r="H529" s="33" t="str">
        <f>VLOOKUP(Ahmed[[#This Row],[Category]],Code!$C$2:$D$5,2,0)</f>
        <v>F-101</v>
      </c>
      <c r="I529" s="1" t="s">
        <v>56</v>
      </c>
      <c r="J529" t="s">
        <v>703</v>
      </c>
      <c r="K529" s="1">
        <v>683.95200000000011</v>
      </c>
      <c r="L529" s="33">
        <f>Ahmed[[#This Row],[Sales]]*$L$1</f>
        <v>102592.80000000002</v>
      </c>
      <c r="M529" s="33"/>
      <c r="N5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29" s="33" t="str">
        <f>IF(Ahmed[[#This Row],[Sales]]&gt;=500,"High","low")</f>
        <v>High</v>
      </c>
      <c r="P529" s="1">
        <v>3</v>
      </c>
      <c r="Q529" s="1">
        <v>0.2</v>
      </c>
      <c r="R529" s="2">
        <v>42.746999999999986</v>
      </c>
      <c r="S529" s="33">
        <f>Ahmed[[#This Row],[Profit]]-Ahmed[[#This Row],[Discount]]</f>
        <v>42.546999999999983</v>
      </c>
    </row>
    <row r="530" spans="1:19">
      <c r="A530" s="1">
        <v>528</v>
      </c>
      <c r="B530" s="1" t="s">
        <v>65</v>
      </c>
      <c r="C530" s="1" t="s">
        <v>92</v>
      </c>
      <c r="D530" s="1" t="s">
        <v>702</v>
      </c>
      <c r="E530" s="1" t="s">
        <v>67</v>
      </c>
      <c r="F530" s="1" t="s">
        <v>52</v>
      </c>
      <c r="G530" s="1" t="s">
        <v>53</v>
      </c>
      <c r="H530" s="33" t="str">
        <f>VLOOKUP(Ahmed[[#This Row],[Category]],Code!$C$2:$D$5,2,0)</f>
        <v>F-101</v>
      </c>
      <c r="I530" s="1" t="s">
        <v>72</v>
      </c>
      <c r="J530" t="s">
        <v>476</v>
      </c>
      <c r="K530" s="1">
        <v>45.695999999999998</v>
      </c>
      <c r="L530" s="33">
        <f>Ahmed[[#This Row],[Sales]]*$L$1</f>
        <v>6854.4</v>
      </c>
      <c r="M530" s="33"/>
      <c r="N5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30" s="33" t="str">
        <f>IF(Ahmed[[#This Row],[Sales]]&gt;=500,"High","low")</f>
        <v>low</v>
      </c>
      <c r="P530" s="1">
        <v>3</v>
      </c>
      <c r="Q530" s="1">
        <v>0.2</v>
      </c>
      <c r="R530" s="2">
        <v>5.1407999999999916</v>
      </c>
      <c r="S530" s="33">
        <f>Ahmed[[#This Row],[Profit]]-Ahmed[[#This Row],[Discount]]</f>
        <v>4.9407999999999914</v>
      </c>
    </row>
    <row r="531" spans="1:19">
      <c r="A531" s="1">
        <v>529</v>
      </c>
      <c r="B531" s="1" t="s">
        <v>65</v>
      </c>
      <c r="C531" s="1" t="s">
        <v>49</v>
      </c>
      <c r="D531" s="1" t="s">
        <v>112</v>
      </c>
      <c r="E531" s="1" t="s">
        <v>113</v>
      </c>
      <c r="F531" s="1" t="s">
        <v>114</v>
      </c>
      <c r="G531" s="1" t="s">
        <v>62</v>
      </c>
      <c r="H531" s="33" t="str">
        <f>VLOOKUP(Ahmed[[#This Row],[Category]],Code!$C$2:$D$5,2,0)</f>
        <v>O-102</v>
      </c>
      <c r="I531" s="1" t="s">
        <v>70</v>
      </c>
      <c r="J531" t="s">
        <v>704</v>
      </c>
      <c r="K531" s="1">
        <v>36.336000000000006</v>
      </c>
      <c r="L531" s="33">
        <f>Ahmed[[#This Row],[Sales]]*$L$1</f>
        <v>5450.4000000000005</v>
      </c>
      <c r="M531" s="33"/>
      <c r="N5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31" s="33" t="str">
        <f>IF(Ahmed[[#This Row],[Sales]]&gt;=500,"High","low")</f>
        <v>low</v>
      </c>
      <c r="P531" s="1">
        <v>3</v>
      </c>
      <c r="Q531" s="1">
        <v>0.2</v>
      </c>
      <c r="R531" s="2">
        <v>-7.2672000000000043</v>
      </c>
      <c r="S531" s="33">
        <f>Ahmed[[#This Row],[Profit]]-Ahmed[[#This Row],[Discount]]</f>
        <v>-7.4672000000000045</v>
      </c>
    </row>
    <row r="532" spans="1:19">
      <c r="A532" s="1">
        <v>530</v>
      </c>
      <c r="B532" s="1" t="s">
        <v>65</v>
      </c>
      <c r="C532" s="1" t="s">
        <v>49</v>
      </c>
      <c r="D532" s="1" t="s">
        <v>112</v>
      </c>
      <c r="E532" s="1" t="s">
        <v>113</v>
      </c>
      <c r="F532" s="1" t="s">
        <v>114</v>
      </c>
      <c r="G532" s="1" t="s">
        <v>62</v>
      </c>
      <c r="H532" s="33" t="str">
        <f>VLOOKUP(Ahmed[[#This Row],[Category]],Code!$C$2:$D$5,2,0)</f>
        <v>O-102</v>
      </c>
      <c r="I532" s="1" t="s">
        <v>278</v>
      </c>
      <c r="J532" t="s">
        <v>705</v>
      </c>
      <c r="K532" s="1">
        <v>666.24800000000005</v>
      </c>
      <c r="L532" s="33">
        <f>Ahmed[[#This Row],[Sales]]*$L$1</f>
        <v>99937.200000000012</v>
      </c>
      <c r="M532" s="33"/>
      <c r="N5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32" s="33" t="str">
        <f>IF(Ahmed[[#This Row],[Sales]]&gt;=500,"High","low")</f>
        <v>High</v>
      </c>
      <c r="P532" s="1">
        <v>1</v>
      </c>
      <c r="Q532" s="1">
        <v>0.2</v>
      </c>
      <c r="R532" s="2">
        <v>-149.9058</v>
      </c>
      <c r="S532" s="33">
        <f>Ahmed[[#This Row],[Profit]]-Ahmed[[#This Row],[Discount]]</f>
        <v>-150.10579999999999</v>
      </c>
    </row>
    <row r="533" spans="1:19">
      <c r="A533" s="1">
        <v>531</v>
      </c>
      <c r="B533" s="1" t="s">
        <v>65</v>
      </c>
      <c r="C533" s="1" t="s">
        <v>49</v>
      </c>
      <c r="D533" s="1" t="s">
        <v>112</v>
      </c>
      <c r="E533" s="1" t="s">
        <v>113</v>
      </c>
      <c r="F533" s="1" t="s">
        <v>114</v>
      </c>
      <c r="G533" s="1" t="s">
        <v>62</v>
      </c>
      <c r="H533" s="33" t="str">
        <f>VLOOKUP(Ahmed[[#This Row],[Category]],Code!$C$2:$D$5,2,0)</f>
        <v>O-102</v>
      </c>
      <c r="I533" s="1" t="s">
        <v>123</v>
      </c>
      <c r="J533" t="s">
        <v>706</v>
      </c>
      <c r="K533" s="1">
        <v>52.512</v>
      </c>
      <c r="L533" s="33">
        <f>Ahmed[[#This Row],[Sales]]*$L$1</f>
        <v>7876.8</v>
      </c>
      <c r="M533" s="33"/>
      <c r="N5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33" s="33" t="str">
        <f>IF(Ahmed[[#This Row],[Sales]]&gt;=500,"High","low")</f>
        <v>low</v>
      </c>
      <c r="P533" s="1">
        <v>6</v>
      </c>
      <c r="Q533" s="1">
        <v>0.2</v>
      </c>
      <c r="R533" s="2">
        <v>19.692</v>
      </c>
      <c r="S533" s="33">
        <f>Ahmed[[#This Row],[Profit]]-Ahmed[[#This Row],[Discount]]</f>
        <v>19.492000000000001</v>
      </c>
    </row>
    <row r="534" spans="1:19">
      <c r="A534" s="1">
        <v>532</v>
      </c>
      <c r="B534" s="1" t="s">
        <v>48</v>
      </c>
      <c r="C534" s="1" t="s">
        <v>58</v>
      </c>
      <c r="D534" s="1" t="s">
        <v>59</v>
      </c>
      <c r="E534" s="1" t="s">
        <v>60</v>
      </c>
      <c r="F534" s="1" t="s">
        <v>61</v>
      </c>
      <c r="G534" s="1" t="s">
        <v>53</v>
      </c>
      <c r="H534" s="33" t="str">
        <f>VLOOKUP(Ahmed[[#This Row],[Category]],Code!$C$2:$D$5,2,0)</f>
        <v>F-101</v>
      </c>
      <c r="I534" s="1" t="s">
        <v>56</v>
      </c>
      <c r="J534" t="s">
        <v>707</v>
      </c>
      <c r="K534" s="1">
        <v>190.72000000000003</v>
      </c>
      <c r="L534" s="33">
        <f>Ahmed[[#This Row],[Sales]]*$L$1</f>
        <v>28608.000000000004</v>
      </c>
      <c r="M534" s="33"/>
      <c r="N5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34" s="33" t="str">
        <f>IF(Ahmed[[#This Row],[Sales]]&gt;=500,"High","low")</f>
        <v>low</v>
      </c>
      <c r="P534" s="1">
        <v>1</v>
      </c>
      <c r="Q534" s="1">
        <v>0.2</v>
      </c>
      <c r="R534" s="2">
        <v>11.919999999999987</v>
      </c>
      <c r="S534" s="33">
        <f>Ahmed[[#This Row],[Profit]]-Ahmed[[#This Row],[Discount]]</f>
        <v>11.719999999999988</v>
      </c>
    </row>
    <row r="535" spans="1:19">
      <c r="A535" s="1">
        <v>533</v>
      </c>
      <c r="B535" s="1" t="s">
        <v>65</v>
      </c>
      <c r="C535" s="1" t="s">
        <v>49</v>
      </c>
      <c r="D535" s="1" t="s">
        <v>59</v>
      </c>
      <c r="E535" s="1" t="s">
        <v>60</v>
      </c>
      <c r="F535" s="1" t="s">
        <v>61</v>
      </c>
      <c r="G535" s="1" t="s">
        <v>53</v>
      </c>
      <c r="H535" s="33" t="str">
        <f>VLOOKUP(Ahmed[[#This Row],[Category]],Code!$C$2:$D$5,2,0)</f>
        <v>F-101</v>
      </c>
      <c r="I535" s="1" t="s">
        <v>72</v>
      </c>
      <c r="J535" t="s">
        <v>708</v>
      </c>
      <c r="K535" s="1">
        <v>47.94</v>
      </c>
      <c r="L535" s="33">
        <f>Ahmed[[#This Row],[Sales]]*$L$1</f>
        <v>7191</v>
      </c>
      <c r="M535" s="33"/>
      <c r="N5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35" s="33" t="str">
        <f>IF(Ahmed[[#This Row],[Sales]]&gt;=500,"High","low")</f>
        <v>low</v>
      </c>
      <c r="P535" s="1">
        <v>3</v>
      </c>
      <c r="Q535" s="1">
        <v>0</v>
      </c>
      <c r="R535" s="2">
        <v>2.3969999999999985</v>
      </c>
      <c r="S535" s="33">
        <f>Ahmed[[#This Row],[Profit]]-Ahmed[[#This Row],[Discount]]</f>
        <v>2.3969999999999985</v>
      </c>
    </row>
    <row r="536" spans="1:19">
      <c r="A536" s="1">
        <v>534</v>
      </c>
      <c r="B536" s="1" t="s">
        <v>48</v>
      </c>
      <c r="C536" s="1" t="s">
        <v>49</v>
      </c>
      <c r="D536" s="1" t="s">
        <v>709</v>
      </c>
      <c r="E536" s="1" t="s">
        <v>199</v>
      </c>
      <c r="F536" s="1" t="s">
        <v>52</v>
      </c>
      <c r="G536" s="1" t="s">
        <v>76</v>
      </c>
      <c r="H536" s="33" t="str">
        <f>VLOOKUP(Ahmed[[#This Row],[Category]],Code!$C$2:$D$5,2,0)</f>
        <v>T-103</v>
      </c>
      <c r="I536" s="1" t="s">
        <v>77</v>
      </c>
      <c r="J536" t="s">
        <v>710</v>
      </c>
      <c r="K536" s="1">
        <v>979.95</v>
      </c>
      <c r="L536" s="33">
        <f>Ahmed[[#This Row],[Sales]]*$L$1</f>
        <v>146992.5</v>
      </c>
      <c r="M536" s="33"/>
      <c r="N5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36" s="33" t="str">
        <f>IF(Ahmed[[#This Row],[Sales]]&gt;=500,"High","low")</f>
        <v>High</v>
      </c>
      <c r="P536" s="1">
        <v>5</v>
      </c>
      <c r="Q536" s="1">
        <v>0</v>
      </c>
      <c r="R536" s="2">
        <v>274.38600000000008</v>
      </c>
      <c r="S536" s="33">
        <f>Ahmed[[#This Row],[Profit]]-Ahmed[[#This Row],[Discount]]</f>
        <v>274.38600000000008</v>
      </c>
    </row>
    <row r="537" spans="1:19">
      <c r="A537" s="1">
        <v>535</v>
      </c>
      <c r="B537" s="1" t="s">
        <v>48</v>
      </c>
      <c r="C537" s="1" t="s">
        <v>49</v>
      </c>
      <c r="D537" s="1" t="s">
        <v>709</v>
      </c>
      <c r="E537" s="1" t="s">
        <v>199</v>
      </c>
      <c r="F537" s="1" t="s">
        <v>52</v>
      </c>
      <c r="G537" s="1" t="s">
        <v>62</v>
      </c>
      <c r="H537" s="33" t="str">
        <f>VLOOKUP(Ahmed[[#This Row],[Category]],Code!$C$2:$D$5,2,0)</f>
        <v>O-102</v>
      </c>
      <c r="I537" s="1" t="s">
        <v>79</v>
      </c>
      <c r="J537" t="s">
        <v>432</v>
      </c>
      <c r="K537" s="1">
        <v>22.75</v>
      </c>
      <c r="L537" s="33">
        <f>Ahmed[[#This Row],[Sales]]*$L$1</f>
        <v>3412.5</v>
      </c>
      <c r="M537" s="33"/>
      <c r="N5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37" s="33" t="str">
        <f>IF(Ahmed[[#This Row],[Sales]]&gt;=500,"High","low")</f>
        <v>low</v>
      </c>
      <c r="P537" s="1">
        <v>5</v>
      </c>
      <c r="Q537" s="1">
        <v>0</v>
      </c>
      <c r="R537" s="2">
        <v>11.375</v>
      </c>
      <c r="S537" s="33">
        <f>Ahmed[[#This Row],[Profit]]-Ahmed[[#This Row],[Discount]]</f>
        <v>11.375</v>
      </c>
    </row>
    <row r="538" spans="1:19">
      <c r="A538" s="1">
        <v>536</v>
      </c>
      <c r="B538" s="1" t="s">
        <v>65</v>
      </c>
      <c r="C538" s="1" t="s">
        <v>49</v>
      </c>
      <c r="D538" s="1" t="s">
        <v>711</v>
      </c>
      <c r="E538" s="1" t="s">
        <v>180</v>
      </c>
      <c r="F538" s="1" t="s">
        <v>61</v>
      </c>
      <c r="G538" s="1" t="s">
        <v>62</v>
      </c>
      <c r="H538" s="33" t="str">
        <f>VLOOKUP(Ahmed[[#This Row],[Category]],Code!$C$2:$D$5,2,0)</f>
        <v>O-102</v>
      </c>
      <c r="I538" s="1" t="s">
        <v>70</v>
      </c>
      <c r="J538" t="s">
        <v>712</v>
      </c>
      <c r="K538" s="1">
        <v>16.768000000000001</v>
      </c>
      <c r="L538" s="33">
        <f>Ahmed[[#This Row],[Sales]]*$L$1</f>
        <v>2515.2000000000003</v>
      </c>
      <c r="M538" s="33"/>
      <c r="N5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38" s="33" t="str">
        <f>IF(Ahmed[[#This Row],[Sales]]&gt;=500,"High","low")</f>
        <v>low</v>
      </c>
      <c r="P538" s="1">
        <v>2</v>
      </c>
      <c r="Q538" s="1">
        <v>0.2</v>
      </c>
      <c r="R538" s="2">
        <v>1.4672000000000001</v>
      </c>
      <c r="S538" s="33">
        <f>Ahmed[[#This Row],[Profit]]-Ahmed[[#This Row],[Discount]]</f>
        <v>1.2672000000000001</v>
      </c>
    </row>
    <row r="539" spans="1:19">
      <c r="A539" s="1">
        <v>537</v>
      </c>
      <c r="B539" s="1" t="s">
        <v>48</v>
      </c>
      <c r="C539" s="1" t="s">
        <v>49</v>
      </c>
      <c r="D539" s="1" t="s">
        <v>177</v>
      </c>
      <c r="E539" s="1" t="s">
        <v>139</v>
      </c>
      <c r="F539" s="1" t="s">
        <v>95</v>
      </c>
      <c r="G539" s="1" t="s">
        <v>62</v>
      </c>
      <c r="H539" s="33" t="str">
        <f>VLOOKUP(Ahmed[[#This Row],[Category]],Code!$C$2:$D$5,2,0)</f>
        <v>O-102</v>
      </c>
      <c r="I539" s="1" t="s">
        <v>79</v>
      </c>
      <c r="J539" t="s">
        <v>713</v>
      </c>
      <c r="K539" s="1">
        <v>42.615999999999993</v>
      </c>
      <c r="L539" s="33">
        <f>Ahmed[[#This Row],[Sales]]*$L$1</f>
        <v>6392.3999999999987</v>
      </c>
      <c r="M539" s="33"/>
      <c r="N5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39" s="33" t="str">
        <f>IF(Ahmed[[#This Row],[Sales]]&gt;=500,"High","low")</f>
        <v>low</v>
      </c>
      <c r="P539" s="1">
        <v>7</v>
      </c>
      <c r="Q539" s="1">
        <v>0.8</v>
      </c>
      <c r="R539" s="2">
        <v>-68.185600000000022</v>
      </c>
      <c r="S539" s="33">
        <f>Ahmed[[#This Row],[Profit]]-Ahmed[[#This Row],[Discount]]</f>
        <v>-68.985600000000019</v>
      </c>
    </row>
    <row r="540" spans="1:19">
      <c r="A540" s="1">
        <v>538</v>
      </c>
      <c r="B540" s="1" t="s">
        <v>65</v>
      </c>
      <c r="C540" s="1" t="s">
        <v>92</v>
      </c>
      <c r="D540" s="1" t="s">
        <v>161</v>
      </c>
      <c r="E540" s="1" t="s">
        <v>162</v>
      </c>
      <c r="F540" s="1" t="s">
        <v>114</v>
      </c>
      <c r="G540" s="1" t="s">
        <v>62</v>
      </c>
      <c r="H540" s="33" t="str">
        <f>VLOOKUP(Ahmed[[#This Row],[Category]],Code!$C$2:$D$5,2,0)</f>
        <v>O-102</v>
      </c>
      <c r="I540" s="1" t="s">
        <v>79</v>
      </c>
      <c r="J540" t="s">
        <v>714</v>
      </c>
      <c r="K540" s="1">
        <v>10.752000000000001</v>
      </c>
      <c r="L540" s="33">
        <f>Ahmed[[#This Row],[Sales]]*$L$1</f>
        <v>1612.8000000000002</v>
      </c>
      <c r="M540" s="33"/>
      <c r="N54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40" s="33" t="str">
        <f>IF(Ahmed[[#This Row],[Sales]]&gt;=500,"High","low")</f>
        <v>low</v>
      </c>
      <c r="P540" s="1">
        <v>4</v>
      </c>
      <c r="Q540" s="1">
        <v>0.2</v>
      </c>
      <c r="R540" s="2">
        <v>3.359999999999999</v>
      </c>
      <c r="S540" s="33">
        <f>Ahmed[[#This Row],[Profit]]-Ahmed[[#This Row],[Discount]]</f>
        <v>3.1599999999999988</v>
      </c>
    </row>
    <row r="541" spans="1:19">
      <c r="A541" s="1">
        <v>539</v>
      </c>
      <c r="B541" s="1" t="s">
        <v>65</v>
      </c>
      <c r="C541" s="1" t="s">
        <v>49</v>
      </c>
      <c r="D541" s="1" t="s">
        <v>50</v>
      </c>
      <c r="E541" s="1" t="s">
        <v>51</v>
      </c>
      <c r="F541" s="1" t="s">
        <v>52</v>
      </c>
      <c r="G541" s="1" t="s">
        <v>62</v>
      </c>
      <c r="H541" s="33" t="str">
        <f>VLOOKUP(Ahmed[[#This Row],[Category]],Code!$C$2:$D$5,2,0)</f>
        <v>O-102</v>
      </c>
      <c r="I541" s="1" t="s">
        <v>81</v>
      </c>
      <c r="J541" t="s">
        <v>715</v>
      </c>
      <c r="K541" s="1">
        <v>152.94</v>
      </c>
      <c r="L541" s="33">
        <f>Ahmed[[#This Row],[Sales]]*$L$1</f>
        <v>22941</v>
      </c>
      <c r="M541" s="33"/>
      <c r="N5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41" s="33" t="str">
        <f>IF(Ahmed[[#This Row],[Sales]]&gt;=500,"High","low")</f>
        <v>low</v>
      </c>
      <c r="P541" s="1">
        <v>3</v>
      </c>
      <c r="Q541" s="1">
        <v>0</v>
      </c>
      <c r="R541" s="2">
        <v>41.293800000000005</v>
      </c>
      <c r="S541" s="33">
        <f>Ahmed[[#This Row],[Profit]]-Ahmed[[#This Row],[Discount]]</f>
        <v>41.293800000000005</v>
      </c>
    </row>
    <row r="542" spans="1:19">
      <c r="A542" s="1">
        <v>540</v>
      </c>
      <c r="B542" s="1" t="s">
        <v>65</v>
      </c>
      <c r="C542" s="1" t="s">
        <v>49</v>
      </c>
      <c r="D542" s="1" t="s">
        <v>50</v>
      </c>
      <c r="E542" s="1" t="s">
        <v>51</v>
      </c>
      <c r="F542" s="1" t="s">
        <v>52</v>
      </c>
      <c r="G542" s="1" t="s">
        <v>53</v>
      </c>
      <c r="H542" s="33" t="str">
        <f>VLOOKUP(Ahmed[[#This Row],[Category]],Code!$C$2:$D$5,2,0)</f>
        <v>F-101</v>
      </c>
      <c r="I542" s="1" t="s">
        <v>56</v>
      </c>
      <c r="J542" t="s">
        <v>716</v>
      </c>
      <c r="K542" s="1">
        <v>283.92</v>
      </c>
      <c r="L542" s="33">
        <f>Ahmed[[#This Row],[Sales]]*$L$1</f>
        <v>42588</v>
      </c>
      <c r="M542" s="33"/>
      <c r="N5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42" s="33" t="str">
        <f>IF(Ahmed[[#This Row],[Sales]]&gt;=500,"High","low")</f>
        <v>low</v>
      </c>
      <c r="P542" s="1">
        <v>4</v>
      </c>
      <c r="Q542" s="1">
        <v>0</v>
      </c>
      <c r="R542" s="2">
        <v>70.980000000000018</v>
      </c>
      <c r="S542" s="33">
        <f>Ahmed[[#This Row],[Profit]]-Ahmed[[#This Row],[Discount]]</f>
        <v>70.980000000000018</v>
      </c>
    </row>
    <row r="543" spans="1:19">
      <c r="A543" s="1">
        <v>541</v>
      </c>
      <c r="B543" s="1" t="s">
        <v>130</v>
      </c>
      <c r="C543" s="1" t="s">
        <v>49</v>
      </c>
      <c r="D543" s="1" t="s">
        <v>717</v>
      </c>
      <c r="E543" s="1" t="s">
        <v>99</v>
      </c>
      <c r="F543" s="1" t="s">
        <v>95</v>
      </c>
      <c r="G543" s="1" t="s">
        <v>76</v>
      </c>
      <c r="H543" s="33" t="str">
        <f>VLOOKUP(Ahmed[[#This Row],[Category]],Code!$C$2:$D$5,2,0)</f>
        <v>T-103</v>
      </c>
      <c r="I543" s="1" t="s">
        <v>118</v>
      </c>
      <c r="J543" t="s">
        <v>718</v>
      </c>
      <c r="K543" s="1">
        <v>468.90000000000003</v>
      </c>
      <c r="L543" s="33">
        <f>Ahmed[[#This Row],[Sales]]*$L$1</f>
        <v>70335</v>
      </c>
      <c r="M543" s="33"/>
      <c r="N5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43" s="33" t="str">
        <f>IF(Ahmed[[#This Row],[Sales]]&gt;=500,"High","low")</f>
        <v>low</v>
      </c>
      <c r="P543" s="1">
        <v>6</v>
      </c>
      <c r="Q543" s="1">
        <v>0</v>
      </c>
      <c r="R543" s="2">
        <v>206.31600000000006</v>
      </c>
      <c r="S543" s="33">
        <f>Ahmed[[#This Row],[Profit]]-Ahmed[[#This Row],[Discount]]</f>
        <v>206.31600000000006</v>
      </c>
    </row>
    <row r="544" spans="1:19">
      <c r="A544" s="1">
        <v>542</v>
      </c>
      <c r="B544" s="1" t="s">
        <v>130</v>
      </c>
      <c r="C544" s="1" t="s">
        <v>58</v>
      </c>
      <c r="D544" s="1" t="s">
        <v>536</v>
      </c>
      <c r="E544" s="1" t="s">
        <v>180</v>
      </c>
      <c r="F544" s="1" t="s">
        <v>61</v>
      </c>
      <c r="G544" s="1" t="s">
        <v>76</v>
      </c>
      <c r="H544" s="33" t="str">
        <f>VLOOKUP(Ahmed[[#This Row],[Category]],Code!$C$2:$D$5,2,0)</f>
        <v>T-103</v>
      </c>
      <c r="I544" s="1" t="s">
        <v>77</v>
      </c>
      <c r="J544" t="s">
        <v>719</v>
      </c>
      <c r="K544" s="1">
        <v>380.86400000000003</v>
      </c>
      <c r="L544" s="33">
        <f>Ahmed[[#This Row],[Sales]]*$L$1</f>
        <v>57129.600000000006</v>
      </c>
      <c r="M544" s="33"/>
      <c r="N5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44" s="33" t="str">
        <f>IF(Ahmed[[#This Row],[Sales]]&gt;=500,"High","low")</f>
        <v>low</v>
      </c>
      <c r="P544" s="1">
        <v>8</v>
      </c>
      <c r="Q544" s="1">
        <v>0.2</v>
      </c>
      <c r="R544" s="2">
        <v>38.086400000000026</v>
      </c>
      <c r="S544" s="33">
        <f>Ahmed[[#This Row],[Profit]]-Ahmed[[#This Row],[Discount]]</f>
        <v>37.886400000000023</v>
      </c>
    </row>
    <row r="545" spans="1:19">
      <c r="A545" s="1">
        <v>543</v>
      </c>
      <c r="B545" s="1" t="s">
        <v>65</v>
      </c>
      <c r="C545" s="1" t="s">
        <v>49</v>
      </c>
      <c r="D545" s="1" t="s">
        <v>183</v>
      </c>
      <c r="E545" s="1" t="s">
        <v>248</v>
      </c>
      <c r="F545" s="1" t="s">
        <v>114</v>
      </c>
      <c r="G545" s="1" t="s">
        <v>62</v>
      </c>
      <c r="H545" s="33" t="str">
        <f>VLOOKUP(Ahmed[[#This Row],[Category]],Code!$C$2:$D$5,2,0)</f>
        <v>O-102</v>
      </c>
      <c r="I545" s="1" t="s">
        <v>70</v>
      </c>
      <c r="J545" t="s">
        <v>665</v>
      </c>
      <c r="K545" s="1">
        <v>646.77600000000007</v>
      </c>
      <c r="L545" s="33">
        <f>Ahmed[[#This Row],[Sales]]*$L$1</f>
        <v>97016.400000000009</v>
      </c>
      <c r="M545" s="33"/>
      <c r="N5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45" s="33" t="str">
        <f>IF(Ahmed[[#This Row],[Sales]]&gt;=500,"High","low")</f>
        <v>High</v>
      </c>
      <c r="P545" s="1">
        <v>9</v>
      </c>
      <c r="Q545" s="1">
        <v>0.2</v>
      </c>
      <c r="R545" s="2">
        <v>-145.52460000000002</v>
      </c>
      <c r="S545" s="33">
        <f>Ahmed[[#This Row],[Profit]]-Ahmed[[#This Row],[Discount]]</f>
        <v>-145.72460000000001</v>
      </c>
    </row>
    <row r="546" spans="1:19">
      <c r="A546" s="1">
        <v>544</v>
      </c>
      <c r="B546" s="1" t="s">
        <v>65</v>
      </c>
      <c r="C546" s="1" t="s">
        <v>49</v>
      </c>
      <c r="D546" s="1" t="s">
        <v>93</v>
      </c>
      <c r="E546" s="1" t="s">
        <v>94</v>
      </c>
      <c r="F546" s="1" t="s">
        <v>95</v>
      </c>
      <c r="G546" s="1" t="s">
        <v>76</v>
      </c>
      <c r="H546" s="33" t="str">
        <f>VLOOKUP(Ahmed[[#This Row],[Category]],Code!$C$2:$D$5,2,0)</f>
        <v>T-103</v>
      </c>
      <c r="I546" s="1" t="s">
        <v>118</v>
      </c>
      <c r="J546" t="s">
        <v>720</v>
      </c>
      <c r="K546" s="1">
        <v>58.112000000000002</v>
      </c>
      <c r="L546" s="33">
        <f>Ahmed[[#This Row],[Sales]]*$L$1</f>
        <v>8716.8000000000011</v>
      </c>
      <c r="M546" s="33"/>
      <c r="N5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46" s="33" t="str">
        <f>IF(Ahmed[[#This Row],[Sales]]&gt;=500,"High","low")</f>
        <v>low</v>
      </c>
      <c r="P546" s="1">
        <v>2</v>
      </c>
      <c r="Q546" s="1">
        <v>0.2</v>
      </c>
      <c r="R546" s="2">
        <v>7.263999999999994</v>
      </c>
      <c r="S546" s="33">
        <f>Ahmed[[#This Row],[Profit]]-Ahmed[[#This Row],[Discount]]</f>
        <v>7.0639999999999938</v>
      </c>
    </row>
    <row r="547" spans="1:19">
      <c r="A547" s="1">
        <v>545</v>
      </c>
      <c r="B547" s="1" t="s">
        <v>65</v>
      </c>
      <c r="C547" s="1" t="s">
        <v>49</v>
      </c>
      <c r="D547" s="1" t="s">
        <v>93</v>
      </c>
      <c r="E547" s="1" t="s">
        <v>94</v>
      </c>
      <c r="F547" s="1" t="s">
        <v>95</v>
      </c>
      <c r="G547" s="1" t="s">
        <v>76</v>
      </c>
      <c r="H547" s="33" t="str">
        <f>VLOOKUP(Ahmed[[#This Row],[Category]],Code!$C$2:$D$5,2,0)</f>
        <v>T-103</v>
      </c>
      <c r="I547" s="1" t="s">
        <v>77</v>
      </c>
      <c r="J547" t="s">
        <v>721</v>
      </c>
      <c r="K547" s="1">
        <v>100.792</v>
      </c>
      <c r="L547" s="33">
        <f>Ahmed[[#This Row],[Sales]]*$L$1</f>
        <v>15118.800000000001</v>
      </c>
      <c r="M547" s="33"/>
      <c r="N5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47" s="33" t="str">
        <f>IF(Ahmed[[#This Row],[Sales]]&gt;=500,"High","low")</f>
        <v>low</v>
      </c>
      <c r="P547" s="1">
        <v>1</v>
      </c>
      <c r="Q547" s="1">
        <v>0.2</v>
      </c>
      <c r="R547" s="2">
        <v>6.2995000000000019</v>
      </c>
      <c r="S547" s="33">
        <f>Ahmed[[#This Row],[Profit]]-Ahmed[[#This Row],[Discount]]</f>
        <v>6.0995000000000017</v>
      </c>
    </row>
    <row r="548" spans="1:19">
      <c r="A548" s="1">
        <v>546</v>
      </c>
      <c r="B548" s="1" t="s">
        <v>65</v>
      </c>
      <c r="C548" s="1" t="s">
        <v>49</v>
      </c>
      <c r="D548" s="1" t="s">
        <v>93</v>
      </c>
      <c r="E548" s="1" t="s">
        <v>94</v>
      </c>
      <c r="F548" s="1" t="s">
        <v>95</v>
      </c>
      <c r="G548" s="1" t="s">
        <v>53</v>
      </c>
      <c r="H548" s="33" t="str">
        <f>VLOOKUP(Ahmed[[#This Row],[Category]],Code!$C$2:$D$5,2,0)</f>
        <v>F-101</v>
      </c>
      <c r="I548" s="1" t="s">
        <v>72</v>
      </c>
      <c r="J548" t="s">
        <v>722</v>
      </c>
      <c r="K548" s="1">
        <v>66.112000000000009</v>
      </c>
      <c r="L548" s="33">
        <f>Ahmed[[#This Row],[Sales]]*$L$1</f>
        <v>9916.8000000000011</v>
      </c>
      <c r="M548" s="33"/>
      <c r="N5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48" s="33" t="str">
        <f>IF(Ahmed[[#This Row],[Sales]]&gt;=500,"High","low")</f>
        <v>low</v>
      </c>
      <c r="P548" s="1">
        <v>4</v>
      </c>
      <c r="Q548" s="1">
        <v>0.6</v>
      </c>
      <c r="R548" s="2">
        <v>-84.292799999999986</v>
      </c>
      <c r="S548" s="33">
        <f>Ahmed[[#This Row],[Profit]]-Ahmed[[#This Row],[Discount]]</f>
        <v>-84.89279999999998</v>
      </c>
    </row>
    <row r="549" spans="1:19">
      <c r="A549" s="1">
        <v>547</v>
      </c>
      <c r="B549" s="1" t="s">
        <v>130</v>
      </c>
      <c r="C549" s="1" t="s">
        <v>92</v>
      </c>
      <c r="D549" s="1" t="s">
        <v>161</v>
      </c>
      <c r="E549" s="1" t="s">
        <v>162</v>
      </c>
      <c r="F549" s="1" t="s">
        <v>114</v>
      </c>
      <c r="G549" s="1" t="s">
        <v>62</v>
      </c>
      <c r="H549" s="33" t="str">
        <f>VLOOKUP(Ahmed[[#This Row],[Category]],Code!$C$2:$D$5,2,0)</f>
        <v>O-102</v>
      </c>
      <c r="I549" s="1" t="s">
        <v>79</v>
      </c>
      <c r="J549" t="s">
        <v>723</v>
      </c>
      <c r="K549" s="1">
        <v>41.28</v>
      </c>
      <c r="L549" s="33">
        <f>Ahmed[[#This Row],[Sales]]*$L$1</f>
        <v>6192</v>
      </c>
      <c r="M549" s="33"/>
      <c r="N5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49" s="33" t="str">
        <f>IF(Ahmed[[#This Row],[Sales]]&gt;=500,"High","low")</f>
        <v>low</v>
      </c>
      <c r="P549" s="1">
        <v>6</v>
      </c>
      <c r="Q549" s="1">
        <v>0.2</v>
      </c>
      <c r="R549" s="2">
        <v>13.931999999999999</v>
      </c>
      <c r="S549" s="33">
        <f>Ahmed[[#This Row],[Profit]]-Ahmed[[#This Row],[Discount]]</f>
        <v>13.731999999999999</v>
      </c>
    </row>
    <row r="550" spans="1:19">
      <c r="A550" s="1">
        <v>548</v>
      </c>
      <c r="B550" s="1" t="s">
        <v>130</v>
      </c>
      <c r="C550" s="1" t="s">
        <v>92</v>
      </c>
      <c r="D550" s="1" t="s">
        <v>161</v>
      </c>
      <c r="E550" s="1" t="s">
        <v>162</v>
      </c>
      <c r="F550" s="1" t="s">
        <v>114</v>
      </c>
      <c r="G550" s="1" t="s">
        <v>62</v>
      </c>
      <c r="H550" s="33" t="str">
        <f>VLOOKUP(Ahmed[[#This Row],[Category]],Code!$C$2:$D$5,2,0)</f>
        <v>O-102</v>
      </c>
      <c r="I550" s="1" t="s">
        <v>87</v>
      </c>
      <c r="J550" t="s">
        <v>724</v>
      </c>
      <c r="K550" s="1">
        <v>13.36</v>
      </c>
      <c r="L550" s="33">
        <f>Ahmed[[#This Row],[Sales]]*$L$1</f>
        <v>2004</v>
      </c>
      <c r="M550" s="33"/>
      <c r="N5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50" s="33" t="str">
        <f>IF(Ahmed[[#This Row],[Sales]]&gt;=500,"High","low")</f>
        <v>low</v>
      </c>
      <c r="P550" s="1">
        <v>2</v>
      </c>
      <c r="Q550" s="1">
        <v>0</v>
      </c>
      <c r="R550" s="2">
        <v>6.4127999999999998</v>
      </c>
      <c r="S550" s="33">
        <f>Ahmed[[#This Row],[Profit]]-Ahmed[[#This Row],[Discount]]</f>
        <v>6.4127999999999998</v>
      </c>
    </row>
    <row r="551" spans="1:19">
      <c r="A551" s="1">
        <v>549</v>
      </c>
      <c r="B551" s="1" t="s">
        <v>48</v>
      </c>
      <c r="C551" s="1" t="s">
        <v>58</v>
      </c>
      <c r="D551" s="1" t="s">
        <v>177</v>
      </c>
      <c r="E551" s="1" t="s">
        <v>139</v>
      </c>
      <c r="F551" s="1" t="s">
        <v>95</v>
      </c>
      <c r="G551" s="1" t="s">
        <v>62</v>
      </c>
      <c r="H551" s="33" t="str">
        <f>VLOOKUP(Ahmed[[#This Row],[Category]],Code!$C$2:$D$5,2,0)</f>
        <v>O-102</v>
      </c>
      <c r="I551" s="1" t="s">
        <v>70</v>
      </c>
      <c r="J551" t="s">
        <v>167</v>
      </c>
      <c r="K551" s="1">
        <v>250.27199999999999</v>
      </c>
      <c r="L551" s="33">
        <f>Ahmed[[#This Row],[Sales]]*$L$1</f>
        <v>37540.799999999996</v>
      </c>
      <c r="M551" s="33"/>
      <c r="N5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51" s="33" t="str">
        <f>IF(Ahmed[[#This Row],[Sales]]&gt;=500,"High","low")</f>
        <v>low</v>
      </c>
      <c r="P551" s="1">
        <v>9</v>
      </c>
      <c r="Q551" s="1">
        <v>0.2</v>
      </c>
      <c r="R551" s="2">
        <v>15.641999999999982</v>
      </c>
      <c r="S551" s="33">
        <f>Ahmed[[#This Row],[Profit]]-Ahmed[[#This Row],[Discount]]</f>
        <v>15.441999999999982</v>
      </c>
    </row>
    <row r="552" spans="1:19">
      <c r="A552" s="1">
        <v>550</v>
      </c>
      <c r="B552" s="1" t="s">
        <v>48</v>
      </c>
      <c r="C552" s="1" t="s">
        <v>58</v>
      </c>
      <c r="D552" s="1" t="s">
        <v>177</v>
      </c>
      <c r="E552" s="1" t="s">
        <v>139</v>
      </c>
      <c r="F552" s="1" t="s">
        <v>95</v>
      </c>
      <c r="G552" s="1" t="s">
        <v>62</v>
      </c>
      <c r="H552" s="33" t="str">
        <f>VLOOKUP(Ahmed[[#This Row],[Category]],Code!$C$2:$D$5,2,0)</f>
        <v>O-102</v>
      </c>
      <c r="I552" s="1" t="s">
        <v>79</v>
      </c>
      <c r="J552" t="s">
        <v>222</v>
      </c>
      <c r="K552" s="1">
        <v>11.363999999999997</v>
      </c>
      <c r="L552" s="33">
        <f>Ahmed[[#This Row],[Sales]]*$L$1</f>
        <v>1704.5999999999997</v>
      </c>
      <c r="M552" s="33"/>
      <c r="N55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52" s="33" t="str">
        <f>IF(Ahmed[[#This Row],[Sales]]&gt;=500,"High","low")</f>
        <v>low</v>
      </c>
      <c r="P552" s="1">
        <v>3</v>
      </c>
      <c r="Q552" s="1">
        <v>0.8</v>
      </c>
      <c r="R552" s="2">
        <v>-17.045999999999999</v>
      </c>
      <c r="S552" s="33">
        <f>Ahmed[[#This Row],[Profit]]-Ahmed[[#This Row],[Discount]]</f>
        <v>-17.846</v>
      </c>
    </row>
    <row r="553" spans="1:19">
      <c r="A553" s="1">
        <v>551</v>
      </c>
      <c r="B553" s="1" t="s">
        <v>48</v>
      </c>
      <c r="C553" s="1" t="s">
        <v>58</v>
      </c>
      <c r="D553" s="1" t="s">
        <v>177</v>
      </c>
      <c r="E553" s="1" t="s">
        <v>139</v>
      </c>
      <c r="F553" s="1" t="s">
        <v>95</v>
      </c>
      <c r="G553" s="1" t="s">
        <v>62</v>
      </c>
      <c r="H553" s="33" t="str">
        <f>VLOOKUP(Ahmed[[#This Row],[Category]],Code!$C$2:$D$5,2,0)</f>
        <v>O-102</v>
      </c>
      <c r="I553" s="1" t="s">
        <v>278</v>
      </c>
      <c r="J553" t="s">
        <v>531</v>
      </c>
      <c r="K553" s="1">
        <v>8.7200000000000006</v>
      </c>
      <c r="L553" s="33">
        <f>Ahmed[[#This Row],[Sales]]*$L$1</f>
        <v>1308</v>
      </c>
      <c r="M553" s="33"/>
      <c r="N55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53" s="33" t="str">
        <f>IF(Ahmed[[#This Row],[Sales]]&gt;=500,"High","low")</f>
        <v>low</v>
      </c>
      <c r="P553" s="1">
        <v>5</v>
      </c>
      <c r="Q553" s="1">
        <v>0.2</v>
      </c>
      <c r="R553" s="2">
        <v>-1.7440000000000015</v>
      </c>
      <c r="S553" s="33">
        <f>Ahmed[[#This Row],[Profit]]-Ahmed[[#This Row],[Discount]]</f>
        <v>-1.9440000000000015</v>
      </c>
    </row>
    <row r="554" spans="1:19">
      <c r="A554" s="1">
        <v>552</v>
      </c>
      <c r="B554" s="1" t="s">
        <v>48</v>
      </c>
      <c r="C554" s="1" t="s">
        <v>49</v>
      </c>
      <c r="D554" s="1" t="s">
        <v>104</v>
      </c>
      <c r="E554" s="1" t="s">
        <v>60</v>
      </c>
      <c r="F554" s="1" t="s">
        <v>61</v>
      </c>
      <c r="G554" s="1" t="s">
        <v>53</v>
      </c>
      <c r="H554" s="33" t="str">
        <f>VLOOKUP(Ahmed[[#This Row],[Category]],Code!$C$2:$D$5,2,0)</f>
        <v>F-101</v>
      </c>
      <c r="I554" s="1" t="s">
        <v>56</v>
      </c>
      <c r="J554" t="s">
        <v>725</v>
      </c>
      <c r="K554" s="1">
        <v>1121.568</v>
      </c>
      <c r="L554" s="33">
        <f>Ahmed[[#This Row],[Sales]]*$L$1</f>
        <v>168235.2</v>
      </c>
      <c r="M554" s="33"/>
      <c r="N5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54" s="33" t="str">
        <f>IF(Ahmed[[#This Row],[Sales]]&gt;=500,"High","low")</f>
        <v>High</v>
      </c>
      <c r="P554" s="1">
        <v>2</v>
      </c>
      <c r="Q554" s="1">
        <v>0.2</v>
      </c>
      <c r="R554" s="2">
        <v>0</v>
      </c>
      <c r="S554" s="33">
        <f>Ahmed[[#This Row],[Profit]]-Ahmed[[#This Row],[Discount]]</f>
        <v>-0.2</v>
      </c>
    </row>
    <row r="555" spans="1:19">
      <c r="A555" s="1">
        <v>553</v>
      </c>
      <c r="B555" s="1" t="s">
        <v>130</v>
      </c>
      <c r="C555" s="1" t="s">
        <v>49</v>
      </c>
      <c r="D555" s="1" t="s">
        <v>609</v>
      </c>
      <c r="E555" s="1" t="s">
        <v>67</v>
      </c>
      <c r="F555" s="1" t="s">
        <v>52</v>
      </c>
      <c r="G555" s="1" t="s">
        <v>53</v>
      </c>
      <c r="H555" s="33" t="str">
        <f>VLOOKUP(Ahmed[[#This Row],[Category]],Code!$C$2:$D$5,2,0)</f>
        <v>F-101</v>
      </c>
      <c r="I555" s="1" t="s">
        <v>72</v>
      </c>
      <c r="J555" t="s">
        <v>726</v>
      </c>
      <c r="K555" s="1">
        <v>34.504000000000005</v>
      </c>
      <c r="L555" s="33">
        <f>Ahmed[[#This Row],[Sales]]*$L$1</f>
        <v>5175.6000000000004</v>
      </c>
      <c r="M555" s="33"/>
      <c r="N5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55" s="33" t="str">
        <f>IF(Ahmed[[#This Row],[Sales]]&gt;=500,"High","low")</f>
        <v>low</v>
      </c>
      <c r="P555" s="1">
        <v>1</v>
      </c>
      <c r="Q555" s="1">
        <v>0.2</v>
      </c>
      <c r="R555" s="2">
        <v>6.0381999999999998</v>
      </c>
      <c r="S555" s="33">
        <f>Ahmed[[#This Row],[Profit]]-Ahmed[[#This Row],[Discount]]</f>
        <v>5.8381999999999996</v>
      </c>
    </row>
    <row r="556" spans="1:19">
      <c r="A556" s="1">
        <v>554</v>
      </c>
      <c r="B556" s="1" t="s">
        <v>65</v>
      </c>
      <c r="C556" s="1" t="s">
        <v>49</v>
      </c>
      <c r="D556" s="1" t="s">
        <v>128</v>
      </c>
      <c r="E556" s="1" t="s">
        <v>94</v>
      </c>
      <c r="F556" s="1" t="s">
        <v>95</v>
      </c>
      <c r="G556" s="1" t="s">
        <v>62</v>
      </c>
      <c r="H556" s="33" t="str">
        <f>VLOOKUP(Ahmed[[#This Row],[Category]],Code!$C$2:$D$5,2,0)</f>
        <v>O-102</v>
      </c>
      <c r="I556" s="1" t="s">
        <v>163</v>
      </c>
      <c r="J556" t="s">
        <v>727</v>
      </c>
      <c r="K556" s="1">
        <v>10.824</v>
      </c>
      <c r="L556" s="33">
        <f>Ahmed[[#This Row],[Sales]]*$L$1</f>
        <v>1623.6</v>
      </c>
      <c r="M556" s="33"/>
      <c r="N55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56" s="33" t="str">
        <f>IF(Ahmed[[#This Row],[Sales]]&gt;=500,"High","low")</f>
        <v>low</v>
      </c>
      <c r="P556" s="1">
        <v>3</v>
      </c>
      <c r="Q556" s="1">
        <v>0.2</v>
      </c>
      <c r="R556" s="2">
        <v>2.5707</v>
      </c>
      <c r="S556" s="33">
        <f>Ahmed[[#This Row],[Profit]]-Ahmed[[#This Row],[Discount]]</f>
        <v>2.3706999999999998</v>
      </c>
    </row>
    <row r="557" spans="1:19">
      <c r="A557" s="1">
        <v>555</v>
      </c>
      <c r="B557" s="1" t="s">
        <v>48</v>
      </c>
      <c r="C557" s="1" t="s">
        <v>58</v>
      </c>
      <c r="D557" s="1" t="s">
        <v>728</v>
      </c>
      <c r="E557" s="1" t="s">
        <v>60</v>
      </c>
      <c r="F557" s="1" t="s">
        <v>61</v>
      </c>
      <c r="G557" s="1" t="s">
        <v>62</v>
      </c>
      <c r="H557" s="33" t="str">
        <f>VLOOKUP(Ahmed[[#This Row],[Category]],Code!$C$2:$D$5,2,0)</f>
        <v>O-102</v>
      </c>
      <c r="I557" s="1" t="s">
        <v>70</v>
      </c>
      <c r="J557" t="s">
        <v>729</v>
      </c>
      <c r="K557" s="1">
        <v>1295.78</v>
      </c>
      <c r="L557" s="33">
        <f>Ahmed[[#This Row],[Sales]]*$L$1</f>
        <v>194367</v>
      </c>
      <c r="M557" s="33"/>
      <c r="N5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57" s="33" t="str">
        <f>IF(Ahmed[[#This Row],[Sales]]&gt;=500,"High","low")</f>
        <v>High</v>
      </c>
      <c r="P557" s="1">
        <v>2</v>
      </c>
      <c r="Q557" s="1">
        <v>0</v>
      </c>
      <c r="R557" s="2">
        <v>310.98720000000003</v>
      </c>
      <c r="S557" s="33">
        <f>Ahmed[[#This Row],[Profit]]-Ahmed[[#This Row],[Discount]]</f>
        <v>310.98720000000003</v>
      </c>
    </row>
    <row r="558" spans="1:19">
      <c r="A558" s="1">
        <v>556</v>
      </c>
      <c r="B558" s="1" t="s">
        <v>48</v>
      </c>
      <c r="C558" s="1" t="s">
        <v>49</v>
      </c>
      <c r="D558" s="1" t="s">
        <v>256</v>
      </c>
      <c r="E558" s="1" t="s">
        <v>86</v>
      </c>
      <c r="F558" s="1" t="s">
        <v>52</v>
      </c>
      <c r="G558" s="1" t="s">
        <v>62</v>
      </c>
      <c r="H558" s="33" t="str">
        <f>VLOOKUP(Ahmed[[#This Row],[Category]],Code!$C$2:$D$5,2,0)</f>
        <v>O-102</v>
      </c>
      <c r="I558" s="1" t="s">
        <v>74</v>
      </c>
      <c r="J558" t="s">
        <v>730</v>
      </c>
      <c r="K558" s="1">
        <v>19.456000000000003</v>
      </c>
      <c r="L558" s="33">
        <f>Ahmed[[#This Row],[Sales]]*$L$1</f>
        <v>2918.4000000000005</v>
      </c>
      <c r="M558" s="33"/>
      <c r="N5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58" s="33" t="str">
        <f>IF(Ahmed[[#This Row],[Sales]]&gt;=500,"High","low")</f>
        <v>low</v>
      </c>
      <c r="P558" s="1">
        <v>4</v>
      </c>
      <c r="Q558" s="1">
        <v>0.2</v>
      </c>
      <c r="R558" s="2">
        <v>3.4047999999999981</v>
      </c>
      <c r="S558" s="33">
        <f>Ahmed[[#This Row],[Profit]]-Ahmed[[#This Row],[Discount]]</f>
        <v>3.2047999999999979</v>
      </c>
    </row>
    <row r="559" spans="1:19">
      <c r="A559" s="1">
        <v>557</v>
      </c>
      <c r="B559" s="1" t="s">
        <v>65</v>
      </c>
      <c r="C559" s="1" t="s">
        <v>49</v>
      </c>
      <c r="D559" s="1" t="s">
        <v>59</v>
      </c>
      <c r="E559" s="1" t="s">
        <v>60</v>
      </c>
      <c r="F559" s="1" t="s">
        <v>61</v>
      </c>
      <c r="G559" s="1" t="s">
        <v>62</v>
      </c>
      <c r="H559" s="33" t="str">
        <f>VLOOKUP(Ahmed[[#This Row],[Category]],Code!$C$2:$D$5,2,0)</f>
        <v>O-102</v>
      </c>
      <c r="I559" s="1" t="s">
        <v>63</v>
      </c>
      <c r="J559" t="s">
        <v>731</v>
      </c>
      <c r="K559" s="1">
        <v>20.7</v>
      </c>
      <c r="L559" s="33">
        <f>Ahmed[[#This Row],[Sales]]*$L$1</f>
        <v>3105</v>
      </c>
      <c r="M559" s="33"/>
      <c r="N5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59" s="33" t="str">
        <f>IF(Ahmed[[#This Row],[Sales]]&gt;=500,"High","low")</f>
        <v>low</v>
      </c>
      <c r="P559" s="1">
        <v>2</v>
      </c>
      <c r="Q559" s="1">
        <v>0</v>
      </c>
      <c r="R559" s="2">
        <v>9.9359999999999999</v>
      </c>
      <c r="S559" s="33">
        <f>Ahmed[[#This Row],[Profit]]-Ahmed[[#This Row],[Discount]]</f>
        <v>9.9359999999999999</v>
      </c>
    </row>
    <row r="560" spans="1:19">
      <c r="A560" s="1">
        <v>558</v>
      </c>
      <c r="B560" s="1" t="s">
        <v>65</v>
      </c>
      <c r="C560" s="1" t="s">
        <v>49</v>
      </c>
      <c r="D560" s="1" t="s">
        <v>59</v>
      </c>
      <c r="E560" s="1" t="s">
        <v>60</v>
      </c>
      <c r="F560" s="1" t="s">
        <v>61</v>
      </c>
      <c r="G560" s="1" t="s">
        <v>53</v>
      </c>
      <c r="H560" s="33" t="str">
        <f>VLOOKUP(Ahmed[[#This Row],[Category]],Code!$C$2:$D$5,2,0)</f>
        <v>F-101</v>
      </c>
      <c r="I560" s="1" t="s">
        <v>68</v>
      </c>
      <c r="J560" t="s">
        <v>732</v>
      </c>
      <c r="K560" s="1">
        <v>1335.68</v>
      </c>
      <c r="L560" s="33">
        <f>Ahmed[[#This Row],[Sales]]*$L$1</f>
        <v>200352</v>
      </c>
      <c r="M560" s="33"/>
      <c r="N5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60" s="33" t="str">
        <f>IF(Ahmed[[#This Row],[Sales]]&gt;=500,"High","low")</f>
        <v>High</v>
      </c>
      <c r="P560" s="1">
        <v>4</v>
      </c>
      <c r="Q560" s="1">
        <v>0.2</v>
      </c>
      <c r="R560" s="2">
        <v>-217.04800000000017</v>
      </c>
      <c r="S560" s="33">
        <f>Ahmed[[#This Row],[Profit]]-Ahmed[[#This Row],[Discount]]</f>
        <v>-217.24800000000016</v>
      </c>
    </row>
    <row r="561" spans="1:19">
      <c r="A561" s="1">
        <v>559</v>
      </c>
      <c r="B561" s="1" t="s">
        <v>65</v>
      </c>
      <c r="C561" s="1" t="s">
        <v>49</v>
      </c>
      <c r="D561" s="1" t="s">
        <v>59</v>
      </c>
      <c r="E561" s="1" t="s">
        <v>60</v>
      </c>
      <c r="F561" s="1" t="s">
        <v>61</v>
      </c>
      <c r="G561" s="1" t="s">
        <v>62</v>
      </c>
      <c r="H561" s="33" t="str">
        <f>VLOOKUP(Ahmed[[#This Row],[Category]],Code!$C$2:$D$5,2,0)</f>
        <v>O-102</v>
      </c>
      <c r="I561" s="1" t="s">
        <v>87</v>
      </c>
      <c r="J561" t="s">
        <v>733</v>
      </c>
      <c r="K561" s="1">
        <v>32.400000000000006</v>
      </c>
      <c r="L561" s="33">
        <f>Ahmed[[#This Row],[Sales]]*$L$1</f>
        <v>4860.0000000000009</v>
      </c>
      <c r="M561" s="33"/>
      <c r="N5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61" s="33" t="str">
        <f>IF(Ahmed[[#This Row],[Sales]]&gt;=500,"High","low")</f>
        <v>low</v>
      </c>
      <c r="P561" s="1">
        <v>5</v>
      </c>
      <c r="Q561" s="1">
        <v>0</v>
      </c>
      <c r="R561" s="2">
        <v>15.552000000000001</v>
      </c>
      <c r="S561" s="33">
        <f>Ahmed[[#This Row],[Profit]]-Ahmed[[#This Row],[Discount]]</f>
        <v>15.552000000000001</v>
      </c>
    </row>
    <row r="562" spans="1:19">
      <c r="A562" s="1">
        <v>560</v>
      </c>
      <c r="B562" s="1" t="s">
        <v>48</v>
      </c>
      <c r="C562" s="1" t="s">
        <v>49</v>
      </c>
      <c r="D562" s="1" t="s">
        <v>104</v>
      </c>
      <c r="E562" s="1" t="s">
        <v>60</v>
      </c>
      <c r="F562" s="1" t="s">
        <v>61</v>
      </c>
      <c r="G562" s="1" t="s">
        <v>53</v>
      </c>
      <c r="H562" s="33" t="str">
        <f>VLOOKUP(Ahmed[[#This Row],[Category]],Code!$C$2:$D$5,2,0)</f>
        <v>F-101</v>
      </c>
      <c r="I562" s="1" t="s">
        <v>72</v>
      </c>
      <c r="J562" t="s">
        <v>600</v>
      </c>
      <c r="K562" s="1">
        <v>42.599999999999994</v>
      </c>
      <c r="L562" s="33">
        <f>Ahmed[[#This Row],[Sales]]*$L$1</f>
        <v>6389.9999999999991</v>
      </c>
      <c r="M562" s="33"/>
      <c r="N5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62" s="33" t="str">
        <f>IF(Ahmed[[#This Row],[Sales]]&gt;=500,"High","low")</f>
        <v>low</v>
      </c>
      <c r="P562" s="1">
        <v>3</v>
      </c>
      <c r="Q562" s="1">
        <v>0</v>
      </c>
      <c r="R562" s="2">
        <v>16.614000000000001</v>
      </c>
      <c r="S562" s="33">
        <f>Ahmed[[#This Row],[Profit]]-Ahmed[[#This Row],[Discount]]</f>
        <v>16.614000000000001</v>
      </c>
    </row>
    <row r="563" spans="1:19">
      <c r="A563" s="1">
        <v>561</v>
      </c>
      <c r="B563" s="1" t="s">
        <v>48</v>
      </c>
      <c r="C563" s="1" t="s">
        <v>49</v>
      </c>
      <c r="D563" s="1" t="s">
        <v>104</v>
      </c>
      <c r="E563" s="1" t="s">
        <v>60</v>
      </c>
      <c r="F563" s="1" t="s">
        <v>61</v>
      </c>
      <c r="G563" s="1" t="s">
        <v>62</v>
      </c>
      <c r="H563" s="33" t="str">
        <f>VLOOKUP(Ahmed[[#This Row],[Category]],Code!$C$2:$D$5,2,0)</f>
        <v>O-102</v>
      </c>
      <c r="I563" s="1" t="s">
        <v>79</v>
      </c>
      <c r="J563" t="s">
        <v>734</v>
      </c>
      <c r="K563" s="1">
        <v>84.056000000000012</v>
      </c>
      <c r="L563" s="33">
        <f>Ahmed[[#This Row],[Sales]]*$L$1</f>
        <v>12608.400000000001</v>
      </c>
      <c r="M563" s="33"/>
      <c r="N5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63" s="33" t="str">
        <f>IF(Ahmed[[#This Row],[Sales]]&gt;=500,"High","low")</f>
        <v>low</v>
      </c>
      <c r="P563" s="1">
        <v>7</v>
      </c>
      <c r="Q563" s="1">
        <v>0.2</v>
      </c>
      <c r="R563" s="2">
        <v>27.318199999999983</v>
      </c>
      <c r="S563" s="33">
        <f>Ahmed[[#This Row],[Profit]]-Ahmed[[#This Row],[Discount]]</f>
        <v>27.118199999999984</v>
      </c>
    </row>
    <row r="564" spans="1:19">
      <c r="A564" s="1">
        <v>562</v>
      </c>
      <c r="B564" s="1" t="s">
        <v>48</v>
      </c>
      <c r="C564" s="1" t="s">
        <v>49</v>
      </c>
      <c r="D564" s="1" t="s">
        <v>390</v>
      </c>
      <c r="E564" s="1" t="s">
        <v>67</v>
      </c>
      <c r="F564" s="1" t="s">
        <v>52</v>
      </c>
      <c r="G564" s="1" t="s">
        <v>62</v>
      </c>
      <c r="H564" s="33" t="str">
        <f>VLOOKUP(Ahmed[[#This Row],[Category]],Code!$C$2:$D$5,2,0)</f>
        <v>O-102</v>
      </c>
      <c r="I564" s="1" t="s">
        <v>81</v>
      </c>
      <c r="J564" t="s">
        <v>735</v>
      </c>
      <c r="K564" s="1">
        <v>13</v>
      </c>
      <c r="L564" s="33">
        <f>Ahmed[[#This Row],[Sales]]*$L$1</f>
        <v>1950</v>
      </c>
      <c r="M564" s="33"/>
      <c r="N56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64" s="33" t="str">
        <f>IF(Ahmed[[#This Row],[Sales]]&gt;=500,"High","low")</f>
        <v>low</v>
      </c>
      <c r="P564" s="1">
        <v>5</v>
      </c>
      <c r="Q564" s="1">
        <v>0.2</v>
      </c>
      <c r="R564" s="2">
        <v>1.3000000000000007</v>
      </c>
      <c r="S564" s="33">
        <f>Ahmed[[#This Row],[Profit]]-Ahmed[[#This Row],[Discount]]</f>
        <v>1.1000000000000008</v>
      </c>
    </row>
    <row r="565" spans="1:19">
      <c r="A565" s="1">
        <v>563</v>
      </c>
      <c r="B565" s="1" t="s">
        <v>48</v>
      </c>
      <c r="C565" s="1" t="s">
        <v>49</v>
      </c>
      <c r="D565" s="1" t="s">
        <v>390</v>
      </c>
      <c r="E565" s="1" t="s">
        <v>67</v>
      </c>
      <c r="F565" s="1" t="s">
        <v>52</v>
      </c>
      <c r="G565" s="1" t="s">
        <v>53</v>
      </c>
      <c r="H565" s="33" t="str">
        <f>VLOOKUP(Ahmed[[#This Row],[Category]],Code!$C$2:$D$5,2,0)</f>
        <v>F-101</v>
      </c>
      <c r="I565" s="1" t="s">
        <v>72</v>
      </c>
      <c r="J565" t="s">
        <v>736</v>
      </c>
      <c r="K565" s="1">
        <v>13.128</v>
      </c>
      <c r="L565" s="33">
        <f>Ahmed[[#This Row],[Sales]]*$L$1</f>
        <v>1969.2</v>
      </c>
      <c r="M565" s="33"/>
      <c r="N56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65" s="33" t="str">
        <f>IF(Ahmed[[#This Row],[Sales]]&gt;=500,"High","low")</f>
        <v>low</v>
      </c>
      <c r="P565" s="1">
        <v>3</v>
      </c>
      <c r="Q565" s="1">
        <v>0.2</v>
      </c>
      <c r="R565" s="2">
        <v>3.7743000000000002</v>
      </c>
      <c r="S565" s="33">
        <f>Ahmed[[#This Row],[Profit]]-Ahmed[[#This Row],[Discount]]</f>
        <v>3.5743</v>
      </c>
    </row>
    <row r="566" spans="1:19">
      <c r="A566" s="1">
        <v>564</v>
      </c>
      <c r="B566" s="1" t="s">
        <v>130</v>
      </c>
      <c r="C566" s="1" t="s">
        <v>49</v>
      </c>
      <c r="D566" s="1" t="s">
        <v>89</v>
      </c>
      <c r="E566" s="1" t="s">
        <v>90</v>
      </c>
      <c r="F566" s="1" t="s">
        <v>61</v>
      </c>
      <c r="G566" s="1" t="s">
        <v>62</v>
      </c>
      <c r="H566" s="33" t="str">
        <f>VLOOKUP(Ahmed[[#This Row],[Category]],Code!$C$2:$D$5,2,0)</f>
        <v>O-102</v>
      </c>
      <c r="I566" s="1" t="s">
        <v>163</v>
      </c>
      <c r="J566" t="s">
        <v>737</v>
      </c>
      <c r="K566" s="1">
        <v>3.96</v>
      </c>
      <c r="L566" s="33">
        <f>Ahmed[[#This Row],[Sales]]*$L$1</f>
        <v>594</v>
      </c>
      <c r="M566" s="33"/>
      <c r="N56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566" s="33" t="str">
        <f>IF(Ahmed[[#This Row],[Sales]]&gt;=500,"High","low")</f>
        <v>low</v>
      </c>
      <c r="P566" s="1">
        <v>2</v>
      </c>
      <c r="Q566" s="1">
        <v>0</v>
      </c>
      <c r="R566" s="2">
        <v>0</v>
      </c>
      <c r="S566" s="33">
        <f>Ahmed[[#This Row],[Profit]]-Ahmed[[#This Row],[Discount]]</f>
        <v>0</v>
      </c>
    </row>
    <row r="567" spans="1:19">
      <c r="A567" s="1">
        <v>565</v>
      </c>
      <c r="B567" s="1" t="s">
        <v>130</v>
      </c>
      <c r="C567" s="1" t="s">
        <v>49</v>
      </c>
      <c r="D567" s="1" t="s">
        <v>89</v>
      </c>
      <c r="E567" s="1" t="s">
        <v>90</v>
      </c>
      <c r="F567" s="1" t="s">
        <v>61</v>
      </c>
      <c r="G567" s="1" t="s">
        <v>62</v>
      </c>
      <c r="H567" s="33" t="str">
        <f>VLOOKUP(Ahmed[[#This Row],[Category]],Code!$C$2:$D$5,2,0)</f>
        <v>O-102</v>
      </c>
      <c r="I567" s="1" t="s">
        <v>63</v>
      </c>
      <c r="J567" t="s">
        <v>477</v>
      </c>
      <c r="K567" s="1">
        <v>2.61</v>
      </c>
      <c r="L567" s="33">
        <f>Ahmed[[#This Row],[Sales]]*$L$1</f>
        <v>391.5</v>
      </c>
      <c r="M567" s="33"/>
      <c r="N567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567" s="33" t="str">
        <f>IF(Ahmed[[#This Row],[Sales]]&gt;=500,"High","low")</f>
        <v>low</v>
      </c>
      <c r="P567" s="1">
        <v>1</v>
      </c>
      <c r="Q567" s="1">
        <v>0</v>
      </c>
      <c r="R567" s="2">
        <v>1.2005999999999999</v>
      </c>
      <c r="S567" s="33">
        <f>Ahmed[[#This Row],[Profit]]-Ahmed[[#This Row],[Discount]]</f>
        <v>1.2005999999999999</v>
      </c>
    </row>
    <row r="568" spans="1:19">
      <c r="A568" s="1">
        <v>566</v>
      </c>
      <c r="B568" s="1" t="s">
        <v>130</v>
      </c>
      <c r="C568" s="1" t="s">
        <v>49</v>
      </c>
      <c r="D568" s="1" t="s">
        <v>59</v>
      </c>
      <c r="E568" s="1" t="s">
        <v>60</v>
      </c>
      <c r="F568" s="1" t="s">
        <v>61</v>
      </c>
      <c r="G568" s="1" t="s">
        <v>76</v>
      </c>
      <c r="H568" s="33" t="str">
        <f>VLOOKUP(Ahmed[[#This Row],[Category]],Code!$C$2:$D$5,2,0)</f>
        <v>T-103</v>
      </c>
      <c r="I568" s="1" t="s">
        <v>77</v>
      </c>
      <c r="J568" t="s">
        <v>738</v>
      </c>
      <c r="K568" s="1">
        <v>374.37600000000003</v>
      </c>
      <c r="L568" s="33">
        <f>Ahmed[[#This Row],[Sales]]*$L$1</f>
        <v>56156.4</v>
      </c>
      <c r="M568" s="33"/>
      <c r="N5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68" s="33" t="str">
        <f>IF(Ahmed[[#This Row],[Sales]]&gt;=500,"High","low")</f>
        <v>low</v>
      </c>
      <c r="P568" s="1">
        <v>3</v>
      </c>
      <c r="Q568" s="1">
        <v>0.2</v>
      </c>
      <c r="R568" s="2">
        <v>46.796999999999983</v>
      </c>
      <c r="S568" s="33">
        <f>Ahmed[[#This Row],[Profit]]-Ahmed[[#This Row],[Discount]]</f>
        <v>46.59699999999998</v>
      </c>
    </row>
    <row r="569" spans="1:19">
      <c r="A569" s="1">
        <v>567</v>
      </c>
      <c r="B569" s="1" t="s">
        <v>65</v>
      </c>
      <c r="C569" s="1" t="s">
        <v>58</v>
      </c>
      <c r="D569" s="1" t="s">
        <v>89</v>
      </c>
      <c r="E569" s="1" t="s">
        <v>90</v>
      </c>
      <c r="F569" s="1" t="s">
        <v>61</v>
      </c>
      <c r="G569" s="1" t="s">
        <v>62</v>
      </c>
      <c r="H569" s="33" t="str">
        <f>VLOOKUP(Ahmed[[#This Row],[Category]],Code!$C$2:$D$5,2,0)</f>
        <v>O-102</v>
      </c>
      <c r="I569" s="1" t="s">
        <v>87</v>
      </c>
      <c r="J569" t="s">
        <v>739</v>
      </c>
      <c r="K569" s="1">
        <v>91.84</v>
      </c>
      <c r="L569" s="33">
        <f>Ahmed[[#This Row],[Sales]]*$L$1</f>
        <v>13776</v>
      </c>
      <c r="M569" s="33"/>
      <c r="N5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69" s="33" t="str">
        <f>IF(Ahmed[[#This Row],[Sales]]&gt;=500,"High","low")</f>
        <v>low</v>
      </c>
      <c r="P569" s="1">
        <v>8</v>
      </c>
      <c r="Q569" s="1">
        <v>0</v>
      </c>
      <c r="R569" s="2">
        <v>45.001600000000003</v>
      </c>
      <c r="S569" s="33">
        <f>Ahmed[[#This Row],[Profit]]-Ahmed[[#This Row],[Discount]]</f>
        <v>45.001600000000003</v>
      </c>
    </row>
    <row r="570" spans="1:19">
      <c r="A570" s="1">
        <v>568</v>
      </c>
      <c r="B570" s="1" t="s">
        <v>65</v>
      </c>
      <c r="C570" s="1" t="s">
        <v>58</v>
      </c>
      <c r="D570" s="1" t="s">
        <v>89</v>
      </c>
      <c r="E570" s="1" t="s">
        <v>90</v>
      </c>
      <c r="F570" s="1" t="s">
        <v>61</v>
      </c>
      <c r="G570" s="1" t="s">
        <v>62</v>
      </c>
      <c r="H570" s="33" t="str">
        <f>VLOOKUP(Ahmed[[#This Row],[Category]],Code!$C$2:$D$5,2,0)</f>
        <v>O-102</v>
      </c>
      <c r="I570" s="1" t="s">
        <v>79</v>
      </c>
      <c r="J570" t="s">
        <v>740</v>
      </c>
      <c r="K570" s="1">
        <v>81.088000000000008</v>
      </c>
      <c r="L570" s="33">
        <f>Ahmed[[#This Row],[Sales]]*$L$1</f>
        <v>12163.2</v>
      </c>
      <c r="M570" s="33"/>
      <c r="N5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70" s="33" t="str">
        <f>IF(Ahmed[[#This Row],[Sales]]&gt;=500,"High","low")</f>
        <v>low</v>
      </c>
      <c r="P570" s="1">
        <v>7</v>
      </c>
      <c r="Q570" s="1">
        <v>0.2</v>
      </c>
      <c r="R570" s="2">
        <v>27.3672</v>
      </c>
      <c r="S570" s="33">
        <f>Ahmed[[#This Row],[Profit]]-Ahmed[[#This Row],[Discount]]</f>
        <v>27.167200000000001</v>
      </c>
    </row>
    <row r="571" spans="1:19">
      <c r="A571" s="1">
        <v>569</v>
      </c>
      <c r="B571" s="1" t="s">
        <v>65</v>
      </c>
      <c r="C571" s="1" t="s">
        <v>58</v>
      </c>
      <c r="D571" s="1" t="s">
        <v>89</v>
      </c>
      <c r="E571" s="1" t="s">
        <v>90</v>
      </c>
      <c r="F571" s="1" t="s">
        <v>61</v>
      </c>
      <c r="G571" s="1" t="s">
        <v>62</v>
      </c>
      <c r="H571" s="33" t="str">
        <f>VLOOKUP(Ahmed[[#This Row],[Category]],Code!$C$2:$D$5,2,0)</f>
        <v>O-102</v>
      </c>
      <c r="I571" s="1" t="s">
        <v>87</v>
      </c>
      <c r="J571" t="s">
        <v>741</v>
      </c>
      <c r="K571" s="1">
        <v>19.440000000000001</v>
      </c>
      <c r="L571" s="33">
        <f>Ahmed[[#This Row],[Sales]]*$L$1</f>
        <v>2916</v>
      </c>
      <c r="M571" s="33"/>
      <c r="N5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71" s="33" t="str">
        <f>IF(Ahmed[[#This Row],[Sales]]&gt;=500,"High","low")</f>
        <v>low</v>
      </c>
      <c r="P571" s="1">
        <v>3</v>
      </c>
      <c r="Q571" s="1">
        <v>0</v>
      </c>
      <c r="R571" s="2">
        <v>9.3312000000000008</v>
      </c>
      <c r="S571" s="33">
        <f>Ahmed[[#This Row],[Profit]]-Ahmed[[#This Row],[Discount]]</f>
        <v>9.3312000000000008</v>
      </c>
    </row>
    <row r="572" spans="1:19">
      <c r="A572" s="1">
        <v>570</v>
      </c>
      <c r="B572" s="1" t="s">
        <v>65</v>
      </c>
      <c r="C572" s="1" t="s">
        <v>58</v>
      </c>
      <c r="D572" s="1" t="s">
        <v>89</v>
      </c>
      <c r="E572" s="1" t="s">
        <v>90</v>
      </c>
      <c r="F572" s="1" t="s">
        <v>61</v>
      </c>
      <c r="G572" s="1" t="s">
        <v>53</v>
      </c>
      <c r="H572" s="33" t="str">
        <f>VLOOKUP(Ahmed[[#This Row],[Category]],Code!$C$2:$D$5,2,0)</f>
        <v>F-101</v>
      </c>
      <c r="I572" s="1" t="s">
        <v>56</v>
      </c>
      <c r="J572" t="s">
        <v>742</v>
      </c>
      <c r="K572" s="1">
        <v>451.15199999999993</v>
      </c>
      <c r="L572" s="33">
        <f>Ahmed[[#This Row],[Sales]]*$L$1</f>
        <v>67672.799999999988</v>
      </c>
      <c r="M572" s="33"/>
      <c r="N5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72" s="33" t="str">
        <f>IF(Ahmed[[#This Row],[Sales]]&gt;=500,"High","low")</f>
        <v>low</v>
      </c>
      <c r="P572" s="1">
        <v>3</v>
      </c>
      <c r="Q572" s="1">
        <v>0.2</v>
      </c>
      <c r="R572" s="2">
        <v>0</v>
      </c>
      <c r="S572" s="33">
        <f>Ahmed[[#This Row],[Profit]]-Ahmed[[#This Row],[Discount]]</f>
        <v>-0.2</v>
      </c>
    </row>
    <row r="573" spans="1:19">
      <c r="A573" s="1">
        <v>571</v>
      </c>
      <c r="B573" s="1" t="s">
        <v>65</v>
      </c>
      <c r="C573" s="1" t="s">
        <v>49</v>
      </c>
      <c r="D573" s="1" t="s">
        <v>161</v>
      </c>
      <c r="E573" s="1" t="s">
        <v>162</v>
      </c>
      <c r="F573" s="1" t="s">
        <v>114</v>
      </c>
      <c r="G573" s="1" t="s">
        <v>62</v>
      </c>
      <c r="H573" s="33" t="str">
        <f>VLOOKUP(Ahmed[[#This Row],[Category]],Code!$C$2:$D$5,2,0)</f>
        <v>O-102</v>
      </c>
      <c r="I573" s="1" t="s">
        <v>63</v>
      </c>
      <c r="J573" t="s">
        <v>731</v>
      </c>
      <c r="K573" s="1">
        <v>72.45</v>
      </c>
      <c r="L573" s="33">
        <f>Ahmed[[#This Row],[Sales]]*$L$1</f>
        <v>10867.5</v>
      </c>
      <c r="M573" s="33"/>
      <c r="N5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73" s="33" t="str">
        <f>IF(Ahmed[[#This Row],[Sales]]&gt;=500,"High","low")</f>
        <v>low</v>
      </c>
      <c r="P573" s="1">
        <v>7</v>
      </c>
      <c r="Q573" s="1">
        <v>0</v>
      </c>
      <c r="R573" s="2">
        <v>34.775999999999996</v>
      </c>
      <c r="S573" s="33">
        <f>Ahmed[[#This Row],[Profit]]-Ahmed[[#This Row],[Discount]]</f>
        <v>34.775999999999996</v>
      </c>
    </row>
    <row r="574" spans="1:19">
      <c r="A574" s="1">
        <v>572</v>
      </c>
      <c r="B574" s="1" t="s">
        <v>65</v>
      </c>
      <c r="C574" s="1" t="s">
        <v>49</v>
      </c>
      <c r="D574" s="1" t="s">
        <v>161</v>
      </c>
      <c r="E574" s="1" t="s">
        <v>162</v>
      </c>
      <c r="F574" s="1" t="s">
        <v>114</v>
      </c>
      <c r="G574" s="1" t="s">
        <v>62</v>
      </c>
      <c r="H574" s="33" t="str">
        <f>VLOOKUP(Ahmed[[#This Row],[Category]],Code!$C$2:$D$5,2,0)</f>
        <v>O-102</v>
      </c>
      <c r="I574" s="1" t="s">
        <v>163</v>
      </c>
      <c r="J574" t="s">
        <v>378</v>
      </c>
      <c r="K574" s="1">
        <v>13.96</v>
      </c>
      <c r="L574" s="33">
        <f>Ahmed[[#This Row],[Sales]]*$L$1</f>
        <v>2094</v>
      </c>
      <c r="M574" s="33"/>
      <c r="N5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74" s="33" t="str">
        <f>IF(Ahmed[[#This Row],[Sales]]&gt;=500,"High","low")</f>
        <v>low</v>
      </c>
      <c r="P574" s="1">
        <v>4</v>
      </c>
      <c r="Q574" s="1">
        <v>0</v>
      </c>
      <c r="R574" s="2">
        <v>6.4215999999999998</v>
      </c>
      <c r="S574" s="33">
        <f>Ahmed[[#This Row],[Profit]]-Ahmed[[#This Row],[Discount]]</f>
        <v>6.4215999999999998</v>
      </c>
    </row>
    <row r="575" spans="1:19">
      <c r="A575" s="1">
        <v>573</v>
      </c>
      <c r="B575" s="1" t="s">
        <v>65</v>
      </c>
      <c r="C575" s="1" t="s">
        <v>49</v>
      </c>
      <c r="D575" s="1" t="s">
        <v>161</v>
      </c>
      <c r="E575" s="1" t="s">
        <v>162</v>
      </c>
      <c r="F575" s="1" t="s">
        <v>114</v>
      </c>
      <c r="G575" s="1" t="s">
        <v>62</v>
      </c>
      <c r="H575" s="33" t="str">
        <f>VLOOKUP(Ahmed[[#This Row],[Category]],Code!$C$2:$D$5,2,0)</f>
        <v>O-102</v>
      </c>
      <c r="I575" s="1" t="s">
        <v>79</v>
      </c>
      <c r="J575" t="s">
        <v>501</v>
      </c>
      <c r="K575" s="1">
        <v>33.264000000000003</v>
      </c>
      <c r="L575" s="33">
        <f>Ahmed[[#This Row],[Sales]]*$L$1</f>
        <v>4989.6000000000004</v>
      </c>
      <c r="M575" s="33"/>
      <c r="N5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75" s="33" t="str">
        <f>IF(Ahmed[[#This Row],[Sales]]&gt;=500,"High","low")</f>
        <v>low</v>
      </c>
      <c r="P575" s="1">
        <v>7</v>
      </c>
      <c r="Q575" s="1">
        <v>0.2</v>
      </c>
      <c r="R575" s="2">
        <v>11.226599999999999</v>
      </c>
      <c r="S575" s="33">
        <f>Ahmed[[#This Row],[Profit]]-Ahmed[[#This Row],[Discount]]</f>
        <v>11.0266</v>
      </c>
    </row>
    <row r="576" spans="1:19">
      <c r="A576" s="1">
        <v>574</v>
      </c>
      <c r="B576" s="1" t="s">
        <v>65</v>
      </c>
      <c r="C576" s="1" t="s">
        <v>49</v>
      </c>
      <c r="D576" s="1" t="s">
        <v>161</v>
      </c>
      <c r="E576" s="1" t="s">
        <v>162</v>
      </c>
      <c r="F576" s="1" t="s">
        <v>114</v>
      </c>
      <c r="G576" s="1" t="s">
        <v>76</v>
      </c>
      <c r="H576" s="33" t="str">
        <f>VLOOKUP(Ahmed[[#This Row],[Category]],Code!$C$2:$D$5,2,0)</f>
        <v>T-103</v>
      </c>
      <c r="I576" s="1" t="s">
        <v>77</v>
      </c>
      <c r="J576" t="s">
        <v>743</v>
      </c>
      <c r="K576" s="1">
        <v>14.850000000000001</v>
      </c>
      <c r="L576" s="33">
        <f>Ahmed[[#This Row],[Sales]]*$L$1</f>
        <v>2227.5</v>
      </c>
      <c r="M576" s="33"/>
      <c r="N5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76" s="33" t="str">
        <f>IF(Ahmed[[#This Row],[Sales]]&gt;=500,"High","low")</f>
        <v>low</v>
      </c>
      <c r="P576" s="1">
        <v>3</v>
      </c>
      <c r="Q576" s="1">
        <v>0</v>
      </c>
      <c r="R576" s="2">
        <v>4.0095000000000001</v>
      </c>
      <c r="S576" s="33">
        <f>Ahmed[[#This Row],[Profit]]-Ahmed[[#This Row],[Discount]]</f>
        <v>4.0095000000000001</v>
      </c>
    </row>
    <row r="577" spans="1:19">
      <c r="A577" s="1">
        <v>575</v>
      </c>
      <c r="B577" s="1" t="s">
        <v>65</v>
      </c>
      <c r="C577" s="1" t="s">
        <v>49</v>
      </c>
      <c r="D577" s="1" t="s">
        <v>744</v>
      </c>
      <c r="E577" s="1" t="s">
        <v>90</v>
      </c>
      <c r="F577" s="1" t="s">
        <v>61</v>
      </c>
      <c r="G577" s="1" t="s">
        <v>62</v>
      </c>
      <c r="H577" s="33" t="str">
        <f>VLOOKUP(Ahmed[[#This Row],[Category]],Code!$C$2:$D$5,2,0)</f>
        <v>O-102</v>
      </c>
      <c r="I577" s="1" t="s">
        <v>74</v>
      </c>
      <c r="J577" t="s">
        <v>745</v>
      </c>
      <c r="K577" s="1">
        <v>8.82</v>
      </c>
      <c r="L577" s="33">
        <f>Ahmed[[#This Row],[Sales]]*$L$1</f>
        <v>1323</v>
      </c>
      <c r="M577" s="33"/>
      <c r="N57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77" s="33" t="str">
        <f>IF(Ahmed[[#This Row],[Sales]]&gt;=500,"High","low")</f>
        <v>low</v>
      </c>
      <c r="P577" s="1">
        <v>3</v>
      </c>
      <c r="Q577" s="1">
        <v>0</v>
      </c>
      <c r="R577" s="2">
        <v>2.3814000000000002</v>
      </c>
      <c r="S577" s="33">
        <f>Ahmed[[#This Row],[Profit]]-Ahmed[[#This Row],[Discount]]</f>
        <v>2.3814000000000002</v>
      </c>
    </row>
    <row r="578" spans="1:19">
      <c r="A578" s="1">
        <v>576</v>
      </c>
      <c r="B578" s="1" t="s">
        <v>48</v>
      </c>
      <c r="C578" s="1" t="s">
        <v>49</v>
      </c>
      <c r="D578" s="1" t="s">
        <v>487</v>
      </c>
      <c r="E578" s="1" t="s">
        <v>60</v>
      </c>
      <c r="F578" s="1" t="s">
        <v>61</v>
      </c>
      <c r="G578" s="1" t="s">
        <v>62</v>
      </c>
      <c r="H578" s="33" t="str">
        <f>VLOOKUP(Ahmed[[#This Row],[Category]],Code!$C$2:$D$5,2,0)</f>
        <v>O-102</v>
      </c>
      <c r="I578" s="1" t="s">
        <v>87</v>
      </c>
      <c r="J578" t="s">
        <v>739</v>
      </c>
      <c r="K578" s="1">
        <v>160.72</v>
      </c>
      <c r="L578" s="33">
        <f>Ahmed[[#This Row],[Sales]]*$L$1</f>
        <v>24108</v>
      </c>
      <c r="M578" s="33"/>
      <c r="N5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78" s="33" t="str">
        <f>IF(Ahmed[[#This Row],[Sales]]&gt;=500,"High","low")</f>
        <v>low</v>
      </c>
      <c r="P578" s="1">
        <v>14</v>
      </c>
      <c r="Q578" s="1">
        <v>0</v>
      </c>
      <c r="R578" s="2">
        <v>78.752800000000008</v>
      </c>
      <c r="S578" s="33">
        <f>Ahmed[[#This Row],[Profit]]-Ahmed[[#This Row],[Discount]]</f>
        <v>78.752800000000008</v>
      </c>
    </row>
    <row r="579" spans="1:19">
      <c r="A579" s="1">
        <v>577</v>
      </c>
      <c r="B579" s="1" t="s">
        <v>48</v>
      </c>
      <c r="C579" s="1" t="s">
        <v>49</v>
      </c>
      <c r="D579" s="1" t="s">
        <v>487</v>
      </c>
      <c r="E579" s="1" t="s">
        <v>60</v>
      </c>
      <c r="F579" s="1" t="s">
        <v>61</v>
      </c>
      <c r="G579" s="1" t="s">
        <v>62</v>
      </c>
      <c r="H579" s="33" t="str">
        <f>VLOOKUP(Ahmed[[#This Row],[Category]],Code!$C$2:$D$5,2,0)</f>
        <v>O-102</v>
      </c>
      <c r="I579" s="1" t="s">
        <v>87</v>
      </c>
      <c r="J579" t="s">
        <v>746</v>
      </c>
      <c r="K579" s="1">
        <v>19.920000000000002</v>
      </c>
      <c r="L579" s="33">
        <f>Ahmed[[#This Row],[Sales]]*$L$1</f>
        <v>2988.0000000000005</v>
      </c>
      <c r="M579" s="33"/>
      <c r="N5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79" s="33" t="str">
        <f>IF(Ahmed[[#This Row],[Sales]]&gt;=500,"High","low")</f>
        <v>low</v>
      </c>
      <c r="P579" s="1">
        <v>4</v>
      </c>
      <c r="Q579" s="1">
        <v>0</v>
      </c>
      <c r="R579" s="2">
        <v>9.7608000000000015</v>
      </c>
      <c r="S579" s="33">
        <f>Ahmed[[#This Row],[Profit]]-Ahmed[[#This Row],[Discount]]</f>
        <v>9.7608000000000015</v>
      </c>
    </row>
    <row r="580" spans="1:19">
      <c r="A580" s="1">
        <v>578</v>
      </c>
      <c r="B580" s="1" t="s">
        <v>48</v>
      </c>
      <c r="C580" s="1" t="s">
        <v>49</v>
      </c>
      <c r="D580" s="1" t="s">
        <v>487</v>
      </c>
      <c r="E580" s="1" t="s">
        <v>60</v>
      </c>
      <c r="F580" s="1" t="s">
        <v>61</v>
      </c>
      <c r="G580" s="1" t="s">
        <v>62</v>
      </c>
      <c r="H580" s="33" t="str">
        <f>VLOOKUP(Ahmed[[#This Row],[Category]],Code!$C$2:$D$5,2,0)</f>
        <v>O-102</v>
      </c>
      <c r="I580" s="1" t="s">
        <v>278</v>
      </c>
      <c r="J580" t="s">
        <v>747</v>
      </c>
      <c r="K580" s="1">
        <v>7.3</v>
      </c>
      <c r="L580" s="33">
        <f>Ahmed[[#This Row],[Sales]]*$L$1</f>
        <v>1095</v>
      </c>
      <c r="M580" s="33"/>
      <c r="N58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80" s="33" t="str">
        <f>IF(Ahmed[[#This Row],[Sales]]&gt;=500,"High","low")</f>
        <v>low</v>
      </c>
      <c r="P580" s="1">
        <v>2</v>
      </c>
      <c r="Q580" s="1">
        <v>0</v>
      </c>
      <c r="R580" s="2">
        <v>2.1899999999999995</v>
      </c>
      <c r="S580" s="33">
        <f>Ahmed[[#This Row],[Profit]]-Ahmed[[#This Row],[Discount]]</f>
        <v>2.1899999999999995</v>
      </c>
    </row>
    <row r="581" spans="1:19">
      <c r="A581" s="1">
        <v>579</v>
      </c>
      <c r="B581" s="1" t="s">
        <v>65</v>
      </c>
      <c r="C581" s="1" t="s">
        <v>49</v>
      </c>
      <c r="D581" s="1" t="s">
        <v>177</v>
      </c>
      <c r="E581" s="1" t="s">
        <v>139</v>
      </c>
      <c r="F581" s="1" t="s">
        <v>95</v>
      </c>
      <c r="G581" s="1" t="s">
        <v>62</v>
      </c>
      <c r="H581" s="33" t="str">
        <f>VLOOKUP(Ahmed[[#This Row],[Category]],Code!$C$2:$D$5,2,0)</f>
        <v>O-102</v>
      </c>
      <c r="I581" s="1" t="s">
        <v>70</v>
      </c>
      <c r="J581" t="s">
        <v>266</v>
      </c>
      <c r="K581" s="1">
        <v>69.712000000000003</v>
      </c>
      <c r="L581" s="33">
        <f>Ahmed[[#This Row],[Sales]]*$L$1</f>
        <v>10456.800000000001</v>
      </c>
      <c r="M581" s="33"/>
      <c r="N5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81" s="33" t="str">
        <f>IF(Ahmed[[#This Row],[Sales]]&gt;=500,"High","low")</f>
        <v>low</v>
      </c>
      <c r="P581" s="1">
        <v>2</v>
      </c>
      <c r="Q581" s="1">
        <v>0.2</v>
      </c>
      <c r="R581" s="2">
        <v>8.7139999999999951</v>
      </c>
      <c r="S581" s="33">
        <f>Ahmed[[#This Row],[Profit]]-Ahmed[[#This Row],[Discount]]</f>
        <v>8.5139999999999958</v>
      </c>
    </row>
    <row r="582" spans="1:19">
      <c r="A582" s="1">
        <v>580</v>
      </c>
      <c r="B582" s="1" t="s">
        <v>65</v>
      </c>
      <c r="C582" s="1" t="s">
        <v>49</v>
      </c>
      <c r="D582" s="1" t="s">
        <v>177</v>
      </c>
      <c r="E582" s="1" t="s">
        <v>139</v>
      </c>
      <c r="F582" s="1" t="s">
        <v>95</v>
      </c>
      <c r="G582" s="1" t="s">
        <v>53</v>
      </c>
      <c r="H582" s="33" t="str">
        <f>VLOOKUP(Ahmed[[#This Row],[Category]],Code!$C$2:$D$5,2,0)</f>
        <v>F-101</v>
      </c>
      <c r="I582" s="1" t="s">
        <v>72</v>
      </c>
      <c r="J582" t="s">
        <v>748</v>
      </c>
      <c r="K582" s="1">
        <v>8.7919999999999998</v>
      </c>
      <c r="L582" s="33">
        <f>Ahmed[[#This Row],[Sales]]*$L$1</f>
        <v>1318.8</v>
      </c>
      <c r="M582" s="33"/>
      <c r="N58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82" s="33" t="str">
        <f>IF(Ahmed[[#This Row],[Sales]]&gt;=500,"High","low")</f>
        <v>low</v>
      </c>
      <c r="P582" s="1">
        <v>1</v>
      </c>
      <c r="Q582" s="1">
        <v>0.6</v>
      </c>
      <c r="R582" s="2">
        <v>-5.7148000000000003</v>
      </c>
      <c r="S582" s="33">
        <f>Ahmed[[#This Row],[Profit]]-Ahmed[[#This Row],[Discount]]</f>
        <v>-6.3148</v>
      </c>
    </row>
    <row r="583" spans="1:19">
      <c r="A583" s="1">
        <v>581</v>
      </c>
      <c r="B583" s="1" t="s">
        <v>65</v>
      </c>
      <c r="C583" s="1" t="s">
        <v>49</v>
      </c>
      <c r="D583" s="1" t="s">
        <v>59</v>
      </c>
      <c r="E583" s="1" t="s">
        <v>60</v>
      </c>
      <c r="F583" s="1" t="s">
        <v>61</v>
      </c>
      <c r="G583" s="1" t="s">
        <v>62</v>
      </c>
      <c r="H583" s="33" t="str">
        <f>VLOOKUP(Ahmed[[#This Row],[Category]],Code!$C$2:$D$5,2,0)</f>
        <v>O-102</v>
      </c>
      <c r="I583" s="1" t="s">
        <v>278</v>
      </c>
      <c r="J583" t="s">
        <v>749</v>
      </c>
      <c r="K583" s="1">
        <v>51.52</v>
      </c>
      <c r="L583" s="33">
        <f>Ahmed[[#This Row],[Sales]]*$L$1</f>
        <v>7728.0000000000009</v>
      </c>
      <c r="M583" s="33"/>
      <c r="N5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83" s="33" t="str">
        <f>IF(Ahmed[[#This Row],[Sales]]&gt;=500,"High","low")</f>
        <v>low</v>
      </c>
      <c r="P583" s="1">
        <v>4</v>
      </c>
      <c r="Q583" s="1">
        <v>0</v>
      </c>
      <c r="R583" s="2">
        <v>1.5456000000000003</v>
      </c>
      <c r="S583" s="33">
        <f>Ahmed[[#This Row],[Profit]]-Ahmed[[#This Row],[Discount]]</f>
        <v>1.5456000000000003</v>
      </c>
    </row>
    <row r="584" spans="1:19">
      <c r="A584" s="1">
        <v>582</v>
      </c>
      <c r="B584" s="1" t="s">
        <v>65</v>
      </c>
      <c r="C584" s="1" t="s">
        <v>49</v>
      </c>
      <c r="D584" s="1" t="s">
        <v>357</v>
      </c>
      <c r="E584" s="1" t="s">
        <v>232</v>
      </c>
      <c r="F584" s="1" t="s">
        <v>61</v>
      </c>
      <c r="G584" s="1" t="s">
        <v>76</v>
      </c>
      <c r="H584" s="33" t="str">
        <f>VLOOKUP(Ahmed[[#This Row],[Category]],Code!$C$2:$D$5,2,0)</f>
        <v>T-103</v>
      </c>
      <c r="I584" s="1" t="s">
        <v>77</v>
      </c>
      <c r="J584" t="s">
        <v>132</v>
      </c>
      <c r="K584" s="1">
        <v>470.37600000000009</v>
      </c>
      <c r="L584" s="33">
        <f>Ahmed[[#This Row],[Sales]]*$L$1</f>
        <v>70556.400000000009</v>
      </c>
      <c r="M584" s="33"/>
      <c r="N5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84" s="33" t="str">
        <f>IF(Ahmed[[#This Row],[Sales]]&gt;=500,"High","low")</f>
        <v>low</v>
      </c>
      <c r="P584" s="1">
        <v>3</v>
      </c>
      <c r="Q584" s="1">
        <v>0.2</v>
      </c>
      <c r="R584" s="2">
        <v>52.917299999999955</v>
      </c>
      <c r="S584" s="33">
        <f>Ahmed[[#This Row],[Profit]]-Ahmed[[#This Row],[Discount]]</f>
        <v>52.717299999999952</v>
      </c>
    </row>
    <row r="585" spans="1:19">
      <c r="A585" s="1">
        <v>583</v>
      </c>
      <c r="B585" s="1" t="s">
        <v>65</v>
      </c>
      <c r="C585" s="1" t="s">
        <v>49</v>
      </c>
      <c r="D585" s="1" t="s">
        <v>357</v>
      </c>
      <c r="E585" s="1" t="s">
        <v>232</v>
      </c>
      <c r="F585" s="1" t="s">
        <v>61</v>
      </c>
      <c r="G585" s="1" t="s">
        <v>76</v>
      </c>
      <c r="H585" s="33" t="str">
        <f>VLOOKUP(Ahmed[[#This Row],[Category]],Code!$C$2:$D$5,2,0)</f>
        <v>T-103</v>
      </c>
      <c r="I585" s="1" t="s">
        <v>77</v>
      </c>
      <c r="J585" t="s">
        <v>750</v>
      </c>
      <c r="K585" s="1">
        <v>105.584</v>
      </c>
      <c r="L585" s="33">
        <f>Ahmed[[#This Row],[Sales]]*$L$1</f>
        <v>15837.6</v>
      </c>
      <c r="M585" s="33"/>
      <c r="N5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85" s="33" t="str">
        <f>IF(Ahmed[[#This Row],[Sales]]&gt;=500,"High","low")</f>
        <v>low</v>
      </c>
      <c r="P585" s="1">
        <v>2</v>
      </c>
      <c r="Q585" s="1">
        <v>0.2</v>
      </c>
      <c r="R585" s="2">
        <v>9.2386000000000053</v>
      </c>
      <c r="S585" s="33">
        <f>Ahmed[[#This Row],[Profit]]-Ahmed[[#This Row],[Discount]]</f>
        <v>9.038600000000006</v>
      </c>
    </row>
    <row r="586" spans="1:19">
      <c r="A586" s="1">
        <v>584</v>
      </c>
      <c r="B586" s="1" t="s">
        <v>65</v>
      </c>
      <c r="C586" s="1" t="s">
        <v>49</v>
      </c>
      <c r="D586" s="1" t="s">
        <v>357</v>
      </c>
      <c r="E586" s="1" t="s">
        <v>232</v>
      </c>
      <c r="F586" s="1" t="s">
        <v>61</v>
      </c>
      <c r="G586" s="1" t="s">
        <v>62</v>
      </c>
      <c r="H586" s="33" t="str">
        <f>VLOOKUP(Ahmed[[#This Row],[Category]],Code!$C$2:$D$5,2,0)</f>
        <v>O-102</v>
      </c>
      <c r="I586" s="1" t="s">
        <v>81</v>
      </c>
      <c r="J586" t="s">
        <v>226</v>
      </c>
      <c r="K586" s="1">
        <v>31.152000000000001</v>
      </c>
      <c r="L586" s="33">
        <f>Ahmed[[#This Row],[Sales]]*$L$1</f>
        <v>4672.8</v>
      </c>
      <c r="M586" s="33"/>
      <c r="N5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86" s="33" t="str">
        <f>IF(Ahmed[[#This Row],[Sales]]&gt;=500,"High","low")</f>
        <v>low</v>
      </c>
      <c r="P586" s="1">
        <v>3</v>
      </c>
      <c r="Q586" s="1">
        <v>0.2</v>
      </c>
      <c r="R586" s="2">
        <v>3.5045999999999964</v>
      </c>
      <c r="S586" s="33">
        <f>Ahmed[[#This Row],[Profit]]-Ahmed[[#This Row],[Discount]]</f>
        <v>3.3045999999999962</v>
      </c>
    </row>
    <row r="587" spans="1:19">
      <c r="A587" s="1">
        <v>585</v>
      </c>
      <c r="B587" s="1" t="s">
        <v>65</v>
      </c>
      <c r="C587" s="1" t="s">
        <v>49</v>
      </c>
      <c r="D587" s="1" t="s">
        <v>357</v>
      </c>
      <c r="E587" s="1" t="s">
        <v>232</v>
      </c>
      <c r="F587" s="1" t="s">
        <v>61</v>
      </c>
      <c r="G587" s="1" t="s">
        <v>62</v>
      </c>
      <c r="H587" s="33" t="str">
        <f>VLOOKUP(Ahmed[[#This Row],[Category]],Code!$C$2:$D$5,2,0)</f>
        <v>O-102</v>
      </c>
      <c r="I587" s="1" t="s">
        <v>79</v>
      </c>
      <c r="J587" t="s">
        <v>751</v>
      </c>
      <c r="K587" s="1">
        <v>6.7830000000000004</v>
      </c>
      <c r="L587" s="33">
        <f>Ahmed[[#This Row],[Sales]]*$L$1</f>
        <v>1017.45</v>
      </c>
      <c r="M587" s="33"/>
      <c r="N58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87" s="33" t="str">
        <f>IF(Ahmed[[#This Row],[Sales]]&gt;=500,"High","low")</f>
        <v>low</v>
      </c>
      <c r="P587" s="1">
        <v>7</v>
      </c>
      <c r="Q587" s="1">
        <v>0.7</v>
      </c>
      <c r="R587" s="2">
        <v>-4.7480999999999973</v>
      </c>
      <c r="S587" s="33">
        <f>Ahmed[[#This Row],[Profit]]-Ahmed[[#This Row],[Discount]]</f>
        <v>-5.4480999999999975</v>
      </c>
    </row>
    <row r="588" spans="1:19">
      <c r="A588" s="1">
        <v>586</v>
      </c>
      <c r="B588" s="1" t="s">
        <v>65</v>
      </c>
      <c r="C588" s="1" t="s">
        <v>49</v>
      </c>
      <c r="D588" s="1" t="s">
        <v>357</v>
      </c>
      <c r="E588" s="1" t="s">
        <v>232</v>
      </c>
      <c r="F588" s="1" t="s">
        <v>61</v>
      </c>
      <c r="G588" s="1" t="s">
        <v>76</v>
      </c>
      <c r="H588" s="33" t="str">
        <f>VLOOKUP(Ahmed[[#This Row],[Category]],Code!$C$2:$D$5,2,0)</f>
        <v>T-103</v>
      </c>
      <c r="I588" s="1" t="s">
        <v>77</v>
      </c>
      <c r="J588" t="s">
        <v>295</v>
      </c>
      <c r="K588" s="1">
        <v>406.36799999999999</v>
      </c>
      <c r="L588" s="33">
        <f>Ahmed[[#This Row],[Sales]]*$L$1</f>
        <v>60955.199999999997</v>
      </c>
      <c r="M588" s="33"/>
      <c r="N5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88" s="33" t="str">
        <f>IF(Ahmed[[#This Row],[Sales]]&gt;=500,"High","low")</f>
        <v>low</v>
      </c>
      <c r="P588" s="1">
        <v>4</v>
      </c>
      <c r="Q588" s="1">
        <v>0.2</v>
      </c>
      <c r="R588" s="2">
        <v>30.477599999999981</v>
      </c>
      <c r="S588" s="33">
        <f>Ahmed[[#This Row],[Profit]]-Ahmed[[#This Row],[Discount]]</f>
        <v>30.277599999999982</v>
      </c>
    </row>
    <row r="589" spans="1:19">
      <c r="A589" s="1">
        <v>587</v>
      </c>
      <c r="B589" s="1" t="s">
        <v>65</v>
      </c>
      <c r="C589" s="1" t="s">
        <v>49</v>
      </c>
      <c r="D589" s="1" t="s">
        <v>588</v>
      </c>
      <c r="E589" s="1" t="s">
        <v>51</v>
      </c>
      <c r="F589" s="1" t="s">
        <v>52</v>
      </c>
      <c r="G589" s="1" t="s">
        <v>53</v>
      </c>
      <c r="H589" s="33" t="str">
        <f>VLOOKUP(Ahmed[[#This Row],[Category]],Code!$C$2:$D$5,2,0)</f>
        <v>F-101</v>
      </c>
      <c r="I589" s="1" t="s">
        <v>56</v>
      </c>
      <c r="J589" t="s">
        <v>583</v>
      </c>
      <c r="K589" s="1">
        <v>70.98</v>
      </c>
      <c r="L589" s="33">
        <f>Ahmed[[#This Row],[Sales]]*$L$1</f>
        <v>10647</v>
      </c>
      <c r="M589" s="33"/>
      <c r="N5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89" s="33" t="str">
        <f>IF(Ahmed[[#This Row],[Sales]]&gt;=500,"High","low")</f>
        <v>low</v>
      </c>
      <c r="P589" s="1">
        <v>1</v>
      </c>
      <c r="Q589" s="1">
        <v>0</v>
      </c>
      <c r="R589" s="2">
        <v>4.968599999999995</v>
      </c>
      <c r="S589" s="33">
        <f>Ahmed[[#This Row],[Profit]]-Ahmed[[#This Row],[Discount]]</f>
        <v>4.968599999999995</v>
      </c>
    </row>
    <row r="590" spans="1:19">
      <c r="A590" s="1">
        <v>588</v>
      </c>
      <c r="B590" s="1" t="s">
        <v>65</v>
      </c>
      <c r="C590" s="1" t="s">
        <v>49</v>
      </c>
      <c r="D590" s="1" t="s">
        <v>588</v>
      </c>
      <c r="E590" s="1" t="s">
        <v>51</v>
      </c>
      <c r="F590" s="1" t="s">
        <v>52</v>
      </c>
      <c r="G590" s="1" t="s">
        <v>62</v>
      </c>
      <c r="H590" s="33" t="str">
        <f>VLOOKUP(Ahmed[[#This Row],[Category]],Code!$C$2:$D$5,2,0)</f>
        <v>O-102</v>
      </c>
      <c r="I590" s="1" t="s">
        <v>63</v>
      </c>
      <c r="J590" t="s">
        <v>752</v>
      </c>
      <c r="K590" s="1">
        <v>294.93</v>
      </c>
      <c r="L590" s="33">
        <f>Ahmed[[#This Row],[Sales]]*$L$1</f>
        <v>44239.5</v>
      </c>
      <c r="M590" s="33"/>
      <c r="N5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90" s="33" t="str">
        <f>IF(Ahmed[[#This Row],[Sales]]&gt;=500,"High","low")</f>
        <v>low</v>
      </c>
      <c r="P590" s="1">
        <v>3</v>
      </c>
      <c r="Q590" s="1">
        <v>0</v>
      </c>
      <c r="R590" s="2">
        <v>144.51570000000001</v>
      </c>
      <c r="S590" s="33">
        <f>Ahmed[[#This Row],[Profit]]-Ahmed[[#This Row],[Discount]]</f>
        <v>144.51570000000001</v>
      </c>
    </row>
    <row r="591" spans="1:19">
      <c r="A591" s="1">
        <v>589</v>
      </c>
      <c r="B591" s="1" t="s">
        <v>65</v>
      </c>
      <c r="C591" s="1" t="s">
        <v>49</v>
      </c>
      <c r="D591" s="1" t="s">
        <v>753</v>
      </c>
      <c r="E591" s="1" t="s">
        <v>221</v>
      </c>
      <c r="F591" s="1" t="s">
        <v>61</v>
      </c>
      <c r="G591" s="1" t="s">
        <v>76</v>
      </c>
      <c r="H591" s="33" t="str">
        <f>VLOOKUP(Ahmed[[#This Row],[Category]],Code!$C$2:$D$5,2,0)</f>
        <v>T-103</v>
      </c>
      <c r="I591" s="1" t="s">
        <v>77</v>
      </c>
      <c r="J591" t="s">
        <v>754</v>
      </c>
      <c r="K591" s="1">
        <v>84.784000000000006</v>
      </c>
      <c r="L591" s="33">
        <f>Ahmed[[#This Row],[Sales]]*$L$1</f>
        <v>12717.6</v>
      </c>
      <c r="M591" s="33"/>
      <c r="N5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91" s="33" t="str">
        <f>IF(Ahmed[[#This Row],[Sales]]&gt;=500,"High","low")</f>
        <v>low</v>
      </c>
      <c r="P591" s="1">
        <v>2</v>
      </c>
      <c r="Q591" s="1">
        <v>0.2</v>
      </c>
      <c r="R591" s="2">
        <v>-20.136200000000006</v>
      </c>
      <c r="S591" s="33">
        <f>Ahmed[[#This Row],[Profit]]-Ahmed[[#This Row],[Discount]]</f>
        <v>-20.336200000000005</v>
      </c>
    </row>
    <row r="592" spans="1:19">
      <c r="A592" s="1">
        <v>590</v>
      </c>
      <c r="B592" s="1" t="s">
        <v>65</v>
      </c>
      <c r="C592" s="1" t="s">
        <v>49</v>
      </c>
      <c r="D592" s="1" t="s">
        <v>753</v>
      </c>
      <c r="E592" s="1" t="s">
        <v>221</v>
      </c>
      <c r="F592" s="1" t="s">
        <v>61</v>
      </c>
      <c r="G592" s="1" t="s">
        <v>62</v>
      </c>
      <c r="H592" s="33" t="str">
        <f>VLOOKUP(Ahmed[[#This Row],[Category]],Code!$C$2:$D$5,2,0)</f>
        <v>O-102</v>
      </c>
      <c r="I592" s="1" t="s">
        <v>87</v>
      </c>
      <c r="J592" t="s">
        <v>755</v>
      </c>
      <c r="K592" s="1">
        <v>20.736000000000004</v>
      </c>
      <c r="L592" s="33">
        <f>Ahmed[[#This Row],[Sales]]*$L$1</f>
        <v>3110.4000000000005</v>
      </c>
      <c r="M592" s="33"/>
      <c r="N5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92" s="33" t="str">
        <f>IF(Ahmed[[#This Row],[Sales]]&gt;=500,"High","low")</f>
        <v>low</v>
      </c>
      <c r="P592" s="1">
        <v>4</v>
      </c>
      <c r="Q592" s="1">
        <v>0.2</v>
      </c>
      <c r="R592" s="2">
        <v>7.2576000000000001</v>
      </c>
      <c r="S592" s="33">
        <f>Ahmed[[#This Row],[Profit]]-Ahmed[[#This Row],[Discount]]</f>
        <v>7.0575999999999999</v>
      </c>
    </row>
    <row r="593" spans="1:19">
      <c r="A593" s="1">
        <v>591</v>
      </c>
      <c r="B593" s="1" t="s">
        <v>65</v>
      </c>
      <c r="C593" s="1" t="s">
        <v>49</v>
      </c>
      <c r="D593" s="1" t="s">
        <v>753</v>
      </c>
      <c r="E593" s="1" t="s">
        <v>221</v>
      </c>
      <c r="F593" s="1" t="s">
        <v>61</v>
      </c>
      <c r="G593" s="1" t="s">
        <v>62</v>
      </c>
      <c r="H593" s="33" t="str">
        <f>VLOOKUP(Ahmed[[#This Row],[Category]],Code!$C$2:$D$5,2,0)</f>
        <v>O-102</v>
      </c>
      <c r="I593" s="1" t="s">
        <v>79</v>
      </c>
      <c r="J593" t="s">
        <v>673</v>
      </c>
      <c r="K593" s="1">
        <v>16.821000000000005</v>
      </c>
      <c r="L593" s="33">
        <f>Ahmed[[#This Row],[Sales]]*$L$1</f>
        <v>2523.1500000000005</v>
      </c>
      <c r="M593" s="33"/>
      <c r="N5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93" s="33" t="str">
        <f>IF(Ahmed[[#This Row],[Sales]]&gt;=500,"High","low")</f>
        <v>low</v>
      </c>
      <c r="P593" s="1">
        <v>3</v>
      </c>
      <c r="Q593" s="1">
        <v>0.7</v>
      </c>
      <c r="R593" s="2">
        <v>-12.896100000000004</v>
      </c>
      <c r="S593" s="33">
        <f>Ahmed[[#This Row],[Profit]]-Ahmed[[#This Row],[Discount]]</f>
        <v>-13.596100000000003</v>
      </c>
    </row>
    <row r="594" spans="1:19">
      <c r="A594" s="1">
        <v>592</v>
      </c>
      <c r="B594" s="1" t="s">
        <v>65</v>
      </c>
      <c r="C594" s="1" t="s">
        <v>49</v>
      </c>
      <c r="D594" s="1" t="s">
        <v>753</v>
      </c>
      <c r="E594" s="1" t="s">
        <v>221</v>
      </c>
      <c r="F594" s="1" t="s">
        <v>61</v>
      </c>
      <c r="G594" s="1" t="s">
        <v>62</v>
      </c>
      <c r="H594" s="33" t="str">
        <f>VLOOKUP(Ahmed[[#This Row],[Category]],Code!$C$2:$D$5,2,0)</f>
        <v>O-102</v>
      </c>
      <c r="I594" s="1" t="s">
        <v>87</v>
      </c>
      <c r="J594" t="s">
        <v>756</v>
      </c>
      <c r="K594" s="1">
        <v>10.368000000000002</v>
      </c>
      <c r="L594" s="33">
        <f>Ahmed[[#This Row],[Sales]]*$L$1</f>
        <v>1555.2000000000003</v>
      </c>
      <c r="M594" s="33"/>
      <c r="N59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94" s="33" t="str">
        <f>IF(Ahmed[[#This Row],[Sales]]&gt;=500,"High","low")</f>
        <v>low</v>
      </c>
      <c r="P594" s="1">
        <v>2</v>
      </c>
      <c r="Q594" s="1">
        <v>0.2</v>
      </c>
      <c r="R594" s="2">
        <v>3.6288</v>
      </c>
      <c r="S594" s="33">
        <f>Ahmed[[#This Row],[Profit]]-Ahmed[[#This Row],[Discount]]</f>
        <v>3.4287999999999998</v>
      </c>
    </row>
    <row r="595" spans="1:19">
      <c r="A595" s="1">
        <v>593</v>
      </c>
      <c r="B595" s="1" t="s">
        <v>65</v>
      </c>
      <c r="C595" s="1" t="s">
        <v>49</v>
      </c>
      <c r="D595" s="1" t="s">
        <v>757</v>
      </c>
      <c r="E595" s="1" t="s">
        <v>94</v>
      </c>
      <c r="F595" s="1" t="s">
        <v>95</v>
      </c>
      <c r="G595" s="1" t="s">
        <v>62</v>
      </c>
      <c r="H595" s="33" t="str">
        <f>VLOOKUP(Ahmed[[#This Row],[Category]],Code!$C$2:$D$5,2,0)</f>
        <v>O-102</v>
      </c>
      <c r="I595" s="1" t="s">
        <v>74</v>
      </c>
      <c r="J595" t="s">
        <v>758</v>
      </c>
      <c r="K595" s="1">
        <v>9.3439999999999994</v>
      </c>
      <c r="L595" s="33">
        <f>Ahmed[[#This Row],[Sales]]*$L$1</f>
        <v>1401.6</v>
      </c>
      <c r="M595" s="33"/>
      <c r="N59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595" s="33" t="str">
        <f>IF(Ahmed[[#This Row],[Sales]]&gt;=500,"High","low")</f>
        <v>low</v>
      </c>
      <c r="P595" s="1">
        <v>2</v>
      </c>
      <c r="Q595" s="1">
        <v>0.2</v>
      </c>
      <c r="R595" s="2">
        <v>1.1679999999999997</v>
      </c>
      <c r="S595" s="33">
        <f>Ahmed[[#This Row],[Profit]]-Ahmed[[#This Row],[Discount]]</f>
        <v>0.96799999999999975</v>
      </c>
    </row>
    <row r="596" spans="1:19">
      <c r="A596" s="1">
        <v>594</v>
      </c>
      <c r="B596" s="1" t="s">
        <v>65</v>
      </c>
      <c r="C596" s="1" t="s">
        <v>49</v>
      </c>
      <c r="D596" s="1" t="s">
        <v>757</v>
      </c>
      <c r="E596" s="1" t="s">
        <v>94</v>
      </c>
      <c r="F596" s="1" t="s">
        <v>95</v>
      </c>
      <c r="G596" s="1" t="s">
        <v>76</v>
      </c>
      <c r="H596" s="33" t="str">
        <f>VLOOKUP(Ahmed[[#This Row],[Category]],Code!$C$2:$D$5,2,0)</f>
        <v>T-103</v>
      </c>
      <c r="I596" s="1" t="s">
        <v>118</v>
      </c>
      <c r="J596" t="s">
        <v>370</v>
      </c>
      <c r="K596" s="1">
        <v>31.200000000000003</v>
      </c>
      <c r="L596" s="33">
        <f>Ahmed[[#This Row],[Sales]]*$L$1</f>
        <v>4680</v>
      </c>
      <c r="M596" s="33"/>
      <c r="N5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96" s="33" t="str">
        <f>IF(Ahmed[[#This Row],[Sales]]&gt;=500,"High","low")</f>
        <v>low</v>
      </c>
      <c r="P596" s="1">
        <v>3</v>
      </c>
      <c r="Q596" s="1">
        <v>0.2</v>
      </c>
      <c r="R596" s="2">
        <v>9.7499999999999964</v>
      </c>
      <c r="S596" s="33">
        <f>Ahmed[[#This Row],[Profit]]-Ahmed[[#This Row],[Discount]]</f>
        <v>9.5499999999999972</v>
      </c>
    </row>
    <row r="597" spans="1:19">
      <c r="A597" s="1">
        <v>595</v>
      </c>
      <c r="B597" s="1" t="s">
        <v>65</v>
      </c>
      <c r="C597" s="1" t="s">
        <v>49</v>
      </c>
      <c r="D597" s="1" t="s">
        <v>408</v>
      </c>
      <c r="E597" s="1" t="s">
        <v>60</v>
      </c>
      <c r="F597" s="1" t="s">
        <v>61</v>
      </c>
      <c r="G597" s="1" t="s">
        <v>62</v>
      </c>
      <c r="H597" s="33" t="str">
        <f>VLOOKUP(Ahmed[[#This Row],[Category]],Code!$C$2:$D$5,2,0)</f>
        <v>O-102</v>
      </c>
      <c r="I597" s="1" t="s">
        <v>81</v>
      </c>
      <c r="J597" t="s">
        <v>759</v>
      </c>
      <c r="K597" s="1">
        <v>76.12</v>
      </c>
      <c r="L597" s="33">
        <f>Ahmed[[#This Row],[Sales]]*$L$1</f>
        <v>11418</v>
      </c>
      <c r="M597" s="33"/>
      <c r="N5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97" s="33" t="str">
        <f>IF(Ahmed[[#This Row],[Sales]]&gt;=500,"High","low")</f>
        <v>low</v>
      </c>
      <c r="P597" s="1">
        <v>2</v>
      </c>
      <c r="Q597" s="1">
        <v>0</v>
      </c>
      <c r="R597" s="2">
        <v>22.074799999999996</v>
      </c>
      <c r="S597" s="33">
        <f>Ahmed[[#This Row],[Profit]]-Ahmed[[#This Row],[Discount]]</f>
        <v>22.074799999999996</v>
      </c>
    </row>
    <row r="598" spans="1:19">
      <c r="A598" s="1">
        <v>596</v>
      </c>
      <c r="B598" s="1" t="s">
        <v>65</v>
      </c>
      <c r="C598" s="1" t="s">
        <v>49</v>
      </c>
      <c r="D598" s="1" t="s">
        <v>408</v>
      </c>
      <c r="E598" s="1" t="s">
        <v>60</v>
      </c>
      <c r="F598" s="1" t="s">
        <v>61</v>
      </c>
      <c r="G598" s="1" t="s">
        <v>76</v>
      </c>
      <c r="H598" s="33" t="str">
        <f>VLOOKUP(Ahmed[[#This Row],[Category]],Code!$C$2:$D$5,2,0)</f>
        <v>T-103</v>
      </c>
      <c r="I598" s="1" t="s">
        <v>502</v>
      </c>
      <c r="J598" t="s">
        <v>576</v>
      </c>
      <c r="K598" s="1">
        <v>1199.9760000000001</v>
      </c>
      <c r="L598" s="33">
        <f>Ahmed[[#This Row],[Sales]]*$L$1</f>
        <v>179996.40000000002</v>
      </c>
      <c r="M598" s="33"/>
      <c r="N5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98" s="33" t="str">
        <f>IF(Ahmed[[#This Row],[Sales]]&gt;=500,"High","low")</f>
        <v>High</v>
      </c>
      <c r="P598" s="1">
        <v>3</v>
      </c>
      <c r="Q598" s="1">
        <v>0.2</v>
      </c>
      <c r="R598" s="2">
        <v>434.99130000000002</v>
      </c>
      <c r="S598" s="33">
        <f>Ahmed[[#This Row],[Profit]]-Ahmed[[#This Row],[Discount]]</f>
        <v>434.79130000000004</v>
      </c>
    </row>
    <row r="599" spans="1:19">
      <c r="A599" s="1">
        <v>597</v>
      </c>
      <c r="B599" s="1" t="s">
        <v>65</v>
      </c>
      <c r="C599" s="1" t="s">
        <v>49</v>
      </c>
      <c r="D599" s="1" t="s">
        <v>408</v>
      </c>
      <c r="E599" s="1" t="s">
        <v>60</v>
      </c>
      <c r="F599" s="1" t="s">
        <v>61</v>
      </c>
      <c r="G599" s="1" t="s">
        <v>76</v>
      </c>
      <c r="H599" s="33" t="str">
        <f>VLOOKUP(Ahmed[[#This Row],[Category]],Code!$C$2:$D$5,2,0)</f>
        <v>T-103</v>
      </c>
      <c r="I599" s="1" t="s">
        <v>77</v>
      </c>
      <c r="J599" t="s">
        <v>481</v>
      </c>
      <c r="K599" s="1">
        <v>445.96000000000004</v>
      </c>
      <c r="L599" s="33">
        <f>Ahmed[[#This Row],[Sales]]*$L$1</f>
        <v>66894</v>
      </c>
      <c r="M599" s="33"/>
      <c r="N5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599" s="33" t="str">
        <f>IF(Ahmed[[#This Row],[Sales]]&gt;=500,"High","low")</f>
        <v>low</v>
      </c>
      <c r="P599" s="1">
        <v>5</v>
      </c>
      <c r="Q599" s="1">
        <v>0.2</v>
      </c>
      <c r="R599" s="2">
        <v>55.744999999999948</v>
      </c>
      <c r="S599" s="33">
        <f>Ahmed[[#This Row],[Profit]]-Ahmed[[#This Row],[Discount]]</f>
        <v>55.544999999999945</v>
      </c>
    </row>
    <row r="600" spans="1:19">
      <c r="A600" s="1">
        <v>598</v>
      </c>
      <c r="B600" s="1" t="s">
        <v>65</v>
      </c>
      <c r="C600" s="1" t="s">
        <v>49</v>
      </c>
      <c r="D600" s="1" t="s">
        <v>408</v>
      </c>
      <c r="E600" s="1" t="s">
        <v>60</v>
      </c>
      <c r="F600" s="1" t="s">
        <v>61</v>
      </c>
      <c r="G600" s="1" t="s">
        <v>53</v>
      </c>
      <c r="H600" s="33" t="str">
        <f>VLOOKUP(Ahmed[[#This Row],[Category]],Code!$C$2:$D$5,2,0)</f>
        <v>F-101</v>
      </c>
      <c r="I600" s="1" t="s">
        <v>72</v>
      </c>
      <c r="J600" t="s">
        <v>760</v>
      </c>
      <c r="K600" s="1">
        <v>327.76</v>
      </c>
      <c r="L600" s="33">
        <f>Ahmed[[#This Row],[Sales]]*$L$1</f>
        <v>49164</v>
      </c>
      <c r="M600" s="33"/>
      <c r="N6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00" s="33" t="str">
        <f>IF(Ahmed[[#This Row],[Sales]]&gt;=500,"High","low")</f>
        <v>low</v>
      </c>
      <c r="P600" s="1">
        <v>8</v>
      </c>
      <c r="Q600" s="1">
        <v>0</v>
      </c>
      <c r="R600" s="2">
        <v>91.772800000000018</v>
      </c>
      <c r="S600" s="33">
        <f>Ahmed[[#This Row],[Profit]]-Ahmed[[#This Row],[Discount]]</f>
        <v>91.772800000000018</v>
      </c>
    </row>
    <row r="601" spans="1:19">
      <c r="A601" s="1">
        <v>599</v>
      </c>
      <c r="B601" s="1" t="s">
        <v>130</v>
      </c>
      <c r="C601" s="1" t="s">
        <v>49</v>
      </c>
      <c r="D601" s="1" t="s">
        <v>112</v>
      </c>
      <c r="E601" s="1" t="s">
        <v>113</v>
      </c>
      <c r="F601" s="1" t="s">
        <v>114</v>
      </c>
      <c r="G601" s="1" t="s">
        <v>62</v>
      </c>
      <c r="H601" s="33" t="str">
        <f>VLOOKUP(Ahmed[[#This Row],[Category]],Code!$C$2:$D$5,2,0)</f>
        <v>O-102</v>
      </c>
      <c r="I601" s="1" t="s">
        <v>278</v>
      </c>
      <c r="J601" t="s">
        <v>761</v>
      </c>
      <c r="K601" s="1">
        <v>11.632</v>
      </c>
      <c r="L601" s="33">
        <f>Ahmed[[#This Row],[Sales]]*$L$1</f>
        <v>1744.8</v>
      </c>
      <c r="M601" s="33"/>
      <c r="N60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601" s="33" t="str">
        <f>IF(Ahmed[[#This Row],[Sales]]&gt;=500,"High","low")</f>
        <v>low</v>
      </c>
      <c r="P601" s="1">
        <v>2</v>
      </c>
      <c r="Q601" s="1">
        <v>0.2</v>
      </c>
      <c r="R601" s="2">
        <v>1.0178000000000007</v>
      </c>
      <c r="S601" s="33">
        <f>Ahmed[[#This Row],[Profit]]-Ahmed[[#This Row],[Discount]]</f>
        <v>0.81780000000000075</v>
      </c>
    </row>
    <row r="602" spans="1:19">
      <c r="A602" s="1">
        <v>600</v>
      </c>
      <c r="B602" s="1" t="s">
        <v>65</v>
      </c>
      <c r="C602" s="1" t="s">
        <v>49</v>
      </c>
      <c r="D602" s="1" t="s">
        <v>112</v>
      </c>
      <c r="E602" s="1" t="s">
        <v>113</v>
      </c>
      <c r="F602" s="1" t="s">
        <v>114</v>
      </c>
      <c r="G602" s="1" t="s">
        <v>76</v>
      </c>
      <c r="H602" s="33" t="str">
        <f>VLOOKUP(Ahmed[[#This Row],[Category]],Code!$C$2:$D$5,2,0)</f>
        <v>T-103</v>
      </c>
      <c r="I602" s="1" t="s">
        <v>77</v>
      </c>
      <c r="J602" t="s">
        <v>762</v>
      </c>
      <c r="K602" s="1">
        <v>143.98199999999997</v>
      </c>
      <c r="L602" s="33">
        <f>Ahmed[[#This Row],[Sales]]*$L$1</f>
        <v>21597.299999999996</v>
      </c>
      <c r="M602" s="33"/>
      <c r="N6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02" s="33" t="str">
        <f>IF(Ahmed[[#This Row],[Sales]]&gt;=500,"High","low")</f>
        <v>low</v>
      </c>
      <c r="P602" s="1">
        <v>3</v>
      </c>
      <c r="Q602" s="1">
        <v>0.4</v>
      </c>
      <c r="R602" s="2">
        <v>-28.796400000000006</v>
      </c>
      <c r="S602" s="33">
        <f>Ahmed[[#This Row],[Profit]]-Ahmed[[#This Row],[Discount]]</f>
        <v>-29.196400000000004</v>
      </c>
    </row>
    <row r="603" spans="1:19">
      <c r="A603" s="1">
        <v>601</v>
      </c>
      <c r="B603" s="1" t="s">
        <v>65</v>
      </c>
      <c r="C603" s="1" t="s">
        <v>49</v>
      </c>
      <c r="D603" s="1" t="s">
        <v>112</v>
      </c>
      <c r="E603" s="1" t="s">
        <v>113</v>
      </c>
      <c r="F603" s="1" t="s">
        <v>114</v>
      </c>
      <c r="G603" s="1" t="s">
        <v>76</v>
      </c>
      <c r="H603" s="33" t="str">
        <f>VLOOKUP(Ahmed[[#This Row],[Category]],Code!$C$2:$D$5,2,0)</f>
        <v>T-103</v>
      </c>
      <c r="I603" s="1" t="s">
        <v>77</v>
      </c>
      <c r="J603" t="s">
        <v>763</v>
      </c>
      <c r="K603" s="1">
        <v>494.37599999999998</v>
      </c>
      <c r="L603" s="33">
        <f>Ahmed[[#This Row],[Sales]]*$L$1</f>
        <v>74156.399999999994</v>
      </c>
      <c r="M603" s="33"/>
      <c r="N6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03" s="33" t="str">
        <f>IF(Ahmed[[#This Row],[Sales]]&gt;=500,"High","low")</f>
        <v>low</v>
      </c>
      <c r="P603" s="1">
        <v>4</v>
      </c>
      <c r="Q603" s="1">
        <v>0.4</v>
      </c>
      <c r="R603" s="2">
        <v>-115.35440000000006</v>
      </c>
      <c r="S603" s="33">
        <f>Ahmed[[#This Row],[Profit]]-Ahmed[[#This Row],[Discount]]</f>
        <v>-115.75440000000006</v>
      </c>
    </row>
    <row r="604" spans="1:19">
      <c r="A604" s="1">
        <v>602</v>
      </c>
      <c r="B604" s="1" t="s">
        <v>65</v>
      </c>
      <c r="C604" s="1" t="s">
        <v>49</v>
      </c>
      <c r="D604" s="1" t="s">
        <v>112</v>
      </c>
      <c r="E604" s="1" t="s">
        <v>113</v>
      </c>
      <c r="F604" s="1" t="s">
        <v>114</v>
      </c>
      <c r="G604" s="1" t="s">
        <v>62</v>
      </c>
      <c r="H604" s="33" t="str">
        <f>VLOOKUP(Ahmed[[#This Row],[Category]],Code!$C$2:$D$5,2,0)</f>
        <v>O-102</v>
      </c>
      <c r="I604" s="1" t="s">
        <v>278</v>
      </c>
      <c r="J604" t="s">
        <v>747</v>
      </c>
      <c r="K604" s="1">
        <v>5.84</v>
      </c>
      <c r="L604" s="33">
        <f>Ahmed[[#This Row],[Sales]]*$L$1</f>
        <v>876</v>
      </c>
      <c r="M604" s="33"/>
      <c r="N60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604" s="33" t="str">
        <f>IF(Ahmed[[#This Row],[Sales]]&gt;=500,"High","low")</f>
        <v>low</v>
      </c>
      <c r="P604" s="1">
        <v>2</v>
      </c>
      <c r="Q604" s="1">
        <v>0.2</v>
      </c>
      <c r="R604" s="2">
        <v>0.72999999999999954</v>
      </c>
      <c r="S604" s="33">
        <f>Ahmed[[#This Row],[Profit]]-Ahmed[[#This Row],[Discount]]</f>
        <v>0.52999999999999958</v>
      </c>
    </row>
    <row r="605" spans="1:19">
      <c r="A605" s="1">
        <v>603</v>
      </c>
      <c r="B605" s="1" t="s">
        <v>65</v>
      </c>
      <c r="C605" s="1" t="s">
        <v>49</v>
      </c>
      <c r="D605" s="1" t="s">
        <v>390</v>
      </c>
      <c r="E605" s="1" t="s">
        <v>67</v>
      </c>
      <c r="F605" s="1" t="s">
        <v>52</v>
      </c>
      <c r="G605" s="1" t="s">
        <v>62</v>
      </c>
      <c r="H605" s="33" t="str">
        <f>VLOOKUP(Ahmed[[#This Row],[Category]],Code!$C$2:$D$5,2,0)</f>
        <v>O-102</v>
      </c>
      <c r="I605" s="1" t="s">
        <v>70</v>
      </c>
      <c r="J605" t="s">
        <v>764</v>
      </c>
      <c r="K605" s="1">
        <v>142.77600000000001</v>
      </c>
      <c r="L605" s="33">
        <f>Ahmed[[#This Row],[Sales]]*$L$1</f>
        <v>21416.400000000001</v>
      </c>
      <c r="M605" s="33"/>
      <c r="N6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05" s="33" t="str">
        <f>IF(Ahmed[[#This Row],[Sales]]&gt;=500,"High","low")</f>
        <v>low</v>
      </c>
      <c r="P605" s="1">
        <v>1</v>
      </c>
      <c r="Q605" s="1">
        <v>0.2</v>
      </c>
      <c r="R605" s="2">
        <v>17.84699999999998</v>
      </c>
      <c r="S605" s="33">
        <f>Ahmed[[#This Row],[Profit]]-Ahmed[[#This Row],[Discount]]</f>
        <v>17.646999999999981</v>
      </c>
    </row>
    <row r="606" spans="1:19">
      <c r="A606" s="1">
        <v>604</v>
      </c>
      <c r="B606" s="1" t="s">
        <v>65</v>
      </c>
      <c r="C606" s="1" t="s">
        <v>49</v>
      </c>
      <c r="D606" s="1" t="s">
        <v>390</v>
      </c>
      <c r="E606" s="1" t="s">
        <v>67</v>
      </c>
      <c r="F606" s="1" t="s">
        <v>52</v>
      </c>
      <c r="G606" s="1" t="s">
        <v>53</v>
      </c>
      <c r="H606" s="33" t="str">
        <f>VLOOKUP(Ahmed[[#This Row],[Category]],Code!$C$2:$D$5,2,0)</f>
        <v>F-101</v>
      </c>
      <c r="I606" s="1" t="s">
        <v>72</v>
      </c>
      <c r="J606" t="s">
        <v>476</v>
      </c>
      <c r="K606" s="1">
        <v>45.695999999999998</v>
      </c>
      <c r="L606" s="33">
        <f>Ahmed[[#This Row],[Sales]]*$L$1</f>
        <v>6854.4</v>
      </c>
      <c r="M606" s="33"/>
      <c r="N6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06" s="33" t="str">
        <f>IF(Ahmed[[#This Row],[Sales]]&gt;=500,"High","low")</f>
        <v>low</v>
      </c>
      <c r="P606" s="1">
        <v>3</v>
      </c>
      <c r="Q606" s="1">
        <v>0.2</v>
      </c>
      <c r="R606" s="2">
        <v>5.1407999999999916</v>
      </c>
      <c r="S606" s="33">
        <f>Ahmed[[#This Row],[Profit]]-Ahmed[[#This Row],[Discount]]</f>
        <v>4.9407999999999914</v>
      </c>
    </row>
    <row r="607" spans="1:19">
      <c r="A607" s="1">
        <v>605</v>
      </c>
      <c r="B607" s="1" t="s">
        <v>65</v>
      </c>
      <c r="C607" s="1" t="s">
        <v>49</v>
      </c>
      <c r="D607" s="1" t="s">
        <v>390</v>
      </c>
      <c r="E607" s="1" t="s">
        <v>67</v>
      </c>
      <c r="F607" s="1" t="s">
        <v>52</v>
      </c>
      <c r="G607" s="1" t="s">
        <v>62</v>
      </c>
      <c r="H607" s="33" t="str">
        <f>VLOOKUP(Ahmed[[#This Row],[Category]],Code!$C$2:$D$5,2,0)</f>
        <v>O-102</v>
      </c>
      <c r="I607" s="1" t="s">
        <v>79</v>
      </c>
      <c r="J607" t="s">
        <v>610</v>
      </c>
      <c r="K607" s="1">
        <v>7.218</v>
      </c>
      <c r="L607" s="33">
        <f>Ahmed[[#This Row],[Sales]]*$L$1</f>
        <v>1082.7</v>
      </c>
      <c r="M607" s="33"/>
      <c r="N60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607" s="33" t="str">
        <f>IF(Ahmed[[#This Row],[Sales]]&gt;=500,"High","low")</f>
        <v>low</v>
      </c>
      <c r="P607" s="1">
        <v>3</v>
      </c>
      <c r="Q607" s="1">
        <v>0.7</v>
      </c>
      <c r="R607" s="2">
        <v>-5.5338000000000012</v>
      </c>
      <c r="S607" s="33">
        <f>Ahmed[[#This Row],[Profit]]-Ahmed[[#This Row],[Discount]]</f>
        <v>-6.2338000000000013</v>
      </c>
    </row>
    <row r="608" spans="1:19">
      <c r="A608" s="1">
        <v>606</v>
      </c>
      <c r="B608" s="1" t="s">
        <v>65</v>
      </c>
      <c r="C608" s="1" t="s">
        <v>49</v>
      </c>
      <c r="D608" s="1" t="s">
        <v>390</v>
      </c>
      <c r="E608" s="1" t="s">
        <v>67</v>
      </c>
      <c r="F608" s="1" t="s">
        <v>52</v>
      </c>
      <c r="G608" s="1" t="s">
        <v>62</v>
      </c>
      <c r="H608" s="33" t="str">
        <f>VLOOKUP(Ahmed[[#This Row],[Category]],Code!$C$2:$D$5,2,0)</f>
        <v>O-102</v>
      </c>
      <c r="I608" s="1" t="s">
        <v>79</v>
      </c>
      <c r="J608" t="s">
        <v>601</v>
      </c>
      <c r="K608" s="1">
        <v>43.188000000000009</v>
      </c>
      <c r="L608" s="33">
        <f>Ahmed[[#This Row],[Sales]]*$L$1</f>
        <v>6478.2000000000016</v>
      </c>
      <c r="M608" s="33"/>
      <c r="N6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08" s="33" t="str">
        <f>IF(Ahmed[[#This Row],[Sales]]&gt;=500,"High","low")</f>
        <v>low</v>
      </c>
      <c r="P608" s="1">
        <v>4</v>
      </c>
      <c r="Q608" s="1">
        <v>0.7</v>
      </c>
      <c r="R608" s="2">
        <v>-31.671199999999999</v>
      </c>
      <c r="S608" s="33">
        <f>Ahmed[[#This Row],[Profit]]-Ahmed[[#This Row],[Discount]]</f>
        <v>-32.371200000000002</v>
      </c>
    </row>
    <row r="609" spans="1:19">
      <c r="A609" s="1">
        <v>607</v>
      </c>
      <c r="B609" s="1" t="s">
        <v>65</v>
      </c>
      <c r="C609" s="1" t="s">
        <v>49</v>
      </c>
      <c r="D609" s="1" t="s">
        <v>390</v>
      </c>
      <c r="E609" s="1" t="s">
        <v>67</v>
      </c>
      <c r="F609" s="1" t="s">
        <v>52</v>
      </c>
      <c r="G609" s="1" t="s">
        <v>62</v>
      </c>
      <c r="H609" s="33" t="str">
        <f>VLOOKUP(Ahmed[[#This Row],[Category]],Code!$C$2:$D$5,2,0)</f>
        <v>O-102</v>
      </c>
      <c r="I609" s="1" t="s">
        <v>87</v>
      </c>
      <c r="J609" t="s">
        <v>765</v>
      </c>
      <c r="K609" s="1">
        <v>131.904</v>
      </c>
      <c r="L609" s="33">
        <f>Ahmed[[#This Row],[Sales]]*$L$1</f>
        <v>19785.599999999999</v>
      </c>
      <c r="M609" s="33"/>
      <c r="N6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09" s="33" t="str">
        <f>IF(Ahmed[[#This Row],[Sales]]&gt;=500,"High","low")</f>
        <v>low</v>
      </c>
      <c r="P609" s="1">
        <v>3</v>
      </c>
      <c r="Q609" s="1">
        <v>0.2</v>
      </c>
      <c r="R609" s="2">
        <v>47.815200000000004</v>
      </c>
      <c r="S609" s="33">
        <f>Ahmed[[#This Row],[Profit]]-Ahmed[[#This Row],[Discount]]</f>
        <v>47.615200000000002</v>
      </c>
    </row>
    <row r="610" spans="1:19">
      <c r="A610" s="1">
        <v>608</v>
      </c>
      <c r="B610" s="1" t="s">
        <v>65</v>
      </c>
      <c r="C610" s="1" t="s">
        <v>49</v>
      </c>
      <c r="D610" s="1" t="s">
        <v>112</v>
      </c>
      <c r="E610" s="1" t="s">
        <v>113</v>
      </c>
      <c r="F610" s="1" t="s">
        <v>114</v>
      </c>
      <c r="G610" s="1" t="s">
        <v>62</v>
      </c>
      <c r="H610" s="33" t="str">
        <f>VLOOKUP(Ahmed[[#This Row],[Category]],Code!$C$2:$D$5,2,0)</f>
        <v>O-102</v>
      </c>
      <c r="I610" s="1" t="s">
        <v>79</v>
      </c>
      <c r="J610" t="s">
        <v>766</v>
      </c>
      <c r="K610" s="1">
        <v>3.2820000000000005</v>
      </c>
      <c r="L610" s="33">
        <f>Ahmed[[#This Row],[Sales]]*$L$1</f>
        <v>492.30000000000007</v>
      </c>
      <c r="M610" s="33"/>
      <c r="N610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610" s="33" t="str">
        <f>IF(Ahmed[[#This Row],[Sales]]&gt;=500,"High","low")</f>
        <v>low</v>
      </c>
      <c r="P610" s="1">
        <v>2</v>
      </c>
      <c r="Q610" s="1">
        <v>0.7</v>
      </c>
      <c r="R610" s="2">
        <v>-2.6256000000000004</v>
      </c>
      <c r="S610" s="33">
        <f>Ahmed[[#This Row],[Profit]]-Ahmed[[#This Row],[Discount]]</f>
        <v>-3.3256000000000006</v>
      </c>
    </row>
    <row r="611" spans="1:19">
      <c r="A611" s="1">
        <v>609</v>
      </c>
      <c r="B611" s="1" t="s">
        <v>65</v>
      </c>
      <c r="C611" s="1" t="s">
        <v>49</v>
      </c>
      <c r="D611" s="1" t="s">
        <v>112</v>
      </c>
      <c r="E611" s="1" t="s">
        <v>113</v>
      </c>
      <c r="F611" s="1" t="s">
        <v>114</v>
      </c>
      <c r="G611" s="1" t="s">
        <v>62</v>
      </c>
      <c r="H611" s="33" t="str">
        <f>VLOOKUP(Ahmed[[#This Row],[Category]],Code!$C$2:$D$5,2,0)</f>
        <v>O-102</v>
      </c>
      <c r="I611" s="1" t="s">
        <v>74</v>
      </c>
      <c r="J611" t="s">
        <v>691</v>
      </c>
      <c r="K611" s="1">
        <v>21.167999999999999</v>
      </c>
      <c r="L611" s="33">
        <f>Ahmed[[#This Row],[Sales]]*$L$1</f>
        <v>3175.2</v>
      </c>
      <c r="M611" s="33"/>
      <c r="N6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11" s="33" t="str">
        <f>IF(Ahmed[[#This Row],[Sales]]&gt;=500,"High","low")</f>
        <v>low</v>
      </c>
      <c r="P611" s="1">
        <v>9</v>
      </c>
      <c r="Q611" s="1">
        <v>0.2</v>
      </c>
      <c r="R611" s="2">
        <v>2.3813999999999984</v>
      </c>
      <c r="S611" s="33">
        <f>Ahmed[[#This Row],[Profit]]-Ahmed[[#This Row],[Discount]]</f>
        <v>2.1813999999999982</v>
      </c>
    </row>
    <row r="612" spans="1:19">
      <c r="A612" s="1">
        <v>610</v>
      </c>
      <c r="B612" s="1" t="s">
        <v>65</v>
      </c>
      <c r="C612" s="1" t="s">
        <v>49</v>
      </c>
      <c r="D612" s="1" t="s">
        <v>112</v>
      </c>
      <c r="E612" s="1" t="s">
        <v>113</v>
      </c>
      <c r="F612" s="1" t="s">
        <v>114</v>
      </c>
      <c r="G612" s="1" t="s">
        <v>76</v>
      </c>
      <c r="H612" s="33" t="str">
        <f>VLOOKUP(Ahmed[[#This Row],[Category]],Code!$C$2:$D$5,2,0)</f>
        <v>T-103</v>
      </c>
      <c r="I612" s="1" t="s">
        <v>77</v>
      </c>
      <c r="J612" t="s">
        <v>767</v>
      </c>
      <c r="K612" s="1">
        <v>55.188000000000002</v>
      </c>
      <c r="L612" s="33">
        <f>Ahmed[[#This Row],[Sales]]*$L$1</f>
        <v>8278.2000000000007</v>
      </c>
      <c r="M612" s="33"/>
      <c r="N6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12" s="33" t="str">
        <f>IF(Ahmed[[#This Row],[Sales]]&gt;=500,"High","low")</f>
        <v>low</v>
      </c>
      <c r="P612" s="1">
        <v>2</v>
      </c>
      <c r="Q612" s="1">
        <v>0.4</v>
      </c>
      <c r="R612" s="2">
        <v>-10.117800000000003</v>
      </c>
      <c r="S612" s="33">
        <f>Ahmed[[#This Row],[Profit]]-Ahmed[[#This Row],[Discount]]</f>
        <v>-10.517800000000003</v>
      </c>
    </row>
    <row r="613" spans="1:19">
      <c r="A613" s="1">
        <v>611</v>
      </c>
      <c r="B613" s="1" t="s">
        <v>130</v>
      </c>
      <c r="C613" s="1" t="s">
        <v>58</v>
      </c>
      <c r="D613" s="1" t="s">
        <v>360</v>
      </c>
      <c r="E613" s="1" t="s">
        <v>94</v>
      </c>
      <c r="F613" s="1" t="s">
        <v>95</v>
      </c>
      <c r="G613" s="1" t="s">
        <v>76</v>
      </c>
      <c r="H613" s="33" t="str">
        <f>VLOOKUP(Ahmed[[#This Row],[Category]],Code!$C$2:$D$5,2,0)</f>
        <v>T-103</v>
      </c>
      <c r="I613" s="1" t="s">
        <v>77</v>
      </c>
      <c r="J613" t="s">
        <v>557</v>
      </c>
      <c r="K613" s="1">
        <v>369.57600000000002</v>
      </c>
      <c r="L613" s="33">
        <f>Ahmed[[#This Row],[Sales]]*$L$1</f>
        <v>55436.4</v>
      </c>
      <c r="M613" s="33"/>
      <c r="N6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13" s="33" t="str">
        <f>IF(Ahmed[[#This Row],[Sales]]&gt;=500,"High","low")</f>
        <v>low</v>
      </c>
      <c r="P613" s="1">
        <v>3</v>
      </c>
      <c r="Q613" s="1">
        <v>0.2</v>
      </c>
      <c r="R613" s="2">
        <v>41.577299999999951</v>
      </c>
      <c r="S613" s="33">
        <f>Ahmed[[#This Row],[Profit]]-Ahmed[[#This Row],[Discount]]</f>
        <v>41.377299999999948</v>
      </c>
    </row>
    <row r="614" spans="1:19">
      <c r="A614" s="1">
        <v>612</v>
      </c>
      <c r="B614" s="1" t="s">
        <v>130</v>
      </c>
      <c r="C614" s="1" t="s">
        <v>58</v>
      </c>
      <c r="D614" s="1" t="s">
        <v>360</v>
      </c>
      <c r="E614" s="1" t="s">
        <v>94</v>
      </c>
      <c r="F614" s="1" t="s">
        <v>95</v>
      </c>
      <c r="G614" s="1" t="s">
        <v>62</v>
      </c>
      <c r="H614" s="33" t="str">
        <f>VLOOKUP(Ahmed[[#This Row],[Category]],Code!$C$2:$D$5,2,0)</f>
        <v>O-102</v>
      </c>
      <c r="I614" s="1" t="s">
        <v>63</v>
      </c>
      <c r="J614" t="s">
        <v>768</v>
      </c>
      <c r="K614" s="1">
        <v>15.712000000000002</v>
      </c>
      <c r="L614" s="33">
        <f>Ahmed[[#This Row],[Sales]]*$L$1</f>
        <v>2356.8000000000002</v>
      </c>
      <c r="M614" s="33"/>
      <c r="N6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14" s="33" t="str">
        <f>IF(Ahmed[[#This Row],[Sales]]&gt;=500,"High","low")</f>
        <v>low</v>
      </c>
      <c r="P614" s="1">
        <v>4</v>
      </c>
      <c r="Q614" s="1">
        <v>0.2</v>
      </c>
      <c r="R614" s="2">
        <v>5.6955999999999989</v>
      </c>
      <c r="S614" s="33">
        <f>Ahmed[[#This Row],[Profit]]-Ahmed[[#This Row],[Discount]]</f>
        <v>5.4955999999999987</v>
      </c>
    </row>
    <row r="615" spans="1:19">
      <c r="A615" s="1">
        <v>613</v>
      </c>
      <c r="B615" s="1" t="s">
        <v>48</v>
      </c>
      <c r="C615" s="1" t="s">
        <v>58</v>
      </c>
      <c r="D615" s="1" t="s">
        <v>112</v>
      </c>
      <c r="E615" s="1" t="s">
        <v>113</v>
      </c>
      <c r="F615" s="1" t="s">
        <v>114</v>
      </c>
      <c r="G615" s="1" t="s">
        <v>62</v>
      </c>
      <c r="H615" s="33" t="str">
        <f>VLOOKUP(Ahmed[[#This Row],[Category]],Code!$C$2:$D$5,2,0)</f>
        <v>O-102</v>
      </c>
      <c r="I615" s="1" t="s">
        <v>87</v>
      </c>
      <c r="J615" t="s">
        <v>769</v>
      </c>
      <c r="K615" s="1">
        <v>8.4480000000000004</v>
      </c>
      <c r="L615" s="33">
        <f>Ahmed[[#This Row],[Sales]]*$L$1</f>
        <v>1267.2</v>
      </c>
      <c r="M615" s="33"/>
      <c r="N61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615" s="33" t="str">
        <f>IF(Ahmed[[#This Row],[Sales]]&gt;=500,"High","low")</f>
        <v>low</v>
      </c>
      <c r="P615" s="1">
        <v>2</v>
      </c>
      <c r="Q615" s="1">
        <v>0.2</v>
      </c>
      <c r="R615" s="2">
        <v>2.6399999999999997</v>
      </c>
      <c r="S615" s="33">
        <f>Ahmed[[#This Row],[Profit]]-Ahmed[[#This Row],[Discount]]</f>
        <v>2.4399999999999995</v>
      </c>
    </row>
    <row r="616" spans="1:19">
      <c r="A616" s="1">
        <v>614</v>
      </c>
      <c r="B616" s="1" t="s">
        <v>48</v>
      </c>
      <c r="C616" s="1" t="s">
        <v>58</v>
      </c>
      <c r="D616" s="1" t="s">
        <v>112</v>
      </c>
      <c r="E616" s="1" t="s">
        <v>113</v>
      </c>
      <c r="F616" s="1" t="s">
        <v>114</v>
      </c>
      <c r="G616" s="1" t="s">
        <v>76</v>
      </c>
      <c r="H616" s="33" t="str">
        <f>VLOOKUP(Ahmed[[#This Row],[Category]],Code!$C$2:$D$5,2,0)</f>
        <v>T-103</v>
      </c>
      <c r="I616" s="1" t="s">
        <v>77</v>
      </c>
      <c r="J616" t="s">
        <v>770</v>
      </c>
      <c r="K616" s="1">
        <v>728.94600000000003</v>
      </c>
      <c r="L616" s="33">
        <f>Ahmed[[#This Row],[Sales]]*$L$1</f>
        <v>109341.90000000001</v>
      </c>
      <c r="M616" s="33"/>
      <c r="N6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16" s="33" t="str">
        <f>IF(Ahmed[[#This Row],[Sales]]&gt;=500,"High","low")</f>
        <v>High</v>
      </c>
      <c r="P616" s="1">
        <v>9</v>
      </c>
      <c r="Q616" s="1">
        <v>0.4</v>
      </c>
      <c r="R616" s="2">
        <v>-157.93830000000008</v>
      </c>
      <c r="S616" s="33">
        <f>Ahmed[[#This Row],[Profit]]-Ahmed[[#This Row],[Discount]]</f>
        <v>-158.33830000000009</v>
      </c>
    </row>
    <row r="617" spans="1:19">
      <c r="A617" s="1">
        <v>615</v>
      </c>
      <c r="B617" s="1" t="s">
        <v>48</v>
      </c>
      <c r="C617" s="1" t="s">
        <v>49</v>
      </c>
      <c r="D617" s="1" t="s">
        <v>771</v>
      </c>
      <c r="E617" s="1" t="s">
        <v>248</v>
      </c>
      <c r="F617" s="1" t="s">
        <v>114</v>
      </c>
      <c r="G617" s="1" t="s">
        <v>76</v>
      </c>
      <c r="H617" s="33" t="str">
        <f>VLOOKUP(Ahmed[[#This Row],[Category]],Code!$C$2:$D$5,2,0)</f>
        <v>T-103</v>
      </c>
      <c r="I617" s="1" t="s">
        <v>77</v>
      </c>
      <c r="J617" t="s">
        <v>400</v>
      </c>
      <c r="K617" s="1">
        <v>119.93999999999998</v>
      </c>
      <c r="L617" s="33">
        <f>Ahmed[[#This Row],[Sales]]*$L$1</f>
        <v>17990.999999999996</v>
      </c>
      <c r="M617" s="33"/>
      <c r="N6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17" s="33" t="str">
        <f>IF(Ahmed[[#This Row],[Sales]]&gt;=500,"High","low")</f>
        <v>low</v>
      </c>
      <c r="P617" s="1">
        <v>10</v>
      </c>
      <c r="Q617" s="1">
        <v>0.4</v>
      </c>
      <c r="R617" s="2">
        <v>15.99199999999999</v>
      </c>
      <c r="S617" s="33">
        <f>Ahmed[[#This Row],[Profit]]-Ahmed[[#This Row],[Discount]]</f>
        <v>15.59199999999999</v>
      </c>
    </row>
    <row r="618" spans="1:19">
      <c r="A618" s="1">
        <v>616</v>
      </c>
      <c r="B618" s="1" t="s">
        <v>48</v>
      </c>
      <c r="C618" s="1" t="s">
        <v>49</v>
      </c>
      <c r="D618" s="1" t="s">
        <v>771</v>
      </c>
      <c r="E618" s="1" t="s">
        <v>248</v>
      </c>
      <c r="F618" s="1" t="s">
        <v>114</v>
      </c>
      <c r="G618" s="1" t="s">
        <v>62</v>
      </c>
      <c r="H618" s="33" t="str">
        <f>VLOOKUP(Ahmed[[#This Row],[Category]],Code!$C$2:$D$5,2,0)</f>
        <v>O-102</v>
      </c>
      <c r="I618" s="1" t="s">
        <v>79</v>
      </c>
      <c r="J618" t="s">
        <v>772</v>
      </c>
      <c r="K618" s="1">
        <v>3.6480000000000006</v>
      </c>
      <c r="L618" s="33">
        <f>Ahmed[[#This Row],[Sales]]*$L$1</f>
        <v>547.20000000000005</v>
      </c>
      <c r="M618" s="33"/>
      <c r="N61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618" s="33" t="str">
        <f>IF(Ahmed[[#This Row],[Sales]]&gt;=500,"High","low")</f>
        <v>low</v>
      </c>
      <c r="P618" s="1">
        <v>2</v>
      </c>
      <c r="Q618" s="1">
        <v>0.7</v>
      </c>
      <c r="R618" s="2">
        <v>-2.7967999999999993</v>
      </c>
      <c r="S618" s="33">
        <f>Ahmed[[#This Row],[Profit]]-Ahmed[[#This Row],[Discount]]</f>
        <v>-3.4967999999999995</v>
      </c>
    </row>
    <row r="619" spans="1:19">
      <c r="A619" s="1">
        <v>617</v>
      </c>
      <c r="B619" s="1" t="s">
        <v>48</v>
      </c>
      <c r="C619" s="1" t="s">
        <v>58</v>
      </c>
      <c r="D619" s="1" t="s">
        <v>161</v>
      </c>
      <c r="E619" s="1" t="s">
        <v>162</v>
      </c>
      <c r="F619" s="1" t="s">
        <v>114</v>
      </c>
      <c r="G619" s="1" t="s">
        <v>53</v>
      </c>
      <c r="H619" s="33" t="str">
        <f>VLOOKUP(Ahmed[[#This Row],[Category]],Code!$C$2:$D$5,2,0)</f>
        <v>F-101</v>
      </c>
      <c r="I619" s="1" t="s">
        <v>72</v>
      </c>
      <c r="J619" t="s">
        <v>773</v>
      </c>
      <c r="K619" s="1">
        <v>40.479999999999997</v>
      </c>
      <c r="L619" s="33">
        <f>Ahmed[[#This Row],[Sales]]*$L$1</f>
        <v>6071.9999999999991</v>
      </c>
      <c r="M619" s="33"/>
      <c r="N6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19" s="33" t="str">
        <f>IF(Ahmed[[#This Row],[Sales]]&gt;=500,"High","low")</f>
        <v>low</v>
      </c>
      <c r="P619" s="1">
        <v>2</v>
      </c>
      <c r="Q619" s="1">
        <v>0</v>
      </c>
      <c r="R619" s="2">
        <v>15.787199999999999</v>
      </c>
      <c r="S619" s="33">
        <f>Ahmed[[#This Row],[Profit]]-Ahmed[[#This Row],[Discount]]</f>
        <v>15.787199999999999</v>
      </c>
    </row>
    <row r="620" spans="1:19">
      <c r="A620" s="1">
        <v>618</v>
      </c>
      <c r="B620" s="1" t="s">
        <v>48</v>
      </c>
      <c r="C620" s="1" t="s">
        <v>58</v>
      </c>
      <c r="D620" s="1" t="s">
        <v>161</v>
      </c>
      <c r="E620" s="1" t="s">
        <v>162</v>
      </c>
      <c r="F620" s="1" t="s">
        <v>114</v>
      </c>
      <c r="G620" s="1" t="s">
        <v>53</v>
      </c>
      <c r="H620" s="33" t="str">
        <f>VLOOKUP(Ahmed[[#This Row],[Category]],Code!$C$2:$D$5,2,0)</f>
        <v>F-101</v>
      </c>
      <c r="I620" s="1" t="s">
        <v>72</v>
      </c>
      <c r="J620" t="s">
        <v>774</v>
      </c>
      <c r="K620" s="1">
        <v>9.94</v>
      </c>
      <c r="L620" s="33">
        <f>Ahmed[[#This Row],[Sales]]*$L$1</f>
        <v>1491</v>
      </c>
      <c r="M620" s="33"/>
      <c r="N62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620" s="33" t="str">
        <f>IF(Ahmed[[#This Row],[Sales]]&gt;=500,"High","low")</f>
        <v>low</v>
      </c>
      <c r="P620" s="1">
        <v>2</v>
      </c>
      <c r="Q620" s="1">
        <v>0</v>
      </c>
      <c r="R620" s="2">
        <v>3.0813999999999995</v>
      </c>
      <c r="S620" s="33">
        <f>Ahmed[[#This Row],[Profit]]-Ahmed[[#This Row],[Discount]]</f>
        <v>3.0813999999999995</v>
      </c>
    </row>
    <row r="621" spans="1:19">
      <c r="A621" s="1">
        <v>619</v>
      </c>
      <c r="B621" s="1" t="s">
        <v>48</v>
      </c>
      <c r="C621" s="1" t="s">
        <v>58</v>
      </c>
      <c r="D621" s="1" t="s">
        <v>161</v>
      </c>
      <c r="E621" s="1" t="s">
        <v>162</v>
      </c>
      <c r="F621" s="1" t="s">
        <v>114</v>
      </c>
      <c r="G621" s="1" t="s">
        <v>62</v>
      </c>
      <c r="H621" s="33" t="str">
        <f>VLOOKUP(Ahmed[[#This Row],[Category]],Code!$C$2:$D$5,2,0)</f>
        <v>O-102</v>
      </c>
      <c r="I621" s="1" t="s">
        <v>79</v>
      </c>
      <c r="J621" t="s">
        <v>775</v>
      </c>
      <c r="K621" s="1">
        <v>107.42400000000001</v>
      </c>
      <c r="L621" s="33">
        <f>Ahmed[[#This Row],[Sales]]*$L$1</f>
        <v>16113.6</v>
      </c>
      <c r="M621" s="33"/>
      <c r="N6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21" s="33" t="str">
        <f>IF(Ahmed[[#This Row],[Sales]]&gt;=500,"High","low")</f>
        <v>low</v>
      </c>
      <c r="P621" s="1">
        <v>9</v>
      </c>
      <c r="Q621" s="1">
        <v>0.2</v>
      </c>
      <c r="R621" s="2">
        <v>33.569999999999986</v>
      </c>
      <c r="S621" s="33">
        <f>Ahmed[[#This Row],[Profit]]-Ahmed[[#This Row],[Discount]]</f>
        <v>33.369999999999983</v>
      </c>
    </row>
    <row r="622" spans="1:19">
      <c r="A622" s="1">
        <v>620</v>
      </c>
      <c r="B622" s="1" t="s">
        <v>48</v>
      </c>
      <c r="C622" s="1" t="s">
        <v>58</v>
      </c>
      <c r="D622" s="1" t="s">
        <v>161</v>
      </c>
      <c r="E622" s="1" t="s">
        <v>162</v>
      </c>
      <c r="F622" s="1" t="s">
        <v>114</v>
      </c>
      <c r="G622" s="1" t="s">
        <v>76</v>
      </c>
      <c r="H622" s="33" t="str">
        <f>VLOOKUP(Ahmed[[#This Row],[Category]],Code!$C$2:$D$5,2,0)</f>
        <v>T-103</v>
      </c>
      <c r="I622" s="1" t="s">
        <v>77</v>
      </c>
      <c r="J622" t="s">
        <v>776</v>
      </c>
      <c r="K622" s="1">
        <v>37.909999999999997</v>
      </c>
      <c r="L622" s="33">
        <f>Ahmed[[#This Row],[Sales]]*$L$1</f>
        <v>5686.4999999999991</v>
      </c>
      <c r="M622" s="33"/>
      <c r="N6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22" s="33" t="str">
        <f>IF(Ahmed[[#This Row],[Sales]]&gt;=500,"High","low")</f>
        <v>low</v>
      </c>
      <c r="P622" s="1">
        <v>1</v>
      </c>
      <c r="Q622" s="1">
        <v>0</v>
      </c>
      <c r="R622" s="2">
        <v>10.993899999999996</v>
      </c>
      <c r="S622" s="33">
        <f>Ahmed[[#This Row],[Profit]]-Ahmed[[#This Row],[Discount]]</f>
        <v>10.993899999999996</v>
      </c>
    </row>
    <row r="623" spans="1:19">
      <c r="A623" s="1">
        <v>621</v>
      </c>
      <c r="B623" s="1" t="s">
        <v>48</v>
      </c>
      <c r="C623" s="1" t="s">
        <v>58</v>
      </c>
      <c r="D623" s="1" t="s">
        <v>161</v>
      </c>
      <c r="E623" s="1" t="s">
        <v>162</v>
      </c>
      <c r="F623" s="1" t="s">
        <v>114</v>
      </c>
      <c r="G623" s="1" t="s">
        <v>53</v>
      </c>
      <c r="H623" s="33" t="str">
        <f>VLOOKUP(Ahmed[[#This Row],[Category]],Code!$C$2:$D$5,2,0)</f>
        <v>F-101</v>
      </c>
      <c r="I623" s="1" t="s">
        <v>72</v>
      </c>
      <c r="J623" t="s">
        <v>288</v>
      </c>
      <c r="K623" s="1">
        <v>88.02</v>
      </c>
      <c r="L623" s="33">
        <f>Ahmed[[#This Row],[Sales]]*$L$1</f>
        <v>13203</v>
      </c>
      <c r="M623" s="33"/>
      <c r="N6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23" s="33" t="str">
        <f>IF(Ahmed[[#This Row],[Sales]]&gt;=500,"High","low")</f>
        <v>low</v>
      </c>
      <c r="P623" s="1">
        <v>3</v>
      </c>
      <c r="Q623" s="1">
        <v>0</v>
      </c>
      <c r="R623" s="2">
        <v>27.286199999999994</v>
      </c>
      <c r="S623" s="33">
        <f>Ahmed[[#This Row],[Profit]]-Ahmed[[#This Row],[Discount]]</f>
        <v>27.286199999999994</v>
      </c>
    </row>
    <row r="624" spans="1:19">
      <c r="A624" s="1">
        <v>622</v>
      </c>
      <c r="B624" s="1" t="s">
        <v>65</v>
      </c>
      <c r="C624" s="1" t="s">
        <v>49</v>
      </c>
      <c r="D624" s="1" t="s">
        <v>177</v>
      </c>
      <c r="E624" s="1" t="s">
        <v>139</v>
      </c>
      <c r="F624" s="1" t="s">
        <v>95</v>
      </c>
      <c r="G624" s="1" t="s">
        <v>62</v>
      </c>
      <c r="H624" s="33" t="str">
        <f>VLOOKUP(Ahmed[[#This Row],[Category]],Code!$C$2:$D$5,2,0)</f>
        <v>O-102</v>
      </c>
      <c r="I624" s="1" t="s">
        <v>79</v>
      </c>
      <c r="J624" t="s">
        <v>777</v>
      </c>
      <c r="K624" s="1">
        <v>8.6899999999999977</v>
      </c>
      <c r="L624" s="33">
        <f>Ahmed[[#This Row],[Sales]]*$L$1</f>
        <v>1303.4999999999995</v>
      </c>
      <c r="M624" s="33"/>
      <c r="N62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624" s="33" t="str">
        <f>IF(Ahmed[[#This Row],[Sales]]&gt;=500,"High","low")</f>
        <v>low</v>
      </c>
      <c r="P624" s="1">
        <v>5</v>
      </c>
      <c r="Q624" s="1">
        <v>0.8</v>
      </c>
      <c r="R624" s="2">
        <v>-14.773</v>
      </c>
      <c r="S624" s="33">
        <f>Ahmed[[#This Row],[Profit]]-Ahmed[[#This Row],[Discount]]</f>
        <v>-15.573</v>
      </c>
    </row>
    <row r="625" spans="1:19">
      <c r="A625" s="1">
        <v>623</v>
      </c>
      <c r="B625" s="1" t="s">
        <v>65</v>
      </c>
      <c r="C625" s="1" t="s">
        <v>58</v>
      </c>
      <c r="D625" s="1" t="s">
        <v>778</v>
      </c>
      <c r="E625" s="1" t="s">
        <v>149</v>
      </c>
      <c r="F625" s="1" t="s">
        <v>95</v>
      </c>
      <c r="G625" s="1" t="s">
        <v>53</v>
      </c>
      <c r="H625" s="33" t="str">
        <f>VLOOKUP(Ahmed[[#This Row],[Category]],Code!$C$2:$D$5,2,0)</f>
        <v>F-101</v>
      </c>
      <c r="I625" s="1" t="s">
        <v>56</v>
      </c>
      <c r="J625" t="s">
        <v>779</v>
      </c>
      <c r="K625" s="1">
        <v>301.95999999999998</v>
      </c>
      <c r="L625" s="33">
        <f>Ahmed[[#This Row],[Sales]]*$L$1</f>
        <v>45294</v>
      </c>
      <c r="M625" s="33"/>
      <c r="N6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25" s="33" t="str">
        <f>IF(Ahmed[[#This Row],[Sales]]&gt;=500,"High","low")</f>
        <v>low</v>
      </c>
      <c r="P625" s="1">
        <v>2</v>
      </c>
      <c r="Q625" s="1">
        <v>0</v>
      </c>
      <c r="R625" s="2">
        <v>87.568399999999968</v>
      </c>
      <c r="S625" s="33">
        <f>Ahmed[[#This Row],[Profit]]-Ahmed[[#This Row],[Discount]]</f>
        <v>87.568399999999968</v>
      </c>
    </row>
    <row r="626" spans="1:19">
      <c r="A626" s="1">
        <v>624</v>
      </c>
      <c r="B626" s="1" t="s">
        <v>65</v>
      </c>
      <c r="C626" s="1" t="s">
        <v>58</v>
      </c>
      <c r="D626" s="1" t="s">
        <v>778</v>
      </c>
      <c r="E626" s="1" t="s">
        <v>149</v>
      </c>
      <c r="F626" s="1" t="s">
        <v>95</v>
      </c>
      <c r="G626" s="1" t="s">
        <v>62</v>
      </c>
      <c r="H626" s="33" t="str">
        <f>VLOOKUP(Ahmed[[#This Row],[Category]],Code!$C$2:$D$5,2,0)</f>
        <v>O-102</v>
      </c>
      <c r="I626" s="1" t="s">
        <v>81</v>
      </c>
      <c r="J626" t="s">
        <v>780</v>
      </c>
      <c r="K626" s="1">
        <v>555.21</v>
      </c>
      <c r="L626" s="33">
        <f>Ahmed[[#This Row],[Sales]]*$L$1</f>
        <v>83281.5</v>
      </c>
      <c r="M626" s="33"/>
      <c r="N6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26" s="33" t="str">
        <f>IF(Ahmed[[#This Row],[Sales]]&gt;=500,"High","low")</f>
        <v>High</v>
      </c>
      <c r="P626" s="1">
        <v>5</v>
      </c>
      <c r="Q626" s="1">
        <v>0.1</v>
      </c>
      <c r="R626" s="2">
        <v>178.90100000000001</v>
      </c>
      <c r="S626" s="33">
        <f>Ahmed[[#This Row],[Profit]]-Ahmed[[#This Row],[Discount]]</f>
        <v>178.80100000000002</v>
      </c>
    </row>
    <row r="627" spans="1:19">
      <c r="A627" s="1">
        <v>625</v>
      </c>
      <c r="B627" s="1" t="s">
        <v>65</v>
      </c>
      <c r="C627" s="1" t="s">
        <v>58</v>
      </c>
      <c r="D627" s="1" t="s">
        <v>778</v>
      </c>
      <c r="E627" s="1" t="s">
        <v>149</v>
      </c>
      <c r="F627" s="1" t="s">
        <v>95</v>
      </c>
      <c r="G627" s="1" t="s">
        <v>62</v>
      </c>
      <c r="H627" s="33" t="str">
        <f>VLOOKUP(Ahmed[[#This Row],[Category]],Code!$C$2:$D$5,2,0)</f>
        <v>O-102</v>
      </c>
      <c r="I627" s="1" t="s">
        <v>70</v>
      </c>
      <c r="J627" t="s">
        <v>781</v>
      </c>
      <c r="K627" s="1">
        <v>523.48</v>
      </c>
      <c r="L627" s="33">
        <f>Ahmed[[#This Row],[Sales]]*$L$1</f>
        <v>78522</v>
      </c>
      <c r="M627" s="33"/>
      <c r="N6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27" s="33" t="str">
        <f>IF(Ahmed[[#This Row],[Sales]]&gt;=500,"High","low")</f>
        <v>High</v>
      </c>
      <c r="P627" s="1">
        <v>4</v>
      </c>
      <c r="Q627" s="1">
        <v>0</v>
      </c>
      <c r="R627" s="2">
        <v>130.87</v>
      </c>
      <c r="S627" s="33">
        <f>Ahmed[[#This Row],[Profit]]-Ahmed[[#This Row],[Discount]]</f>
        <v>130.87</v>
      </c>
    </row>
    <row r="628" spans="1:19">
      <c r="A628" s="1">
        <v>626</v>
      </c>
      <c r="B628" s="1" t="s">
        <v>65</v>
      </c>
      <c r="C628" s="1" t="s">
        <v>58</v>
      </c>
      <c r="D628" s="1" t="s">
        <v>778</v>
      </c>
      <c r="E628" s="1" t="s">
        <v>149</v>
      </c>
      <c r="F628" s="1" t="s">
        <v>95</v>
      </c>
      <c r="G628" s="1" t="s">
        <v>62</v>
      </c>
      <c r="H628" s="33" t="str">
        <f>VLOOKUP(Ahmed[[#This Row],[Category]],Code!$C$2:$D$5,2,0)</f>
        <v>O-102</v>
      </c>
      <c r="I628" s="1" t="s">
        <v>74</v>
      </c>
      <c r="J628" t="s">
        <v>125</v>
      </c>
      <c r="K628" s="1">
        <v>161.82</v>
      </c>
      <c r="L628" s="33">
        <f>Ahmed[[#This Row],[Sales]]*$L$1</f>
        <v>24273</v>
      </c>
      <c r="M628" s="33"/>
      <c r="N6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28" s="33" t="str">
        <f>IF(Ahmed[[#This Row],[Sales]]&gt;=500,"High","low")</f>
        <v>low</v>
      </c>
      <c r="P628" s="1">
        <v>9</v>
      </c>
      <c r="Q628" s="1">
        <v>0</v>
      </c>
      <c r="R628" s="2">
        <v>46.927799999999984</v>
      </c>
      <c r="S628" s="33">
        <f>Ahmed[[#This Row],[Profit]]-Ahmed[[#This Row],[Discount]]</f>
        <v>46.927799999999984</v>
      </c>
    </row>
    <row r="629" spans="1:19">
      <c r="A629" s="1">
        <v>627</v>
      </c>
      <c r="B629" s="1" t="s">
        <v>65</v>
      </c>
      <c r="C629" s="1" t="s">
        <v>92</v>
      </c>
      <c r="D629" s="1" t="s">
        <v>161</v>
      </c>
      <c r="E629" s="1" t="s">
        <v>162</v>
      </c>
      <c r="F629" s="1" t="s">
        <v>114</v>
      </c>
      <c r="G629" s="1" t="s">
        <v>53</v>
      </c>
      <c r="H629" s="33" t="str">
        <f>VLOOKUP(Ahmed[[#This Row],[Category]],Code!$C$2:$D$5,2,0)</f>
        <v>F-101</v>
      </c>
      <c r="I629" s="1" t="s">
        <v>72</v>
      </c>
      <c r="J629" t="s">
        <v>782</v>
      </c>
      <c r="K629" s="1">
        <v>35.56</v>
      </c>
      <c r="L629" s="33">
        <f>Ahmed[[#This Row],[Sales]]*$L$1</f>
        <v>5334</v>
      </c>
      <c r="M629" s="33"/>
      <c r="N6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29" s="33" t="str">
        <f>IF(Ahmed[[#This Row],[Sales]]&gt;=500,"High","low")</f>
        <v>low</v>
      </c>
      <c r="P629" s="1">
        <v>7</v>
      </c>
      <c r="Q629" s="1">
        <v>0</v>
      </c>
      <c r="R629" s="2">
        <v>12.090399999999999</v>
      </c>
      <c r="S629" s="33">
        <f>Ahmed[[#This Row],[Profit]]-Ahmed[[#This Row],[Discount]]</f>
        <v>12.090399999999999</v>
      </c>
    </row>
    <row r="630" spans="1:19">
      <c r="A630" s="1">
        <v>628</v>
      </c>
      <c r="B630" s="1" t="s">
        <v>65</v>
      </c>
      <c r="C630" s="1" t="s">
        <v>49</v>
      </c>
      <c r="D630" s="1" t="s">
        <v>89</v>
      </c>
      <c r="E630" s="1" t="s">
        <v>90</v>
      </c>
      <c r="F630" s="1" t="s">
        <v>61</v>
      </c>
      <c r="G630" s="1" t="s">
        <v>62</v>
      </c>
      <c r="H630" s="33" t="str">
        <f>VLOOKUP(Ahmed[[#This Row],[Category]],Code!$C$2:$D$5,2,0)</f>
        <v>O-102</v>
      </c>
      <c r="I630" s="1" t="s">
        <v>81</v>
      </c>
      <c r="J630" t="s">
        <v>783</v>
      </c>
      <c r="K630" s="1">
        <v>97.16</v>
      </c>
      <c r="L630" s="33">
        <f>Ahmed[[#This Row],[Sales]]*$L$1</f>
        <v>14574</v>
      </c>
      <c r="M630" s="33"/>
      <c r="N6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30" s="33" t="str">
        <f>IF(Ahmed[[#This Row],[Sales]]&gt;=500,"High","low")</f>
        <v>low</v>
      </c>
      <c r="P630" s="1">
        <v>2</v>
      </c>
      <c r="Q630" s="1">
        <v>0</v>
      </c>
      <c r="R630" s="2">
        <v>28.176399999999987</v>
      </c>
      <c r="S630" s="33">
        <f>Ahmed[[#This Row],[Profit]]-Ahmed[[#This Row],[Discount]]</f>
        <v>28.176399999999987</v>
      </c>
    </row>
    <row r="631" spans="1:19">
      <c r="A631" s="1">
        <v>629</v>
      </c>
      <c r="B631" s="1" t="s">
        <v>65</v>
      </c>
      <c r="C631" s="1" t="s">
        <v>49</v>
      </c>
      <c r="D631" s="1" t="s">
        <v>104</v>
      </c>
      <c r="E631" s="1" t="s">
        <v>60</v>
      </c>
      <c r="F631" s="1" t="s">
        <v>61</v>
      </c>
      <c r="G631" s="1" t="s">
        <v>62</v>
      </c>
      <c r="H631" s="33" t="str">
        <f>VLOOKUP(Ahmed[[#This Row],[Category]],Code!$C$2:$D$5,2,0)</f>
        <v>O-102</v>
      </c>
      <c r="I631" s="1" t="s">
        <v>79</v>
      </c>
      <c r="J631" t="s">
        <v>784</v>
      </c>
      <c r="K631" s="1">
        <v>15.24</v>
      </c>
      <c r="L631" s="33">
        <f>Ahmed[[#This Row],[Sales]]*$L$1</f>
        <v>2286</v>
      </c>
      <c r="M631" s="33"/>
      <c r="N6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31" s="33" t="str">
        <f>IF(Ahmed[[#This Row],[Sales]]&gt;=500,"High","low")</f>
        <v>low</v>
      </c>
      <c r="P631" s="1">
        <v>5</v>
      </c>
      <c r="Q631" s="1">
        <v>0.2</v>
      </c>
      <c r="R631" s="2">
        <v>5.1434999999999977</v>
      </c>
      <c r="S631" s="33">
        <f>Ahmed[[#This Row],[Profit]]-Ahmed[[#This Row],[Discount]]</f>
        <v>4.9434999999999976</v>
      </c>
    </row>
    <row r="632" spans="1:19">
      <c r="A632" s="1">
        <v>630</v>
      </c>
      <c r="B632" s="1" t="s">
        <v>65</v>
      </c>
      <c r="C632" s="1" t="s">
        <v>49</v>
      </c>
      <c r="D632" s="1" t="s">
        <v>104</v>
      </c>
      <c r="E632" s="1" t="s">
        <v>60</v>
      </c>
      <c r="F632" s="1" t="s">
        <v>61</v>
      </c>
      <c r="G632" s="1" t="s">
        <v>62</v>
      </c>
      <c r="H632" s="33" t="str">
        <f>VLOOKUP(Ahmed[[#This Row],[Category]],Code!$C$2:$D$5,2,0)</f>
        <v>O-102</v>
      </c>
      <c r="I632" s="1" t="s">
        <v>87</v>
      </c>
      <c r="J632" t="s">
        <v>434</v>
      </c>
      <c r="K632" s="1">
        <v>13.23</v>
      </c>
      <c r="L632" s="33">
        <f>Ahmed[[#This Row],[Sales]]*$L$1</f>
        <v>1984.5</v>
      </c>
      <c r="M632" s="33"/>
      <c r="N63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632" s="33" t="str">
        <f>IF(Ahmed[[#This Row],[Sales]]&gt;=500,"High","low")</f>
        <v>low</v>
      </c>
      <c r="P632" s="1">
        <v>3</v>
      </c>
      <c r="Q632" s="1">
        <v>0</v>
      </c>
      <c r="R632" s="2">
        <v>6.0857999999999999</v>
      </c>
      <c r="S632" s="33">
        <f>Ahmed[[#This Row],[Profit]]-Ahmed[[#This Row],[Discount]]</f>
        <v>6.0857999999999999</v>
      </c>
    </row>
    <row r="633" spans="1:19">
      <c r="A633" s="1">
        <v>631</v>
      </c>
      <c r="B633" s="1" t="s">
        <v>48</v>
      </c>
      <c r="C633" s="1" t="s">
        <v>49</v>
      </c>
      <c r="D633" s="1" t="s">
        <v>231</v>
      </c>
      <c r="E633" s="1" t="s">
        <v>232</v>
      </c>
      <c r="F633" s="1" t="s">
        <v>61</v>
      </c>
      <c r="G633" s="1" t="s">
        <v>62</v>
      </c>
      <c r="H633" s="33" t="str">
        <f>VLOOKUP(Ahmed[[#This Row],[Category]],Code!$C$2:$D$5,2,0)</f>
        <v>O-102</v>
      </c>
      <c r="I633" s="1" t="s">
        <v>70</v>
      </c>
      <c r="J633" t="s">
        <v>785</v>
      </c>
      <c r="K633" s="1">
        <v>243.38400000000001</v>
      </c>
      <c r="L633" s="33">
        <f>Ahmed[[#This Row],[Sales]]*$L$1</f>
        <v>36507.600000000006</v>
      </c>
      <c r="M633" s="33"/>
      <c r="N6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33" s="33" t="str">
        <f>IF(Ahmed[[#This Row],[Sales]]&gt;=500,"High","low")</f>
        <v>low</v>
      </c>
      <c r="P633" s="1">
        <v>3</v>
      </c>
      <c r="Q633" s="1">
        <v>0.2</v>
      </c>
      <c r="R633" s="2">
        <v>-51.719100000000012</v>
      </c>
      <c r="S633" s="33">
        <f>Ahmed[[#This Row],[Profit]]-Ahmed[[#This Row],[Discount]]</f>
        <v>-51.919100000000014</v>
      </c>
    </row>
    <row r="634" spans="1:19">
      <c r="A634" s="1">
        <v>632</v>
      </c>
      <c r="B634" s="1" t="s">
        <v>48</v>
      </c>
      <c r="C634" s="1" t="s">
        <v>49</v>
      </c>
      <c r="D634" s="1" t="s">
        <v>231</v>
      </c>
      <c r="E634" s="1" t="s">
        <v>232</v>
      </c>
      <c r="F634" s="1" t="s">
        <v>61</v>
      </c>
      <c r="G634" s="1" t="s">
        <v>76</v>
      </c>
      <c r="H634" s="33" t="str">
        <f>VLOOKUP(Ahmed[[#This Row],[Category]],Code!$C$2:$D$5,2,0)</f>
        <v>T-103</v>
      </c>
      <c r="I634" s="1" t="s">
        <v>118</v>
      </c>
      <c r="J634" t="s">
        <v>786</v>
      </c>
      <c r="K634" s="1">
        <v>119.80000000000001</v>
      </c>
      <c r="L634" s="33">
        <f>Ahmed[[#This Row],[Sales]]*$L$1</f>
        <v>17970</v>
      </c>
      <c r="M634" s="33"/>
      <c r="N6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34" s="33" t="str">
        <f>IF(Ahmed[[#This Row],[Sales]]&gt;=500,"High","low")</f>
        <v>low</v>
      </c>
      <c r="P634" s="1">
        <v>5</v>
      </c>
      <c r="Q634" s="1">
        <v>0.2</v>
      </c>
      <c r="R634" s="2">
        <v>29.950000000000003</v>
      </c>
      <c r="S634" s="33">
        <f>Ahmed[[#This Row],[Profit]]-Ahmed[[#This Row],[Discount]]</f>
        <v>29.750000000000004</v>
      </c>
    </row>
    <row r="635" spans="1:19">
      <c r="A635" s="1">
        <v>633</v>
      </c>
      <c r="B635" s="1" t="s">
        <v>48</v>
      </c>
      <c r="C635" s="1" t="s">
        <v>49</v>
      </c>
      <c r="D635" s="1" t="s">
        <v>231</v>
      </c>
      <c r="E635" s="1" t="s">
        <v>232</v>
      </c>
      <c r="F635" s="1" t="s">
        <v>61</v>
      </c>
      <c r="G635" s="1" t="s">
        <v>76</v>
      </c>
      <c r="H635" s="33" t="str">
        <f>VLOOKUP(Ahmed[[#This Row],[Category]],Code!$C$2:$D$5,2,0)</f>
        <v>T-103</v>
      </c>
      <c r="I635" s="1" t="s">
        <v>77</v>
      </c>
      <c r="J635" t="s">
        <v>787</v>
      </c>
      <c r="K635" s="1">
        <v>300.76799999999997</v>
      </c>
      <c r="L635" s="33">
        <f>Ahmed[[#This Row],[Sales]]*$L$1</f>
        <v>45115.199999999997</v>
      </c>
      <c r="M635" s="33"/>
      <c r="N6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35" s="33" t="str">
        <f>IF(Ahmed[[#This Row],[Sales]]&gt;=500,"High","low")</f>
        <v>low</v>
      </c>
      <c r="P635" s="1">
        <v>4</v>
      </c>
      <c r="Q635" s="1">
        <v>0.2</v>
      </c>
      <c r="R635" s="2">
        <v>30.076800000000006</v>
      </c>
      <c r="S635" s="33">
        <f>Ahmed[[#This Row],[Profit]]-Ahmed[[#This Row],[Discount]]</f>
        <v>29.876800000000006</v>
      </c>
    </row>
    <row r="636" spans="1:19">
      <c r="A636" s="1">
        <v>634</v>
      </c>
      <c r="B636" s="1" t="s">
        <v>48</v>
      </c>
      <c r="C636" s="1" t="s">
        <v>49</v>
      </c>
      <c r="D636" s="1" t="s">
        <v>572</v>
      </c>
      <c r="E636" s="1" t="s">
        <v>67</v>
      </c>
      <c r="F636" s="1" t="s">
        <v>52</v>
      </c>
      <c r="G636" s="1" t="s">
        <v>76</v>
      </c>
      <c r="H636" s="33" t="str">
        <f>VLOOKUP(Ahmed[[#This Row],[Category]],Code!$C$2:$D$5,2,0)</f>
        <v>T-103</v>
      </c>
      <c r="I636" s="1" t="s">
        <v>118</v>
      </c>
      <c r="J636" t="s">
        <v>788</v>
      </c>
      <c r="K636" s="1">
        <v>17.880000000000003</v>
      </c>
      <c r="L636" s="33">
        <f>Ahmed[[#This Row],[Sales]]*$L$1</f>
        <v>2682.0000000000005</v>
      </c>
      <c r="M636" s="33"/>
      <c r="N6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36" s="33" t="str">
        <f>IF(Ahmed[[#This Row],[Sales]]&gt;=500,"High","low")</f>
        <v>low</v>
      </c>
      <c r="P636" s="1">
        <v>3</v>
      </c>
      <c r="Q636" s="1">
        <v>0.2</v>
      </c>
      <c r="R636" s="2">
        <v>2.458499999999999</v>
      </c>
      <c r="S636" s="33">
        <f>Ahmed[[#This Row],[Profit]]-Ahmed[[#This Row],[Discount]]</f>
        <v>2.2584999999999988</v>
      </c>
    </row>
    <row r="637" spans="1:19">
      <c r="A637" s="1">
        <v>635</v>
      </c>
      <c r="B637" s="1" t="s">
        <v>48</v>
      </c>
      <c r="C637" s="1" t="s">
        <v>49</v>
      </c>
      <c r="D637" s="1" t="s">
        <v>572</v>
      </c>
      <c r="E637" s="1" t="s">
        <v>67</v>
      </c>
      <c r="F637" s="1" t="s">
        <v>52</v>
      </c>
      <c r="G637" s="1" t="s">
        <v>62</v>
      </c>
      <c r="H637" s="33" t="str">
        <f>VLOOKUP(Ahmed[[#This Row],[Category]],Code!$C$2:$D$5,2,0)</f>
        <v>O-102</v>
      </c>
      <c r="I637" s="1" t="s">
        <v>63</v>
      </c>
      <c r="J637" t="s">
        <v>752</v>
      </c>
      <c r="K637" s="1">
        <v>235.94400000000002</v>
      </c>
      <c r="L637" s="33">
        <f>Ahmed[[#This Row],[Sales]]*$L$1</f>
        <v>35391.600000000006</v>
      </c>
      <c r="M637" s="33"/>
      <c r="N6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37" s="33" t="str">
        <f>IF(Ahmed[[#This Row],[Sales]]&gt;=500,"High","low")</f>
        <v>low</v>
      </c>
      <c r="P637" s="1">
        <v>3</v>
      </c>
      <c r="Q637" s="1">
        <v>0.2</v>
      </c>
      <c r="R637" s="2">
        <v>85.529700000000005</v>
      </c>
      <c r="S637" s="33">
        <f>Ahmed[[#This Row],[Profit]]-Ahmed[[#This Row],[Discount]]</f>
        <v>85.329700000000003</v>
      </c>
    </row>
    <row r="638" spans="1:19">
      <c r="A638" s="1">
        <v>636</v>
      </c>
      <c r="B638" s="1" t="s">
        <v>48</v>
      </c>
      <c r="C638" s="1" t="s">
        <v>58</v>
      </c>
      <c r="D638" s="1" t="s">
        <v>789</v>
      </c>
      <c r="E638" s="1" t="s">
        <v>522</v>
      </c>
      <c r="F638" s="1" t="s">
        <v>52</v>
      </c>
      <c r="G638" s="1" t="s">
        <v>53</v>
      </c>
      <c r="H638" s="33" t="str">
        <f>VLOOKUP(Ahmed[[#This Row],[Category]],Code!$C$2:$D$5,2,0)</f>
        <v>F-101</v>
      </c>
      <c r="I638" s="1" t="s">
        <v>56</v>
      </c>
      <c r="J638" t="s">
        <v>790</v>
      </c>
      <c r="K638" s="1">
        <v>392.93999999999994</v>
      </c>
      <c r="L638" s="33">
        <f>Ahmed[[#This Row],[Sales]]*$L$1</f>
        <v>58940.999999999993</v>
      </c>
      <c r="M638" s="33"/>
      <c r="N6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38" s="33" t="str">
        <f>IF(Ahmed[[#This Row],[Sales]]&gt;=500,"High","low")</f>
        <v>low</v>
      </c>
      <c r="P638" s="1">
        <v>3</v>
      </c>
      <c r="Q638" s="1">
        <v>0</v>
      </c>
      <c r="R638" s="2">
        <v>43.223399999999984</v>
      </c>
      <c r="S638" s="33">
        <f>Ahmed[[#This Row],[Profit]]-Ahmed[[#This Row],[Discount]]</f>
        <v>43.223399999999984</v>
      </c>
    </row>
    <row r="639" spans="1:19">
      <c r="A639" s="1">
        <v>637</v>
      </c>
      <c r="B639" s="1" t="s">
        <v>65</v>
      </c>
      <c r="C639" s="1" t="s">
        <v>49</v>
      </c>
      <c r="D639" s="1" t="s">
        <v>231</v>
      </c>
      <c r="E639" s="1" t="s">
        <v>232</v>
      </c>
      <c r="F639" s="1" t="s">
        <v>61</v>
      </c>
      <c r="G639" s="1" t="s">
        <v>62</v>
      </c>
      <c r="H639" s="33" t="str">
        <f>VLOOKUP(Ahmed[[#This Row],[Category]],Code!$C$2:$D$5,2,0)</f>
        <v>O-102</v>
      </c>
      <c r="I639" s="1" t="s">
        <v>79</v>
      </c>
      <c r="J639" t="s">
        <v>791</v>
      </c>
      <c r="K639" s="1">
        <v>18.882000000000005</v>
      </c>
      <c r="L639" s="33">
        <f>Ahmed[[#This Row],[Sales]]*$L$1</f>
        <v>2832.3000000000006</v>
      </c>
      <c r="M639" s="33"/>
      <c r="N6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39" s="33" t="str">
        <f>IF(Ahmed[[#This Row],[Sales]]&gt;=500,"High","low")</f>
        <v>low</v>
      </c>
      <c r="P639" s="1">
        <v>3</v>
      </c>
      <c r="Q639" s="1">
        <v>0.7</v>
      </c>
      <c r="R639" s="2">
        <v>-13.846800000000002</v>
      </c>
      <c r="S639" s="33">
        <f>Ahmed[[#This Row],[Profit]]-Ahmed[[#This Row],[Discount]]</f>
        <v>-14.546800000000001</v>
      </c>
    </row>
    <row r="640" spans="1:19">
      <c r="A640" s="1">
        <v>638</v>
      </c>
      <c r="B640" s="1" t="s">
        <v>65</v>
      </c>
      <c r="C640" s="1" t="s">
        <v>49</v>
      </c>
      <c r="D640" s="1" t="s">
        <v>231</v>
      </c>
      <c r="E640" s="1" t="s">
        <v>232</v>
      </c>
      <c r="F640" s="1" t="s">
        <v>61</v>
      </c>
      <c r="G640" s="1" t="s">
        <v>62</v>
      </c>
      <c r="H640" s="33" t="str">
        <f>VLOOKUP(Ahmed[[#This Row],[Category]],Code!$C$2:$D$5,2,0)</f>
        <v>O-102</v>
      </c>
      <c r="I640" s="1" t="s">
        <v>81</v>
      </c>
      <c r="J640" t="s">
        <v>792</v>
      </c>
      <c r="K640" s="1">
        <v>122.328</v>
      </c>
      <c r="L640" s="33">
        <f>Ahmed[[#This Row],[Sales]]*$L$1</f>
        <v>18349.2</v>
      </c>
      <c r="M640" s="33"/>
      <c r="N6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40" s="33" t="str">
        <f>IF(Ahmed[[#This Row],[Sales]]&gt;=500,"High","low")</f>
        <v>low</v>
      </c>
      <c r="P640" s="1">
        <v>3</v>
      </c>
      <c r="Q640" s="1">
        <v>0.2</v>
      </c>
      <c r="R640" s="2">
        <v>12.232799999999997</v>
      </c>
      <c r="S640" s="33">
        <f>Ahmed[[#This Row],[Profit]]-Ahmed[[#This Row],[Discount]]</f>
        <v>12.032799999999998</v>
      </c>
    </row>
    <row r="641" spans="1:19">
      <c r="A641" s="1">
        <v>639</v>
      </c>
      <c r="B641" s="1" t="s">
        <v>65</v>
      </c>
      <c r="C641" s="1" t="s">
        <v>92</v>
      </c>
      <c r="D641" s="1" t="s">
        <v>793</v>
      </c>
      <c r="E641" s="1" t="s">
        <v>60</v>
      </c>
      <c r="F641" s="1" t="s">
        <v>61</v>
      </c>
      <c r="G641" s="1" t="s">
        <v>53</v>
      </c>
      <c r="H641" s="33" t="str">
        <f>VLOOKUP(Ahmed[[#This Row],[Category]],Code!$C$2:$D$5,2,0)</f>
        <v>F-101</v>
      </c>
      <c r="I641" s="1" t="s">
        <v>72</v>
      </c>
      <c r="J641" t="s">
        <v>398</v>
      </c>
      <c r="K641" s="1">
        <v>1049.2</v>
      </c>
      <c r="L641" s="33">
        <f>Ahmed[[#This Row],[Sales]]*$L$1</f>
        <v>157380</v>
      </c>
      <c r="M641" s="33"/>
      <c r="N6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41" s="33" t="str">
        <f>IF(Ahmed[[#This Row],[Sales]]&gt;=500,"High","low")</f>
        <v>High</v>
      </c>
      <c r="P641" s="1">
        <v>5</v>
      </c>
      <c r="Q641" s="1">
        <v>0</v>
      </c>
      <c r="R641" s="2">
        <v>272.79200000000003</v>
      </c>
      <c r="S641" s="33">
        <f>Ahmed[[#This Row],[Profit]]-Ahmed[[#This Row],[Discount]]</f>
        <v>272.79200000000003</v>
      </c>
    </row>
    <row r="642" spans="1:19">
      <c r="A642" s="1">
        <v>640</v>
      </c>
      <c r="B642" s="1" t="s">
        <v>65</v>
      </c>
      <c r="C642" s="1" t="s">
        <v>92</v>
      </c>
      <c r="D642" s="1" t="s">
        <v>793</v>
      </c>
      <c r="E642" s="1" t="s">
        <v>60</v>
      </c>
      <c r="F642" s="1" t="s">
        <v>61</v>
      </c>
      <c r="G642" s="1" t="s">
        <v>62</v>
      </c>
      <c r="H642" s="33" t="str">
        <f>VLOOKUP(Ahmed[[#This Row],[Category]],Code!$C$2:$D$5,2,0)</f>
        <v>O-102</v>
      </c>
      <c r="I642" s="1" t="s">
        <v>79</v>
      </c>
      <c r="J642" t="s">
        <v>794</v>
      </c>
      <c r="K642" s="1">
        <v>15.424000000000001</v>
      </c>
      <c r="L642" s="33">
        <f>Ahmed[[#This Row],[Sales]]*$L$1</f>
        <v>2313.6000000000004</v>
      </c>
      <c r="M642" s="33"/>
      <c r="N6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42" s="33" t="str">
        <f>IF(Ahmed[[#This Row],[Sales]]&gt;=500,"High","low")</f>
        <v>low</v>
      </c>
      <c r="P642" s="1">
        <v>4</v>
      </c>
      <c r="Q642" s="1">
        <v>0.2</v>
      </c>
      <c r="R642" s="2">
        <v>5.0128000000000004</v>
      </c>
      <c r="S642" s="33">
        <f>Ahmed[[#This Row],[Profit]]-Ahmed[[#This Row],[Discount]]</f>
        <v>4.8128000000000002</v>
      </c>
    </row>
    <row r="643" spans="1:19">
      <c r="A643" s="1">
        <v>641</v>
      </c>
      <c r="B643" s="1" t="s">
        <v>65</v>
      </c>
      <c r="C643" s="1" t="s">
        <v>58</v>
      </c>
      <c r="D643" s="1" t="s">
        <v>216</v>
      </c>
      <c r="E643" s="1" t="s">
        <v>145</v>
      </c>
      <c r="F643" s="1" t="s">
        <v>95</v>
      </c>
      <c r="G643" s="1" t="s">
        <v>53</v>
      </c>
      <c r="H643" s="33" t="str">
        <f>VLOOKUP(Ahmed[[#This Row],[Category]],Code!$C$2:$D$5,2,0)</f>
        <v>F-101</v>
      </c>
      <c r="I643" s="1" t="s">
        <v>72</v>
      </c>
      <c r="J643" t="s">
        <v>795</v>
      </c>
      <c r="K643" s="1">
        <v>18.84</v>
      </c>
      <c r="L643" s="33">
        <f>Ahmed[[#This Row],[Sales]]*$L$1</f>
        <v>2826</v>
      </c>
      <c r="M643" s="33"/>
      <c r="N6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43" s="33" t="str">
        <f>IF(Ahmed[[#This Row],[Sales]]&gt;=500,"High","low")</f>
        <v>low</v>
      </c>
      <c r="P643" s="1">
        <v>3</v>
      </c>
      <c r="Q643" s="1">
        <v>0</v>
      </c>
      <c r="R643" s="2">
        <v>6.0287999999999995</v>
      </c>
      <c r="S643" s="33">
        <f>Ahmed[[#This Row],[Profit]]-Ahmed[[#This Row],[Discount]]</f>
        <v>6.0287999999999995</v>
      </c>
    </row>
    <row r="644" spans="1:19">
      <c r="A644" s="1">
        <v>642</v>
      </c>
      <c r="B644" s="1" t="s">
        <v>48</v>
      </c>
      <c r="C644" s="1" t="s">
        <v>49</v>
      </c>
      <c r="D644" s="1" t="s">
        <v>796</v>
      </c>
      <c r="E644" s="1" t="s">
        <v>60</v>
      </c>
      <c r="F644" s="1" t="s">
        <v>61</v>
      </c>
      <c r="G644" s="1" t="s">
        <v>62</v>
      </c>
      <c r="H644" s="33" t="str">
        <f>VLOOKUP(Ahmed[[#This Row],[Category]],Code!$C$2:$D$5,2,0)</f>
        <v>O-102</v>
      </c>
      <c r="I644" s="1" t="s">
        <v>70</v>
      </c>
      <c r="J644" t="s">
        <v>797</v>
      </c>
      <c r="K644" s="1">
        <v>330.4</v>
      </c>
      <c r="L644" s="33">
        <f>Ahmed[[#This Row],[Sales]]*$L$1</f>
        <v>49560</v>
      </c>
      <c r="M644" s="33"/>
      <c r="N6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44" s="33" t="str">
        <f>IF(Ahmed[[#This Row],[Sales]]&gt;=500,"High","low")</f>
        <v>low</v>
      </c>
      <c r="P644" s="1">
        <v>2</v>
      </c>
      <c r="Q644" s="1">
        <v>0</v>
      </c>
      <c r="R644" s="2">
        <v>85.903999999999996</v>
      </c>
      <c r="S644" s="33">
        <f>Ahmed[[#This Row],[Profit]]-Ahmed[[#This Row],[Discount]]</f>
        <v>85.903999999999996</v>
      </c>
    </row>
    <row r="645" spans="1:19">
      <c r="A645" s="1">
        <v>643</v>
      </c>
      <c r="B645" s="1" t="s">
        <v>48</v>
      </c>
      <c r="C645" s="1" t="s">
        <v>49</v>
      </c>
      <c r="D645" s="1" t="s">
        <v>796</v>
      </c>
      <c r="E645" s="1" t="s">
        <v>60</v>
      </c>
      <c r="F645" s="1" t="s">
        <v>61</v>
      </c>
      <c r="G645" s="1" t="s">
        <v>62</v>
      </c>
      <c r="H645" s="33" t="str">
        <f>VLOOKUP(Ahmed[[#This Row],[Category]],Code!$C$2:$D$5,2,0)</f>
        <v>O-102</v>
      </c>
      <c r="I645" s="1" t="s">
        <v>63</v>
      </c>
      <c r="J645" t="s">
        <v>798</v>
      </c>
      <c r="K645" s="1">
        <v>26.25</v>
      </c>
      <c r="L645" s="33">
        <f>Ahmed[[#This Row],[Sales]]*$L$1</f>
        <v>3937.5</v>
      </c>
      <c r="M645" s="33"/>
      <c r="N6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45" s="33" t="str">
        <f>IF(Ahmed[[#This Row],[Sales]]&gt;=500,"High","low")</f>
        <v>low</v>
      </c>
      <c r="P645" s="1">
        <v>7</v>
      </c>
      <c r="Q645" s="1">
        <v>0</v>
      </c>
      <c r="R645" s="2">
        <v>12.599999999999998</v>
      </c>
      <c r="S645" s="33">
        <f>Ahmed[[#This Row],[Profit]]-Ahmed[[#This Row],[Discount]]</f>
        <v>12.599999999999998</v>
      </c>
    </row>
    <row r="646" spans="1:19">
      <c r="A646" s="1">
        <v>644</v>
      </c>
      <c r="B646" s="1" t="s">
        <v>65</v>
      </c>
      <c r="C646" s="1" t="s">
        <v>49</v>
      </c>
      <c r="D646" s="1" t="s">
        <v>799</v>
      </c>
      <c r="E646" s="1" t="s">
        <v>149</v>
      </c>
      <c r="F646" s="1" t="s">
        <v>95</v>
      </c>
      <c r="G646" s="1" t="s">
        <v>76</v>
      </c>
      <c r="H646" s="33" t="str">
        <f>VLOOKUP(Ahmed[[#This Row],[Category]],Code!$C$2:$D$5,2,0)</f>
        <v>T-103</v>
      </c>
      <c r="I646" s="1" t="s">
        <v>118</v>
      </c>
      <c r="J646" t="s">
        <v>701</v>
      </c>
      <c r="K646" s="1">
        <v>132.52000000000001</v>
      </c>
      <c r="L646" s="33">
        <f>Ahmed[[#This Row],[Sales]]*$L$1</f>
        <v>19878</v>
      </c>
      <c r="M646" s="33"/>
      <c r="N6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46" s="33" t="str">
        <f>IF(Ahmed[[#This Row],[Sales]]&gt;=500,"High","low")</f>
        <v>low</v>
      </c>
      <c r="P646" s="1">
        <v>4</v>
      </c>
      <c r="Q646" s="1">
        <v>0</v>
      </c>
      <c r="R646" s="2">
        <v>54.333200000000005</v>
      </c>
      <c r="S646" s="33">
        <f>Ahmed[[#This Row],[Profit]]-Ahmed[[#This Row],[Discount]]</f>
        <v>54.333200000000005</v>
      </c>
    </row>
    <row r="647" spans="1:19">
      <c r="A647" s="1">
        <v>645</v>
      </c>
      <c r="B647" s="1" t="s">
        <v>65</v>
      </c>
      <c r="C647" s="1" t="s">
        <v>92</v>
      </c>
      <c r="D647" s="1" t="s">
        <v>800</v>
      </c>
      <c r="E647" s="1" t="s">
        <v>351</v>
      </c>
      <c r="F647" s="1" t="s">
        <v>114</v>
      </c>
      <c r="G647" s="1" t="s">
        <v>62</v>
      </c>
      <c r="H647" s="33" t="str">
        <f>VLOOKUP(Ahmed[[#This Row],[Category]],Code!$C$2:$D$5,2,0)</f>
        <v>O-102</v>
      </c>
      <c r="I647" s="1" t="s">
        <v>87</v>
      </c>
      <c r="J647" t="s">
        <v>801</v>
      </c>
      <c r="K647" s="1">
        <v>6.48</v>
      </c>
      <c r="L647" s="33">
        <f>Ahmed[[#This Row],[Sales]]*$L$1</f>
        <v>972.00000000000011</v>
      </c>
      <c r="M647" s="33"/>
      <c r="N64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647" s="33" t="str">
        <f>IF(Ahmed[[#This Row],[Sales]]&gt;=500,"High","low")</f>
        <v>low</v>
      </c>
      <c r="P647" s="1">
        <v>1</v>
      </c>
      <c r="Q647" s="1">
        <v>0</v>
      </c>
      <c r="R647" s="2">
        <v>3.1752000000000002</v>
      </c>
      <c r="S647" s="33">
        <f>Ahmed[[#This Row],[Profit]]-Ahmed[[#This Row],[Discount]]</f>
        <v>3.1752000000000002</v>
      </c>
    </row>
    <row r="648" spans="1:19">
      <c r="A648" s="1">
        <v>646</v>
      </c>
      <c r="B648" s="1" t="s">
        <v>65</v>
      </c>
      <c r="C648" s="1" t="s">
        <v>92</v>
      </c>
      <c r="D648" s="1" t="s">
        <v>247</v>
      </c>
      <c r="E648" s="1" t="s">
        <v>156</v>
      </c>
      <c r="F648" s="1" t="s">
        <v>95</v>
      </c>
      <c r="G648" s="1" t="s">
        <v>62</v>
      </c>
      <c r="H648" s="33" t="str">
        <f>VLOOKUP(Ahmed[[#This Row],[Category]],Code!$C$2:$D$5,2,0)</f>
        <v>O-102</v>
      </c>
      <c r="I648" s="1" t="s">
        <v>81</v>
      </c>
      <c r="J648" t="s">
        <v>802</v>
      </c>
      <c r="K648" s="1">
        <v>209.3</v>
      </c>
      <c r="L648" s="33">
        <f>Ahmed[[#This Row],[Sales]]*$L$1</f>
        <v>31395</v>
      </c>
      <c r="M648" s="33"/>
      <c r="N6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48" s="33" t="str">
        <f>IF(Ahmed[[#This Row],[Sales]]&gt;=500,"High","low")</f>
        <v>low</v>
      </c>
      <c r="P648" s="1">
        <v>2</v>
      </c>
      <c r="Q648" s="1">
        <v>0</v>
      </c>
      <c r="R648" s="2">
        <v>56.510999999999996</v>
      </c>
      <c r="S648" s="33">
        <f>Ahmed[[#This Row],[Profit]]-Ahmed[[#This Row],[Discount]]</f>
        <v>56.510999999999996</v>
      </c>
    </row>
    <row r="649" spans="1:19">
      <c r="A649" s="1">
        <v>647</v>
      </c>
      <c r="B649" s="1" t="s">
        <v>65</v>
      </c>
      <c r="C649" s="1" t="s">
        <v>58</v>
      </c>
      <c r="D649" s="1" t="s">
        <v>803</v>
      </c>
      <c r="E649" s="1" t="s">
        <v>180</v>
      </c>
      <c r="F649" s="1" t="s">
        <v>61</v>
      </c>
      <c r="G649" s="1" t="s">
        <v>62</v>
      </c>
      <c r="H649" s="33" t="str">
        <f>VLOOKUP(Ahmed[[#This Row],[Category]],Code!$C$2:$D$5,2,0)</f>
        <v>O-102</v>
      </c>
      <c r="I649" s="1" t="s">
        <v>163</v>
      </c>
      <c r="J649" t="s">
        <v>271</v>
      </c>
      <c r="K649" s="1">
        <v>31.560000000000002</v>
      </c>
      <c r="L649" s="33">
        <f>Ahmed[[#This Row],[Sales]]*$L$1</f>
        <v>4734</v>
      </c>
      <c r="M649" s="33"/>
      <c r="N6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49" s="33" t="str">
        <f>IF(Ahmed[[#This Row],[Sales]]&gt;=500,"High","low")</f>
        <v>low</v>
      </c>
      <c r="P649" s="1">
        <v>5</v>
      </c>
      <c r="Q649" s="1">
        <v>0.2</v>
      </c>
      <c r="R649" s="2">
        <v>9.8624999999999972</v>
      </c>
      <c r="S649" s="33">
        <f>Ahmed[[#This Row],[Profit]]-Ahmed[[#This Row],[Discount]]</f>
        <v>9.6624999999999979</v>
      </c>
    </row>
    <row r="650" spans="1:19">
      <c r="A650" s="1">
        <v>648</v>
      </c>
      <c r="B650" s="1" t="s">
        <v>65</v>
      </c>
      <c r="C650" s="1" t="s">
        <v>58</v>
      </c>
      <c r="D650" s="1" t="s">
        <v>803</v>
      </c>
      <c r="E650" s="1" t="s">
        <v>180</v>
      </c>
      <c r="F650" s="1" t="s">
        <v>61</v>
      </c>
      <c r="G650" s="1" t="s">
        <v>62</v>
      </c>
      <c r="H650" s="33" t="str">
        <f>VLOOKUP(Ahmed[[#This Row],[Category]],Code!$C$2:$D$5,2,0)</f>
        <v>O-102</v>
      </c>
      <c r="I650" s="1" t="s">
        <v>81</v>
      </c>
      <c r="J650" t="s">
        <v>804</v>
      </c>
      <c r="K650" s="1">
        <v>30.144000000000002</v>
      </c>
      <c r="L650" s="33">
        <f>Ahmed[[#This Row],[Sales]]*$L$1</f>
        <v>4521.6000000000004</v>
      </c>
      <c r="M650" s="33"/>
      <c r="N6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50" s="33" t="str">
        <f>IF(Ahmed[[#This Row],[Sales]]&gt;=500,"High","low")</f>
        <v>low</v>
      </c>
      <c r="P650" s="1">
        <v>2</v>
      </c>
      <c r="Q650" s="1">
        <v>0.2</v>
      </c>
      <c r="R650" s="2">
        <v>3.0143999999999993</v>
      </c>
      <c r="S650" s="33">
        <f>Ahmed[[#This Row],[Profit]]-Ahmed[[#This Row],[Discount]]</f>
        <v>2.8143999999999991</v>
      </c>
    </row>
    <row r="651" spans="1:19">
      <c r="A651" s="1">
        <v>649</v>
      </c>
      <c r="B651" s="1" t="s">
        <v>48</v>
      </c>
      <c r="C651" s="1" t="s">
        <v>58</v>
      </c>
      <c r="D651" s="1" t="s">
        <v>805</v>
      </c>
      <c r="E651" s="1" t="s">
        <v>90</v>
      </c>
      <c r="F651" s="1" t="s">
        <v>61</v>
      </c>
      <c r="G651" s="1" t="s">
        <v>53</v>
      </c>
      <c r="H651" s="33" t="str">
        <f>VLOOKUP(Ahmed[[#This Row],[Category]],Code!$C$2:$D$5,2,0)</f>
        <v>F-101</v>
      </c>
      <c r="I651" s="1" t="s">
        <v>72</v>
      </c>
      <c r="J651" t="s">
        <v>553</v>
      </c>
      <c r="K651" s="1">
        <v>14.8</v>
      </c>
      <c r="L651" s="33">
        <f>Ahmed[[#This Row],[Sales]]*$L$1</f>
        <v>2220</v>
      </c>
      <c r="M651" s="33"/>
      <c r="N6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51" s="33" t="str">
        <f>IF(Ahmed[[#This Row],[Sales]]&gt;=500,"High","low")</f>
        <v>low</v>
      </c>
      <c r="P651" s="1">
        <v>4</v>
      </c>
      <c r="Q651" s="1">
        <v>0</v>
      </c>
      <c r="R651" s="2">
        <v>6.0680000000000014</v>
      </c>
      <c r="S651" s="33">
        <f>Ahmed[[#This Row],[Profit]]-Ahmed[[#This Row],[Discount]]</f>
        <v>6.0680000000000014</v>
      </c>
    </row>
    <row r="652" spans="1:19">
      <c r="A652" s="1">
        <v>650</v>
      </c>
      <c r="B652" s="1" t="s">
        <v>48</v>
      </c>
      <c r="C652" s="1" t="s">
        <v>58</v>
      </c>
      <c r="D652" s="1" t="s">
        <v>805</v>
      </c>
      <c r="E652" s="1" t="s">
        <v>90</v>
      </c>
      <c r="F652" s="1" t="s">
        <v>61</v>
      </c>
      <c r="G652" s="1" t="s">
        <v>76</v>
      </c>
      <c r="H652" s="33" t="str">
        <f>VLOOKUP(Ahmed[[#This Row],[Category]],Code!$C$2:$D$5,2,0)</f>
        <v>T-103</v>
      </c>
      <c r="I652" s="1" t="s">
        <v>77</v>
      </c>
      <c r="J652" t="s">
        <v>333</v>
      </c>
      <c r="K652" s="1">
        <v>302.37599999999998</v>
      </c>
      <c r="L652" s="33">
        <f>Ahmed[[#This Row],[Sales]]*$L$1</f>
        <v>45356.399999999994</v>
      </c>
      <c r="M652" s="33"/>
      <c r="N6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52" s="33" t="str">
        <f>IF(Ahmed[[#This Row],[Sales]]&gt;=500,"High","low")</f>
        <v>low</v>
      </c>
      <c r="P652" s="1">
        <v>3</v>
      </c>
      <c r="Q652" s="1">
        <v>0.2</v>
      </c>
      <c r="R652" s="2">
        <v>22.678200000000018</v>
      </c>
      <c r="S652" s="33">
        <f>Ahmed[[#This Row],[Profit]]-Ahmed[[#This Row],[Discount]]</f>
        <v>22.478200000000019</v>
      </c>
    </row>
    <row r="653" spans="1:19">
      <c r="A653" s="1">
        <v>651</v>
      </c>
      <c r="B653" s="1" t="s">
        <v>48</v>
      </c>
      <c r="C653" s="1" t="s">
        <v>58</v>
      </c>
      <c r="D653" s="1" t="s">
        <v>805</v>
      </c>
      <c r="E653" s="1" t="s">
        <v>90</v>
      </c>
      <c r="F653" s="1" t="s">
        <v>61</v>
      </c>
      <c r="G653" s="1" t="s">
        <v>76</v>
      </c>
      <c r="H653" s="33" t="str">
        <f>VLOOKUP(Ahmed[[#This Row],[Category]],Code!$C$2:$D$5,2,0)</f>
        <v>T-103</v>
      </c>
      <c r="I653" s="1" t="s">
        <v>118</v>
      </c>
      <c r="J653" t="s">
        <v>806</v>
      </c>
      <c r="K653" s="1">
        <v>316</v>
      </c>
      <c r="L653" s="33">
        <f>Ahmed[[#This Row],[Sales]]*$L$1</f>
        <v>47400</v>
      </c>
      <c r="M653" s="33"/>
      <c r="N6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53" s="33" t="str">
        <f>IF(Ahmed[[#This Row],[Sales]]&gt;=500,"High","low")</f>
        <v>low</v>
      </c>
      <c r="P653" s="1">
        <v>4</v>
      </c>
      <c r="Q653" s="1">
        <v>0</v>
      </c>
      <c r="R653" s="2">
        <v>31.599999999999966</v>
      </c>
      <c r="S653" s="33">
        <f>Ahmed[[#This Row],[Profit]]-Ahmed[[#This Row],[Discount]]</f>
        <v>31.599999999999966</v>
      </c>
    </row>
    <row r="654" spans="1:19">
      <c r="A654" s="1">
        <v>652</v>
      </c>
      <c r="B654" s="1" t="s">
        <v>65</v>
      </c>
      <c r="C654" s="1" t="s">
        <v>92</v>
      </c>
      <c r="D654" s="1" t="s">
        <v>161</v>
      </c>
      <c r="E654" s="1" t="s">
        <v>162</v>
      </c>
      <c r="F654" s="1" t="s">
        <v>114</v>
      </c>
      <c r="G654" s="1" t="s">
        <v>62</v>
      </c>
      <c r="H654" s="33" t="str">
        <f>VLOOKUP(Ahmed[[#This Row],[Category]],Code!$C$2:$D$5,2,0)</f>
        <v>O-102</v>
      </c>
      <c r="I654" s="1" t="s">
        <v>87</v>
      </c>
      <c r="J654" t="s">
        <v>185</v>
      </c>
      <c r="K654" s="1">
        <v>379.4</v>
      </c>
      <c r="L654" s="33">
        <f>Ahmed[[#This Row],[Sales]]*$L$1</f>
        <v>56910</v>
      </c>
      <c r="M654" s="33"/>
      <c r="N6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54" s="33" t="str">
        <f>IF(Ahmed[[#This Row],[Sales]]&gt;=500,"High","low")</f>
        <v>low</v>
      </c>
      <c r="P654" s="1">
        <v>10</v>
      </c>
      <c r="Q654" s="1">
        <v>0</v>
      </c>
      <c r="R654" s="2">
        <v>178.31799999999998</v>
      </c>
      <c r="S654" s="33">
        <f>Ahmed[[#This Row],[Profit]]-Ahmed[[#This Row],[Discount]]</f>
        <v>178.31799999999998</v>
      </c>
    </row>
    <row r="655" spans="1:19">
      <c r="A655" s="1">
        <v>653</v>
      </c>
      <c r="B655" s="1" t="s">
        <v>65</v>
      </c>
      <c r="C655" s="1" t="s">
        <v>58</v>
      </c>
      <c r="D655" s="1" t="s">
        <v>161</v>
      </c>
      <c r="E655" s="1" t="s">
        <v>162</v>
      </c>
      <c r="F655" s="1" t="s">
        <v>114</v>
      </c>
      <c r="G655" s="1" t="s">
        <v>62</v>
      </c>
      <c r="H655" s="33" t="str">
        <f>VLOOKUP(Ahmed[[#This Row],[Category]],Code!$C$2:$D$5,2,0)</f>
        <v>O-102</v>
      </c>
      <c r="I655" s="1" t="s">
        <v>87</v>
      </c>
      <c r="J655" t="s">
        <v>175</v>
      </c>
      <c r="K655" s="1">
        <v>97.82</v>
      </c>
      <c r="L655" s="33">
        <f>Ahmed[[#This Row],[Sales]]*$L$1</f>
        <v>14672.999999999998</v>
      </c>
      <c r="M655" s="33"/>
      <c r="N6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55" s="33" t="str">
        <f>IF(Ahmed[[#This Row],[Sales]]&gt;=500,"High","low")</f>
        <v>low</v>
      </c>
      <c r="P655" s="1">
        <v>2</v>
      </c>
      <c r="Q655" s="1">
        <v>0</v>
      </c>
      <c r="R655" s="2">
        <v>45.975399999999993</v>
      </c>
      <c r="S655" s="33">
        <f>Ahmed[[#This Row],[Profit]]-Ahmed[[#This Row],[Discount]]</f>
        <v>45.975399999999993</v>
      </c>
    </row>
    <row r="656" spans="1:19">
      <c r="A656" s="1">
        <v>654</v>
      </c>
      <c r="B656" s="1" t="s">
        <v>65</v>
      </c>
      <c r="C656" s="1" t="s">
        <v>58</v>
      </c>
      <c r="D656" s="1" t="s">
        <v>161</v>
      </c>
      <c r="E656" s="1" t="s">
        <v>162</v>
      </c>
      <c r="F656" s="1" t="s">
        <v>114</v>
      </c>
      <c r="G656" s="1" t="s">
        <v>76</v>
      </c>
      <c r="H656" s="33" t="str">
        <f>VLOOKUP(Ahmed[[#This Row],[Category]],Code!$C$2:$D$5,2,0)</f>
        <v>T-103</v>
      </c>
      <c r="I656" s="1" t="s">
        <v>118</v>
      </c>
      <c r="J656" t="s">
        <v>807</v>
      </c>
      <c r="K656" s="1">
        <v>103.12</v>
      </c>
      <c r="L656" s="33">
        <f>Ahmed[[#This Row],[Sales]]*$L$1</f>
        <v>15468</v>
      </c>
      <c r="M656" s="33"/>
      <c r="N6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56" s="33" t="str">
        <f>IF(Ahmed[[#This Row],[Sales]]&gt;=500,"High","low")</f>
        <v>low</v>
      </c>
      <c r="P656" s="1">
        <v>8</v>
      </c>
      <c r="Q656" s="1">
        <v>0</v>
      </c>
      <c r="R656" s="2">
        <v>10.311999999999998</v>
      </c>
      <c r="S656" s="33">
        <f>Ahmed[[#This Row],[Profit]]-Ahmed[[#This Row],[Discount]]</f>
        <v>10.311999999999998</v>
      </c>
    </row>
    <row r="657" spans="1:19">
      <c r="A657" s="1">
        <v>655</v>
      </c>
      <c r="B657" s="1" t="s">
        <v>65</v>
      </c>
      <c r="C657" s="1" t="s">
        <v>49</v>
      </c>
      <c r="D657" s="1" t="s">
        <v>247</v>
      </c>
      <c r="E657" s="1" t="s">
        <v>248</v>
      </c>
      <c r="F657" s="1" t="s">
        <v>114</v>
      </c>
      <c r="G657" s="1" t="s">
        <v>62</v>
      </c>
      <c r="H657" s="33" t="str">
        <f>VLOOKUP(Ahmed[[#This Row],[Category]],Code!$C$2:$D$5,2,0)</f>
        <v>O-102</v>
      </c>
      <c r="I657" s="1" t="s">
        <v>81</v>
      </c>
      <c r="J657" t="s">
        <v>808</v>
      </c>
      <c r="K657" s="1">
        <v>113.55200000000001</v>
      </c>
      <c r="L657" s="33">
        <f>Ahmed[[#This Row],[Sales]]*$L$1</f>
        <v>17032.8</v>
      </c>
      <c r="M657" s="33"/>
      <c r="N6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57" s="33" t="str">
        <f>IF(Ahmed[[#This Row],[Sales]]&gt;=500,"High","low")</f>
        <v>low</v>
      </c>
      <c r="P657" s="1">
        <v>2</v>
      </c>
      <c r="Q657" s="1">
        <v>0.2</v>
      </c>
      <c r="R657" s="2">
        <v>8.5163999999999938</v>
      </c>
      <c r="S657" s="33">
        <f>Ahmed[[#This Row],[Profit]]-Ahmed[[#This Row],[Discount]]</f>
        <v>8.3163999999999945</v>
      </c>
    </row>
    <row r="658" spans="1:19">
      <c r="A658" s="1">
        <v>656</v>
      </c>
      <c r="B658" s="1" t="s">
        <v>65</v>
      </c>
      <c r="C658" s="1" t="s">
        <v>49</v>
      </c>
      <c r="D658" s="1" t="s">
        <v>247</v>
      </c>
      <c r="E658" s="1" t="s">
        <v>248</v>
      </c>
      <c r="F658" s="1" t="s">
        <v>114</v>
      </c>
      <c r="G658" s="1" t="s">
        <v>62</v>
      </c>
      <c r="H658" s="33" t="str">
        <f>VLOOKUP(Ahmed[[#This Row],[Category]],Code!$C$2:$D$5,2,0)</f>
        <v>O-102</v>
      </c>
      <c r="I658" s="1" t="s">
        <v>79</v>
      </c>
      <c r="J658" t="s">
        <v>809</v>
      </c>
      <c r="K658" s="1">
        <v>3.3180000000000005</v>
      </c>
      <c r="L658" s="33">
        <f>Ahmed[[#This Row],[Sales]]*$L$1</f>
        <v>497.7000000000001</v>
      </c>
      <c r="M658" s="33"/>
      <c r="N658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658" s="33" t="str">
        <f>IF(Ahmed[[#This Row],[Sales]]&gt;=500,"High","low")</f>
        <v>low</v>
      </c>
      <c r="P658" s="1">
        <v>2</v>
      </c>
      <c r="Q658" s="1">
        <v>0.7</v>
      </c>
      <c r="R658" s="2">
        <v>-2.6543999999999999</v>
      </c>
      <c r="S658" s="33">
        <f>Ahmed[[#This Row],[Profit]]-Ahmed[[#This Row],[Discount]]</f>
        <v>-3.3544</v>
      </c>
    </row>
    <row r="659" spans="1:19">
      <c r="A659" s="1">
        <v>657</v>
      </c>
      <c r="B659" s="1" t="s">
        <v>65</v>
      </c>
      <c r="C659" s="1" t="s">
        <v>49</v>
      </c>
      <c r="D659" s="1" t="s">
        <v>247</v>
      </c>
      <c r="E659" s="1" t="s">
        <v>248</v>
      </c>
      <c r="F659" s="1" t="s">
        <v>114</v>
      </c>
      <c r="G659" s="1" t="s">
        <v>62</v>
      </c>
      <c r="H659" s="33" t="str">
        <f>VLOOKUP(Ahmed[[#This Row],[Category]],Code!$C$2:$D$5,2,0)</f>
        <v>O-102</v>
      </c>
      <c r="I659" s="1" t="s">
        <v>123</v>
      </c>
      <c r="J659" t="s">
        <v>810</v>
      </c>
      <c r="K659" s="1">
        <v>134.28800000000001</v>
      </c>
      <c r="L659" s="33">
        <f>Ahmed[[#This Row],[Sales]]*$L$1</f>
        <v>20143.2</v>
      </c>
      <c r="M659" s="33"/>
      <c r="N6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59" s="33" t="str">
        <f>IF(Ahmed[[#This Row],[Sales]]&gt;=500,"High","low")</f>
        <v>low</v>
      </c>
      <c r="P659" s="1">
        <v>2</v>
      </c>
      <c r="Q659" s="1">
        <v>0.2</v>
      </c>
      <c r="R659" s="2">
        <v>45.322199999999995</v>
      </c>
      <c r="S659" s="33">
        <f>Ahmed[[#This Row],[Profit]]-Ahmed[[#This Row],[Discount]]</f>
        <v>45.122199999999992</v>
      </c>
    </row>
    <row r="660" spans="1:19">
      <c r="A660" s="1">
        <v>658</v>
      </c>
      <c r="B660" s="1" t="s">
        <v>528</v>
      </c>
      <c r="C660" s="1" t="s">
        <v>92</v>
      </c>
      <c r="D660" s="1" t="s">
        <v>231</v>
      </c>
      <c r="E660" s="1" t="s">
        <v>139</v>
      </c>
      <c r="F660" s="1" t="s">
        <v>95</v>
      </c>
      <c r="G660" s="1" t="s">
        <v>53</v>
      </c>
      <c r="H660" s="33" t="str">
        <f>VLOOKUP(Ahmed[[#This Row],[Category]],Code!$C$2:$D$5,2,0)</f>
        <v>F-101</v>
      </c>
      <c r="I660" s="1" t="s">
        <v>56</v>
      </c>
      <c r="J660" t="s">
        <v>679</v>
      </c>
      <c r="K660" s="1">
        <v>701.37199999999996</v>
      </c>
      <c r="L660" s="33">
        <f>Ahmed[[#This Row],[Sales]]*$L$1</f>
        <v>105205.79999999999</v>
      </c>
      <c r="M660" s="33"/>
      <c r="N6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60" s="33" t="str">
        <f>IF(Ahmed[[#This Row],[Sales]]&gt;=500,"High","low")</f>
        <v>High</v>
      </c>
      <c r="P660" s="1">
        <v>2</v>
      </c>
      <c r="Q660" s="1">
        <v>0.3</v>
      </c>
      <c r="R660" s="2">
        <v>-50.098000000000013</v>
      </c>
      <c r="S660" s="33">
        <f>Ahmed[[#This Row],[Profit]]-Ahmed[[#This Row],[Discount]]</f>
        <v>-50.39800000000001</v>
      </c>
    </row>
    <row r="661" spans="1:19">
      <c r="A661" s="1">
        <v>659</v>
      </c>
      <c r="B661" s="1" t="s">
        <v>528</v>
      </c>
      <c r="C661" s="1" t="s">
        <v>92</v>
      </c>
      <c r="D661" s="1" t="s">
        <v>231</v>
      </c>
      <c r="E661" s="1" t="s">
        <v>139</v>
      </c>
      <c r="F661" s="1" t="s">
        <v>95</v>
      </c>
      <c r="G661" s="1" t="s">
        <v>62</v>
      </c>
      <c r="H661" s="33" t="str">
        <f>VLOOKUP(Ahmed[[#This Row],[Category]],Code!$C$2:$D$5,2,0)</f>
        <v>O-102</v>
      </c>
      <c r="I661" s="1" t="s">
        <v>79</v>
      </c>
      <c r="J661" t="s">
        <v>186</v>
      </c>
      <c r="K661" s="1">
        <v>2.3079999999999994</v>
      </c>
      <c r="L661" s="33">
        <f>Ahmed[[#This Row],[Sales]]*$L$1</f>
        <v>346.19999999999993</v>
      </c>
      <c r="M661" s="33"/>
      <c r="N661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661" s="33" t="str">
        <f>IF(Ahmed[[#This Row],[Sales]]&gt;=500,"High","low")</f>
        <v>low</v>
      </c>
      <c r="P661" s="1">
        <v>2</v>
      </c>
      <c r="Q661" s="1">
        <v>0.8</v>
      </c>
      <c r="R661" s="2">
        <v>-3.4619999999999997</v>
      </c>
      <c r="S661" s="33">
        <f>Ahmed[[#This Row],[Profit]]-Ahmed[[#This Row],[Discount]]</f>
        <v>-4.2619999999999996</v>
      </c>
    </row>
    <row r="662" spans="1:19">
      <c r="A662" s="1">
        <v>660</v>
      </c>
      <c r="B662" s="1" t="s">
        <v>65</v>
      </c>
      <c r="C662" s="1" t="s">
        <v>49</v>
      </c>
      <c r="D662" s="1" t="s">
        <v>471</v>
      </c>
      <c r="E662" s="1" t="s">
        <v>94</v>
      </c>
      <c r="F662" s="1" t="s">
        <v>95</v>
      </c>
      <c r="G662" s="1" t="s">
        <v>62</v>
      </c>
      <c r="H662" s="33" t="str">
        <f>VLOOKUP(Ahmed[[#This Row],[Category]],Code!$C$2:$D$5,2,0)</f>
        <v>O-102</v>
      </c>
      <c r="I662" s="1" t="s">
        <v>70</v>
      </c>
      <c r="J662" t="s">
        <v>764</v>
      </c>
      <c r="K662" s="1">
        <v>999.43200000000002</v>
      </c>
      <c r="L662" s="33">
        <f>Ahmed[[#This Row],[Sales]]*$L$1</f>
        <v>149914.79999999999</v>
      </c>
      <c r="M662" s="33"/>
      <c r="N6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62" s="33" t="str">
        <f>IF(Ahmed[[#This Row],[Sales]]&gt;=500,"High","low")</f>
        <v>High</v>
      </c>
      <c r="P662" s="1">
        <v>7</v>
      </c>
      <c r="Q662" s="1">
        <v>0.2</v>
      </c>
      <c r="R662" s="2">
        <v>124.92899999999986</v>
      </c>
      <c r="S662" s="33">
        <f>Ahmed[[#This Row],[Profit]]-Ahmed[[#This Row],[Discount]]</f>
        <v>124.72899999999986</v>
      </c>
    </row>
    <row r="663" spans="1:19">
      <c r="A663" s="1">
        <v>661</v>
      </c>
      <c r="B663" s="1" t="s">
        <v>65</v>
      </c>
      <c r="C663" s="1" t="s">
        <v>49</v>
      </c>
      <c r="D663" s="1" t="s">
        <v>471</v>
      </c>
      <c r="E663" s="1" t="s">
        <v>94</v>
      </c>
      <c r="F663" s="1" t="s">
        <v>95</v>
      </c>
      <c r="G663" s="1" t="s">
        <v>62</v>
      </c>
      <c r="H663" s="33" t="str">
        <f>VLOOKUP(Ahmed[[#This Row],[Category]],Code!$C$2:$D$5,2,0)</f>
        <v>O-102</v>
      </c>
      <c r="I663" s="1" t="s">
        <v>70</v>
      </c>
      <c r="J663" t="s">
        <v>811</v>
      </c>
      <c r="K663" s="1">
        <v>724.08</v>
      </c>
      <c r="L663" s="33">
        <f>Ahmed[[#This Row],[Sales]]*$L$1</f>
        <v>108612</v>
      </c>
      <c r="M663" s="33"/>
      <c r="N6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63" s="33" t="str">
        <f>IF(Ahmed[[#This Row],[Sales]]&gt;=500,"High","low")</f>
        <v>High</v>
      </c>
      <c r="P663" s="1">
        <v>14</v>
      </c>
      <c r="Q663" s="1">
        <v>0.2</v>
      </c>
      <c r="R663" s="2">
        <v>-135.7650000000001</v>
      </c>
      <c r="S663" s="33">
        <f>Ahmed[[#This Row],[Profit]]-Ahmed[[#This Row],[Discount]]</f>
        <v>-135.96500000000009</v>
      </c>
    </row>
    <row r="664" spans="1:19">
      <c r="A664" s="1">
        <v>662</v>
      </c>
      <c r="B664" s="1" t="s">
        <v>65</v>
      </c>
      <c r="C664" s="1" t="s">
        <v>49</v>
      </c>
      <c r="D664" s="1" t="s">
        <v>471</v>
      </c>
      <c r="E664" s="1" t="s">
        <v>94</v>
      </c>
      <c r="F664" s="1" t="s">
        <v>95</v>
      </c>
      <c r="G664" s="1" t="s">
        <v>53</v>
      </c>
      <c r="H664" s="33" t="str">
        <f>VLOOKUP(Ahmed[[#This Row],[Category]],Code!$C$2:$D$5,2,0)</f>
        <v>F-101</v>
      </c>
      <c r="I664" s="1" t="s">
        <v>68</v>
      </c>
      <c r="J664" t="s">
        <v>253</v>
      </c>
      <c r="K664" s="1">
        <v>918.78499999999985</v>
      </c>
      <c r="L664" s="33">
        <f>Ahmed[[#This Row],[Sales]]*$L$1</f>
        <v>137817.74999999997</v>
      </c>
      <c r="M664" s="33"/>
      <c r="N6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64" s="33" t="str">
        <f>IF(Ahmed[[#This Row],[Sales]]&gt;=500,"High","low")</f>
        <v>High</v>
      </c>
      <c r="P664" s="1">
        <v>5</v>
      </c>
      <c r="Q664" s="1">
        <v>0.3</v>
      </c>
      <c r="R664" s="2">
        <v>-118.12950000000006</v>
      </c>
      <c r="S664" s="33">
        <f>Ahmed[[#This Row],[Profit]]-Ahmed[[#This Row],[Discount]]</f>
        <v>-118.42950000000006</v>
      </c>
    </row>
    <row r="665" spans="1:19">
      <c r="A665" s="1">
        <v>663</v>
      </c>
      <c r="B665" s="1" t="s">
        <v>65</v>
      </c>
      <c r="C665" s="1" t="s">
        <v>49</v>
      </c>
      <c r="D665" s="1" t="s">
        <v>471</v>
      </c>
      <c r="E665" s="1" t="s">
        <v>94</v>
      </c>
      <c r="F665" s="1" t="s">
        <v>95</v>
      </c>
      <c r="G665" s="1" t="s">
        <v>62</v>
      </c>
      <c r="H665" s="33" t="str">
        <f>VLOOKUP(Ahmed[[#This Row],[Category]],Code!$C$2:$D$5,2,0)</f>
        <v>O-102</v>
      </c>
      <c r="I665" s="1" t="s">
        <v>79</v>
      </c>
      <c r="J665" t="s">
        <v>246</v>
      </c>
      <c r="K665" s="1">
        <v>2.7239999999999993</v>
      </c>
      <c r="L665" s="33">
        <f>Ahmed[[#This Row],[Sales]]*$L$1</f>
        <v>408.59999999999991</v>
      </c>
      <c r="M665" s="33"/>
      <c r="N665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665" s="33" t="str">
        <f>IF(Ahmed[[#This Row],[Sales]]&gt;=500,"High","low")</f>
        <v>low</v>
      </c>
      <c r="P665" s="1">
        <v>3</v>
      </c>
      <c r="Q665" s="1">
        <v>0.8</v>
      </c>
      <c r="R665" s="2">
        <v>-4.2222000000000008</v>
      </c>
      <c r="S665" s="33">
        <f>Ahmed[[#This Row],[Profit]]-Ahmed[[#This Row],[Discount]]</f>
        <v>-5.0222000000000007</v>
      </c>
    </row>
    <row r="666" spans="1:19">
      <c r="A666" s="1">
        <v>664</v>
      </c>
      <c r="B666" s="1" t="s">
        <v>65</v>
      </c>
      <c r="C666" s="1" t="s">
        <v>58</v>
      </c>
      <c r="D666" s="1" t="s">
        <v>161</v>
      </c>
      <c r="E666" s="1" t="s">
        <v>162</v>
      </c>
      <c r="F666" s="1" t="s">
        <v>114</v>
      </c>
      <c r="G666" s="1" t="s">
        <v>62</v>
      </c>
      <c r="H666" s="33" t="str">
        <f>VLOOKUP(Ahmed[[#This Row],[Category]],Code!$C$2:$D$5,2,0)</f>
        <v>O-102</v>
      </c>
      <c r="I666" s="1" t="s">
        <v>70</v>
      </c>
      <c r="J666" t="s">
        <v>369</v>
      </c>
      <c r="K666" s="1">
        <v>459.95</v>
      </c>
      <c r="L666" s="33">
        <f>Ahmed[[#This Row],[Sales]]*$L$1</f>
        <v>68992.5</v>
      </c>
      <c r="M666" s="33"/>
      <c r="N6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66" s="33" t="str">
        <f>IF(Ahmed[[#This Row],[Sales]]&gt;=500,"High","low")</f>
        <v>low</v>
      </c>
      <c r="P666" s="1">
        <v>5</v>
      </c>
      <c r="Q666" s="1">
        <v>0</v>
      </c>
      <c r="R666" s="2">
        <v>18.397999999999968</v>
      </c>
      <c r="S666" s="33">
        <f>Ahmed[[#This Row],[Profit]]-Ahmed[[#This Row],[Discount]]</f>
        <v>18.397999999999968</v>
      </c>
    </row>
    <row r="667" spans="1:19">
      <c r="A667" s="1">
        <v>665</v>
      </c>
      <c r="B667" s="1" t="s">
        <v>528</v>
      </c>
      <c r="C667" s="1" t="s">
        <v>49</v>
      </c>
      <c r="D667" s="1" t="s">
        <v>592</v>
      </c>
      <c r="E667" s="1" t="s">
        <v>51</v>
      </c>
      <c r="F667" s="1" t="s">
        <v>52</v>
      </c>
      <c r="G667" s="1" t="s">
        <v>62</v>
      </c>
      <c r="H667" s="33" t="str">
        <f>VLOOKUP(Ahmed[[#This Row],[Category]],Code!$C$2:$D$5,2,0)</f>
        <v>O-102</v>
      </c>
      <c r="I667" s="1" t="s">
        <v>163</v>
      </c>
      <c r="J667" t="s">
        <v>249</v>
      </c>
      <c r="K667" s="1">
        <v>10.74</v>
      </c>
      <c r="L667" s="33">
        <f>Ahmed[[#This Row],[Sales]]*$L$1</f>
        <v>1611</v>
      </c>
      <c r="M667" s="33"/>
      <c r="N66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667" s="33" t="str">
        <f>IF(Ahmed[[#This Row],[Sales]]&gt;=500,"High","low")</f>
        <v>low</v>
      </c>
      <c r="P667" s="1">
        <v>3</v>
      </c>
      <c r="Q667" s="1">
        <v>0</v>
      </c>
      <c r="R667" s="2">
        <v>5.2625999999999999</v>
      </c>
      <c r="S667" s="33">
        <f>Ahmed[[#This Row],[Profit]]-Ahmed[[#This Row],[Discount]]</f>
        <v>5.2625999999999999</v>
      </c>
    </row>
    <row r="668" spans="1:19">
      <c r="A668" s="1">
        <v>666</v>
      </c>
      <c r="B668" s="1" t="s">
        <v>48</v>
      </c>
      <c r="C668" s="1" t="s">
        <v>58</v>
      </c>
      <c r="D668" s="1" t="s">
        <v>360</v>
      </c>
      <c r="E668" s="1" t="s">
        <v>94</v>
      </c>
      <c r="F668" s="1" t="s">
        <v>95</v>
      </c>
      <c r="G668" s="1" t="s">
        <v>62</v>
      </c>
      <c r="H668" s="33" t="str">
        <f>VLOOKUP(Ahmed[[#This Row],[Category]],Code!$C$2:$D$5,2,0)</f>
        <v>O-102</v>
      </c>
      <c r="I668" s="1" t="s">
        <v>278</v>
      </c>
      <c r="J668" t="s">
        <v>812</v>
      </c>
      <c r="K668" s="1">
        <v>23.76</v>
      </c>
      <c r="L668" s="33">
        <f>Ahmed[[#This Row],[Sales]]*$L$1</f>
        <v>3564.0000000000005</v>
      </c>
      <c r="M668" s="33"/>
      <c r="N6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68" s="33" t="str">
        <f>IF(Ahmed[[#This Row],[Sales]]&gt;=500,"High","low")</f>
        <v>low</v>
      </c>
      <c r="P668" s="1">
        <v>3</v>
      </c>
      <c r="Q668" s="1">
        <v>0.2</v>
      </c>
      <c r="R668" s="2">
        <v>2.0789999999999997</v>
      </c>
      <c r="S668" s="33">
        <f>Ahmed[[#This Row],[Profit]]-Ahmed[[#This Row],[Discount]]</f>
        <v>1.8789999999999998</v>
      </c>
    </row>
    <row r="669" spans="1:19">
      <c r="A669" s="1">
        <v>667</v>
      </c>
      <c r="B669" s="1" t="s">
        <v>48</v>
      </c>
      <c r="C669" s="1" t="s">
        <v>58</v>
      </c>
      <c r="D669" s="1" t="s">
        <v>360</v>
      </c>
      <c r="E669" s="1" t="s">
        <v>94</v>
      </c>
      <c r="F669" s="1" t="s">
        <v>95</v>
      </c>
      <c r="G669" s="1" t="s">
        <v>62</v>
      </c>
      <c r="H669" s="33" t="str">
        <f>VLOOKUP(Ahmed[[#This Row],[Category]],Code!$C$2:$D$5,2,0)</f>
        <v>O-102</v>
      </c>
      <c r="I669" s="1" t="s">
        <v>87</v>
      </c>
      <c r="J669" t="s">
        <v>129</v>
      </c>
      <c r="K669" s="1">
        <v>85.055999999999997</v>
      </c>
      <c r="L669" s="33">
        <f>Ahmed[[#This Row],[Sales]]*$L$1</f>
        <v>12758.4</v>
      </c>
      <c r="M669" s="33"/>
      <c r="N6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69" s="33" t="str">
        <f>IF(Ahmed[[#This Row],[Sales]]&gt;=500,"High","low")</f>
        <v>low</v>
      </c>
      <c r="P669" s="1">
        <v>3</v>
      </c>
      <c r="Q669" s="1">
        <v>0.2</v>
      </c>
      <c r="R669" s="2">
        <v>28.706399999999991</v>
      </c>
      <c r="S669" s="33">
        <f>Ahmed[[#This Row],[Profit]]-Ahmed[[#This Row],[Discount]]</f>
        <v>28.506399999999992</v>
      </c>
    </row>
    <row r="670" spans="1:19">
      <c r="A670" s="1">
        <v>668</v>
      </c>
      <c r="B670" s="1" t="s">
        <v>48</v>
      </c>
      <c r="C670" s="1" t="s">
        <v>58</v>
      </c>
      <c r="D670" s="1" t="s">
        <v>360</v>
      </c>
      <c r="E670" s="1" t="s">
        <v>94</v>
      </c>
      <c r="F670" s="1" t="s">
        <v>95</v>
      </c>
      <c r="G670" s="1" t="s">
        <v>76</v>
      </c>
      <c r="H670" s="33" t="str">
        <f>VLOOKUP(Ahmed[[#This Row],[Category]],Code!$C$2:$D$5,2,0)</f>
        <v>T-103</v>
      </c>
      <c r="I670" s="1" t="s">
        <v>77</v>
      </c>
      <c r="J670" t="s">
        <v>813</v>
      </c>
      <c r="K670" s="1">
        <v>381.57600000000002</v>
      </c>
      <c r="L670" s="33">
        <f>Ahmed[[#This Row],[Sales]]*$L$1</f>
        <v>57236.4</v>
      </c>
      <c r="M670" s="33"/>
      <c r="N6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70" s="33" t="str">
        <f>IF(Ahmed[[#This Row],[Sales]]&gt;=500,"High","low")</f>
        <v>low</v>
      </c>
      <c r="P670" s="1">
        <v>3</v>
      </c>
      <c r="Q670" s="1">
        <v>0.2</v>
      </c>
      <c r="R670" s="2">
        <v>28.618200000000002</v>
      </c>
      <c r="S670" s="33">
        <f>Ahmed[[#This Row],[Profit]]-Ahmed[[#This Row],[Discount]]</f>
        <v>28.418200000000002</v>
      </c>
    </row>
    <row r="671" spans="1:19">
      <c r="A671" s="1">
        <v>669</v>
      </c>
      <c r="B671" s="1" t="s">
        <v>130</v>
      </c>
      <c r="C671" s="1" t="s">
        <v>49</v>
      </c>
      <c r="D671" s="1" t="s">
        <v>814</v>
      </c>
      <c r="E671" s="1" t="s">
        <v>248</v>
      </c>
      <c r="F671" s="1" t="s">
        <v>114</v>
      </c>
      <c r="G671" s="1" t="s">
        <v>53</v>
      </c>
      <c r="H671" s="33" t="str">
        <f>VLOOKUP(Ahmed[[#This Row],[Category]],Code!$C$2:$D$5,2,0)</f>
        <v>F-101</v>
      </c>
      <c r="I671" s="1" t="s">
        <v>72</v>
      </c>
      <c r="J671" t="s">
        <v>815</v>
      </c>
      <c r="K671" s="1">
        <v>30.36</v>
      </c>
      <c r="L671" s="33">
        <f>Ahmed[[#This Row],[Sales]]*$L$1</f>
        <v>4554</v>
      </c>
      <c r="M671" s="33"/>
      <c r="N6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71" s="33" t="str">
        <f>IF(Ahmed[[#This Row],[Sales]]&gt;=500,"High","low")</f>
        <v>low</v>
      </c>
      <c r="P671" s="1">
        <v>5</v>
      </c>
      <c r="Q671" s="1">
        <v>0.2</v>
      </c>
      <c r="R671" s="2">
        <v>8.7285000000000004</v>
      </c>
      <c r="S671" s="33">
        <f>Ahmed[[#This Row],[Profit]]-Ahmed[[#This Row],[Discount]]</f>
        <v>8.5285000000000011</v>
      </c>
    </row>
    <row r="672" spans="1:19">
      <c r="A672" s="1">
        <v>670</v>
      </c>
      <c r="B672" s="1" t="s">
        <v>65</v>
      </c>
      <c r="C672" s="1" t="s">
        <v>92</v>
      </c>
      <c r="D672" s="1" t="s">
        <v>177</v>
      </c>
      <c r="E672" s="1" t="s">
        <v>139</v>
      </c>
      <c r="F672" s="1" t="s">
        <v>95</v>
      </c>
      <c r="G672" s="1" t="s">
        <v>53</v>
      </c>
      <c r="H672" s="33" t="str">
        <f>VLOOKUP(Ahmed[[#This Row],[Category]],Code!$C$2:$D$5,2,0)</f>
        <v>F-101</v>
      </c>
      <c r="I672" s="1" t="s">
        <v>72</v>
      </c>
      <c r="J672" t="s">
        <v>816</v>
      </c>
      <c r="K672" s="1">
        <v>23.976000000000003</v>
      </c>
      <c r="L672" s="33">
        <f>Ahmed[[#This Row],[Sales]]*$L$1</f>
        <v>3596.4000000000005</v>
      </c>
      <c r="M672" s="33"/>
      <c r="N6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72" s="33" t="str">
        <f>IF(Ahmed[[#This Row],[Sales]]&gt;=500,"High","low")</f>
        <v>low</v>
      </c>
      <c r="P672" s="1">
        <v>3</v>
      </c>
      <c r="Q672" s="1">
        <v>0.6</v>
      </c>
      <c r="R672" s="2">
        <v>-14.385599999999997</v>
      </c>
      <c r="S672" s="33">
        <f>Ahmed[[#This Row],[Profit]]-Ahmed[[#This Row],[Discount]]</f>
        <v>-14.985599999999996</v>
      </c>
    </row>
    <row r="673" spans="1:19">
      <c r="A673" s="1">
        <v>671</v>
      </c>
      <c r="B673" s="1" t="s">
        <v>65</v>
      </c>
      <c r="C673" s="1" t="s">
        <v>92</v>
      </c>
      <c r="D673" s="1" t="s">
        <v>177</v>
      </c>
      <c r="E673" s="1" t="s">
        <v>139</v>
      </c>
      <c r="F673" s="1" t="s">
        <v>95</v>
      </c>
      <c r="G673" s="1" t="s">
        <v>53</v>
      </c>
      <c r="H673" s="33" t="str">
        <f>VLOOKUP(Ahmed[[#This Row],[Category]],Code!$C$2:$D$5,2,0)</f>
        <v>F-101</v>
      </c>
      <c r="I673" s="1" t="s">
        <v>68</v>
      </c>
      <c r="J673" t="s">
        <v>817</v>
      </c>
      <c r="K673" s="1">
        <v>108.925</v>
      </c>
      <c r="L673" s="33">
        <f>Ahmed[[#This Row],[Sales]]*$L$1</f>
        <v>16338.75</v>
      </c>
      <c r="M673" s="33"/>
      <c r="N6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73" s="33" t="str">
        <f>IF(Ahmed[[#This Row],[Sales]]&gt;=500,"High","low")</f>
        <v>low</v>
      </c>
      <c r="P673" s="1">
        <v>1</v>
      </c>
      <c r="Q673" s="1">
        <v>0.5</v>
      </c>
      <c r="R673" s="2">
        <v>-71.890500000000017</v>
      </c>
      <c r="S673" s="33">
        <f>Ahmed[[#This Row],[Profit]]-Ahmed[[#This Row],[Discount]]</f>
        <v>-72.390500000000017</v>
      </c>
    </row>
    <row r="674" spans="1:19">
      <c r="A674" s="1">
        <v>672</v>
      </c>
      <c r="B674" s="1" t="s">
        <v>65</v>
      </c>
      <c r="C674" s="1" t="s">
        <v>92</v>
      </c>
      <c r="D674" s="1" t="s">
        <v>177</v>
      </c>
      <c r="E674" s="1" t="s">
        <v>139</v>
      </c>
      <c r="F674" s="1" t="s">
        <v>95</v>
      </c>
      <c r="G674" s="1" t="s">
        <v>62</v>
      </c>
      <c r="H674" s="33" t="str">
        <f>VLOOKUP(Ahmed[[#This Row],[Category]],Code!$C$2:$D$5,2,0)</f>
        <v>O-102</v>
      </c>
      <c r="I674" s="1" t="s">
        <v>87</v>
      </c>
      <c r="J674" t="s">
        <v>818</v>
      </c>
      <c r="K674" s="1">
        <v>36.351999999999997</v>
      </c>
      <c r="L674" s="33">
        <f>Ahmed[[#This Row],[Sales]]*$L$1</f>
        <v>5452.7999999999993</v>
      </c>
      <c r="M674" s="33"/>
      <c r="N6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74" s="33" t="str">
        <f>IF(Ahmed[[#This Row],[Sales]]&gt;=500,"High","low")</f>
        <v>low</v>
      </c>
      <c r="P674" s="1">
        <v>8</v>
      </c>
      <c r="Q674" s="1">
        <v>0.2</v>
      </c>
      <c r="R674" s="2">
        <v>11.359999999999998</v>
      </c>
      <c r="S674" s="33">
        <f>Ahmed[[#This Row],[Profit]]-Ahmed[[#This Row],[Discount]]</f>
        <v>11.159999999999998</v>
      </c>
    </row>
    <row r="675" spans="1:19">
      <c r="A675" s="1">
        <v>673</v>
      </c>
      <c r="B675" s="1" t="s">
        <v>65</v>
      </c>
      <c r="C675" s="1" t="s">
        <v>49</v>
      </c>
      <c r="D675" s="1" t="s">
        <v>540</v>
      </c>
      <c r="E675" s="1" t="s">
        <v>139</v>
      </c>
      <c r="F675" s="1" t="s">
        <v>95</v>
      </c>
      <c r="G675" s="1" t="s">
        <v>62</v>
      </c>
      <c r="H675" s="33" t="str">
        <f>VLOOKUP(Ahmed[[#This Row],[Category]],Code!$C$2:$D$5,2,0)</f>
        <v>O-102</v>
      </c>
      <c r="I675" s="1" t="s">
        <v>74</v>
      </c>
      <c r="J675" t="s">
        <v>819</v>
      </c>
      <c r="K675" s="1">
        <v>19.559999999999999</v>
      </c>
      <c r="L675" s="33">
        <f>Ahmed[[#This Row],[Sales]]*$L$1</f>
        <v>2934</v>
      </c>
      <c r="M675" s="33"/>
      <c r="N6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75" s="33" t="str">
        <f>IF(Ahmed[[#This Row],[Sales]]&gt;=500,"High","low")</f>
        <v>low</v>
      </c>
      <c r="P675" s="1">
        <v>5</v>
      </c>
      <c r="Q675" s="1">
        <v>0.2</v>
      </c>
      <c r="R675" s="2">
        <v>1.7115</v>
      </c>
      <c r="S675" s="33">
        <f>Ahmed[[#This Row],[Profit]]-Ahmed[[#This Row],[Discount]]</f>
        <v>1.5115000000000001</v>
      </c>
    </row>
    <row r="676" spans="1:19">
      <c r="A676" s="1">
        <v>674</v>
      </c>
      <c r="B676" s="1" t="s">
        <v>130</v>
      </c>
      <c r="C676" s="1" t="s">
        <v>49</v>
      </c>
      <c r="D676" s="1" t="s">
        <v>247</v>
      </c>
      <c r="E676" s="1" t="s">
        <v>156</v>
      </c>
      <c r="F676" s="1" t="s">
        <v>95</v>
      </c>
      <c r="G676" s="1" t="s">
        <v>62</v>
      </c>
      <c r="H676" s="33" t="str">
        <f>VLOOKUP(Ahmed[[#This Row],[Category]],Code!$C$2:$D$5,2,0)</f>
        <v>O-102</v>
      </c>
      <c r="I676" s="1" t="s">
        <v>81</v>
      </c>
      <c r="J676" t="s">
        <v>820</v>
      </c>
      <c r="K676" s="1">
        <v>61.44</v>
      </c>
      <c r="L676" s="33">
        <f>Ahmed[[#This Row],[Sales]]*$L$1</f>
        <v>9216</v>
      </c>
      <c r="M676" s="33"/>
      <c r="N6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76" s="33" t="str">
        <f>IF(Ahmed[[#This Row],[Sales]]&gt;=500,"High","low")</f>
        <v>low</v>
      </c>
      <c r="P676" s="1">
        <v>3</v>
      </c>
      <c r="Q676" s="1">
        <v>0</v>
      </c>
      <c r="R676" s="2">
        <v>16.588799999999999</v>
      </c>
      <c r="S676" s="33">
        <f>Ahmed[[#This Row],[Profit]]-Ahmed[[#This Row],[Discount]]</f>
        <v>16.588799999999999</v>
      </c>
    </row>
    <row r="677" spans="1:19">
      <c r="A677" s="1">
        <v>675</v>
      </c>
      <c r="B677" s="1" t="s">
        <v>130</v>
      </c>
      <c r="C677" s="1" t="s">
        <v>49</v>
      </c>
      <c r="D677" s="1" t="s">
        <v>247</v>
      </c>
      <c r="E677" s="1" t="s">
        <v>156</v>
      </c>
      <c r="F677" s="1" t="s">
        <v>95</v>
      </c>
      <c r="G677" s="1" t="s">
        <v>62</v>
      </c>
      <c r="H677" s="33" t="str">
        <f>VLOOKUP(Ahmed[[#This Row],[Category]],Code!$C$2:$D$5,2,0)</f>
        <v>O-102</v>
      </c>
      <c r="I677" s="1" t="s">
        <v>87</v>
      </c>
      <c r="J677" t="s">
        <v>821</v>
      </c>
      <c r="K677" s="1">
        <v>38.9</v>
      </c>
      <c r="L677" s="33">
        <f>Ahmed[[#This Row],[Sales]]*$L$1</f>
        <v>5835</v>
      </c>
      <c r="M677" s="33"/>
      <c r="N6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77" s="33" t="str">
        <f>IF(Ahmed[[#This Row],[Sales]]&gt;=500,"High","low")</f>
        <v>low</v>
      </c>
      <c r="P677" s="1">
        <v>5</v>
      </c>
      <c r="Q677" s="1">
        <v>0</v>
      </c>
      <c r="R677" s="2">
        <v>17.504999999999995</v>
      </c>
      <c r="S677" s="33">
        <f>Ahmed[[#This Row],[Profit]]-Ahmed[[#This Row],[Discount]]</f>
        <v>17.504999999999995</v>
      </c>
    </row>
    <row r="678" spans="1:19">
      <c r="A678" s="1">
        <v>676</v>
      </c>
      <c r="B678" s="1" t="s">
        <v>130</v>
      </c>
      <c r="C678" s="1" t="s">
        <v>49</v>
      </c>
      <c r="D678" s="1" t="s">
        <v>247</v>
      </c>
      <c r="E678" s="1" t="s">
        <v>156</v>
      </c>
      <c r="F678" s="1" t="s">
        <v>95</v>
      </c>
      <c r="G678" s="1" t="s">
        <v>76</v>
      </c>
      <c r="H678" s="33" t="str">
        <f>VLOOKUP(Ahmed[[#This Row],[Category]],Code!$C$2:$D$5,2,0)</f>
        <v>T-103</v>
      </c>
      <c r="I678" s="1" t="s">
        <v>118</v>
      </c>
      <c r="J678" t="s">
        <v>701</v>
      </c>
      <c r="K678" s="1">
        <v>99.390000000000015</v>
      </c>
      <c r="L678" s="33">
        <f>Ahmed[[#This Row],[Sales]]*$L$1</f>
        <v>14908.500000000002</v>
      </c>
      <c r="M678" s="33"/>
      <c r="N6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78" s="33" t="str">
        <f>IF(Ahmed[[#This Row],[Sales]]&gt;=500,"High","low")</f>
        <v>low</v>
      </c>
      <c r="P678" s="1">
        <v>3</v>
      </c>
      <c r="Q678" s="1">
        <v>0</v>
      </c>
      <c r="R678" s="2">
        <v>40.749900000000004</v>
      </c>
      <c r="S678" s="33">
        <f>Ahmed[[#This Row],[Profit]]-Ahmed[[#This Row],[Discount]]</f>
        <v>40.749900000000004</v>
      </c>
    </row>
    <row r="679" spans="1:19">
      <c r="A679" s="1">
        <v>677</v>
      </c>
      <c r="B679" s="1" t="s">
        <v>65</v>
      </c>
      <c r="C679" s="1" t="s">
        <v>49</v>
      </c>
      <c r="D679" s="1" t="s">
        <v>822</v>
      </c>
      <c r="E679" s="1" t="s">
        <v>94</v>
      </c>
      <c r="F679" s="1" t="s">
        <v>95</v>
      </c>
      <c r="G679" s="1" t="s">
        <v>62</v>
      </c>
      <c r="H679" s="33" t="str">
        <f>VLOOKUP(Ahmed[[#This Row],[Category]],Code!$C$2:$D$5,2,0)</f>
        <v>O-102</v>
      </c>
      <c r="I679" s="1" t="s">
        <v>81</v>
      </c>
      <c r="J679" t="s">
        <v>823</v>
      </c>
      <c r="K679" s="1">
        <v>2.6879999999999997</v>
      </c>
      <c r="L679" s="33">
        <f>Ahmed[[#This Row],[Sales]]*$L$1</f>
        <v>403.19999999999993</v>
      </c>
      <c r="M679" s="33"/>
      <c r="N679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679" s="33" t="str">
        <f>IF(Ahmed[[#This Row],[Sales]]&gt;=500,"High","low")</f>
        <v>low</v>
      </c>
      <c r="P679" s="1">
        <v>3</v>
      </c>
      <c r="Q679" s="1">
        <v>0.8</v>
      </c>
      <c r="R679" s="2">
        <v>-7.3920000000000021</v>
      </c>
      <c r="S679" s="33">
        <f>Ahmed[[#This Row],[Profit]]-Ahmed[[#This Row],[Discount]]</f>
        <v>-8.1920000000000019</v>
      </c>
    </row>
    <row r="680" spans="1:19">
      <c r="A680" s="1">
        <v>678</v>
      </c>
      <c r="B680" s="1" t="s">
        <v>65</v>
      </c>
      <c r="C680" s="1" t="s">
        <v>49</v>
      </c>
      <c r="D680" s="1" t="s">
        <v>822</v>
      </c>
      <c r="E680" s="1" t="s">
        <v>94</v>
      </c>
      <c r="F680" s="1" t="s">
        <v>95</v>
      </c>
      <c r="G680" s="1" t="s">
        <v>76</v>
      </c>
      <c r="H680" s="33" t="str">
        <f>VLOOKUP(Ahmed[[#This Row],[Category]],Code!$C$2:$D$5,2,0)</f>
        <v>T-103</v>
      </c>
      <c r="I680" s="1" t="s">
        <v>118</v>
      </c>
      <c r="J680" t="s">
        <v>824</v>
      </c>
      <c r="K680" s="1">
        <v>27.816000000000003</v>
      </c>
      <c r="L680" s="33">
        <f>Ahmed[[#This Row],[Sales]]*$L$1</f>
        <v>4172.4000000000005</v>
      </c>
      <c r="M680" s="33"/>
      <c r="N6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80" s="33" t="str">
        <f>IF(Ahmed[[#This Row],[Sales]]&gt;=500,"High","low")</f>
        <v>low</v>
      </c>
      <c r="P680" s="1">
        <v>3</v>
      </c>
      <c r="Q680" s="1">
        <v>0.2</v>
      </c>
      <c r="R680" s="2">
        <v>4.5200999999999958</v>
      </c>
      <c r="S680" s="33">
        <f>Ahmed[[#This Row],[Profit]]-Ahmed[[#This Row],[Discount]]</f>
        <v>4.3200999999999956</v>
      </c>
    </row>
    <row r="681" spans="1:19">
      <c r="A681" s="1">
        <v>679</v>
      </c>
      <c r="B681" s="1" t="s">
        <v>65</v>
      </c>
      <c r="C681" s="1" t="s">
        <v>49</v>
      </c>
      <c r="D681" s="1" t="s">
        <v>822</v>
      </c>
      <c r="E681" s="1" t="s">
        <v>94</v>
      </c>
      <c r="F681" s="1" t="s">
        <v>95</v>
      </c>
      <c r="G681" s="1" t="s">
        <v>53</v>
      </c>
      <c r="H681" s="33" t="str">
        <f>VLOOKUP(Ahmed[[#This Row],[Category]],Code!$C$2:$D$5,2,0)</f>
        <v>F-101</v>
      </c>
      <c r="I681" s="1" t="s">
        <v>72</v>
      </c>
      <c r="J681" t="s">
        <v>825</v>
      </c>
      <c r="K681" s="1">
        <v>82.524000000000001</v>
      </c>
      <c r="L681" s="33">
        <f>Ahmed[[#This Row],[Sales]]*$L$1</f>
        <v>12378.6</v>
      </c>
      <c r="M681" s="33"/>
      <c r="N6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81" s="33" t="str">
        <f>IF(Ahmed[[#This Row],[Sales]]&gt;=500,"High","low")</f>
        <v>low</v>
      </c>
      <c r="P681" s="1">
        <v>3</v>
      </c>
      <c r="Q681" s="1">
        <v>0.6</v>
      </c>
      <c r="R681" s="2">
        <v>-41.261999999999972</v>
      </c>
      <c r="S681" s="33">
        <f>Ahmed[[#This Row],[Profit]]-Ahmed[[#This Row],[Discount]]</f>
        <v>-41.861999999999973</v>
      </c>
    </row>
    <row r="682" spans="1:19">
      <c r="A682" s="1">
        <v>680</v>
      </c>
      <c r="B682" s="1" t="s">
        <v>65</v>
      </c>
      <c r="C682" s="1" t="s">
        <v>49</v>
      </c>
      <c r="D682" s="1" t="s">
        <v>822</v>
      </c>
      <c r="E682" s="1" t="s">
        <v>94</v>
      </c>
      <c r="F682" s="1" t="s">
        <v>95</v>
      </c>
      <c r="G682" s="1" t="s">
        <v>62</v>
      </c>
      <c r="H682" s="33" t="str">
        <f>VLOOKUP(Ahmed[[#This Row],[Category]],Code!$C$2:$D$5,2,0)</f>
        <v>O-102</v>
      </c>
      <c r="I682" s="1" t="s">
        <v>79</v>
      </c>
      <c r="J682" t="s">
        <v>826</v>
      </c>
      <c r="K682" s="1">
        <v>182.99399999999997</v>
      </c>
      <c r="L682" s="33">
        <f>Ahmed[[#This Row],[Sales]]*$L$1</f>
        <v>27449.099999999995</v>
      </c>
      <c r="M682" s="33"/>
      <c r="N6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82" s="33" t="str">
        <f>IF(Ahmed[[#This Row],[Sales]]&gt;=500,"High","low")</f>
        <v>low</v>
      </c>
      <c r="P682" s="1">
        <v>3</v>
      </c>
      <c r="Q682" s="1">
        <v>0.8</v>
      </c>
      <c r="R682" s="2">
        <v>-320.23950000000013</v>
      </c>
      <c r="S682" s="33">
        <f>Ahmed[[#This Row],[Profit]]-Ahmed[[#This Row],[Discount]]</f>
        <v>-321.03950000000015</v>
      </c>
    </row>
    <row r="683" spans="1:19">
      <c r="A683" s="1">
        <v>681</v>
      </c>
      <c r="B683" s="1" t="s">
        <v>65</v>
      </c>
      <c r="C683" s="1" t="s">
        <v>49</v>
      </c>
      <c r="D683" s="1" t="s">
        <v>161</v>
      </c>
      <c r="E683" s="1" t="s">
        <v>162</v>
      </c>
      <c r="F683" s="1" t="s">
        <v>114</v>
      </c>
      <c r="G683" s="1" t="s">
        <v>62</v>
      </c>
      <c r="H683" s="33" t="str">
        <f>VLOOKUP(Ahmed[[#This Row],[Category]],Code!$C$2:$D$5,2,0)</f>
        <v>O-102</v>
      </c>
      <c r="I683" s="1" t="s">
        <v>79</v>
      </c>
      <c r="J683" t="s">
        <v>827</v>
      </c>
      <c r="K683" s="1">
        <v>14.352000000000002</v>
      </c>
      <c r="L683" s="33">
        <f>Ahmed[[#This Row],[Sales]]*$L$1</f>
        <v>2152.8000000000002</v>
      </c>
      <c r="M683" s="33"/>
      <c r="N6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83" s="33" t="str">
        <f>IF(Ahmed[[#This Row],[Sales]]&gt;=500,"High","low")</f>
        <v>low</v>
      </c>
      <c r="P683" s="1">
        <v>3</v>
      </c>
      <c r="Q683" s="1">
        <v>0.2</v>
      </c>
      <c r="R683" s="2">
        <v>4.6643999999999988</v>
      </c>
      <c r="S683" s="33">
        <f>Ahmed[[#This Row],[Profit]]-Ahmed[[#This Row],[Discount]]</f>
        <v>4.4643999999999986</v>
      </c>
    </row>
    <row r="684" spans="1:19">
      <c r="A684" s="1">
        <v>682</v>
      </c>
      <c r="B684" s="1" t="s">
        <v>65</v>
      </c>
      <c r="C684" s="1" t="s">
        <v>49</v>
      </c>
      <c r="D684" s="1" t="s">
        <v>161</v>
      </c>
      <c r="E684" s="1" t="s">
        <v>162</v>
      </c>
      <c r="F684" s="1" t="s">
        <v>114</v>
      </c>
      <c r="G684" s="1" t="s">
        <v>62</v>
      </c>
      <c r="H684" s="33" t="str">
        <f>VLOOKUP(Ahmed[[#This Row],[Category]],Code!$C$2:$D$5,2,0)</f>
        <v>O-102</v>
      </c>
      <c r="I684" s="1" t="s">
        <v>70</v>
      </c>
      <c r="J684" t="s">
        <v>828</v>
      </c>
      <c r="K684" s="1">
        <v>64.959999999999994</v>
      </c>
      <c r="L684" s="33">
        <f>Ahmed[[#This Row],[Sales]]*$L$1</f>
        <v>9743.9999999999982</v>
      </c>
      <c r="M684" s="33"/>
      <c r="N6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84" s="33" t="str">
        <f>IF(Ahmed[[#This Row],[Sales]]&gt;=500,"High","low")</f>
        <v>low</v>
      </c>
      <c r="P684" s="1">
        <v>2</v>
      </c>
      <c r="Q684" s="1">
        <v>0</v>
      </c>
      <c r="R684" s="2">
        <v>2.598399999999998</v>
      </c>
      <c r="S684" s="33">
        <f>Ahmed[[#This Row],[Profit]]-Ahmed[[#This Row],[Discount]]</f>
        <v>2.598399999999998</v>
      </c>
    </row>
    <row r="685" spans="1:19">
      <c r="A685" s="1">
        <v>683</v>
      </c>
      <c r="B685" s="1" t="s">
        <v>65</v>
      </c>
      <c r="C685" s="1" t="s">
        <v>49</v>
      </c>
      <c r="D685" s="1" t="s">
        <v>161</v>
      </c>
      <c r="E685" s="1" t="s">
        <v>162</v>
      </c>
      <c r="F685" s="1" t="s">
        <v>114</v>
      </c>
      <c r="G685" s="1" t="s">
        <v>62</v>
      </c>
      <c r="H685" s="33" t="str">
        <f>VLOOKUP(Ahmed[[#This Row],[Category]],Code!$C$2:$D$5,2,0)</f>
        <v>O-102</v>
      </c>
      <c r="I685" s="1" t="s">
        <v>70</v>
      </c>
      <c r="J685" t="s">
        <v>695</v>
      </c>
      <c r="K685" s="1">
        <v>68.599999999999994</v>
      </c>
      <c r="L685" s="33">
        <f>Ahmed[[#This Row],[Sales]]*$L$1</f>
        <v>10290</v>
      </c>
      <c r="M685" s="33"/>
      <c r="N6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85" s="33" t="str">
        <f>IF(Ahmed[[#This Row],[Sales]]&gt;=500,"High","low")</f>
        <v>low</v>
      </c>
      <c r="P685" s="1">
        <v>4</v>
      </c>
      <c r="Q685" s="1">
        <v>0</v>
      </c>
      <c r="R685" s="2">
        <v>18.521999999999998</v>
      </c>
      <c r="S685" s="33">
        <f>Ahmed[[#This Row],[Profit]]-Ahmed[[#This Row],[Discount]]</f>
        <v>18.521999999999998</v>
      </c>
    </row>
    <row r="686" spans="1:19">
      <c r="A686" s="1">
        <v>684</v>
      </c>
      <c r="B686" s="1" t="s">
        <v>528</v>
      </c>
      <c r="C686" s="1" t="s">
        <v>58</v>
      </c>
      <c r="D686" s="1" t="s">
        <v>829</v>
      </c>
      <c r="E686" s="1" t="s">
        <v>86</v>
      </c>
      <c r="F686" s="1" t="s">
        <v>52</v>
      </c>
      <c r="G686" s="1" t="s">
        <v>76</v>
      </c>
      <c r="H686" s="33" t="str">
        <f>VLOOKUP(Ahmed[[#This Row],[Category]],Code!$C$2:$D$5,2,0)</f>
        <v>T-103</v>
      </c>
      <c r="I686" s="1" t="s">
        <v>313</v>
      </c>
      <c r="J686" t="s">
        <v>830</v>
      </c>
      <c r="K686" s="1">
        <v>7999.98</v>
      </c>
      <c r="L686" s="33">
        <f>Ahmed[[#This Row],[Sales]]*$L$1</f>
        <v>1199997</v>
      </c>
      <c r="M686" s="33"/>
      <c r="N6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86" s="33" t="str">
        <f>IF(Ahmed[[#This Row],[Sales]]&gt;=500,"High","low")</f>
        <v>High</v>
      </c>
      <c r="P686" s="1">
        <v>4</v>
      </c>
      <c r="Q686" s="1">
        <v>0.5</v>
      </c>
      <c r="R686" s="2">
        <v>-3839.9903999999988</v>
      </c>
      <c r="S686" s="33">
        <f>Ahmed[[#This Row],[Profit]]-Ahmed[[#This Row],[Discount]]</f>
        <v>-3840.4903999999988</v>
      </c>
    </row>
    <row r="687" spans="1:19">
      <c r="A687" s="1">
        <v>685</v>
      </c>
      <c r="B687" s="1" t="s">
        <v>528</v>
      </c>
      <c r="C687" s="1" t="s">
        <v>58</v>
      </c>
      <c r="D687" s="1" t="s">
        <v>829</v>
      </c>
      <c r="E687" s="1" t="s">
        <v>86</v>
      </c>
      <c r="F687" s="1" t="s">
        <v>52</v>
      </c>
      <c r="G687" s="1" t="s">
        <v>62</v>
      </c>
      <c r="H687" s="33" t="str">
        <f>VLOOKUP(Ahmed[[#This Row],[Category]],Code!$C$2:$D$5,2,0)</f>
        <v>O-102</v>
      </c>
      <c r="I687" s="1" t="s">
        <v>81</v>
      </c>
      <c r="J687" t="s">
        <v>802</v>
      </c>
      <c r="K687" s="1">
        <v>167.44000000000003</v>
      </c>
      <c r="L687" s="33">
        <f>Ahmed[[#This Row],[Sales]]*$L$1</f>
        <v>25116.000000000004</v>
      </c>
      <c r="M687" s="33"/>
      <c r="N6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87" s="33" t="str">
        <f>IF(Ahmed[[#This Row],[Sales]]&gt;=500,"High","low")</f>
        <v>low</v>
      </c>
      <c r="P687" s="1">
        <v>2</v>
      </c>
      <c r="Q687" s="1">
        <v>0.2</v>
      </c>
      <c r="R687" s="2">
        <v>14.650999999999989</v>
      </c>
      <c r="S687" s="33">
        <f>Ahmed[[#This Row],[Profit]]-Ahmed[[#This Row],[Discount]]</f>
        <v>14.45099999999999</v>
      </c>
    </row>
    <row r="688" spans="1:19">
      <c r="A688" s="1">
        <v>686</v>
      </c>
      <c r="B688" s="1" t="s">
        <v>130</v>
      </c>
      <c r="C688" s="1" t="s">
        <v>49</v>
      </c>
      <c r="D688" s="1" t="s">
        <v>187</v>
      </c>
      <c r="E688" s="1" t="s">
        <v>597</v>
      </c>
      <c r="F688" s="1" t="s">
        <v>52</v>
      </c>
      <c r="G688" s="1" t="s">
        <v>76</v>
      </c>
      <c r="H688" s="33" t="str">
        <f>VLOOKUP(Ahmed[[#This Row],[Category]],Code!$C$2:$D$5,2,0)</f>
        <v>T-103</v>
      </c>
      <c r="I688" s="1" t="s">
        <v>118</v>
      </c>
      <c r="J688" t="s">
        <v>537</v>
      </c>
      <c r="K688" s="1">
        <v>479.97</v>
      </c>
      <c r="L688" s="33">
        <f>Ahmed[[#This Row],[Sales]]*$L$1</f>
        <v>71995.5</v>
      </c>
      <c r="M688" s="33"/>
      <c r="N6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88" s="33" t="str">
        <f>IF(Ahmed[[#This Row],[Sales]]&gt;=500,"High","low")</f>
        <v>low</v>
      </c>
      <c r="P688" s="1">
        <v>3</v>
      </c>
      <c r="Q688" s="1">
        <v>0</v>
      </c>
      <c r="R688" s="2">
        <v>163.18979999999999</v>
      </c>
      <c r="S688" s="33">
        <f>Ahmed[[#This Row],[Profit]]-Ahmed[[#This Row],[Discount]]</f>
        <v>163.18979999999999</v>
      </c>
    </row>
    <row r="689" spans="1:19">
      <c r="A689" s="1">
        <v>687</v>
      </c>
      <c r="B689" s="1" t="s">
        <v>130</v>
      </c>
      <c r="C689" s="1" t="s">
        <v>49</v>
      </c>
      <c r="D689" s="1" t="s">
        <v>187</v>
      </c>
      <c r="E689" s="1" t="s">
        <v>597</v>
      </c>
      <c r="F689" s="1" t="s">
        <v>52</v>
      </c>
      <c r="G689" s="1" t="s">
        <v>62</v>
      </c>
      <c r="H689" s="33" t="str">
        <f>VLOOKUP(Ahmed[[#This Row],[Category]],Code!$C$2:$D$5,2,0)</f>
        <v>O-102</v>
      </c>
      <c r="I689" s="1" t="s">
        <v>63</v>
      </c>
      <c r="J689" t="s">
        <v>831</v>
      </c>
      <c r="K689" s="1">
        <v>14.62</v>
      </c>
      <c r="L689" s="33">
        <f>Ahmed[[#This Row],[Sales]]*$L$1</f>
        <v>2193</v>
      </c>
      <c r="M689" s="33"/>
      <c r="N6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89" s="33" t="str">
        <f>IF(Ahmed[[#This Row],[Sales]]&gt;=500,"High","low")</f>
        <v>low</v>
      </c>
      <c r="P689" s="1">
        <v>2</v>
      </c>
      <c r="Q689" s="1">
        <v>0</v>
      </c>
      <c r="R689" s="2">
        <v>6.8713999999999995</v>
      </c>
      <c r="S689" s="33">
        <f>Ahmed[[#This Row],[Profit]]-Ahmed[[#This Row],[Discount]]</f>
        <v>6.8713999999999995</v>
      </c>
    </row>
    <row r="690" spans="1:19">
      <c r="A690" s="1">
        <v>688</v>
      </c>
      <c r="B690" s="1" t="s">
        <v>130</v>
      </c>
      <c r="C690" s="1" t="s">
        <v>49</v>
      </c>
      <c r="D690" s="1" t="s">
        <v>187</v>
      </c>
      <c r="E690" s="1" t="s">
        <v>597</v>
      </c>
      <c r="F690" s="1" t="s">
        <v>52</v>
      </c>
      <c r="G690" s="1" t="s">
        <v>62</v>
      </c>
      <c r="H690" s="33" t="str">
        <f>VLOOKUP(Ahmed[[#This Row],[Category]],Code!$C$2:$D$5,2,0)</f>
        <v>O-102</v>
      </c>
      <c r="I690" s="1" t="s">
        <v>87</v>
      </c>
      <c r="J690" t="s">
        <v>215</v>
      </c>
      <c r="K690" s="1">
        <v>19.440000000000001</v>
      </c>
      <c r="L690" s="33">
        <f>Ahmed[[#This Row],[Sales]]*$L$1</f>
        <v>2916</v>
      </c>
      <c r="M690" s="33"/>
      <c r="N6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90" s="33" t="str">
        <f>IF(Ahmed[[#This Row],[Sales]]&gt;=500,"High","low")</f>
        <v>low</v>
      </c>
      <c r="P690" s="1">
        <v>3</v>
      </c>
      <c r="Q690" s="1">
        <v>0</v>
      </c>
      <c r="R690" s="2">
        <v>9.3312000000000008</v>
      </c>
      <c r="S690" s="33">
        <f>Ahmed[[#This Row],[Profit]]-Ahmed[[#This Row],[Discount]]</f>
        <v>9.3312000000000008</v>
      </c>
    </row>
    <row r="691" spans="1:19">
      <c r="A691" s="1">
        <v>689</v>
      </c>
      <c r="B691" s="1" t="s">
        <v>65</v>
      </c>
      <c r="C691" s="1" t="s">
        <v>49</v>
      </c>
      <c r="D691" s="1" t="s">
        <v>161</v>
      </c>
      <c r="E691" s="1" t="s">
        <v>162</v>
      </c>
      <c r="F691" s="1" t="s">
        <v>114</v>
      </c>
      <c r="G691" s="1" t="s">
        <v>53</v>
      </c>
      <c r="H691" s="33" t="str">
        <f>VLOOKUP(Ahmed[[#This Row],[Category]],Code!$C$2:$D$5,2,0)</f>
        <v>F-101</v>
      </c>
      <c r="I691" s="1" t="s">
        <v>54</v>
      </c>
      <c r="J691" t="s">
        <v>832</v>
      </c>
      <c r="K691" s="1">
        <v>191.98400000000001</v>
      </c>
      <c r="L691" s="33">
        <f>Ahmed[[#This Row],[Sales]]*$L$1</f>
        <v>28797.600000000002</v>
      </c>
      <c r="M691" s="33"/>
      <c r="N6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91" s="33" t="str">
        <f>IF(Ahmed[[#This Row],[Sales]]&gt;=500,"High","low")</f>
        <v>low</v>
      </c>
      <c r="P691" s="1">
        <v>2</v>
      </c>
      <c r="Q691" s="1">
        <v>0.2</v>
      </c>
      <c r="R691" s="2">
        <v>4.7995999999999768</v>
      </c>
      <c r="S691" s="33">
        <f>Ahmed[[#This Row],[Profit]]-Ahmed[[#This Row],[Discount]]</f>
        <v>4.5995999999999766</v>
      </c>
    </row>
    <row r="692" spans="1:19">
      <c r="A692" s="1">
        <v>690</v>
      </c>
      <c r="B692" s="1" t="s">
        <v>48</v>
      </c>
      <c r="C692" s="1" t="s">
        <v>49</v>
      </c>
      <c r="D692" s="1" t="s">
        <v>833</v>
      </c>
      <c r="E692" s="1" t="s">
        <v>184</v>
      </c>
      <c r="F692" s="1" t="s">
        <v>52</v>
      </c>
      <c r="G692" s="1" t="s">
        <v>53</v>
      </c>
      <c r="H692" s="33" t="str">
        <f>VLOOKUP(Ahmed[[#This Row],[Category]],Code!$C$2:$D$5,2,0)</f>
        <v>F-101</v>
      </c>
      <c r="I692" s="1" t="s">
        <v>72</v>
      </c>
      <c r="J692" t="s">
        <v>834</v>
      </c>
      <c r="K692" s="1">
        <v>104.01</v>
      </c>
      <c r="L692" s="33">
        <f>Ahmed[[#This Row],[Sales]]*$L$1</f>
        <v>15601.5</v>
      </c>
      <c r="M692" s="33"/>
      <c r="N6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92" s="33" t="str">
        <f>IF(Ahmed[[#This Row],[Sales]]&gt;=500,"High","low")</f>
        <v>low</v>
      </c>
      <c r="P692" s="1">
        <v>1</v>
      </c>
      <c r="Q692" s="1">
        <v>0</v>
      </c>
      <c r="R692" s="2">
        <v>14.561400000000006</v>
      </c>
      <c r="S692" s="33">
        <f>Ahmed[[#This Row],[Profit]]-Ahmed[[#This Row],[Discount]]</f>
        <v>14.561400000000006</v>
      </c>
    </row>
    <row r="693" spans="1:19">
      <c r="A693" s="1">
        <v>691</v>
      </c>
      <c r="B693" s="1" t="s">
        <v>48</v>
      </c>
      <c r="C693" s="1" t="s">
        <v>49</v>
      </c>
      <c r="D693" s="1" t="s">
        <v>833</v>
      </c>
      <c r="E693" s="1" t="s">
        <v>184</v>
      </c>
      <c r="F693" s="1" t="s">
        <v>52</v>
      </c>
      <c r="G693" s="1" t="s">
        <v>76</v>
      </c>
      <c r="H693" s="33" t="str">
        <f>VLOOKUP(Ahmed[[#This Row],[Category]],Code!$C$2:$D$5,2,0)</f>
        <v>T-103</v>
      </c>
      <c r="I693" s="1" t="s">
        <v>77</v>
      </c>
      <c r="J693" t="s">
        <v>84</v>
      </c>
      <c r="K693" s="1">
        <v>284.82</v>
      </c>
      <c r="L693" s="33">
        <f>Ahmed[[#This Row],[Sales]]*$L$1</f>
        <v>42723</v>
      </c>
      <c r="M693" s="33"/>
      <c r="N6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93" s="33" t="str">
        <f>IF(Ahmed[[#This Row],[Sales]]&gt;=500,"High","low")</f>
        <v>low</v>
      </c>
      <c r="P693" s="1">
        <v>1</v>
      </c>
      <c r="Q693" s="1">
        <v>0</v>
      </c>
      <c r="R693" s="2">
        <v>74.053200000000004</v>
      </c>
      <c r="S693" s="33">
        <f>Ahmed[[#This Row],[Profit]]-Ahmed[[#This Row],[Discount]]</f>
        <v>74.053200000000004</v>
      </c>
    </row>
    <row r="694" spans="1:19">
      <c r="A694" s="1">
        <v>692</v>
      </c>
      <c r="B694" s="1" t="s">
        <v>48</v>
      </c>
      <c r="C694" s="1" t="s">
        <v>49</v>
      </c>
      <c r="D694" s="1" t="s">
        <v>833</v>
      </c>
      <c r="E694" s="1" t="s">
        <v>184</v>
      </c>
      <c r="F694" s="1" t="s">
        <v>52</v>
      </c>
      <c r="G694" s="1" t="s">
        <v>62</v>
      </c>
      <c r="H694" s="33" t="str">
        <f>VLOOKUP(Ahmed[[#This Row],[Category]],Code!$C$2:$D$5,2,0)</f>
        <v>O-102</v>
      </c>
      <c r="I694" s="1" t="s">
        <v>70</v>
      </c>
      <c r="J694" t="s">
        <v>835</v>
      </c>
      <c r="K694" s="1">
        <v>36.839999999999996</v>
      </c>
      <c r="L694" s="33">
        <f>Ahmed[[#This Row],[Sales]]*$L$1</f>
        <v>5525.9999999999991</v>
      </c>
      <c r="M694" s="33"/>
      <c r="N6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94" s="33" t="str">
        <f>IF(Ahmed[[#This Row],[Sales]]&gt;=500,"High","low")</f>
        <v>low</v>
      </c>
      <c r="P694" s="1">
        <v>3</v>
      </c>
      <c r="Q694" s="1">
        <v>0</v>
      </c>
      <c r="R694" s="2">
        <v>10.315199999999999</v>
      </c>
      <c r="S694" s="33">
        <f>Ahmed[[#This Row],[Profit]]-Ahmed[[#This Row],[Discount]]</f>
        <v>10.315199999999999</v>
      </c>
    </row>
    <row r="695" spans="1:19">
      <c r="A695" s="1">
        <v>693</v>
      </c>
      <c r="B695" s="1" t="s">
        <v>65</v>
      </c>
      <c r="C695" s="1" t="s">
        <v>49</v>
      </c>
      <c r="D695" s="1" t="s">
        <v>59</v>
      </c>
      <c r="E695" s="1" t="s">
        <v>60</v>
      </c>
      <c r="F695" s="1" t="s">
        <v>61</v>
      </c>
      <c r="G695" s="1" t="s">
        <v>76</v>
      </c>
      <c r="H695" s="33" t="str">
        <f>VLOOKUP(Ahmed[[#This Row],[Category]],Code!$C$2:$D$5,2,0)</f>
        <v>T-103</v>
      </c>
      <c r="I695" s="1" t="s">
        <v>118</v>
      </c>
      <c r="J695" t="s">
        <v>836</v>
      </c>
      <c r="K695" s="1">
        <v>166.24</v>
      </c>
      <c r="L695" s="33">
        <f>Ahmed[[#This Row],[Sales]]*$L$1</f>
        <v>24936</v>
      </c>
      <c r="M695" s="33"/>
      <c r="N6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95" s="33" t="str">
        <f>IF(Ahmed[[#This Row],[Sales]]&gt;=500,"High","low")</f>
        <v>low</v>
      </c>
      <c r="P695" s="1">
        <v>1</v>
      </c>
      <c r="Q695" s="1">
        <v>0</v>
      </c>
      <c r="R695" s="2">
        <v>24.936000000000007</v>
      </c>
      <c r="S695" s="33">
        <f>Ahmed[[#This Row],[Profit]]-Ahmed[[#This Row],[Discount]]</f>
        <v>24.936000000000007</v>
      </c>
    </row>
    <row r="696" spans="1:19">
      <c r="A696" s="1">
        <v>694</v>
      </c>
      <c r="B696" s="1" t="s">
        <v>65</v>
      </c>
      <c r="C696" s="1" t="s">
        <v>49</v>
      </c>
      <c r="D696" s="1" t="s">
        <v>59</v>
      </c>
      <c r="E696" s="1" t="s">
        <v>60</v>
      </c>
      <c r="F696" s="1" t="s">
        <v>61</v>
      </c>
      <c r="G696" s="1" t="s">
        <v>62</v>
      </c>
      <c r="H696" s="33" t="str">
        <f>VLOOKUP(Ahmed[[#This Row],[Category]],Code!$C$2:$D$5,2,0)</f>
        <v>O-102</v>
      </c>
      <c r="I696" s="1" t="s">
        <v>87</v>
      </c>
      <c r="J696" t="s">
        <v>837</v>
      </c>
      <c r="K696" s="1">
        <v>33.4</v>
      </c>
      <c r="L696" s="33">
        <f>Ahmed[[#This Row],[Sales]]*$L$1</f>
        <v>5010</v>
      </c>
      <c r="M696" s="33"/>
      <c r="N6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96" s="33" t="str">
        <f>IF(Ahmed[[#This Row],[Sales]]&gt;=500,"High","low")</f>
        <v>low</v>
      </c>
      <c r="P696" s="1">
        <v>5</v>
      </c>
      <c r="Q696" s="1">
        <v>0</v>
      </c>
      <c r="R696" s="2">
        <v>16.032</v>
      </c>
      <c r="S696" s="33">
        <f>Ahmed[[#This Row],[Profit]]-Ahmed[[#This Row],[Discount]]</f>
        <v>16.032</v>
      </c>
    </row>
    <row r="697" spans="1:19">
      <c r="A697" s="1">
        <v>695</v>
      </c>
      <c r="B697" s="1" t="s">
        <v>130</v>
      </c>
      <c r="C697" s="1" t="s">
        <v>92</v>
      </c>
      <c r="D697" s="1" t="s">
        <v>838</v>
      </c>
      <c r="E697" s="1" t="s">
        <v>113</v>
      </c>
      <c r="F697" s="1" t="s">
        <v>114</v>
      </c>
      <c r="G697" s="1" t="s">
        <v>62</v>
      </c>
      <c r="H697" s="33" t="str">
        <f>VLOOKUP(Ahmed[[#This Row],[Category]],Code!$C$2:$D$5,2,0)</f>
        <v>O-102</v>
      </c>
      <c r="I697" s="1" t="s">
        <v>74</v>
      </c>
      <c r="J697" t="s">
        <v>483</v>
      </c>
      <c r="K697" s="1">
        <v>198.27200000000002</v>
      </c>
      <c r="L697" s="33">
        <f>Ahmed[[#This Row],[Sales]]*$L$1</f>
        <v>29740.800000000003</v>
      </c>
      <c r="M697" s="33"/>
      <c r="N6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97" s="33" t="str">
        <f>IF(Ahmed[[#This Row],[Sales]]&gt;=500,"High","low")</f>
        <v>low</v>
      </c>
      <c r="P697" s="1">
        <v>8</v>
      </c>
      <c r="Q697" s="1">
        <v>0.2</v>
      </c>
      <c r="R697" s="2">
        <v>17.34879999999999</v>
      </c>
      <c r="S697" s="33">
        <f>Ahmed[[#This Row],[Profit]]-Ahmed[[#This Row],[Discount]]</f>
        <v>17.148799999999991</v>
      </c>
    </row>
    <row r="698" spans="1:19">
      <c r="A698" s="1">
        <v>696</v>
      </c>
      <c r="B698" s="1" t="s">
        <v>130</v>
      </c>
      <c r="C698" s="1" t="s">
        <v>92</v>
      </c>
      <c r="D698" s="1" t="s">
        <v>838</v>
      </c>
      <c r="E698" s="1" t="s">
        <v>113</v>
      </c>
      <c r="F698" s="1" t="s">
        <v>114</v>
      </c>
      <c r="G698" s="1" t="s">
        <v>62</v>
      </c>
      <c r="H698" s="33" t="str">
        <f>VLOOKUP(Ahmed[[#This Row],[Category]],Code!$C$2:$D$5,2,0)</f>
        <v>O-102</v>
      </c>
      <c r="I698" s="1" t="s">
        <v>63</v>
      </c>
      <c r="J698" t="s">
        <v>839</v>
      </c>
      <c r="K698" s="1">
        <v>47.360000000000007</v>
      </c>
      <c r="L698" s="33">
        <f>Ahmed[[#This Row],[Sales]]*$L$1</f>
        <v>7104.0000000000009</v>
      </c>
      <c r="M698" s="33"/>
      <c r="N6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98" s="33" t="str">
        <f>IF(Ahmed[[#This Row],[Sales]]&gt;=500,"High","low")</f>
        <v>low</v>
      </c>
      <c r="P698" s="1">
        <v>4</v>
      </c>
      <c r="Q698" s="1">
        <v>0.2</v>
      </c>
      <c r="R698" s="2">
        <v>17.759999999999998</v>
      </c>
      <c r="S698" s="33">
        <f>Ahmed[[#This Row],[Profit]]-Ahmed[[#This Row],[Discount]]</f>
        <v>17.559999999999999</v>
      </c>
    </row>
    <row r="699" spans="1:19">
      <c r="A699" s="1">
        <v>697</v>
      </c>
      <c r="B699" s="1" t="s">
        <v>130</v>
      </c>
      <c r="C699" s="1" t="s">
        <v>92</v>
      </c>
      <c r="D699" s="1" t="s">
        <v>838</v>
      </c>
      <c r="E699" s="1" t="s">
        <v>113</v>
      </c>
      <c r="F699" s="1" t="s">
        <v>114</v>
      </c>
      <c r="G699" s="1" t="s">
        <v>62</v>
      </c>
      <c r="H699" s="33" t="str">
        <f>VLOOKUP(Ahmed[[#This Row],[Category]],Code!$C$2:$D$5,2,0)</f>
        <v>O-102</v>
      </c>
      <c r="I699" s="1" t="s">
        <v>123</v>
      </c>
      <c r="J699" t="s">
        <v>205</v>
      </c>
      <c r="K699" s="1">
        <v>200.98400000000004</v>
      </c>
      <c r="L699" s="33">
        <f>Ahmed[[#This Row],[Sales]]*$L$1</f>
        <v>30147.600000000006</v>
      </c>
      <c r="M699" s="33"/>
      <c r="N6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699" s="33" t="str">
        <f>IF(Ahmed[[#This Row],[Sales]]&gt;=500,"High","low")</f>
        <v>low</v>
      </c>
      <c r="P699" s="1">
        <v>7</v>
      </c>
      <c r="Q699" s="1">
        <v>0.2</v>
      </c>
      <c r="R699" s="2">
        <v>62.807499999999976</v>
      </c>
      <c r="S699" s="33">
        <f>Ahmed[[#This Row],[Profit]]-Ahmed[[#This Row],[Discount]]</f>
        <v>62.607499999999973</v>
      </c>
    </row>
    <row r="700" spans="1:19">
      <c r="A700" s="1">
        <v>698</v>
      </c>
      <c r="B700" s="1" t="s">
        <v>130</v>
      </c>
      <c r="C700" s="1" t="s">
        <v>92</v>
      </c>
      <c r="D700" s="1" t="s">
        <v>838</v>
      </c>
      <c r="E700" s="1" t="s">
        <v>113</v>
      </c>
      <c r="F700" s="1" t="s">
        <v>114</v>
      </c>
      <c r="G700" s="1" t="s">
        <v>62</v>
      </c>
      <c r="H700" s="33" t="str">
        <f>VLOOKUP(Ahmed[[#This Row],[Category]],Code!$C$2:$D$5,2,0)</f>
        <v>O-102</v>
      </c>
      <c r="I700" s="1" t="s">
        <v>63</v>
      </c>
      <c r="J700" t="s">
        <v>840</v>
      </c>
      <c r="K700" s="1">
        <v>97.696000000000012</v>
      </c>
      <c r="L700" s="33">
        <f>Ahmed[[#This Row],[Sales]]*$L$1</f>
        <v>14654.400000000001</v>
      </c>
      <c r="M700" s="33"/>
      <c r="N7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00" s="33" t="str">
        <f>IF(Ahmed[[#This Row],[Sales]]&gt;=500,"High","low")</f>
        <v>low</v>
      </c>
      <c r="P700" s="1">
        <v>4</v>
      </c>
      <c r="Q700" s="1">
        <v>0.2</v>
      </c>
      <c r="R700" s="2">
        <v>31.751200000000001</v>
      </c>
      <c r="S700" s="33">
        <f>Ahmed[[#This Row],[Profit]]-Ahmed[[#This Row],[Discount]]</f>
        <v>31.551200000000001</v>
      </c>
    </row>
    <row r="701" spans="1:19">
      <c r="A701" s="1">
        <v>699</v>
      </c>
      <c r="B701" s="1" t="s">
        <v>130</v>
      </c>
      <c r="C701" s="1" t="s">
        <v>92</v>
      </c>
      <c r="D701" s="1" t="s">
        <v>838</v>
      </c>
      <c r="E701" s="1" t="s">
        <v>113</v>
      </c>
      <c r="F701" s="1" t="s">
        <v>114</v>
      </c>
      <c r="G701" s="1" t="s">
        <v>62</v>
      </c>
      <c r="H701" s="33" t="str">
        <f>VLOOKUP(Ahmed[[#This Row],[Category]],Code!$C$2:$D$5,2,0)</f>
        <v>O-102</v>
      </c>
      <c r="I701" s="1" t="s">
        <v>74</v>
      </c>
      <c r="J701" t="s">
        <v>841</v>
      </c>
      <c r="K701" s="1">
        <v>2.6960000000000002</v>
      </c>
      <c r="L701" s="33">
        <f>Ahmed[[#This Row],[Sales]]*$L$1</f>
        <v>404.40000000000003</v>
      </c>
      <c r="M701" s="33"/>
      <c r="N701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701" s="33" t="str">
        <f>IF(Ahmed[[#This Row],[Sales]]&gt;=500,"High","low")</f>
        <v>low</v>
      </c>
      <c r="P701" s="1">
        <v>1</v>
      </c>
      <c r="Q701" s="1">
        <v>0.2</v>
      </c>
      <c r="R701" s="2">
        <v>0.8088000000000003</v>
      </c>
      <c r="S701" s="33">
        <f>Ahmed[[#This Row],[Profit]]-Ahmed[[#This Row],[Discount]]</f>
        <v>0.60880000000000023</v>
      </c>
    </row>
    <row r="702" spans="1:19">
      <c r="A702" s="1">
        <v>700</v>
      </c>
      <c r="B702" s="1" t="s">
        <v>130</v>
      </c>
      <c r="C702" s="1" t="s">
        <v>92</v>
      </c>
      <c r="D702" s="1" t="s">
        <v>838</v>
      </c>
      <c r="E702" s="1" t="s">
        <v>113</v>
      </c>
      <c r="F702" s="1" t="s">
        <v>114</v>
      </c>
      <c r="G702" s="1" t="s">
        <v>62</v>
      </c>
      <c r="H702" s="33" t="str">
        <f>VLOOKUP(Ahmed[[#This Row],[Category]],Code!$C$2:$D$5,2,0)</f>
        <v>O-102</v>
      </c>
      <c r="I702" s="1" t="s">
        <v>79</v>
      </c>
      <c r="J702" t="s">
        <v>842</v>
      </c>
      <c r="K702" s="1">
        <v>18.588000000000005</v>
      </c>
      <c r="L702" s="33">
        <f>Ahmed[[#This Row],[Sales]]*$L$1</f>
        <v>2788.2000000000007</v>
      </c>
      <c r="M702" s="33"/>
      <c r="N7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02" s="33" t="str">
        <f>IF(Ahmed[[#This Row],[Sales]]&gt;=500,"High","low")</f>
        <v>low</v>
      </c>
      <c r="P702" s="1">
        <v>2</v>
      </c>
      <c r="Q702" s="1">
        <v>0.7</v>
      </c>
      <c r="R702" s="2">
        <v>-13.6312</v>
      </c>
      <c r="S702" s="33">
        <f>Ahmed[[#This Row],[Profit]]-Ahmed[[#This Row],[Discount]]</f>
        <v>-14.331199999999999</v>
      </c>
    </row>
    <row r="703" spans="1:19">
      <c r="A703" s="1">
        <v>701</v>
      </c>
      <c r="B703" s="1" t="s">
        <v>130</v>
      </c>
      <c r="C703" s="1" t="s">
        <v>92</v>
      </c>
      <c r="D703" s="1" t="s">
        <v>838</v>
      </c>
      <c r="E703" s="1" t="s">
        <v>113</v>
      </c>
      <c r="F703" s="1" t="s">
        <v>114</v>
      </c>
      <c r="G703" s="1" t="s">
        <v>62</v>
      </c>
      <c r="H703" s="33" t="str">
        <f>VLOOKUP(Ahmed[[#This Row],[Category]],Code!$C$2:$D$5,2,0)</f>
        <v>O-102</v>
      </c>
      <c r="I703" s="1" t="s">
        <v>79</v>
      </c>
      <c r="J703" t="s">
        <v>500</v>
      </c>
      <c r="K703" s="1">
        <v>4.8960000000000008</v>
      </c>
      <c r="L703" s="33">
        <f>Ahmed[[#This Row],[Sales]]*$L$1</f>
        <v>734.40000000000009</v>
      </c>
      <c r="M703" s="33"/>
      <c r="N703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703" s="33" t="str">
        <f>IF(Ahmed[[#This Row],[Sales]]&gt;=500,"High","low")</f>
        <v>low</v>
      </c>
      <c r="P703" s="1">
        <v>3</v>
      </c>
      <c r="Q703" s="1">
        <v>0.7</v>
      </c>
      <c r="R703" s="2">
        <v>-3.4271999999999991</v>
      </c>
      <c r="S703" s="33">
        <f>Ahmed[[#This Row],[Profit]]-Ahmed[[#This Row],[Discount]]</f>
        <v>-4.1271999999999993</v>
      </c>
    </row>
    <row r="704" spans="1:19">
      <c r="A704" s="1">
        <v>702</v>
      </c>
      <c r="B704" s="1" t="s">
        <v>65</v>
      </c>
      <c r="C704" s="1" t="s">
        <v>58</v>
      </c>
      <c r="D704" s="1" t="s">
        <v>814</v>
      </c>
      <c r="E704" s="1" t="s">
        <v>248</v>
      </c>
      <c r="F704" s="1" t="s">
        <v>114</v>
      </c>
      <c r="G704" s="1" t="s">
        <v>53</v>
      </c>
      <c r="H704" s="33" t="str">
        <f>VLOOKUP(Ahmed[[#This Row],[Category]],Code!$C$2:$D$5,2,0)</f>
        <v>F-101</v>
      </c>
      <c r="I704" s="1" t="s">
        <v>72</v>
      </c>
      <c r="J704" t="s">
        <v>362</v>
      </c>
      <c r="K704" s="1">
        <v>15.072000000000003</v>
      </c>
      <c r="L704" s="33">
        <f>Ahmed[[#This Row],[Sales]]*$L$1</f>
        <v>2260.8000000000002</v>
      </c>
      <c r="M704" s="33"/>
      <c r="N7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04" s="33" t="str">
        <f>IF(Ahmed[[#This Row],[Sales]]&gt;=500,"High","low")</f>
        <v>low</v>
      </c>
      <c r="P704" s="1">
        <v>3</v>
      </c>
      <c r="Q704" s="1">
        <v>0.2</v>
      </c>
      <c r="R704" s="2">
        <v>4.1448</v>
      </c>
      <c r="S704" s="33">
        <f>Ahmed[[#This Row],[Profit]]-Ahmed[[#This Row],[Discount]]</f>
        <v>3.9447999999999999</v>
      </c>
    </row>
    <row r="705" spans="1:19">
      <c r="A705" s="1">
        <v>703</v>
      </c>
      <c r="B705" s="1" t="s">
        <v>48</v>
      </c>
      <c r="C705" s="1" t="s">
        <v>58</v>
      </c>
      <c r="D705" s="1" t="s">
        <v>89</v>
      </c>
      <c r="E705" s="1" t="s">
        <v>90</v>
      </c>
      <c r="F705" s="1" t="s">
        <v>61</v>
      </c>
      <c r="G705" s="1" t="s">
        <v>53</v>
      </c>
      <c r="H705" s="33" t="str">
        <f>VLOOKUP(Ahmed[[#This Row],[Category]],Code!$C$2:$D$5,2,0)</f>
        <v>F-101</v>
      </c>
      <c r="I705" s="1" t="s">
        <v>72</v>
      </c>
      <c r="J705" t="s">
        <v>843</v>
      </c>
      <c r="K705" s="1">
        <v>209.88</v>
      </c>
      <c r="L705" s="33">
        <f>Ahmed[[#This Row],[Sales]]*$L$1</f>
        <v>31482</v>
      </c>
      <c r="M705" s="33"/>
      <c r="N7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05" s="33" t="str">
        <f>IF(Ahmed[[#This Row],[Sales]]&gt;=500,"High","low")</f>
        <v>low</v>
      </c>
      <c r="P705" s="1">
        <v>3</v>
      </c>
      <c r="Q705" s="1">
        <v>0</v>
      </c>
      <c r="R705" s="2">
        <v>35.679599999999979</v>
      </c>
      <c r="S705" s="33">
        <f>Ahmed[[#This Row],[Profit]]-Ahmed[[#This Row],[Discount]]</f>
        <v>35.679599999999979</v>
      </c>
    </row>
    <row r="706" spans="1:19">
      <c r="A706" s="1">
        <v>704</v>
      </c>
      <c r="B706" s="1" t="s">
        <v>65</v>
      </c>
      <c r="C706" s="1" t="s">
        <v>49</v>
      </c>
      <c r="D706" s="1" t="s">
        <v>487</v>
      </c>
      <c r="E706" s="1" t="s">
        <v>60</v>
      </c>
      <c r="F706" s="1" t="s">
        <v>61</v>
      </c>
      <c r="G706" s="1" t="s">
        <v>53</v>
      </c>
      <c r="H706" s="33" t="str">
        <f>VLOOKUP(Ahmed[[#This Row],[Category]],Code!$C$2:$D$5,2,0)</f>
        <v>F-101</v>
      </c>
      <c r="I706" s="1" t="s">
        <v>68</v>
      </c>
      <c r="J706" t="s">
        <v>844</v>
      </c>
      <c r="K706" s="1">
        <v>369.91200000000003</v>
      </c>
      <c r="L706" s="33">
        <f>Ahmed[[#This Row],[Sales]]*$L$1</f>
        <v>55486.8</v>
      </c>
      <c r="M706" s="33"/>
      <c r="N7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06" s="33" t="str">
        <f>IF(Ahmed[[#This Row],[Sales]]&gt;=500,"High","low")</f>
        <v>low</v>
      </c>
      <c r="P706" s="1">
        <v>3</v>
      </c>
      <c r="Q706" s="1">
        <v>0.2</v>
      </c>
      <c r="R706" s="2">
        <v>-13.871700000000047</v>
      </c>
      <c r="S706" s="33">
        <f>Ahmed[[#This Row],[Profit]]-Ahmed[[#This Row],[Discount]]</f>
        <v>-14.071700000000046</v>
      </c>
    </row>
    <row r="707" spans="1:19">
      <c r="A707" s="1">
        <v>705</v>
      </c>
      <c r="B707" s="1" t="s">
        <v>65</v>
      </c>
      <c r="C707" s="1" t="s">
        <v>58</v>
      </c>
      <c r="D707" s="1" t="s">
        <v>845</v>
      </c>
      <c r="E707" s="1" t="s">
        <v>86</v>
      </c>
      <c r="F707" s="1" t="s">
        <v>52</v>
      </c>
      <c r="G707" s="1" t="s">
        <v>62</v>
      </c>
      <c r="H707" s="33" t="str">
        <f>VLOOKUP(Ahmed[[#This Row],[Category]],Code!$C$2:$D$5,2,0)</f>
        <v>O-102</v>
      </c>
      <c r="I707" s="1" t="s">
        <v>87</v>
      </c>
      <c r="J707" t="s">
        <v>846</v>
      </c>
      <c r="K707" s="1">
        <v>10.368000000000002</v>
      </c>
      <c r="L707" s="33">
        <f>Ahmed[[#This Row],[Sales]]*$L$1</f>
        <v>1555.2000000000003</v>
      </c>
      <c r="M707" s="33"/>
      <c r="N70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707" s="33" t="str">
        <f>IF(Ahmed[[#This Row],[Sales]]&gt;=500,"High","low")</f>
        <v>low</v>
      </c>
      <c r="P707" s="1">
        <v>2</v>
      </c>
      <c r="Q707" s="1">
        <v>0.2</v>
      </c>
      <c r="R707" s="2">
        <v>3.6288</v>
      </c>
      <c r="S707" s="33">
        <f>Ahmed[[#This Row],[Profit]]-Ahmed[[#This Row],[Discount]]</f>
        <v>3.4287999999999998</v>
      </c>
    </row>
    <row r="708" spans="1:19">
      <c r="A708" s="1">
        <v>706</v>
      </c>
      <c r="B708" s="1" t="s">
        <v>65</v>
      </c>
      <c r="C708" s="1" t="s">
        <v>58</v>
      </c>
      <c r="D708" s="1" t="s">
        <v>845</v>
      </c>
      <c r="E708" s="1" t="s">
        <v>86</v>
      </c>
      <c r="F708" s="1" t="s">
        <v>52</v>
      </c>
      <c r="G708" s="1" t="s">
        <v>62</v>
      </c>
      <c r="H708" s="33" t="str">
        <f>VLOOKUP(Ahmed[[#This Row],[Category]],Code!$C$2:$D$5,2,0)</f>
        <v>O-102</v>
      </c>
      <c r="I708" s="1" t="s">
        <v>81</v>
      </c>
      <c r="J708" t="s">
        <v>847</v>
      </c>
      <c r="K708" s="1">
        <v>166.84</v>
      </c>
      <c r="L708" s="33">
        <f>Ahmed[[#This Row],[Sales]]*$L$1</f>
        <v>25026</v>
      </c>
      <c r="M708" s="33"/>
      <c r="N7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08" s="33" t="str">
        <f>IF(Ahmed[[#This Row],[Sales]]&gt;=500,"High","low")</f>
        <v>low</v>
      </c>
      <c r="P708" s="1">
        <v>5</v>
      </c>
      <c r="Q708" s="1">
        <v>0.2</v>
      </c>
      <c r="R708" s="2">
        <v>18.769499999999987</v>
      </c>
      <c r="S708" s="33">
        <f>Ahmed[[#This Row],[Profit]]-Ahmed[[#This Row],[Discount]]</f>
        <v>18.569499999999987</v>
      </c>
    </row>
    <row r="709" spans="1:19">
      <c r="A709" s="1">
        <v>707</v>
      </c>
      <c r="B709" s="1" t="s">
        <v>65</v>
      </c>
      <c r="C709" s="1" t="s">
        <v>58</v>
      </c>
      <c r="D709" s="1" t="s">
        <v>845</v>
      </c>
      <c r="E709" s="1" t="s">
        <v>86</v>
      </c>
      <c r="F709" s="1" t="s">
        <v>52</v>
      </c>
      <c r="G709" s="1" t="s">
        <v>76</v>
      </c>
      <c r="H709" s="33" t="str">
        <f>VLOOKUP(Ahmed[[#This Row],[Category]],Code!$C$2:$D$5,2,0)</f>
        <v>T-103</v>
      </c>
      <c r="I709" s="1" t="s">
        <v>118</v>
      </c>
      <c r="J709" t="s">
        <v>689</v>
      </c>
      <c r="K709" s="1">
        <v>15.216000000000001</v>
      </c>
      <c r="L709" s="33">
        <f>Ahmed[[#This Row],[Sales]]*$L$1</f>
        <v>2282.4</v>
      </c>
      <c r="M709" s="33"/>
      <c r="N7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09" s="33" t="str">
        <f>IF(Ahmed[[#This Row],[Sales]]&gt;=500,"High","low")</f>
        <v>low</v>
      </c>
      <c r="P709" s="1">
        <v>1</v>
      </c>
      <c r="Q709" s="1">
        <v>0.2</v>
      </c>
      <c r="R709" s="2">
        <v>2.2823999999999991</v>
      </c>
      <c r="S709" s="33">
        <f>Ahmed[[#This Row],[Profit]]-Ahmed[[#This Row],[Discount]]</f>
        <v>2.0823999999999989</v>
      </c>
    </row>
    <row r="710" spans="1:19">
      <c r="A710" s="1">
        <v>708</v>
      </c>
      <c r="B710" s="1" t="s">
        <v>130</v>
      </c>
      <c r="C710" s="1" t="s">
        <v>49</v>
      </c>
      <c r="D710" s="1" t="s">
        <v>161</v>
      </c>
      <c r="E710" s="1" t="s">
        <v>162</v>
      </c>
      <c r="F710" s="1" t="s">
        <v>114</v>
      </c>
      <c r="G710" s="1" t="s">
        <v>76</v>
      </c>
      <c r="H710" s="33" t="str">
        <f>VLOOKUP(Ahmed[[#This Row],[Category]],Code!$C$2:$D$5,2,0)</f>
        <v>T-103</v>
      </c>
      <c r="I710" s="1" t="s">
        <v>118</v>
      </c>
      <c r="J710" t="s">
        <v>430</v>
      </c>
      <c r="K710" s="1">
        <v>119.96</v>
      </c>
      <c r="L710" s="33">
        <f>Ahmed[[#This Row],[Sales]]*$L$1</f>
        <v>17994</v>
      </c>
      <c r="M710" s="33"/>
      <c r="N7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10" s="33" t="str">
        <f>IF(Ahmed[[#This Row],[Sales]]&gt;=500,"High","low")</f>
        <v>low</v>
      </c>
      <c r="P710" s="1">
        <v>4</v>
      </c>
      <c r="Q710" s="1">
        <v>0</v>
      </c>
      <c r="R710" s="2">
        <v>52.78240000000001</v>
      </c>
      <c r="S710" s="33">
        <f>Ahmed[[#This Row],[Profit]]-Ahmed[[#This Row],[Discount]]</f>
        <v>52.78240000000001</v>
      </c>
    </row>
    <row r="711" spans="1:19">
      <c r="A711" s="1">
        <v>709</v>
      </c>
      <c r="B711" s="1" t="s">
        <v>130</v>
      </c>
      <c r="C711" s="1" t="s">
        <v>49</v>
      </c>
      <c r="D711" s="1" t="s">
        <v>161</v>
      </c>
      <c r="E711" s="1" t="s">
        <v>162</v>
      </c>
      <c r="F711" s="1" t="s">
        <v>114</v>
      </c>
      <c r="G711" s="1" t="s">
        <v>53</v>
      </c>
      <c r="H711" s="33" t="str">
        <f>VLOOKUP(Ahmed[[#This Row],[Category]],Code!$C$2:$D$5,2,0)</f>
        <v>F-101</v>
      </c>
      <c r="I711" s="1" t="s">
        <v>54</v>
      </c>
      <c r="J711" t="s">
        <v>848</v>
      </c>
      <c r="K711" s="1">
        <v>883.92</v>
      </c>
      <c r="L711" s="33">
        <f>Ahmed[[#This Row],[Sales]]*$L$1</f>
        <v>132588</v>
      </c>
      <c r="M711" s="33"/>
      <c r="N7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11" s="33" t="str">
        <f>IF(Ahmed[[#This Row],[Sales]]&gt;=500,"High","low")</f>
        <v>High</v>
      </c>
      <c r="P711" s="1">
        <v>5</v>
      </c>
      <c r="Q711" s="1">
        <v>0.2</v>
      </c>
      <c r="R711" s="2">
        <v>-110.49000000000007</v>
      </c>
      <c r="S711" s="33">
        <f>Ahmed[[#This Row],[Profit]]-Ahmed[[#This Row],[Discount]]</f>
        <v>-110.69000000000007</v>
      </c>
    </row>
    <row r="712" spans="1:19">
      <c r="A712" s="1">
        <v>710</v>
      </c>
      <c r="B712" s="1" t="s">
        <v>130</v>
      </c>
      <c r="C712" s="1" t="s">
        <v>49</v>
      </c>
      <c r="D712" s="1" t="s">
        <v>161</v>
      </c>
      <c r="E712" s="1" t="s">
        <v>162</v>
      </c>
      <c r="F712" s="1" t="s">
        <v>114</v>
      </c>
      <c r="G712" s="1" t="s">
        <v>62</v>
      </c>
      <c r="H712" s="33" t="str">
        <f>VLOOKUP(Ahmed[[#This Row],[Category]],Code!$C$2:$D$5,2,0)</f>
        <v>O-102</v>
      </c>
      <c r="I712" s="1" t="s">
        <v>79</v>
      </c>
      <c r="J712" t="s">
        <v>555</v>
      </c>
      <c r="K712" s="1">
        <v>46.72</v>
      </c>
      <c r="L712" s="33">
        <f>Ahmed[[#This Row],[Sales]]*$L$1</f>
        <v>7008</v>
      </c>
      <c r="M712" s="33"/>
      <c r="N7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12" s="33" t="str">
        <f>IF(Ahmed[[#This Row],[Sales]]&gt;=500,"High","low")</f>
        <v>low</v>
      </c>
      <c r="P712" s="1">
        <v>8</v>
      </c>
      <c r="Q712" s="1">
        <v>0.2</v>
      </c>
      <c r="R712" s="2">
        <v>15.767999999999997</v>
      </c>
      <c r="S712" s="33">
        <f>Ahmed[[#This Row],[Profit]]-Ahmed[[#This Row],[Discount]]</f>
        <v>15.567999999999998</v>
      </c>
    </row>
    <row r="713" spans="1:19">
      <c r="A713" s="1">
        <v>711</v>
      </c>
      <c r="B713" s="1" t="s">
        <v>130</v>
      </c>
      <c r="C713" s="1" t="s">
        <v>92</v>
      </c>
      <c r="D713" s="1" t="s">
        <v>161</v>
      </c>
      <c r="E713" s="1" t="s">
        <v>162</v>
      </c>
      <c r="F713" s="1" t="s">
        <v>114</v>
      </c>
      <c r="G713" s="1" t="s">
        <v>62</v>
      </c>
      <c r="H713" s="33" t="str">
        <f>VLOOKUP(Ahmed[[#This Row],[Category]],Code!$C$2:$D$5,2,0)</f>
        <v>O-102</v>
      </c>
      <c r="I713" s="1" t="s">
        <v>87</v>
      </c>
      <c r="J713" t="s">
        <v>646</v>
      </c>
      <c r="K713" s="1">
        <v>55.48</v>
      </c>
      <c r="L713" s="33">
        <f>Ahmed[[#This Row],[Sales]]*$L$1</f>
        <v>8322</v>
      </c>
      <c r="M713" s="33"/>
      <c r="N7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13" s="33" t="str">
        <f>IF(Ahmed[[#This Row],[Sales]]&gt;=500,"High","low")</f>
        <v>low</v>
      </c>
      <c r="P713" s="1">
        <v>1</v>
      </c>
      <c r="Q713" s="1">
        <v>0</v>
      </c>
      <c r="R713" s="2">
        <v>26.630399999999998</v>
      </c>
      <c r="S713" s="33">
        <f>Ahmed[[#This Row],[Profit]]-Ahmed[[#This Row],[Discount]]</f>
        <v>26.630399999999998</v>
      </c>
    </row>
    <row r="714" spans="1:19">
      <c r="A714" s="1">
        <v>712</v>
      </c>
      <c r="B714" s="1" t="s">
        <v>65</v>
      </c>
      <c r="C714" s="1" t="s">
        <v>49</v>
      </c>
      <c r="D714" s="1" t="s">
        <v>849</v>
      </c>
      <c r="E714" s="1" t="s">
        <v>67</v>
      </c>
      <c r="F714" s="1" t="s">
        <v>52</v>
      </c>
      <c r="G714" s="1" t="s">
        <v>62</v>
      </c>
      <c r="H714" s="33" t="str">
        <f>VLOOKUP(Ahmed[[#This Row],[Category]],Code!$C$2:$D$5,2,0)</f>
        <v>O-102</v>
      </c>
      <c r="I714" s="1" t="s">
        <v>123</v>
      </c>
      <c r="J714" t="s">
        <v>850</v>
      </c>
      <c r="K714" s="1">
        <v>24.448</v>
      </c>
      <c r="L714" s="33">
        <f>Ahmed[[#This Row],[Sales]]*$L$1</f>
        <v>3667.2000000000003</v>
      </c>
      <c r="M714" s="33"/>
      <c r="N7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14" s="33" t="str">
        <f>IF(Ahmed[[#This Row],[Sales]]&gt;=500,"High","low")</f>
        <v>low</v>
      </c>
      <c r="P714" s="1">
        <v>4</v>
      </c>
      <c r="Q714" s="1">
        <v>0.2</v>
      </c>
      <c r="R714" s="2">
        <v>8.8623999999999992</v>
      </c>
      <c r="S714" s="33">
        <f>Ahmed[[#This Row],[Profit]]-Ahmed[[#This Row],[Discount]]</f>
        <v>8.6623999999999999</v>
      </c>
    </row>
    <row r="715" spans="1:19">
      <c r="A715" s="1">
        <v>713</v>
      </c>
      <c r="B715" s="1" t="s">
        <v>65</v>
      </c>
      <c r="C715" s="1" t="s">
        <v>58</v>
      </c>
      <c r="D715" s="1" t="s">
        <v>851</v>
      </c>
      <c r="E715" s="1" t="s">
        <v>162</v>
      </c>
      <c r="F715" s="1" t="s">
        <v>114</v>
      </c>
      <c r="G715" s="1" t="s">
        <v>62</v>
      </c>
      <c r="H715" s="33" t="str">
        <f>VLOOKUP(Ahmed[[#This Row],[Category]],Code!$C$2:$D$5,2,0)</f>
        <v>O-102</v>
      </c>
      <c r="I715" s="1" t="s">
        <v>81</v>
      </c>
      <c r="J715" t="s">
        <v>852</v>
      </c>
      <c r="K715" s="1">
        <v>281.34000000000003</v>
      </c>
      <c r="L715" s="33">
        <f>Ahmed[[#This Row],[Sales]]*$L$1</f>
        <v>42201.000000000007</v>
      </c>
      <c r="M715" s="33"/>
      <c r="N7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15" s="33" t="str">
        <f>IF(Ahmed[[#This Row],[Sales]]&gt;=500,"High","low")</f>
        <v>low</v>
      </c>
      <c r="P715" s="1">
        <v>6</v>
      </c>
      <c r="Q715" s="1">
        <v>0</v>
      </c>
      <c r="R715" s="2">
        <v>109.72260000000001</v>
      </c>
      <c r="S715" s="33">
        <f>Ahmed[[#This Row],[Profit]]-Ahmed[[#This Row],[Discount]]</f>
        <v>109.72260000000001</v>
      </c>
    </row>
    <row r="716" spans="1:19">
      <c r="A716" s="1">
        <v>714</v>
      </c>
      <c r="B716" s="1" t="s">
        <v>65</v>
      </c>
      <c r="C716" s="1" t="s">
        <v>58</v>
      </c>
      <c r="D716" s="1" t="s">
        <v>851</v>
      </c>
      <c r="E716" s="1" t="s">
        <v>162</v>
      </c>
      <c r="F716" s="1" t="s">
        <v>114</v>
      </c>
      <c r="G716" s="1" t="s">
        <v>76</v>
      </c>
      <c r="H716" s="33" t="str">
        <f>VLOOKUP(Ahmed[[#This Row],[Category]],Code!$C$2:$D$5,2,0)</f>
        <v>T-103</v>
      </c>
      <c r="I716" s="1" t="s">
        <v>77</v>
      </c>
      <c r="J716" t="s">
        <v>557</v>
      </c>
      <c r="K716" s="1">
        <v>307.98</v>
      </c>
      <c r="L716" s="33">
        <f>Ahmed[[#This Row],[Sales]]*$L$1</f>
        <v>46197</v>
      </c>
      <c r="M716" s="33"/>
      <c r="N7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16" s="33" t="str">
        <f>IF(Ahmed[[#This Row],[Sales]]&gt;=500,"High","low")</f>
        <v>low</v>
      </c>
      <c r="P716" s="1">
        <v>2</v>
      </c>
      <c r="Q716" s="1">
        <v>0</v>
      </c>
      <c r="R716" s="2">
        <v>89.314199999999971</v>
      </c>
      <c r="S716" s="33">
        <f>Ahmed[[#This Row],[Profit]]-Ahmed[[#This Row],[Discount]]</f>
        <v>89.314199999999971</v>
      </c>
    </row>
    <row r="717" spans="1:19">
      <c r="A717" s="1">
        <v>715</v>
      </c>
      <c r="B717" s="1" t="s">
        <v>65</v>
      </c>
      <c r="C717" s="1" t="s">
        <v>58</v>
      </c>
      <c r="D717" s="1" t="s">
        <v>851</v>
      </c>
      <c r="E717" s="1" t="s">
        <v>162</v>
      </c>
      <c r="F717" s="1" t="s">
        <v>114</v>
      </c>
      <c r="G717" s="1" t="s">
        <v>76</v>
      </c>
      <c r="H717" s="33" t="str">
        <f>VLOOKUP(Ahmed[[#This Row],[Category]],Code!$C$2:$D$5,2,0)</f>
        <v>T-103</v>
      </c>
      <c r="I717" s="1" t="s">
        <v>118</v>
      </c>
      <c r="J717" t="s">
        <v>853</v>
      </c>
      <c r="K717" s="1">
        <v>299.96999999999997</v>
      </c>
      <c r="L717" s="33">
        <f>Ahmed[[#This Row],[Sales]]*$L$1</f>
        <v>44995.499999999993</v>
      </c>
      <c r="M717" s="33"/>
      <c r="N7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17" s="33" t="str">
        <f>IF(Ahmed[[#This Row],[Sales]]&gt;=500,"High","low")</f>
        <v>low</v>
      </c>
      <c r="P717" s="1">
        <v>3</v>
      </c>
      <c r="Q717" s="1">
        <v>0</v>
      </c>
      <c r="R717" s="2">
        <v>113.98860000000001</v>
      </c>
      <c r="S717" s="33">
        <f>Ahmed[[#This Row],[Profit]]-Ahmed[[#This Row],[Discount]]</f>
        <v>113.98860000000001</v>
      </c>
    </row>
    <row r="718" spans="1:19">
      <c r="A718" s="1">
        <v>716</v>
      </c>
      <c r="B718" s="1" t="s">
        <v>48</v>
      </c>
      <c r="C718" s="1" t="s">
        <v>58</v>
      </c>
      <c r="D718" s="1" t="s">
        <v>89</v>
      </c>
      <c r="E718" s="1" t="s">
        <v>90</v>
      </c>
      <c r="F718" s="1" t="s">
        <v>61</v>
      </c>
      <c r="G718" s="1" t="s">
        <v>62</v>
      </c>
      <c r="H718" s="33" t="str">
        <f>VLOOKUP(Ahmed[[#This Row],[Category]],Code!$C$2:$D$5,2,0)</f>
        <v>O-102</v>
      </c>
      <c r="I718" s="1" t="s">
        <v>79</v>
      </c>
      <c r="J718" t="s">
        <v>854</v>
      </c>
      <c r="K718" s="1">
        <v>19.920000000000002</v>
      </c>
      <c r="L718" s="33">
        <f>Ahmed[[#This Row],[Sales]]*$L$1</f>
        <v>2988.0000000000005</v>
      </c>
      <c r="M718" s="33"/>
      <c r="N7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18" s="33" t="str">
        <f>IF(Ahmed[[#This Row],[Sales]]&gt;=500,"High","low")</f>
        <v>low</v>
      </c>
      <c r="P718" s="1">
        <v>5</v>
      </c>
      <c r="Q718" s="1">
        <v>0.2</v>
      </c>
      <c r="R718" s="2">
        <v>6.9719999999999995</v>
      </c>
      <c r="S718" s="33">
        <f>Ahmed[[#This Row],[Profit]]-Ahmed[[#This Row],[Discount]]</f>
        <v>6.7719999999999994</v>
      </c>
    </row>
    <row r="719" spans="1:19">
      <c r="A719" s="1">
        <v>717</v>
      </c>
      <c r="B719" s="1" t="s">
        <v>130</v>
      </c>
      <c r="C719" s="1" t="s">
        <v>49</v>
      </c>
      <c r="D719" s="1" t="s">
        <v>151</v>
      </c>
      <c r="E719" s="1" t="s">
        <v>152</v>
      </c>
      <c r="F719" s="1" t="s">
        <v>114</v>
      </c>
      <c r="G719" s="1" t="s">
        <v>53</v>
      </c>
      <c r="H719" s="33" t="str">
        <f>VLOOKUP(Ahmed[[#This Row],[Category]],Code!$C$2:$D$5,2,0)</f>
        <v>F-101</v>
      </c>
      <c r="I719" s="1" t="s">
        <v>72</v>
      </c>
      <c r="J719" t="s">
        <v>774</v>
      </c>
      <c r="K719" s="1">
        <v>9.94</v>
      </c>
      <c r="L719" s="33">
        <f>Ahmed[[#This Row],[Sales]]*$L$1</f>
        <v>1491</v>
      </c>
      <c r="M719" s="33"/>
      <c r="N71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719" s="33" t="str">
        <f>IF(Ahmed[[#This Row],[Sales]]&gt;=500,"High","low")</f>
        <v>low</v>
      </c>
      <c r="P719" s="1">
        <v>2</v>
      </c>
      <c r="Q719" s="1">
        <v>0</v>
      </c>
      <c r="R719" s="2">
        <v>3.0813999999999995</v>
      </c>
      <c r="S719" s="33">
        <f>Ahmed[[#This Row],[Profit]]-Ahmed[[#This Row],[Discount]]</f>
        <v>3.0813999999999995</v>
      </c>
    </row>
    <row r="720" spans="1:19">
      <c r="A720" s="1">
        <v>718</v>
      </c>
      <c r="B720" s="1" t="s">
        <v>65</v>
      </c>
      <c r="C720" s="1" t="s">
        <v>49</v>
      </c>
      <c r="D720" s="1" t="s">
        <v>287</v>
      </c>
      <c r="E720" s="1" t="s">
        <v>248</v>
      </c>
      <c r="F720" s="1" t="s">
        <v>114</v>
      </c>
      <c r="G720" s="1" t="s">
        <v>53</v>
      </c>
      <c r="H720" s="33" t="str">
        <f>VLOOKUP(Ahmed[[#This Row],[Category]],Code!$C$2:$D$5,2,0)</f>
        <v>F-101</v>
      </c>
      <c r="I720" s="1" t="s">
        <v>72</v>
      </c>
      <c r="J720" t="s">
        <v>855</v>
      </c>
      <c r="K720" s="1">
        <v>103.05599999999998</v>
      </c>
      <c r="L720" s="33">
        <f>Ahmed[[#This Row],[Sales]]*$L$1</f>
        <v>15458.399999999998</v>
      </c>
      <c r="M720" s="33"/>
      <c r="N7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20" s="33" t="str">
        <f>IF(Ahmed[[#This Row],[Sales]]&gt;=500,"High","low")</f>
        <v>low</v>
      </c>
      <c r="P720" s="1">
        <v>3</v>
      </c>
      <c r="Q720" s="1">
        <v>0.2</v>
      </c>
      <c r="R720" s="2">
        <v>24.475800000000007</v>
      </c>
      <c r="S720" s="33">
        <f>Ahmed[[#This Row],[Profit]]-Ahmed[[#This Row],[Discount]]</f>
        <v>24.275800000000007</v>
      </c>
    </row>
    <row r="721" spans="1:19">
      <c r="A721" s="1">
        <v>719</v>
      </c>
      <c r="B721" s="1" t="s">
        <v>65</v>
      </c>
      <c r="C721" s="1" t="s">
        <v>92</v>
      </c>
      <c r="D721" s="1" t="s">
        <v>116</v>
      </c>
      <c r="E721" s="1" t="s">
        <v>102</v>
      </c>
      <c r="F721" s="1" t="s">
        <v>61</v>
      </c>
      <c r="G721" s="1" t="s">
        <v>62</v>
      </c>
      <c r="H721" s="33" t="str">
        <f>VLOOKUP(Ahmed[[#This Row],[Category]],Code!$C$2:$D$5,2,0)</f>
        <v>O-102</v>
      </c>
      <c r="I721" s="1" t="s">
        <v>79</v>
      </c>
      <c r="J721" t="s">
        <v>678</v>
      </c>
      <c r="K721" s="1">
        <v>59.808000000000007</v>
      </c>
      <c r="L721" s="33">
        <f>Ahmed[[#This Row],[Sales]]*$L$1</f>
        <v>8971.2000000000007</v>
      </c>
      <c r="M721" s="33"/>
      <c r="N7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21" s="33" t="str">
        <f>IF(Ahmed[[#This Row],[Sales]]&gt;=500,"High","low")</f>
        <v>low</v>
      </c>
      <c r="P721" s="1">
        <v>3</v>
      </c>
      <c r="Q721" s="1">
        <v>0.2</v>
      </c>
      <c r="R721" s="2">
        <v>19.4376</v>
      </c>
      <c r="S721" s="33">
        <f>Ahmed[[#This Row],[Profit]]-Ahmed[[#This Row],[Discount]]</f>
        <v>19.2376</v>
      </c>
    </row>
    <row r="722" spans="1:19">
      <c r="A722" s="1">
        <v>720</v>
      </c>
      <c r="B722" s="1" t="s">
        <v>65</v>
      </c>
      <c r="C722" s="1" t="s">
        <v>92</v>
      </c>
      <c r="D722" s="1" t="s">
        <v>116</v>
      </c>
      <c r="E722" s="1" t="s">
        <v>102</v>
      </c>
      <c r="F722" s="1" t="s">
        <v>61</v>
      </c>
      <c r="G722" s="1" t="s">
        <v>53</v>
      </c>
      <c r="H722" s="33" t="str">
        <f>VLOOKUP(Ahmed[[#This Row],[Category]],Code!$C$2:$D$5,2,0)</f>
        <v>F-101</v>
      </c>
      <c r="I722" s="1" t="s">
        <v>72</v>
      </c>
      <c r="J722" t="s">
        <v>615</v>
      </c>
      <c r="K722" s="1">
        <v>73.320000000000007</v>
      </c>
      <c r="L722" s="33">
        <f>Ahmed[[#This Row],[Sales]]*$L$1</f>
        <v>10998.000000000002</v>
      </c>
      <c r="M722" s="33"/>
      <c r="N7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22" s="33" t="str">
        <f>IF(Ahmed[[#This Row],[Sales]]&gt;=500,"High","low")</f>
        <v>low</v>
      </c>
      <c r="P722" s="1">
        <v>6</v>
      </c>
      <c r="Q722" s="1">
        <v>0</v>
      </c>
      <c r="R722" s="2">
        <v>21.995999999999992</v>
      </c>
      <c r="S722" s="33">
        <f>Ahmed[[#This Row],[Profit]]-Ahmed[[#This Row],[Discount]]</f>
        <v>21.995999999999992</v>
      </c>
    </row>
    <row r="723" spans="1:19">
      <c r="A723" s="1">
        <v>721</v>
      </c>
      <c r="B723" s="1" t="s">
        <v>65</v>
      </c>
      <c r="C723" s="1" t="s">
        <v>92</v>
      </c>
      <c r="D723" s="1" t="s">
        <v>59</v>
      </c>
      <c r="E723" s="1" t="s">
        <v>60</v>
      </c>
      <c r="F723" s="1" t="s">
        <v>61</v>
      </c>
      <c r="G723" s="1" t="s">
        <v>62</v>
      </c>
      <c r="H723" s="33" t="str">
        <f>VLOOKUP(Ahmed[[#This Row],[Category]],Code!$C$2:$D$5,2,0)</f>
        <v>O-102</v>
      </c>
      <c r="I723" s="1" t="s">
        <v>87</v>
      </c>
      <c r="J723" t="s">
        <v>856</v>
      </c>
      <c r="K723" s="1">
        <v>146.82</v>
      </c>
      <c r="L723" s="33">
        <f>Ahmed[[#This Row],[Sales]]*$L$1</f>
        <v>22023</v>
      </c>
      <c r="M723" s="33"/>
      <c r="N7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23" s="33" t="str">
        <f>IF(Ahmed[[#This Row],[Sales]]&gt;=500,"High","low")</f>
        <v>low</v>
      </c>
      <c r="P723" s="1">
        <v>3</v>
      </c>
      <c r="Q723" s="1">
        <v>0</v>
      </c>
      <c r="R723" s="2">
        <v>73.41</v>
      </c>
      <c r="S723" s="33">
        <f>Ahmed[[#This Row],[Profit]]-Ahmed[[#This Row],[Discount]]</f>
        <v>73.41</v>
      </c>
    </row>
    <row r="724" spans="1:19">
      <c r="A724" s="1">
        <v>722</v>
      </c>
      <c r="B724" s="1" t="s">
        <v>65</v>
      </c>
      <c r="C724" s="1" t="s">
        <v>58</v>
      </c>
      <c r="D724" s="1" t="s">
        <v>383</v>
      </c>
      <c r="E724" s="1" t="s">
        <v>149</v>
      </c>
      <c r="F724" s="1" t="s">
        <v>95</v>
      </c>
      <c r="G724" s="1" t="s">
        <v>53</v>
      </c>
      <c r="H724" s="33" t="str">
        <f>VLOOKUP(Ahmed[[#This Row],[Category]],Code!$C$2:$D$5,2,0)</f>
        <v>F-101</v>
      </c>
      <c r="I724" s="1" t="s">
        <v>68</v>
      </c>
      <c r="J724" t="s">
        <v>857</v>
      </c>
      <c r="K724" s="1">
        <v>1652.94</v>
      </c>
      <c r="L724" s="33">
        <f>Ahmed[[#This Row],[Sales]]*$L$1</f>
        <v>247941</v>
      </c>
      <c r="M724" s="33"/>
      <c r="N7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24" s="33" t="str">
        <f>IF(Ahmed[[#This Row],[Sales]]&gt;=500,"High","low")</f>
        <v>High</v>
      </c>
      <c r="P724" s="1">
        <v>3</v>
      </c>
      <c r="Q724" s="1">
        <v>0</v>
      </c>
      <c r="R724" s="2">
        <v>231.41160000000002</v>
      </c>
      <c r="S724" s="33">
        <f>Ahmed[[#This Row],[Profit]]-Ahmed[[#This Row],[Discount]]</f>
        <v>231.41160000000002</v>
      </c>
    </row>
    <row r="725" spans="1:19">
      <c r="A725" s="1">
        <v>723</v>
      </c>
      <c r="B725" s="1" t="s">
        <v>65</v>
      </c>
      <c r="C725" s="1" t="s">
        <v>58</v>
      </c>
      <c r="D725" s="1" t="s">
        <v>383</v>
      </c>
      <c r="E725" s="1" t="s">
        <v>149</v>
      </c>
      <c r="F725" s="1" t="s">
        <v>95</v>
      </c>
      <c r="G725" s="1" t="s">
        <v>62</v>
      </c>
      <c r="H725" s="33" t="str">
        <f>VLOOKUP(Ahmed[[#This Row],[Category]],Code!$C$2:$D$5,2,0)</f>
        <v>O-102</v>
      </c>
      <c r="I725" s="1" t="s">
        <v>70</v>
      </c>
      <c r="J725" t="s">
        <v>858</v>
      </c>
      <c r="K725" s="1">
        <v>296.37</v>
      </c>
      <c r="L725" s="33">
        <f>Ahmed[[#This Row],[Sales]]*$L$1</f>
        <v>44455.5</v>
      </c>
      <c r="M725" s="33"/>
      <c r="N7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25" s="33" t="str">
        <f>IF(Ahmed[[#This Row],[Sales]]&gt;=500,"High","low")</f>
        <v>low</v>
      </c>
      <c r="P725" s="1">
        <v>3</v>
      </c>
      <c r="Q725" s="1">
        <v>0</v>
      </c>
      <c r="R725" s="2">
        <v>80.019899999999993</v>
      </c>
      <c r="S725" s="33">
        <f>Ahmed[[#This Row],[Profit]]-Ahmed[[#This Row],[Discount]]</f>
        <v>80.019899999999993</v>
      </c>
    </row>
    <row r="726" spans="1:19">
      <c r="A726" s="1">
        <v>724</v>
      </c>
      <c r="B726" s="1" t="s">
        <v>65</v>
      </c>
      <c r="C726" s="1" t="s">
        <v>92</v>
      </c>
      <c r="D726" s="1" t="s">
        <v>112</v>
      </c>
      <c r="E726" s="1" t="s">
        <v>113</v>
      </c>
      <c r="F726" s="1" t="s">
        <v>114</v>
      </c>
      <c r="G726" s="1" t="s">
        <v>53</v>
      </c>
      <c r="H726" s="33" t="str">
        <f>VLOOKUP(Ahmed[[#This Row],[Category]],Code!$C$2:$D$5,2,0)</f>
        <v>F-101</v>
      </c>
      <c r="I726" s="1" t="s">
        <v>72</v>
      </c>
      <c r="J726" t="s">
        <v>859</v>
      </c>
      <c r="K726" s="1">
        <v>129.91999999999999</v>
      </c>
      <c r="L726" s="33">
        <f>Ahmed[[#This Row],[Sales]]*$L$1</f>
        <v>19487.999999999996</v>
      </c>
      <c r="M726" s="33"/>
      <c r="N7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26" s="33" t="str">
        <f>IF(Ahmed[[#This Row],[Sales]]&gt;=500,"High","low")</f>
        <v>low</v>
      </c>
      <c r="P726" s="1">
        <v>5</v>
      </c>
      <c r="Q726" s="1">
        <v>0.2</v>
      </c>
      <c r="R726" s="2">
        <v>21.112000000000002</v>
      </c>
      <c r="S726" s="33">
        <f>Ahmed[[#This Row],[Profit]]-Ahmed[[#This Row],[Discount]]</f>
        <v>20.912000000000003</v>
      </c>
    </row>
    <row r="727" spans="1:19">
      <c r="A727" s="1">
        <v>725</v>
      </c>
      <c r="B727" s="1" t="s">
        <v>65</v>
      </c>
      <c r="C727" s="1" t="s">
        <v>58</v>
      </c>
      <c r="D727" s="1" t="s">
        <v>860</v>
      </c>
      <c r="E727" s="1" t="s">
        <v>67</v>
      </c>
      <c r="F727" s="1" t="s">
        <v>52</v>
      </c>
      <c r="G727" s="1" t="s">
        <v>62</v>
      </c>
      <c r="H727" s="33" t="str">
        <f>VLOOKUP(Ahmed[[#This Row],[Category]],Code!$C$2:$D$5,2,0)</f>
        <v>O-102</v>
      </c>
      <c r="I727" s="1" t="s">
        <v>278</v>
      </c>
      <c r="J727" t="s">
        <v>861</v>
      </c>
      <c r="K727" s="1">
        <v>45.584000000000003</v>
      </c>
      <c r="L727" s="33">
        <f>Ahmed[[#This Row],[Sales]]*$L$1</f>
        <v>6837.6</v>
      </c>
      <c r="M727" s="33"/>
      <c r="N7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27" s="33" t="str">
        <f>IF(Ahmed[[#This Row],[Sales]]&gt;=500,"High","low")</f>
        <v>low</v>
      </c>
      <c r="P727" s="1">
        <v>7</v>
      </c>
      <c r="Q727" s="1">
        <v>0.2</v>
      </c>
      <c r="R727" s="2">
        <v>5.1281999999999996</v>
      </c>
      <c r="S727" s="33">
        <f>Ahmed[[#This Row],[Profit]]-Ahmed[[#This Row],[Discount]]</f>
        <v>4.9281999999999995</v>
      </c>
    </row>
    <row r="728" spans="1:19">
      <c r="A728" s="1">
        <v>726</v>
      </c>
      <c r="B728" s="1" t="s">
        <v>65</v>
      </c>
      <c r="C728" s="1" t="s">
        <v>49</v>
      </c>
      <c r="D728" s="1" t="s">
        <v>511</v>
      </c>
      <c r="E728" s="1" t="s">
        <v>94</v>
      </c>
      <c r="F728" s="1" t="s">
        <v>95</v>
      </c>
      <c r="G728" s="1" t="s">
        <v>62</v>
      </c>
      <c r="H728" s="33" t="str">
        <f>VLOOKUP(Ahmed[[#This Row],[Category]],Code!$C$2:$D$5,2,0)</f>
        <v>O-102</v>
      </c>
      <c r="I728" s="1" t="s">
        <v>123</v>
      </c>
      <c r="J728" t="s">
        <v>862</v>
      </c>
      <c r="K728" s="1">
        <v>17.568000000000001</v>
      </c>
      <c r="L728" s="33">
        <f>Ahmed[[#This Row],[Sales]]*$L$1</f>
        <v>2635.2000000000003</v>
      </c>
      <c r="M728" s="33"/>
      <c r="N7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28" s="33" t="str">
        <f>IF(Ahmed[[#This Row],[Sales]]&gt;=500,"High","low")</f>
        <v>low</v>
      </c>
      <c r="P728" s="1">
        <v>2</v>
      </c>
      <c r="Q728" s="1">
        <v>0.2</v>
      </c>
      <c r="R728" s="2">
        <v>6.3684000000000003</v>
      </c>
      <c r="S728" s="33">
        <f>Ahmed[[#This Row],[Profit]]-Ahmed[[#This Row],[Discount]]</f>
        <v>6.1684000000000001</v>
      </c>
    </row>
    <row r="729" spans="1:19">
      <c r="A729" s="1">
        <v>727</v>
      </c>
      <c r="B729" s="1" t="s">
        <v>65</v>
      </c>
      <c r="C729" s="1" t="s">
        <v>49</v>
      </c>
      <c r="D729" s="1" t="s">
        <v>511</v>
      </c>
      <c r="E729" s="1" t="s">
        <v>94</v>
      </c>
      <c r="F729" s="1" t="s">
        <v>95</v>
      </c>
      <c r="G729" s="1" t="s">
        <v>76</v>
      </c>
      <c r="H729" s="33" t="str">
        <f>VLOOKUP(Ahmed[[#This Row],[Category]],Code!$C$2:$D$5,2,0)</f>
        <v>T-103</v>
      </c>
      <c r="I729" s="1" t="s">
        <v>77</v>
      </c>
      <c r="J729" t="s">
        <v>863</v>
      </c>
      <c r="K729" s="1">
        <v>55.991999999999997</v>
      </c>
      <c r="L729" s="33">
        <f>Ahmed[[#This Row],[Sales]]*$L$1</f>
        <v>8398.7999999999993</v>
      </c>
      <c r="M729" s="33"/>
      <c r="N7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29" s="33" t="str">
        <f>IF(Ahmed[[#This Row],[Sales]]&gt;=500,"High","low")</f>
        <v>low</v>
      </c>
      <c r="P729" s="1">
        <v>1</v>
      </c>
      <c r="Q729" s="1">
        <v>0.2</v>
      </c>
      <c r="R729" s="2">
        <v>5.5992000000000015</v>
      </c>
      <c r="S729" s="33">
        <f>Ahmed[[#This Row],[Profit]]-Ahmed[[#This Row],[Discount]]</f>
        <v>5.3992000000000013</v>
      </c>
    </row>
    <row r="730" spans="1:19">
      <c r="A730" s="1">
        <v>728</v>
      </c>
      <c r="B730" s="1" t="s">
        <v>130</v>
      </c>
      <c r="C730" s="1" t="s">
        <v>49</v>
      </c>
      <c r="D730" s="1" t="s">
        <v>864</v>
      </c>
      <c r="E730" s="1" t="s">
        <v>162</v>
      </c>
      <c r="F730" s="1" t="s">
        <v>114</v>
      </c>
      <c r="G730" s="1" t="s">
        <v>62</v>
      </c>
      <c r="H730" s="33" t="str">
        <f>VLOOKUP(Ahmed[[#This Row],[Category]],Code!$C$2:$D$5,2,0)</f>
        <v>O-102</v>
      </c>
      <c r="I730" s="1" t="s">
        <v>87</v>
      </c>
      <c r="J730" t="s">
        <v>865</v>
      </c>
      <c r="K730" s="1">
        <v>182.72</v>
      </c>
      <c r="L730" s="33">
        <f>Ahmed[[#This Row],[Sales]]*$L$1</f>
        <v>27408</v>
      </c>
      <c r="M730" s="33"/>
      <c r="N7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30" s="33" t="str">
        <f>IF(Ahmed[[#This Row],[Sales]]&gt;=500,"High","low")</f>
        <v>low</v>
      </c>
      <c r="P730" s="1">
        <v>8</v>
      </c>
      <c r="Q730" s="1">
        <v>0</v>
      </c>
      <c r="R730" s="2">
        <v>84.051199999999994</v>
      </c>
      <c r="S730" s="33">
        <f>Ahmed[[#This Row],[Profit]]-Ahmed[[#This Row],[Discount]]</f>
        <v>84.051199999999994</v>
      </c>
    </row>
    <row r="731" spans="1:19">
      <c r="A731" s="1">
        <v>729</v>
      </c>
      <c r="B731" s="1" t="s">
        <v>130</v>
      </c>
      <c r="C731" s="1" t="s">
        <v>49</v>
      </c>
      <c r="D731" s="1" t="s">
        <v>864</v>
      </c>
      <c r="E731" s="1" t="s">
        <v>162</v>
      </c>
      <c r="F731" s="1" t="s">
        <v>114</v>
      </c>
      <c r="G731" s="1" t="s">
        <v>53</v>
      </c>
      <c r="H731" s="33" t="str">
        <f>VLOOKUP(Ahmed[[#This Row],[Category]],Code!$C$2:$D$5,2,0)</f>
        <v>F-101</v>
      </c>
      <c r="I731" s="1" t="s">
        <v>68</v>
      </c>
      <c r="J731" t="s">
        <v>866</v>
      </c>
      <c r="K731" s="1">
        <v>400.03199999999998</v>
      </c>
      <c r="L731" s="33">
        <f>Ahmed[[#This Row],[Sales]]*$L$1</f>
        <v>60004.799999999996</v>
      </c>
      <c r="M731" s="33"/>
      <c r="N7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31" s="33" t="str">
        <f>IF(Ahmed[[#This Row],[Sales]]&gt;=500,"High","low")</f>
        <v>low</v>
      </c>
      <c r="P731" s="1">
        <v>2</v>
      </c>
      <c r="Q731" s="1">
        <v>0.4</v>
      </c>
      <c r="R731" s="2">
        <v>-153.34560000000005</v>
      </c>
      <c r="S731" s="33">
        <f>Ahmed[[#This Row],[Profit]]-Ahmed[[#This Row],[Discount]]</f>
        <v>-153.74560000000005</v>
      </c>
    </row>
    <row r="732" spans="1:19">
      <c r="A732" s="1">
        <v>730</v>
      </c>
      <c r="B732" s="1" t="s">
        <v>130</v>
      </c>
      <c r="C732" s="1" t="s">
        <v>49</v>
      </c>
      <c r="D732" s="1" t="s">
        <v>864</v>
      </c>
      <c r="E732" s="1" t="s">
        <v>162</v>
      </c>
      <c r="F732" s="1" t="s">
        <v>114</v>
      </c>
      <c r="G732" s="1" t="s">
        <v>62</v>
      </c>
      <c r="H732" s="33" t="str">
        <f>VLOOKUP(Ahmed[[#This Row],[Category]],Code!$C$2:$D$5,2,0)</f>
        <v>O-102</v>
      </c>
      <c r="I732" s="1" t="s">
        <v>70</v>
      </c>
      <c r="J732" t="s">
        <v>867</v>
      </c>
      <c r="K732" s="1">
        <v>33.630000000000003</v>
      </c>
      <c r="L732" s="33">
        <f>Ahmed[[#This Row],[Sales]]*$L$1</f>
        <v>5044.5</v>
      </c>
      <c r="M732" s="33"/>
      <c r="N7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32" s="33" t="str">
        <f>IF(Ahmed[[#This Row],[Sales]]&gt;=500,"High","low")</f>
        <v>low</v>
      </c>
      <c r="P732" s="1">
        <v>3</v>
      </c>
      <c r="Q732" s="1">
        <v>0</v>
      </c>
      <c r="R732" s="2">
        <v>10.088999999999999</v>
      </c>
      <c r="S732" s="33">
        <f>Ahmed[[#This Row],[Profit]]-Ahmed[[#This Row],[Discount]]</f>
        <v>10.088999999999999</v>
      </c>
    </row>
    <row r="733" spans="1:19">
      <c r="A733" s="1">
        <v>731</v>
      </c>
      <c r="B733" s="1" t="s">
        <v>130</v>
      </c>
      <c r="C733" s="1" t="s">
        <v>49</v>
      </c>
      <c r="D733" s="1" t="s">
        <v>864</v>
      </c>
      <c r="E733" s="1" t="s">
        <v>162</v>
      </c>
      <c r="F733" s="1" t="s">
        <v>114</v>
      </c>
      <c r="G733" s="1" t="s">
        <v>53</v>
      </c>
      <c r="H733" s="33" t="str">
        <f>VLOOKUP(Ahmed[[#This Row],[Category]],Code!$C$2:$D$5,2,0)</f>
        <v>F-101</v>
      </c>
      <c r="I733" s="1" t="s">
        <v>56</v>
      </c>
      <c r="J733" t="s">
        <v>407</v>
      </c>
      <c r="K733" s="1">
        <v>542.64599999999996</v>
      </c>
      <c r="L733" s="33">
        <f>Ahmed[[#This Row],[Sales]]*$L$1</f>
        <v>81396.899999999994</v>
      </c>
      <c r="M733" s="33"/>
      <c r="N7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33" s="33" t="str">
        <f>IF(Ahmed[[#This Row],[Sales]]&gt;=500,"High","low")</f>
        <v>High</v>
      </c>
      <c r="P733" s="1">
        <v>3</v>
      </c>
      <c r="Q733" s="1">
        <v>0.1</v>
      </c>
      <c r="R733" s="2">
        <v>102.49980000000001</v>
      </c>
      <c r="S733" s="33">
        <f>Ahmed[[#This Row],[Profit]]-Ahmed[[#This Row],[Discount]]</f>
        <v>102.39980000000001</v>
      </c>
    </row>
    <row r="734" spans="1:19">
      <c r="A734" s="1">
        <v>732</v>
      </c>
      <c r="B734" s="1" t="s">
        <v>130</v>
      </c>
      <c r="C734" s="1" t="s">
        <v>49</v>
      </c>
      <c r="D734" s="1" t="s">
        <v>864</v>
      </c>
      <c r="E734" s="1" t="s">
        <v>162</v>
      </c>
      <c r="F734" s="1" t="s">
        <v>114</v>
      </c>
      <c r="G734" s="1" t="s">
        <v>62</v>
      </c>
      <c r="H734" s="33" t="str">
        <f>VLOOKUP(Ahmed[[#This Row],[Category]],Code!$C$2:$D$5,2,0)</f>
        <v>O-102</v>
      </c>
      <c r="I734" s="1" t="s">
        <v>63</v>
      </c>
      <c r="J734" t="s">
        <v>620</v>
      </c>
      <c r="K734" s="1">
        <v>6.3</v>
      </c>
      <c r="L734" s="33">
        <f>Ahmed[[#This Row],[Sales]]*$L$1</f>
        <v>945</v>
      </c>
      <c r="M734" s="33"/>
      <c r="N73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734" s="33" t="str">
        <f>IF(Ahmed[[#This Row],[Sales]]&gt;=500,"High","low")</f>
        <v>low</v>
      </c>
      <c r="P734" s="1">
        <v>2</v>
      </c>
      <c r="Q734" s="1">
        <v>0</v>
      </c>
      <c r="R734" s="2">
        <v>3.024</v>
      </c>
      <c r="S734" s="33">
        <f>Ahmed[[#This Row],[Profit]]-Ahmed[[#This Row],[Discount]]</f>
        <v>3.024</v>
      </c>
    </row>
    <row r="735" spans="1:19">
      <c r="A735" s="1">
        <v>733</v>
      </c>
      <c r="B735" s="1" t="s">
        <v>65</v>
      </c>
      <c r="C735" s="1" t="s">
        <v>92</v>
      </c>
      <c r="D735" s="1" t="s">
        <v>89</v>
      </c>
      <c r="E735" s="1" t="s">
        <v>90</v>
      </c>
      <c r="F735" s="1" t="s">
        <v>61</v>
      </c>
      <c r="G735" s="1" t="s">
        <v>62</v>
      </c>
      <c r="H735" s="33" t="str">
        <f>VLOOKUP(Ahmed[[#This Row],[Category]],Code!$C$2:$D$5,2,0)</f>
        <v>O-102</v>
      </c>
      <c r="I735" s="1" t="s">
        <v>70</v>
      </c>
      <c r="J735" t="s">
        <v>698</v>
      </c>
      <c r="K735" s="1">
        <v>242.94</v>
      </c>
      <c r="L735" s="33">
        <f>Ahmed[[#This Row],[Sales]]*$L$1</f>
        <v>36441</v>
      </c>
      <c r="M735" s="33"/>
      <c r="N7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35" s="33" t="str">
        <f>IF(Ahmed[[#This Row],[Sales]]&gt;=500,"High","low")</f>
        <v>low</v>
      </c>
      <c r="P735" s="1">
        <v>3</v>
      </c>
      <c r="Q735" s="1">
        <v>0</v>
      </c>
      <c r="R735" s="2">
        <v>9.7175999999999902</v>
      </c>
      <c r="S735" s="33">
        <f>Ahmed[[#This Row],[Profit]]-Ahmed[[#This Row],[Discount]]</f>
        <v>9.7175999999999902</v>
      </c>
    </row>
    <row r="736" spans="1:19">
      <c r="A736" s="1">
        <v>734</v>
      </c>
      <c r="B736" s="1" t="s">
        <v>65</v>
      </c>
      <c r="C736" s="1" t="s">
        <v>92</v>
      </c>
      <c r="D736" s="1" t="s">
        <v>89</v>
      </c>
      <c r="E736" s="1" t="s">
        <v>90</v>
      </c>
      <c r="F736" s="1" t="s">
        <v>61</v>
      </c>
      <c r="G736" s="1" t="s">
        <v>76</v>
      </c>
      <c r="H736" s="33" t="str">
        <f>VLOOKUP(Ahmed[[#This Row],[Category]],Code!$C$2:$D$5,2,0)</f>
        <v>T-103</v>
      </c>
      <c r="I736" s="1" t="s">
        <v>118</v>
      </c>
      <c r="J736" t="s">
        <v>868</v>
      </c>
      <c r="K736" s="1">
        <v>179.97</v>
      </c>
      <c r="L736" s="33">
        <f>Ahmed[[#This Row],[Sales]]*$L$1</f>
        <v>26995.5</v>
      </c>
      <c r="M736" s="33"/>
      <c r="N7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36" s="33" t="str">
        <f>IF(Ahmed[[#This Row],[Sales]]&gt;=500,"High","low")</f>
        <v>low</v>
      </c>
      <c r="P736" s="1">
        <v>3</v>
      </c>
      <c r="Q736" s="1">
        <v>0</v>
      </c>
      <c r="R736" s="2">
        <v>86.385600000000011</v>
      </c>
      <c r="S736" s="33">
        <f>Ahmed[[#This Row],[Profit]]-Ahmed[[#This Row],[Discount]]</f>
        <v>86.385600000000011</v>
      </c>
    </row>
    <row r="737" spans="1:19">
      <c r="A737" s="1">
        <v>735</v>
      </c>
      <c r="B737" s="1" t="s">
        <v>65</v>
      </c>
      <c r="C737" s="1" t="s">
        <v>92</v>
      </c>
      <c r="D737" s="1" t="s">
        <v>89</v>
      </c>
      <c r="E737" s="1" t="s">
        <v>90</v>
      </c>
      <c r="F737" s="1" t="s">
        <v>61</v>
      </c>
      <c r="G737" s="1" t="s">
        <v>62</v>
      </c>
      <c r="H737" s="33" t="str">
        <f>VLOOKUP(Ahmed[[#This Row],[Category]],Code!$C$2:$D$5,2,0)</f>
        <v>O-102</v>
      </c>
      <c r="I737" s="1" t="s">
        <v>79</v>
      </c>
      <c r="J737" t="s">
        <v>560</v>
      </c>
      <c r="K737" s="1">
        <v>99.695999999999998</v>
      </c>
      <c r="L737" s="33">
        <f>Ahmed[[#This Row],[Sales]]*$L$1</f>
        <v>14954.4</v>
      </c>
      <c r="M737" s="33"/>
      <c r="N7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37" s="33" t="str">
        <f>IF(Ahmed[[#This Row],[Sales]]&gt;=500,"High","low")</f>
        <v>low</v>
      </c>
      <c r="P737" s="1">
        <v>6</v>
      </c>
      <c r="Q737" s="1">
        <v>0.2</v>
      </c>
      <c r="R737" s="2">
        <v>33.647399999999998</v>
      </c>
      <c r="S737" s="33">
        <f>Ahmed[[#This Row],[Profit]]-Ahmed[[#This Row],[Discount]]</f>
        <v>33.447399999999995</v>
      </c>
    </row>
    <row r="738" spans="1:19">
      <c r="A738" s="1">
        <v>736</v>
      </c>
      <c r="B738" s="1" t="s">
        <v>65</v>
      </c>
      <c r="C738" s="1" t="s">
        <v>92</v>
      </c>
      <c r="D738" s="1" t="s">
        <v>89</v>
      </c>
      <c r="E738" s="1" t="s">
        <v>90</v>
      </c>
      <c r="F738" s="1" t="s">
        <v>61</v>
      </c>
      <c r="G738" s="1" t="s">
        <v>62</v>
      </c>
      <c r="H738" s="33" t="str">
        <f>VLOOKUP(Ahmed[[#This Row],[Category]],Code!$C$2:$D$5,2,0)</f>
        <v>O-102</v>
      </c>
      <c r="I738" s="1" t="s">
        <v>79</v>
      </c>
      <c r="J738" t="s">
        <v>147</v>
      </c>
      <c r="K738" s="1">
        <v>27.936000000000003</v>
      </c>
      <c r="L738" s="33">
        <f>Ahmed[[#This Row],[Sales]]*$L$1</f>
        <v>4190.4000000000005</v>
      </c>
      <c r="M738" s="33"/>
      <c r="N7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38" s="33" t="str">
        <f>IF(Ahmed[[#This Row],[Sales]]&gt;=500,"High","low")</f>
        <v>low</v>
      </c>
      <c r="P738" s="1">
        <v>4</v>
      </c>
      <c r="Q738" s="1">
        <v>0.2</v>
      </c>
      <c r="R738" s="2">
        <v>9.4283999999999963</v>
      </c>
      <c r="S738" s="33">
        <f>Ahmed[[#This Row],[Profit]]-Ahmed[[#This Row],[Discount]]</f>
        <v>9.228399999999997</v>
      </c>
    </row>
    <row r="739" spans="1:19">
      <c r="A739" s="1">
        <v>737</v>
      </c>
      <c r="B739" s="1" t="s">
        <v>65</v>
      </c>
      <c r="C739" s="1" t="s">
        <v>92</v>
      </c>
      <c r="D739" s="1" t="s">
        <v>89</v>
      </c>
      <c r="E739" s="1" t="s">
        <v>90</v>
      </c>
      <c r="F739" s="1" t="s">
        <v>61</v>
      </c>
      <c r="G739" s="1" t="s">
        <v>53</v>
      </c>
      <c r="H739" s="33" t="str">
        <f>VLOOKUP(Ahmed[[#This Row],[Category]],Code!$C$2:$D$5,2,0)</f>
        <v>F-101</v>
      </c>
      <c r="I739" s="1" t="s">
        <v>54</v>
      </c>
      <c r="J739" t="s">
        <v>869</v>
      </c>
      <c r="K739" s="1">
        <v>84.98</v>
      </c>
      <c r="L739" s="33">
        <f>Ahmed[[#This Row],[Sales]]*$L$1</f>
        <v>12747</v>
      </c>
      <c r="M739" s="33"/>
      <c r="N7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39" s="33" t="str">
        <f>IF(Ahmed[[#This Row],[Sales]]&gt;=500,"High","low")</f>
        <v>low</v>
      </c>
      <c r="P739" s="1">
        <v>1</v>
      </c>
      <c r="Q739" s="1">
        <v>0</v>
      </c>
      <c r="R739" s="2">
        <v>18.695599999999999</v>
      </c>
      <c r="S739" s="33">
        <f>Ahmed[[#This Row],[Profit]]-Ahmed[[#This Row],[Discount]]</f>
        <v>18.695599999999999</v>
      </c>
    </row>
    <row r="740" spans="1:19">
      <c r="A740" s="1">
        <v>738</v>
      </c>
      <c r="B740" s="1" t="s">
        <v>65</v>
      </c>
      <c r="C740" s="1" t="s">
        <v>92</v>
      </c>
      <c r="D740" s="1" t="s">
        <v>89</v>
      </c>
      <c r="E740" s="1" t="s">
        <v>90</v>
      </c>
      <c r="F740" s="1" t="s">
        <v>61</v>
      </c>
      <c r="G740" s="1" t="s">
        <v>62</v>
      </c>
      <c r="H740" s="33" t="str">
        <f>VLOOKUP(Ahmed[[#This Row],[Category]],Code!$C$2:$D$5,2,0)</f>
        <v>O-102</v>
      </c>
      <c r="I740" s="1" t="s">
        <v>79</v>
      </c>
      <c r="J740" t="s">
        <v>870</v>
      </c>
      <c r="K740" s="1">
        <v>18.72</v>
      </c>
      <c r="L740" s="33">
        <f>Ahmed[[#This Row],[Sales]]*$L$1</f>
        <v>2808</v>
      </c>
      <c r="M740" s="33"/>
      <c r="N7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40" s="33" t="str">
        <f>IF(Ahmed[[#This Row],[Sales]]&gt;=500,"High","low")</f>
        <v>low</v>
      </c>
      <c r="P740" s="1">
        <v>5</v>
      </c>
      <c r="Q740" s="1">
        <v>0.2</v>
      </c>
      <c r="R740" s="2">
        <v>6.5519999999999996</v>
      </c>
      <c r="S740" s="33">
        <f>Ahmed[[#This Row],[Profit]]-Ahmed[[#This Row],[Discount]]</f>
        <v>6.3519999999999994</v>
      </c>
    </row>
    <row r="741" spans="1:19">
      <c r="A741" s="1">
        <v>739</v>
      </c>
      <c r="B741" s="1" t="s">
        <v>65</v>
      </c>
      <c r="C741" s="1" t="s">
        <v>49</v>
      </c>
      <c r="D741" s="1" t="s">
        <v>104</v>
      </c>
      <c r="E741" s="1" t="s">
        <v>60</v>
      </c>
      <c r="F741" s="1" t="s">
        <v>61</v>
      </c>
      <c r="G741" s="1" t="s">
        <v>76</v>
      </c>
      <c r="H741" s="33" t="str">
        <f>VLOOKUP(Ahmed[[#This Row],[Category]],Code!$C$2:$D$5,2,0)</f>
        <v>T-103</v>
      </c>
      <c r="I741" s="1" t="s">
        <v>118</v>
      </c>
      <c r="J741" t="s">
        <v>871</v>
      </c>
      <c r="K741" s="1">
        <v>49.98</v>
      </c>
      <c r="L741" s="33">
        <f>Ahmed[[#This Row],[Sales]]*$L$1</f>
        <v>7496.9999999999991</v>
      </c>
      <c r="M741" s="33"/>
      <c r="N7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41" s="33" t="str">
        <f>IF(Ahmed[[#This Row],[Sales]]&gt;=500,"High","low")</f>
        <v>low</v>
      </c>
      <c r="P741" s="1">
        <v>2</v>
      </c>
      <c r="Q741" s="1">
        <v>0</v>
      </c>
      <c r="R741" s="2">
        <v>8.4965999999999937</v>
      </c>
      <c r="S741" s="33">
        <f>Ahmed[[#This Row],[Profit]]-Ahmed[[#This Row],[Discount]]</f>
        <v>8.4965999999999937</v>
      </c>
    </row>
    <row r="742" spans="1:19">
      <c r="A742" s="1">
        <v>740</v>
      </c>
      <c r="B742" s="1" t="s">
        <v>65</v>
      </c>
      <c r="C742" s="1" t="s">
        <v>92</v>
      </c>
      <c r="D742" s="1" t="s">
        <v>138</v>
      </c>
      <c r="E742" s="1" t="s">
        <v>139</v>
      </c>
      <c r="F742" s="1" t="s">
        <v>95</v>
      </c>
      <c r="G742" s="1" t="s">
        <v>62</v>
      </c>
      <c r="H742" s="33" t="str">
        <f>VLOOKUP(Ahmed[[#This Row],[Category]],Code!$C$2:$D$5,2,0)</f>
        <v>O-102</v>
      </c>
      <c r="I742" s="1" t="s">
        <v>63</v>
      </c>
      <c r="J742" t="s">
        <v>872</v>
      </c>
      <c r="K742" s="1">
        <v>11.784000000000001</v>
      </c>
      <c r="L742" s="33">
        <f>Ahmed[[#This Row],[Sales]]*$L$1</f>
        <v>1767.6000000000001</v>
      </c>
      <c r="M742" s="33"/>
      <c r="N74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742" s="33" t="str">
        <f>IF(Ahmed[[#This Row],[Sales]]&gt;=500,"High","low")</f>
        <v>low</v>
      </c>
      <c r="P742" s="1">
        <v>3</v>
      </c>
      <c r="Q742" s="1">
        <v>0.2</v>
      </c>
      <c r="R742" s="2">
        <v>4.2716999999999992</v>
      </c>
      <c r="S742" s="33">
        <f>Ahmed[[#This Row],[Profit]]-Ahmed[[#This Row],[Discount]]</f>
        <v>4.071699999999999</v>
      </c>
    </row>
    <row r="743" spans="1:19">
      <c r="A743" s="1">
        <v>741</v>
      </c>
      <c r="B743" s="1" t="s">
        <v>65</v>
      </c>
      <c r="C743" s="1" t="s">
        <v>92</v>
      </c>
      <c r="D743" s="1" t="s">
        <v>138</v>
      </c>
      <c r="E743" s="1" t="s">
        <v>139</v>
      </c>
      <c r="F743" s="1" t="s">
        <v>95</v>
      </c>
      <c r="G743" s="1" t="s">
        <v>62</v>
      </c>
      <c r="H743" s="33" t="str">
        <f>VLOOKUP(Ahmed[[#This Row],[Category]],Code!$C$2:$D$5,2,0)</f>
        <v>O-102</v>
      </c>
      <c r="I743" s="1" t="s">
        <v>70</v>
      </c>
      <c r="J743" t="s">
        <v>647</v>
      </c>
      <c r="K743" s="1">
        <v>272.73599999999999</v>
      </c>
      <c r="L743" s="33">
        <f>Ahmed[[#This Row],[Sales]]*$L$1</f>
        <v>40910.400000000001</v>
      </c>
      <c r="M743" s="33"/>
      <c r="N7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43" s="33" t="str">
        <f>IF(Ahmed[[#This Row],[Sales]]&gt;=500,"High","low")</f>
        <v>low</v>
      </c>
      <c r="P743" s="1">
        <v>3</v>
      </c>
      <c r="Q743" s="1">
        <v>0.2</v>
      </c>
      <c r="R743" s="2">
        <v>-64.774800000000013</v>
      </c>
      <c r="S743" s="33">
        <f>Ahmed[[#This Row],[Profit]]-Ahmed[[#This Row],[Discount]]</f>
        <v>-64.974800000000016</v>
      </c>
    </row>
    <row r="744" spans="1:19">
      <c r="A744" s="1">
        <v>742</v>
      </c>
      <c r="B744" s="1" t="s">
        <v>65</v>
      </c>
      <c r="C744" s="1" t="s">
        <v>92</v>
      </c>
      <c r="D744" s="1" t="s">
        <v>138</v>
      </c>
      <c r="E744" s="1" t="s">
        <v>139</v>
      </c>
      <c r="F744" s="1" t="s">
        <v>95</v>
      </c>
      <c r="G744" s="1" t="s">
        <v>62</v>
      </c>
      <c r="H744" s="33" t="str">
        <f>VLOOKUP(Ahmed[[#This Row],[Category]],Code!$C$2:$D$5,2,0)</f>
        <v>O-102</v>
      </c>
      <c r="I744" s="1" t="s">
        <v>79</v>
      </c>
      <c r="J744" t="s">
        <v>873</v>
      </c>
      <c r="K744" s="1">
        <v>3.5399999999999991</v>
      </c>
      <c r="L744" s="33">
        <f>Ahmed[[#This Row],[Sales]]*$L$1</f>
        <v>530.99999999999989</v>
      </c>
      <c r="M744" s="33"/>
      <c r="N74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744" s="33" t="str">
        <f>IF(Ahmed[[#This Row],[Sales]]&gt;=500,"High","low")</f>
        <v>low</v>
      </c>
      <c r="P744" s="1">
        <v>2</v>
      </c>
      <c r="Q744" s="1">
        <v>0.8</v>
      </c>
      <c r="R744" s="2">
        <v>-5.4870000000000001</v>
      </c>
      <c r="S744" s="33">
        <f>Ahmed[[#This Row],[Profit]]-Ahmed[[#This Row],[Discount]]</f>
        <v>-6.2869999999999999</v>
      </c>
    </row>
    <row r="745" spans="1:19">
      <c r="A745" s="1">
        <v>743</v>
      </c>
      <c r="B745" s="1" t="s">
        <v>65</v>
      </c>
      <c r="C745" s="1" t="s">
        <v>49</v>
      </c>
      <c r="D745" s="1" t="s">
        <v>360</v>
      </c>
      <c r="E745" s="1" t="s">
        <v>94</v>
      </c>
      <c r="F745" s="1" t="s">
        <v>95</v>
      </c>
      <c r="G745" s="1" t="s">
        <v>62</v>
      </c>
      <c r="H745" s="33" t="str">
        <f>VLOOKUP(Ahmed[[#This Row],[Category]],Code!$C$2:$D$5,2,0)</f>
        <v>O-102</v>
      </c>
      <c r="I745" s="1" t="s">
        <v>278</v>
      </c>
      <c r="J745" t="s">
        <v>749</v>
      </c>
      <c r="K745" s="1">
        <v>51.52000000000001</v>
      </c>
      <c r="L745" s="33">
        <f>Ahmed[[#This Row],[Sales]]*$L$1</f>
        <v>7728.0000000000018</v>
      </c>
      <c r="M745" s="33"/>
      <c r="N7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45" s="33" t="str">
        <f>IF(Ahmed[[#This Row],[Sales]]&gt;=500,"High","low")</f>
        <v>low</v>
      </c>
      <c r="P745" s="1">
        <v>5</v>
      </c>
      <c r="Q745" s="1">
        <v>0.2</v>
      </c>
      <c r="R745" s="2">
        <v>-10.948000000000002</v>
      </c>
      <c r="S745" s="33">
        <f>Ahmed[[#This Row],[Profit]]-Ahmed[[#This Row],[Discount]]</f>
        <v>-11.148000000000001</v>
      </c>
    </row>
    <row r="746" spans="1:19">
      <c r="A746" s="1">
        <v>744</v>
      </c>
      <c r="B746" s="1" t="s">
        <v>65</v>
      </c>
      <c r="C746" s="1" t="s">
        <v>49</v>
      </c>
      <c r="D746" s="1" t="s">
        <v>360</v>
      </c>
      <c r="E746" s="1" t="s">
        <v>94</v>
      </c>
      <c r="F746" s="1" t="s">
        <v>95</v>
      </c>
      <c r="G746" s="1" t="s">
        <v>62</v>
      </c>
      <c r="H746" s="33" t="str">
        <f>VLOOKUP(Ahmed[[#This Row],[Category]],Code!$C$2:$D$5,2,0)</f>
        <v>O-102</v>
      </c>
      <c r="I746" s="1" t="s">
        <v>87</v>
      </c>
      <c r="J746" t="s">
        <v>434</v>
      </c>
      <c r="K746" s="1">
        <v>3.5280000000000005</v>
      </c>
      <c r="L746" s="33">
        <f>Ahmed[[#This Row],[Sales]]*$L$1</f>
        <v>529.20000000000005</v>
      </c>
      <c r="M746" s="33"/>
      <c r="N74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746" s="33" t="str">
        <f>IF(Ahmed[[#This Row],[Sales]]&gt;=500,"High","low")</f>
        <v>low</v>
      </c>
      <c r="P746" s="1">
        <v>1</v>
      </c>
      <c r="Q746" s="1">
        <v>0.2</v>
      </c>
      <c r="R746" s="2">
        <v>1.1465999999999998</v>
      </c>
      <c r="S746" s="33">
        <f>Ahmed[[#This Row],[Profit]]-Ahmed[[#This Row],[Discount]]</f>
        <v>0.94659999999999989</v>
      </c>
    </row>
    <row r="747" spans="1:19">
      <c r="A747" s="1">
        <v>745</v>
      </c>
      <c r="B747" s="1" t="s">
        <v>65</v>
      </c>
      <c r="C747" s="1" t="s">
        <v>49</v>
      </c>
      <c r="D747" s="1" t="s">
        <v>360</v>
      </c>
      <c r="E747" s="1" t="s">
        <v>94</v>
      </c>
      <c r="F747" s="1" t="s">
        <v>95</v>
      </c>
      <c r="G747" s="1" t="s">
        <v>62</v>
      </c>
      <c r="H747" s="33" t="str">
        <f>VLOOKUP(Ahmed[[#This Row],[Category]],Code!$C$2:$D$5,2,0)</f>
        <v>O-102</v>
      </c>
      <c r="I747" s="1" t="s">
        <v>87</v>
      </c>
      <c r="J747" t="s">
        <v>874</v>
      </c>
      <c r="K747" s="1">
        <v>4.6240000000000006</v>
      </c>
      <c r="L747" s="33">
        <f>Ahmed[[#This Row],[Sales]]*$L$1</f>
        <v>693.60000000000014</v>
      </c>
      <c r="M747" s="33"/>
      <c r="N74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747" s="33" t="str">
        <f>IF(Ahmed[[#This Row],[Sales]]&gt;=500,"High","low")</f>
        <v>low</v>
      </c>
      <c r="P747" s="1">
        <v>1</v>
      </c>
      <c r="Q747" s="1">
        <v>0.2</v>
      </c>
      <c r="R747" s="2">
        <v>1.6762000000000001</v>
      </c>
      <c r="S747" s="33">
        <f>Ahmed[[#This Row],[Profit]]-Ahmed[[#This Row],[Discount]]</f>
        <v>1.4762000000000002</v>
      </c>
    </row>
    <row r="748" spans="1:19">
      <c r="A748" s="1">
        <v>746</v>
      </c>
      <c r="B748" s="1" t="s">
        <v>65</v>
      </c>
      <c r="C748" s="1" t="s">
        <v>49</v>
      </c>
      <c r="D748" s="1" t="s">
        <v>360</v>
      </c>
      <c r="E748" s="1" t="s">
        <v>94</v>
      </c>
      <c r="F748" s="1" t="s">
        <v>95</v>
      </c>
      <c r="G748" s="1" t="s">
        <v>62</v>
      </c>
      <c r="H748" s="33" t="str">
        <f>VLOOKUP(Ahmed[[#This Row],[Category]],Code!$C$2:$D$5,2,0)</f>
        <v>O-102</v>
      </c>
      <c r="I748" s="1" t="s">
        <v>278</v>
      </c>
      <c r="J748" t="s">
        <v>875</v>
      </c>
      <c r="K748" s="1">
        <v>55.167999999999999</v>
      </c>
      <c r="L748" s="33">
        <f>Ahmed[[#This Row],[Sales]]*$L$1</f>
        <v>8275.2000000000007</v>
      </c>
      <c r="M748" s="33"/>
      <c r="N7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48" s="33" t="str">
        <f>IF(Ahmed[[#This Row],[Sales]]&gt;=500,"High","low")</f>
        <v>low</v>
      </c>
      <c r="P748" s="1">
        <v>4</v>
      </c>
      <c r="Q748" s="1">
        <v>0.2</v>
      </c>
      <c r="R748" s="2">
        <v>6.2063999999999897</v>
      </c>
      <c r="S748" s="33">
        <f>Ahmed[[#This Row],[Profit]]-Ahmed[[#This Row],[Discount]]</f>
        <v>6.0063999999999895</v>
      </c>
    </row>
    <row r="749" spans="1:19">
      <c r="A749" s="1">
        <v>747</v>
      </c>
      <c r="B749" s="1" t="s">
        <v>528</v>
      </c>
      <c r="C749" s="1" t="s">
        <v>58</v>
      </c>
      <c r="D749" s="1" t="s">
        <v>408</v>
      </c>
      <c r="E749" s="1" t="s">
        <v>60</v>
      </c>
      <c r="F749" s="1" t="s">
        <v>61</v>
      </c>
      <c r="G749" s="1" t="s">
        <v>53</v>
      </c>
      <c r="H749" s="33" t="str">
        <f>VLOOKUP(Ahmed[[#This Row],[Category]],Code!$C$2:$D$5,2,0)</f>
        <v>F-101</v>
      </c>
      <c r="I749" s="1" t="s">
        <v>68</v>
      </c>
      <c r="J749" t="s">
        <v>401</v>
      </c>
      <c r="K749" s="1">
        <v>567.12</v>
      </c>
      <c r="L749" s="33">
        <f>Ahmed[[#This Row],[Sales]]*$L$1</f>
        <v>85068</v>
      </c>
      <c r="M749" s="33"/>
      <c r="N7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49" s="33" t="str">
        <f>IF(Ahmed[[#This Row],[Sales]]&gt;=500,"High","low")</f>
        <v>High</v>
      </c>
      <c r="P749" s="1">
        <v>10</v>
      </c>
      <c r="Q749" s="1">
        <v>0.2</v>
      </c>
      <c r="R749" s="2">
        <v>-28.355999999999952</v>
      </c>
      <c r="S749" s="33">
        <f>Ahmed[[#This Row],[Profit]]-Ahmed[[#This Row],[Discount]]</f>
        <v>-28.555999999999951</v>
      </c>
    </row>
    <row r="750" spans="1:19">
      <c r="A750" s="1">
        <v>748</v>
      </c>
      <c r="B750" s="1" t="s">
        <v>528</v>
      </c>
      <c r="C750" s="1" t="s">
        <v>58</v>
      </c>
      <c r="D750" s="1" t="s">
        <v>408</v>
      </c>
      <c r="E750" s="1" t="s">
        <v>60</v>
      </c>
      <c r="F750" s="1" t="s">
        <v>61</v>
      </c>
      <c r="G750" s="1" t="s">
        <v>62</v>
      </c>
      <c r="H750" s="33" t="str">
        <f>VLOOKUP(Ahmed[[#This Row],[Category]],Code!$C$2:$D$5,2,0)</f>
        <v>O-102</v>
      </c>
      <c r="I750" s="1" t="s">
        <v>70</v>
      </c>
      <c r="J750" t="s">
        <v>665</v>
      </c>
      <c r="K750" s="1">
        <v>359.32</v>
      </c>
      <c r="L750" s="33">
        <f>Ahmed[[#This Row],[Sales]]*$L$1</f>
        <v>53898</v>
      </c>
      <c r="M750" s="33"/>
      <c r="N7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50" s="33" t="str">
        <f>IF(Ahmed[[#This Row],[Sales]]&gt;=500,"High","low")</f>
        <v>low</v>
      </c>
      <c r="P750" s="1">
        <v>4</v>
      </c>
      <c r="Q750" s="1">
        <v>0</v>
      </c>
      <c r="R750" s="2">
        <v>7.1863999999999919</v>
      </c>
      <c r="S750" s="33">
        <f>Ahmed[[#This Row],[Profit]]-Ahmed[[#This Row],[Discount]]</f>
        <v>7.1863999999999919</v>
      </c>
    </row>
    <row r="751" spans="1:19">
      <c r="A751" s="1">
        <v>749</v>
      </c>
      <c r="B751" s="1" t="s">
        <v>48</v>
      </c>
      <c r="C751" s="1" t="s">
        <v>49</v>
      </c>
      <c r="D751" s="1" t="s">
        <v>876</v>
      </c>
      <c r="E751" s="1" t="s">
        <v>139</v>
      </c>
      <c r="F751" s="1" t="s">
        <v>95</v>
      </c>
      <c r="G751" s="1" t="s">
        <v>76</v>
      </c>
      <c r="H751" s="33" t="str">
        <f>VLOOKUP(Ahmed[[#This Row],[Category]],Code!$C$2:$D$5,2,0)</f>
        <v>T-103</v>
      </c>
      <c r="I751" s="1" t="s">
        <v>77</v>
      </c>
      <c r="J751" t="s">
        <v>877</v>
      </c>
      <c r="K751" s="1">
        <v>11.992000000000001</v>
      </c>
      <c r="L751" s="33">
        <f>Ahmed[[#This Row],[Sales]]*$L$1</f>
        <v>1798.8000000000002</v>
      </c>
      <c r="M751" s="33"/>
      <c r="N75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751" s="33" t="str">
        <f>IF(Ahmed[[#This Row],[Sales]]&gt;=500,"High","low")</f>
        <v>low</v>
      </c>
      <c r="P751" s="1">
        <v>1</v>
      </c>
      <c r="Q751" s="1">
        <v>0.2</v>
      </c>
      <c r="R751" s="2">
        <v>0.89939999999999909</v>
      </c>
      <c r="S751" s="33">
        <f>Ahmed[[#This Row],[Profit]]-Ahmed[[#This Row],[Discount]]</f>
        <v>0.69939999999999913</v>
      </c>
    </row>
    <row r="752" spans="1:19">
      <c r="A752" s="1">
        <v>750</v>
      </c>
      <c r="B752" s="1" t="s">
        <v>65</v>
      </c>
      <c r="C752" s="1" t="s">
        <v>49</v>
      </c>
      <c r="D752" s="1" t="s">
        <v>878</v>
      </c>
      <c r="E752" s="1" t="s">
        <v>149</v>
      </c>
      <c r="F752" s="1" t="s">
        <v>95</v>
      </c>
      <c r="G752" s="1" t="s">
        <v>62</v>
      </c>
      <c r="H752" s="33" t="str">
        <f>VLOOKUP(Ahmed[[#This Row],[Category]],Code!$C$2:$D$5,2,0)</f>
        <v>O-102</v>
      </c>
      <c r="I752" s="1" t="s">
        <v>79</v>
      </c>
      <c r="J752" t="s">
        <v>879</v>
      </c>
      <c r="K752" s="1">
        <v>58.050000000000004</v>
      </c>
      <c r="L752" s="33">
        <f>Ahmed[[#This Row],[Sales]]*$L$1</f>
        <v>8707.5</v>
      </c>
      <c r="M752" s="33"/>
      <c r="N7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52" s="33" t="str">
        <f>IF(Ahmed[[#This Row],[Sales]]&gt;=500,"High","low")</f>
        <v>low</v>
      </c>
      <c r="P752" s="1">
        <v>3</v>
      </c>
      <c r="Q752" s="1">
        <v>0</v>
      </c>
      <c r="R752" s="2">
        <v>26.702999999999999</v>
      </c>
      <c r="S752" s="33">
        <f>Ahmed[[#This Row],[Profit]]-Ahmed[[#This Row],[Discount]]</f>
        <v>26.702999999999999</v>
      </c>
    </row>
    <row r="753" spans="1:19">
      <c r="A753" s="1">
        <v>751</v>
      </c>
      <c r="B753" s="1" t="s">
        <v>65</v>
      </c>
      <c r="C753" s="1" t="s">
        <v>49</v>
      </c>
      <c r="D753" s="1" t="s">
        <v>878</v>
      </c>
      <c r="E753" s="1" t="s">
        <v>149</v>
      </c>
      <c r="F753" s="1" t="s">
        <v>95</v>
      </c>
      <c r="G753" s="1" t="s">
        <v>53</v>
      </c>
      <c r="H753" s="33" t="str">
        <f>VLOOKUP(Ahmed[[#This Row],[Category]],Code!$C$2:$D$5,2,0)</f>
        <v>F-101</v>
      </c>
      <c r="I753" s="1" t="s">
        <v>72</v>
      </c>
      <c r="J753" t="s">
        <v>880</v>
      </c>
      <c r="K753" s="1">
        <v>157.74</v>
      </c>
      <c r="L753" s="33">
        <f>Ahmed[[#This Row],[Sales]]*$L$1</f>
        <v>23661</v>
      </c>
      <c r="M753" s="33"/>
      <c r="N7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53" s="33" t="str">
        <f>IF(Ahmed[[#This Row],[Sales]]&gt;=500,"High","low")</f>
        <v>low</v>
      </c>
      <c r="P753" s="1">
        <v>11</v>
      </c>
      <c r="Q753" s="1">
        <v>0</v>
      </c>
      <c r="R753" s="2">
        <v>56.7864</v>
      </c>
      <c r="S753" s="33">
        <f>Ahmed[[#This Row],[Profit]]-Ahmed[[#This Row],[Discount]]</f>
        <v>56.7864</v>
      </c>
    </row>
    <row r="754" spans="1:19">
      <c r="A754" s="1">
        <v>752</v>
      </c>
      <c r="B754" s="1" t="s">
        <v>65</v>
      </c>
      <c r="C754" s="1" t="s">
        <v>49</v>
      </c>
      <c r="D754" s="1" t="s">
        <v>878</v>
      </c>
      <c r="E754" s="1" t="s">
        <v>149</v>
      </c>
      <c r="F754" s="1" t="s">
        <v>95</v>
      </c>
      <c r="G754" s="1" t="s">
        <v>62</v>
      </c>
      <c r="H754" s="33" t="str">
        <f>VLOOKUP(Ahmed[[#This Row],[Category]],Code!$C$2:$D$5,2,0)</f>
        <v>O-102</v>
      </c>
      <c r="I754" s="1" t="s">
        <v>74</v>
      </c>
      <c r="J754" t="s">
        <v>574</v>
      </c>
      <c r="K754" s="1">
        <v>56.980000000000004</v>
      </c>
      <c r="L754" s="33">
        <f>Ahmed[[#This Row],[Sales]]*$L$1</f>
        <v>8547</v>
      </c>
      <c r="M754" s="33"/>
      <c r="N7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54" s="33" t="str">
        <f>IF(Ahmed[[#This Row],[Sales]]&gt;=500,"High","low")</f>
        <v>low</v>
      </c>
      <c r="P754" s="1">
        <v>7</v>
      </c>
      <c r="Q754" s="1">
        <v>0</v>
      </c>
      <c r="R754" s="2">
        <v>22.792000000000002</v>
      </c>
      <c r="S754" s="33">
        <f>Ahmed[[#This Row],[Profit]]-Ahmed[[#This Row],[Discount]]</f>
        <v>22.792000000000002</v>
      </c>
    </row>
    <row r="755" spans="1:19">
      <c r="A755" s="1">
        <v>753</v>
      </c>
      <c r="B755" s="1" t="s">
        <v>65</v>
      </c>
      <c r="C755" s="1" t="s">
        <v>49</v>
      </c>
      <c r="D755" s="1" t="s">
        <v>878</v>
      </c>
      <c r="E755" s="1" t="s">
        <v>149</v>
      </c>
      <c r="F755" s="1" t="s">
        <v>95</v>
      </c>
      <c r="G755" s="1" t="s">
        <v>62</v>
      </c>
      <c r="H755" s="33" t="str">
        <f>VLOOKUP(Ahmed[[#This Row],[Category]],Code!$C$2:$D$5,2,0)</f>
        <v>O-102</v>
      </c>
      <c r="I755" s="1" t="s">
        <v>79</v>
      </c>
      <c r="J755" t="s">
        <v>881</v>
      </c>
      <c r="K755" s="1">
        <v>2.88</v>
      </c>
      <c r="L755" s="33">
        <f>Ahmed[[#This Row],[Sales]]*$L$1</f>
        <v>432</v>
      </c>
      <c r="M755" s="33"/>
      <c r="N755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755" s="33" t="str">
        <f>IF(Ahmed[[#This Row],[Sales]]&gt;=500,"High","low")</f>
        <v>low</v>
      </c>
      <c r="P755" s="1">
        <v>1</v>
      </c>
      <c r="Q755" s="1">
        <v>0</v>
      </c>
      <c r="R755" s="2">
        <v>1.4112</v>
      </c>
      <c r="S755" s="33">
        <f>Ahmed[[#This Row],[Profit]]-Ahmed[[#This Row],[Discount]]</f>
        <v>1.4112</v>
      </c>
    </row>
    <row r="756" spans="1:19">
      <c r="A756" s="1">
        <v>754</v>
      </c>
      <c r="B756" s="1" t="s">
        <v>130</v>
      </c>
      <c r="C756" s="1" t="s">
        <v>58</v>
      </c>
      <c r="D756" s="1" t="s">
        <v>104</v>
      </c>
      <c r="E756" s="1" t="s">
        <v>60</v>
      </c>
      <c r="F756" s="1" t="s">
        <v>61</v>
      </c>
      <c r="G756" s="1" t="s">
        <v>76</v>
      </c>
      <c r="H756" s="33" t="str">
        <f>VLOOKUP(Ahmed[[#This Row],[Category]],Code!$C$2:$D$5,2,0)</f>
        <v>T-103</v>
      </c>
      <c r="I756" s="1" t="s">
        <v>502</v>
      </c>
      <c r="J756" t="s">
        <v>882</v>
      </c>
      <c r="K756" s="1">
        <v>1199.9760000000001</v>
      </c>
      <c r="L756" s="33">
        <f>Ahmed[[#This Row],[Sales]]*$L$1</f>
        <v>179996.40000000002</v>
      </c>
      <c r="M756" s="33"/>
      <c r="N7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56" s="33" t="str">
        <f>IF(Ahmed[[#This Row],[Sales]]&gt;=500,"High","low")</f>
        <v>High</v>
      </c>
      <c r="P756" s="1">
        <v>3</v>
      </c>
      <c r="Q756" s="1">
        <v>0.2</v>
      </c>
      <c r="R756" s="2">
        <v>374.99249999999995</v>
      </c>
      <c r="S756" s="33">
        <f>Ahmed[[#This Row],[Profit]]-Ahmed[[#This Row],[Discount]]</f>
        <v>374.79249999999996</v>
      </c>
    </row>
    <row r="757" spans="1:19">
      <c r="A757" s="1">
        <v>755</v>
      </c>
      <c r="B757" s="1" t="s">
        <v>65</v>
      </c>
      <c r="C757" s="1" t="s">
        <v>49</v>
      </c>
      <c r="D757" s="1" t="s">
        <v>59</v>
      </c>
      <c r="E757" s="1" t="s">
        <v>60</v>
      </c>
      <c r="F757" s="1" t="s">
        <v>61</v>
      </c>
      <c r="G757" s="1" t="s">
        <v>53</v>
      </c>
      <c r="H757" s="33" t="str">
        <f>VLOOKUP(Ahmed[[#This Row],[Category]],Code!$C$2:$D$5,2,0)</f>
        <v>F-101</v>
      </c>
      <c r="I757" s="1" t="s">
        <v>72</v>
      </c>
      <c r="J757" t="s">
        <v>816</v>
      </c>
      <c r="K757" s="1">
        <v>79.92</v>
      </c>
      <c r="L757" s="33">
        <f>Ahmed[[#This Row],[Sales]]*$L$1</f>
        <v>11988</v>
      </c>
      <c r="M757" s="33"/>
      <c r="N7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57" s="33" t="str">
        <f>IF(Ahmed[[#This Row],[Sales]]&gt;=500,"High","low")</f>
        <v>low</v>
      </c>
      <c r="P757" s="1">
        <v>4</v>
      </c>
      <c r="Q757" s="1">
        <v>0</v>
      </c>
      <c r="R757" s="2">
        <v>28.7712</v>
      </c>
      <c r="S757" s="33">
        <f>Ahmed[[#This Row],[Profit]]-Ahmed[[#This Row],[Discount]]</f>
        <v>28.7712</v>
      </c>
    </row>
    <row r="758" spans="1:19">
      <c r="A758" s="1">
        <v>756</v>
      </c>
      <c r="B758" s="1" t="s">
        <v>65</v>
      </c>
      <c r="C758" s="1" t="s">
        <v>58</v>
      </c>
      <c r="D758" s="1" t="s">
        <v>609</v>
      </c>
      <c r="E758" s="1" t="s">
        <v>67</v>
      </c>
      <c r="F758" s="1" t="s">
        <v>52</v>
      </c>
      <c r="G758" s="1" t="s">
        <v>53</v>
      </c>
      <c r="H758" s="33" t="str">
        <f>VLOOKUP(Ahmed[[#This Row],[Category]],Code!$C$2:$D$5,2,0)</f>
        <v>F-101</v>
      </c>
      <c r="I758" s="1" t="s">
        <v>68</v>
      </c>
      <c r="J758" t="s">
        <v>883</v>
      </c>
      <c r="K758" s="1">
        <v>383.43799999999999</v>
      </c>
      <c r="L758" s="33">
        <f>Ahmed[[#This Row],[Sales]]*$L$1</f>
        <v>57515.7</v>
      </c>
      <c r="M758" s="33"/>
      <c r="N7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58" s="33" t="str">
        <f>IF(Ahmed[[#This Row],[Sales]]&gt;=500,"High","low")</f>
        <v>low</v>
      </c>
      <c r="P758" s="1">
        <v>4</v>
      </c>
      <c r="Q758" s="1">
        <v>0.45</v>
      </c>
      <c r="R758" s="2">
        <v>-167.3184</v>
      </c>
      <c r="S758" s="33">
        <f>Ahmed[[#This Row],[Profit]]-Ahmed[[#This Row],[Discount]]</f>
        <v>-167.76839999999999</v>
      </c>
    </row>
    <row r="759" spans="1:19">
      <c r="A759" s="1">
        <v>757</v>
      </c>
      <c r="B759" s="1" t="s">
        <v>65</v>
      </c>
      <c r="C759" s="1" t="s">
        <v>49</v>
      </c>
      <c r="D759" s="1" t="s">
        <v>884</v>
      </c>
      <c r="E759" s="1" t="s">
        <v>145</v>
      </c>
      <c r="F759" s="1" t="s">
        <v>95</v>
      </c>
      <c r="G759" s="1" t="s">
        <v>62</v>
      </c>
      <c r="H759" s="33" t="str">
        <f>VLOOKUP(Ahmed[[#This Row],[Category]],Code!$C$2:$D$5,2,0)</f>
        <v>O-102</v>
      </c>
      <c r="I759" s="1" t="s">
        <v>70</v>
      </c>
      <c r="J759" t="s">
        <v>835</v>
      </c>
      <c r="K759" s="1">
        <v>24.56</v>
      </c>
      <c r="L759" s="33">
        <f>Ahmed[[#This Row],[Sales]]*$L$1</f>
        <v>3684</v>
      </c>
      <c r="M759" s="33"/>
      <c r="N7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59" s="33" t="str">
        <f>IF(Ahmed[[#This Row],[Sales]]&gt;=500,"High","low")</f>
        <v>low</v>
      </c>
      <c r="P759" s="1">
        <v>2</v>
      </c>
      <c r="Q759" s="1">
        <v>0</v>
      </c>
      <c r="R759" s="2">
        <v>6.8767999999999994</v>
      </c>
      <c r="S759" s="33">
        <f>Ahmed[[#This Row],[Profit]]-Ahmed[[#This Row],[Discount]]</f>
        <v>6.8767999999999994</v>
      </c>
    </row>
    <row r="760" spans="1:19">
      <c r="A760" s="1">
        <v>758</v>
      </c>
      <c r="B760" s="1" t="s">
        <v>65</v>
      </c>
      <c r="C760" s="1" t="s">
        <v>49</v>
      </c>
      <c r="D760" s="1" t="s">
        <v>884</v>
      </c>
      <c r="E760" s="1" t="s">
        <v>145</v>
      </c>
      <c r="F760" s="1" t="s">
        <v>95</v>
      </c>
      <c r="G760" s="1" t="s">
        <v>76</v>
      </c>
      <c r="H760" s="33" t="str">
        <f>VLOOKUP(Ahmed[[#This Row],[Category]],Code!$C$2:$D$5,2,0)</f>
        <v>T-103</v>
      </c>
      <c r="I760" s="1" t="s">
        <v>118</v>
      </c>
      <c r="J760" t="s">
        <v>786</v>
      </c>
      <c r="K760" s="1">
        <v>119.8</v>
      </c>
      <c r="L760" s="33">
        <f>Ahmed[[#This Row],[Sales]]*$L$1</f>
        <v>17970</v>
      </c>
      <c r="M760" s="33"/>
      <c r="N7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60" s="33" t="str">
        <f>IF(Ahmed[[#This Row],[Sales]]&gt;=500,"High","low")</f>
        <v>low</v>
      </c>
      <c r="P760" s="1">
        <v>4</v>
      </c>
      <c r="Q760" s="1">
        <v>0</v>
      </c>
      <c r="R760" s="2">
        <v>47.92</v>
      </c>
      <c r="S760" s="33">
        <f>Ahmed[[#This Row],[Profit]]-Ahmed[[#This Row],[Discount]]</f>
        <v>47.92</v>
      </c>
    </row>
    <row r="761" spans="1:19">
      <c r="A761" s="1">
        <v>759</v>
      </c>
      <c r="B761" s="1" t="s">
        <v>65</v>
      </c>
      <c r="C761" s="1" t="s">
        <v>58</v>
      </c>
      <c r="D761" s="1" t="s">
        <v>161</v>
      </c>
      <c r="E761" s="1" t="s">
        <v>162</v>
      </c>
      <c r="F761" s="1" t="s">
        <v>114</v>
      </c>
      <c r="G761" s="1" t="s">
        <v>62</v>
      </c>
      <c r="H761" s="33" t="str">
        <f>VLOOKUP(Ahmed[[#This Row],[Category]],Code!$C$2:$D$5,2,0)</f>
        <v>O-102</v>
      </c>
      <c r="I761" s="1" t="s">
        <v>79</v>
      </c>
      <c r="J761" t="s">
        <v>766</v>
      </c>
      <c r="K761" s="1">
        <v>13.128</v>
      </c>
      <c r="L761" s="33">
        <f>Ahmed[[#This Row],[Sales]]*$L$1</f>
        <v>1969.2</v>
      </c>
      <c r="M761" s="33"/>
      <c r="N76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761" s="33" t="str">
        <f>IF(Ahmed[[#This Row],[Sales]]&gt;=500,"High","low")</f>
        <v>low</v>
      </c>
      <c r="P761" s="1">
        <v>3</v>
      </c>
      <c r="Q761" s="1">
        <v>0.2</v>
      </c>
      <c r="R761" s="2">
        <v>4.2665999999999986</v>
      </c>
      <c r="S761" s="33">
        <f>Ahmed[[#This Row],[Profit]]-Ahmed[[#This Row],[Discount]]</f>
        <v>4.0665999999999984</v>
      </c>
    </row>
    <row r="762" spans="1:19">
      <c r="A762" s="1">
        <v>760</v>
      </c>
      <c r="B762" s="1" t="s">
        <v>65</v>
      </c>
      <c r="C762" s="1" t="s">
        <v>58</v>
      </c>
      <c r="D762" s="1" t="s">
        <v>717</v>
      </c>
      <c r="E762" s="1" t="s">
        <v>99</v>
      </c>
      <c r="F762" s="1" t="s">
        <v>95</v>
      </c>
      <c r="G762" s="1" t="s">
        <v>62</v>
      </c>
      <c r="H762" s="33" t="str">
        <f>VLOOKUP(Ahmed[[#This Row],[Category]],Code!$C$2:$D$5,2,0)</f>
        <v>O-102</v>
      </c>
      <c r="I762" s="1" t="s">
        <v>87</v>
      </c>
      <c r="J762" t="s">
        <v>818</v>
      </c>
      <c r="K762" s="1">
        <v>22.72</v>
      </c>
      <c r="L762" s="33">
        <f>Ahmed[[#This Row],[Sales]]*$L$1</f>
        <v>3408</v>
      </c>
      <c r="M762" s="33"/>
      <c r="N7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62" s="33" t="str">
        <f>IF(Ahmed[[#This Row],[Sales]]&gt;=500,"High","low")</f>
        <v>low</v>
      </c>
      <c r="P762" s="1">
        <v>4</v>
      </c>
      <c r="Q762" s="1">
        <v>0</v>
      </c>
      <c r="R762" s="2">
        <v>10.223999999999998</v>
      </c>
      <c r="S762" s="33">
        <f>Ahmed[[#This Row],[Profit]]-Ahmed[[#This Row],[Discount]]</f>
        <v>10.223999999999998</v>
      </c>
    </row>
    <row r="763" spans="1:19">
      <c r="A763" s="1">
        <v>761</v>
      </c>
      <c r="B763" s="1" t="s">
        <v>65</v>
      </c>
      <c r="C763" s="1" t="s">
        <v>49</v>
      </c>
      <c r="D763" s="1" t="s">
        <v>59</v>
      </c>
      <c r="E763" s="1" t="s">
        <v>60</v>
      </c>
      <c r="F763" s="1" t="s">
        <v>61</v>
      </c>
      <c r="G763" s="1" t="s">
        <v>62</v>
      </c>
      <c r="H763" s="33" t="str">
        <f>VLOOKUP(Ahmed[[#This Row],[Category]],Code!$C$2:$D$5,2,0)</f>
        <v>O-102</v>
      </c>
      <c r="I763" s="1" t="s">
        <v>87</v>
      </c>
      <c r="J763" t="s">
        <v>733</v>
      </c>
      <c r="K763" s="1">
        <v>58.320000000000007</v>
      </c>
      <c r="L763" s="33">
        <f>Ahmed[[#This Row],[Sales]]*$L$1</f>
        <v>8748.0000000000018</v>
      </c>
      <c r="M763" s="33"/>
      <c r="N7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63" s="33" t="str">
        <f>IF(Ahmed[[#This Row],[Sales]]&gt;=500,"High","low")</f>
        <v>low</v>
      </c>
      <c r="P763" s="1">
        <v>9</v>
      </c>
      <c r="Q763" s="1">
        <v>0</v>
      </c>
      <c r="R763" s="2">
        <v>27.993600000000001</v>
      </c>
      <c r="S763" s="33">
        <f>Ahmed[[#This Row],[Profit]]-Ahmed[[#This Row],[Discount]]</f>
        <v>27.993600000000001</v>
      </c>
    </row>
    <row r="764" spans="1:19">
      <c r="A764" s="1">
        <v>762</v>
      </c>
      <c r="B764" s="1" t="s">
        <v>65</v>
      </c>
      <c r="C764" s="1" t="s">
        <v>58</v>
      </c>
      <c r="D764" s="1" t="s">
        <v>682</v>
      </c>
      <c r="E764" s="1" t="s">
        <v>522</v>
      </c>
      <c r="F764" s="1" t="s">
        <v>52</v>
      </c>
      <c r="G764" s="1" t="s">
        <v>62</v>
      </c>
      <c r="H764" s="33" t="str">
        <f>VLOOKUP(Ahmed[[#This Row],[Category]],Code!$C$2:$D$5,2,0)</f>
        <v>O-102</v>
      </c>
      <c r="I764" s="1" t="s">
        <v>63</v>
      </c>
      <c r="J764" t="s">
        <v>885</v>
      </c>
      <c r="K764" s="1">
        <v>12.39</v>
      </c>
      <c r="L764" s="33">
        <f>Ahmed[[#This Row],[Sales]]*$L$1</f>
        <v>1858.5</v>
      </c>
      <c r="M764" s="33"/>
      <c r="N76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764" s="33" t="str">
        <f>IF(Ahmed[[#This Row],[Sales]]&gt;=500,"High","low")</f>
        <v>low</v>
      </c>
      <c r="P764" s="1">
        <v>3</v>
      </c>
      <c r="Q764" s="1">
        <v>0</v>
      </c>
      <c r="R764" s="2">
        <v>5.6993999999999998</v>
      </c>
      <c r="S764" s="33">
        <f>Ahmed[[#This Row],[Profit]]-Ahmed[[#This Row],[Discount]]</f>
        <v>5.6993999999999998</v>
      </c>
    </row>
    <row r="765" spans="1:19">
      <c r="A765" s="1">
        <v>763</v>
      </c>
      <c r="B765" s="1" t="s">
        <v>65</v>
      </c>
      <c r="C765" s="1" t="s">
        <v>49</v>
      </c>
      <c r="D765" s="1" t="s">
        <v>247</v>
      </c>
      <c r="E765" s="1" t="s">
        <v>248</v>
      </c>
      <c r="F765" s="1" t="s">
        <v>114</v>
      </c>
      <c r="G765" s="1" t="s">
        <v>76</v>
      </c>
      <c r="H765" s="33" t="str">
        <f>VLOOKUP(Ahmed[[#This Row],[Category]],Code!$C$2:$D$5,2,0)</f>
        <v>T-103</v>
      </c>
      <c r="I765" s="1" t="s">
        <v>77</v>
      </c>
      <c r="J765" t="s">
        <v>319</v>
      </c>
      <c r="K765" s="1">
        <v>107.982</v>
      </c>
      <c r="L765" s="33">
        <f>Ahmed[[#This Row],[Sales]]*$L$1</f>
        <v>16197.3</v>
      </c>
      <c r="M765" s="33"/>
      <c r="N7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65" s="33" t="str">
        <f>IF(Ahmed[[#This Row],[Sales]]&gt;=500,"High","low")</f>
        <v>low</v>
      </c>
      <c r="P765" s="1">
        <v>3</v>
      </c>
      <c r="Q765" s="1">
        <v>0.4</v>
      </c>
      <c r="R765" s="2">
        <v>-26.995499999999993</v>
      </c>
      <c r="S765" s="33">
        <f>Ahmed[[#This Row],[Profit]]-Ahmed[[#This Row],[Discount]]</f>
        <v>-27.395499999999991</v>
      </c>
    </row>
    <row r="766" spans="1:19">
      <c r="A766" s="1">
        <v>764</v>
      </c>
      <c r="B766" s="1" t="s">
        <v>48</v>
      </c>
      <c r="C766" s="1" t="s">
        <v>58</v>
      </c>
      <c r="D766" s="1" t="s">
        <v>886</v>
      </c>
      <c r="E766" s="1" t="s">
        <v>332</v>
      </c>
      <c r="F766" s="1" t="s">
        <v>52</v>
      </c>
      <c r="G766" s="1" t="s">
        <v>62</v>
      </c>
      <c r="H766" s="33" t="str">
        <f>VLOOKUP(Ahmed[[#This Row],[Category]],Code!$C$2:$D$5,2,0)</f>
        <v>O-102</v>
      </c>
      <c r="I766" s="1" t="s">
        <v>123</v>
      </c>
      <c r="J766" t="s">
        <v>309</v>
      </c>
      <c r="K766" s="1">
        <v>11.36</v>
      </c>
      <c r="L766" s="33">
        <f>Ahmed[[#This Row],[Sales]]*$L$1</f>
        <v>1704</v>
      </c>
      <c r="M766" s="33"/>
      <c r="N76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766" s="33" t="str">
        <f>IF(Ahmed[[#This Row],[Sales]]&gt;=500,"High","low")</f>
        <v>low</v>
      </c>
      <c r="P766" s="1">
        <v>2</v>
      </c>
      <c r="Q766" s="1">
        <v>0</v>
      </c>
      <c r="R766" s="2">
        <v>5.3391999999999991</v>
      </c>
      <c r="S766" s="33">
        <f>Ahmed[[#This Row],[Profit]]-Ahmed[[#This Row],[Discount]]</f>
        <v>5.3391999999999991</v>
      </c>
    </row>
    <row r="767" spans="1:19">
      <c r="A767" s="1">
        <v>765</v>
      </c>
      <c r="B767" s="1" t="s">
        <v>48</v>
      </c>
      <c r="C767" s="1" t="s">
        <v>58</v>
      </c>
      <c r="D767" s="1" t="s">
        <v>886</v>
      </c>
      <c r="E767" s="1" t="s">
        <v>332</v>
      </c>
      <c r="F767" s="1" t="s">
        <v>52</v>
      </c>
      <c r="G767" s="1" t="s">
        <v>62</v>
      </c>
      <c r="H767" s="33" t="str">
        <f>VLOOKUP(Ahmed[[#This Row],[Category]],Code!$C$2:$D$5,2,0)</f>
        <v>O-102</v>
      </c>
      <c r="I767" s="1" t="s">
        <v>123</v>
      </c>
      <c r="J767" t="s">
        <v>887</v>
      </c>
      <c r="K767" s="1">
        <v>50.94</v>
      </c>
      <c r="L767" s="33">
        <f>Ahmed[[#This Row],[Sales]]*$L$1</f>
        <v>7641</v>
      </c>
      <c r="M767" s="33"/>
      <c r="N7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67" s="33" t="str">
        <f>IF(Ahmed[[#This Row],[Sales]]&gt;=500,"High","low")</f>
        <v>low</v>
      </c>
      <c r="P767" s="1">
        <v>3</v>
      </c>
      <c r="Q767" s="1">
        <v>0</v>
      </c>
      <c r="R767" s="2">
        <v>25.47</v>
      </c>
      <c r="S767" s="33">
        <f>Ahmed[[#This Row],[Profit]]-Ahmed[[#This Row],[Discount]]</f>
        <v>25.47</v>
      </c>
    </row>
    <row r="768" spans="1:19">
      <c r="A768" s="1">
        <v>766</v>
      </c>
      <c r="B768" s="1" t="s">
        <v>48</v>
      </c>
      <c r="C768" s="1" t="s">
        <v>58</v>
      </c>
      <c r="D768" s="1" t="s">
        <v>886</v>
      </c>
      <c r="E768" s="1" t="s">
        <v>332</v>
      </c>
      <c r="F768" s="1" t="s">
        <v>52</v>
      </c>
      <c r="G768" s="1" t="s">
        <v>76</v>
      </c>
      <c r="H768" s="33" t="str">
        <f>VLOOKUP(Ahmed[[#This Row],[Category]],Code!$C$2:$D$5,2,0)</f>
        <v>T-103</v>
      </c>
      <c r="I768" s="1" t="s">
        <v>118</v>
      </c>
      <c r="J768" t="s">
        <v>888</v>
      </c>
      <c r="K768" s="1">
        <v>646.74</v>
      </c>
      <c r="L768" s="33">
        <f>Ahmed[[#This Row],[Sales]]*$L$1</f>
        <v>97011</v>
      </c>
      <c r="M768" s="33"/>
      <c r="N7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68" s="33" t="str">
        <f>IF(Ahmed[[#This Row],[Sales]]&gt;=500,"High","low")</f>
        <v>High</v>
      </c>
      <c r="P768" s="1">
        <v>6</v>
      </c>
      <c r="Q768" s="1">
        <v>0</v>
      </c>
      <c r="R768" s="2">
        <v>258.69600000000003</v>
      </c>
      <c r="S768" s="33">
        <f>Ahmed[[#This Row],[Profit]]-Ahmed[[#This Row],[Discount]]</f>
        <v>258.69600000000003</v>
      </c>
    </row>
    <row r="769" spans="1:19">
      <c r="A769" s="1">
        <v>767</v>
      </c>
      <c r="B769" s="1" t="s">
        <v>48</v>
      </c>
      <c r="C769" s="1" t="s">
        <v>58</v>
      </c>
      <c r="D769" s="1" t="s">
        <v>886</v>
      </c>
      <c r="E769" s="1" t="s">
        <v>332</v>
      </c>
      <c r="F769" s="1" t="s">
        <v>52</v>
      </c>
      <c r="G769" s="1" t="s">
        <v>62</v>
      </c>
      <c r="H769" s="33" t="str">
        <f>VLOOKUP(Ahmed[[#This Row],[Category]],Code!$C$2:$D$5,2,0)</f>
        <v>O-102</v>
      </c>
      <c r="I769" s="1" t="s">
        <v>79</v>
      </c>
      <c r="J769" t="s">
        <v>889</v>
      </c>
      <c r="K769" s="1">
        <v>5.64</v>
      </c>
      <c r="L769" s="33">
        <f>Ahmed[[#This Row],[Sales]]*$L$1</f>
        <v>846</v>
      </c>
      <c r="M769" s="33"/>
      <c r="N769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769" s="33" t="str">
        <f>IF(Ahmed[[#This Row],[Sales]]&gt;=500,"High","low")</f>
        <v>low</v>
      </c>
      <c r="P769" s="1">
        <v>3</v>
      </c>
      <c r="Q769" s="1">
        <v>0</v>
      </c>
      <c r="R769" s="2">
        <v>2.7071999999999994</v>
      </c>
      <c r="S769" s="33">
        <f>Ahmed[[#This Row],[Profit]]-Ahmed[[#This Row],[Discount]]</f>
        <v>2.7071999999999994</v>
      </c>
    </row>
    <row r="770" spans="1:19">
      <c r="A770" s="1">
        <v>768</v>
      </c>
      <c r="B770" s="1" t="s">
        <v>48</v>
      </c>
      <c r="C770" s="1" t="s">
        <v>58</v>
      </c>
      <c r="D770" s="1" t="s">
        <v>886</v>
      </c>
      <c r="E770" s="1" t="s">
        <v>332</v>
      </c>
      <c r="F770" s="1" t="s">
        <v>52</v>
      </c>
      <c r="G770" s="1" t="s">
        <v>62</v>
      </c>
      <c r="H770" s="33" t="str">
        <f>VLOOKUP(Ahmed[[#This Row],[Category]],Code!$C$2:$D$5,2,0)</f>
        <v>O-102</v>
      </c>
      <c r="I770" s="1" t="s">
        <v>70</v>
      </c>
      <c r="J770" t="s">
        <v>890</v>
      </c>
      <c r="K770" s="1">
        <v>572.58000000000004</v>
      </c>
      <c r="L770" s="33">
        <f>Ahmed[[#This Row],[Sales]]*$L$1</f>
        <v>85887</v>
      </c>
      <c r="M770" s="33"/>
      <c r="N7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70" s="33" t="str">
        <f>IF(Ahmed[[#This Row],[Sales]]&gt;=500,"High","low")</f>
        <v>High</v>
      </c>
      <c r="P770" s="1">
        <v>6</v>
      </c>
      <c r="Q770" s="1">
        <v>0</v>
      </c>
      <c r="R770" s="2">
        <v>34.354799999999955</v>
      </c>
      <c r="S770" s="33">
        <f>Ahmed[[#This Row],[Profit]]-Ahmed[[#This Row],[Discount]]</f>
        <v>34.354799999999955</v>
      </c>
    </row>
    <row r="771" spans="1:19">
      <c r="A771" s="1">
        <v>769</v>
      </c>
      <c r="B771" s="1" t="s">
        <v>65</v>
      </c>
      <c r="C771" s="1" t="s">
        <v>58</v>
      </c>
      <c r="D771" s="1" t="s">
        <v>480</v>
      </c>
      <c r="E771" s="1" t="s">
        <v>67</v>
      </c>
      <c r="F771" s="1" t="s">
        <v>52</v>
      </c>
      <c r="G771" s="1" t="s">
        <v>53</v>
      </c>
      <c r="H771" s="33" t="str">
        <f>VLOOKUP(Ahmed[[#This Row],[Category]],Code!$C$2:$D$5,2,0)</f>
        <v>F-101</v>
      </c>
      <c r="I771" s="1" t="s">
        <v>72</v>
      </c>
      <c r="J771" t="s">
        <v>891</v>
      </c>
      <c r="K771" s="1">
        <v>310.88000000000005</v>
      </c>
      <c r="L771" s="33">
        <f>Ahmed[[#This Row],[Sales]]*$L$1</f>
        <v>46632.000000000007</v>
      </c>
      <c r="M771" s="33"/>
      <c r="N7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71" s="33" t="str">
        <f>IF(Ahmed[[#This Row],[Sales]]&gt;=500,"High","low")</f>
        <v>low</v>
      </c>
      <c r="P771" s="1">
        <v>2</v>
      </c>
      <c r="Q771" s="1">
        <v>0.2</v>
      </c>
      <c r="R771" s="2">
        <v>23.315999999999988</v>
      </c>
      <c r="S771" s="33">
        <f>Ahmed[[#This Row],[Profit]]-Ahmed[[#This Row],[Discount]]</f>
        <v>23.115999999999989</v>
      </c>
    </row>
    <row r="772" spans="1:19">
      <c r="A772" s="1">
        <v>770</v>
      </c>
      <c r="B772" s="1" t="s">
        <v>65</v>
      </c>
      <c r="C772" s="1" t="s">
        <v>49</v>
      </c>
      <c r="D772" s="1" t="s">
        <v>471</v>
      </c>
      <c r="E772" s="1" t="s">
        <v>184</v>
      </c>
      <c r="F772" s="1" t="s">
        <v>52</v>
      </c>
      <c r="G772" s="1" t="s">
        <v>53</v>
      </c>
      <c r="H772" s="33" t="str">
        <f>VLOOKUP(Ahmed[[#This Row],[Category]],Code!$C$2:$D$5,2,0)</f>
        <v>F-101</v>
      </c>
      <c r="I772" s="1" t="s">
        <v>56</v>
      </c>
      <c r="J772" t="s">
        <v>892</v>
      </c>
      <c r="K772" s="1">
        <v>641.96</v>
      </c>
      <c r="L772" s="33">
        <f>Ahmed[[#This Row],[Sales]]*$L$1</f>
        <v>96294</v>
      </c>
      <c r="M772" s="33"/>
      <c r="N7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72" s="33" t="str">
        <f>IF(Ahmed[[#This Row],[Sales]]&gt;=500,"High","low")</f>
        <v>High</v>
      </c>
      <c r="P772" s="1">
        <v>2</v>
      </c>
      <c r="Q772" s="1">
        <v>0</v>
      </c>
      <c r="R772" s="2">
        <v>179.74880000000002</v>
      </c>
      <c r="S772" s="33">
        <f>Ahmed[[#This Row],[Profit]]-Ahmed[[#This Row],[Discount]]</f>
        <v>179.74880000000002</v>
      </c>
    </row>
    <row r="773" spans="1:19">
      <c r="A773" s="1">
        <v>771</v>
      </c>
      <c r="B773" s="1" t="s">
        <v>65</v>
      </c>
      <c r="C773" s="1" t="s">
        <v>58</v>
      </c>
      <c r="D773" s="1" t="s">
        <v>556</v>
      </c>
      <c r="E773" s="1" t="s">
        <v>244</v>
      </c>
      <c r="F773" s="1" t="s">
        <v>95</v>
      </c>
      <c r="G773" s="1" t="s">
        <v>62</v>
      </c>
      <c r="H773" s="33" t="str">
        <f>VLOOKUP(Ahmed[[#This Row],[Category]],Code!$C$2:$D$5,2,0)</f>
        <v>O-102</v>
      </c>
      <c r="I773" s="1" t="s">
        <v>79</v>
      </c>
      <c r="J773" t="s">
        <v>893</v>
      </c>
      <c r="K773" s="1">
        <v>18.28</v>
      </c>
      <c r="L773" s="33">
        <f>Ahmed[[#This Row],[Sales]]*$L$1</f>
        <v>2742</v>
      </c>
      <c r="M773" s="33"/>
      <c r="N7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73" s="33" t="str">
        <f>IF(Ahmed[[#This Row],[Sales]]&gt;=500,"High","low")</f>
        <v>low</v>
      </c>
      <c r="P773" s="1">
        <v>2</v>
      </c>
      <c r="Q773" s="1">
        <v>0</v>
      </c>
      <c r="R773" s="2">
        <v>9.14</v>
      </c>
      <c r="S773" s="33">
        <f>Ahmed[[#This Row],[Profit]]-Ahmed[[#This Row],[Discount]]</f>
        <v>9.14</v>
      </c>
    </row>
    <row r="774" spans="1:19">
      <c r="A774" s="1">
        <v>772</v>
      </c>
      <c r="B774" s="1" t="s">
        <v>65</v>
      </c>
      <c r="C774" s="1" t="s">
        <v>58</v>
      </c>
      <c r="D774" s="1" t="s">
        <v>556</v>
      </c>
      <c r="E774" s="1" t="s">
        <v>244</v>
      </c>
      <c r="F774" s="1" t="s">
        <v>95</v>
      </c>
      <c r="G774" s="1" t="s">
        <v>76</v>
      </c>
      <c r="H774" s="33" t="str">
        <f>VLOOKUP(Ahmed[[#This Row],[Category]],Code!$C$2:$D$5,2,0)</f>
        <v>T-103</v>
      </c>
      <c r="I774" s="1" t="s">
        <v>77</v>
      </c>
      <c r="J774" t="s">
        <v>498</v>
      </c>
      <c r="K774" s="1">
        <v>207</v>
      </c>
      <c r="L774" s="33">
        <f>Ahmed[[#This Row],[Sales]]*$L$1</f>
        <v>31050</v>
      </c>
      <c r="M774" s="33"/>
      <c r="N7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74" s="33" t="str">
        <f>IF(Ahmed[[#This Row],[Sales]]&gt;=500,"High","low")</f>
        <v>low</v>
      </c>
      <c r="P774" s="1">
        <v>3</v>
      </c>
      <c r="Q774" s="1">
        <v>0</v>
      </c>
      <c r="R774" s="2">
        <v>51.75</v>
      </c>
      <c r="S774" s="33">
        <f>Ahmed[[#This Row],[Profit]]-Ahmed[[#This Row],[Discount]]</f>
        <v>51.75</v>
      </c>
    </row>
    <row r="775" spans="1:19">
      <c r="A775" s="1">
        <v>773</v>
      </c>
      <c r="B775" s="1" t="s">
        <v>65</v>
      </c>
      <c r="C775" s="1" t="s">
        <v>58</v>
      </c>
      <c r="D775" s="1" t="s">
        <v>556</v>
      </c>
      <c r="E775" s="1" t="s">
        <v>244</v>
      </c>
      <c r="F775" s="1" t="s">
        <v>95</v>
      </c>
      <c r="G775" s="1" t="s">
        <v>62</v>
      </c>
      <c r="H775" s="33" t="str">
        <f>VLOOKUP(Ahmed[[#This Row],[Category]],Code!$C$2:$D$5,2,0)</f>
        <v>O-102</v>
      </c>
      <c r="I775" s="1" t="s">
        <v>79</v>
      </c>
      <c r="J775" t="s">
        <v>894</v>
      </c>
      <c r="K775" s="1">
        <v>32.35</v>
      </c>
      <c r="L775" s="33">
        <f>Ahmed[[#This Row],[Sales]]*$L$1</f>
        <v>4852.5</v>
      </c>
      <c r="M775" s="33"/>
      <c r="N7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75" s="33" t="str">
        <f>IF(Ahmed[[#This Row],[Sales]]&gt;=500,"High","low")</f>
        <v>low</v>
      </c>
      <c r="P775" s="1">
        <v>5</v>
      </c>
      <c r="Q775" s="1">
        <v>0</v>
      </c>
      <c r="R775" s="2">
        <v>16.175000000000001</v>
      </c>
      <c r="S775" s="33">
        <f>Ahmed[[#This Row],[Profit]]-Ahmed[[#This Row],[Discount]]</f>
        <v>16.175000000000001</v>
      </c>
    </row>
    <row r="776" spans="1:19">
      <c r="A776" s="1">
        <v>774</v>
      </c>
      <c r="B776" s="1" t="s">
        <v>65</v>
      </c>
      <c r="C776" s="1" t="s">
        <v>58</v>
      </c>
      <c r="D776" s="1" t="s">
        <v>556</v>
      </c>
      <c r="E776" s="1" t="s">
        <v>244</v>
      </c>
      <c r="F776" s="1" t="s">
        <v>95</v>
      </c>
      <c r="G776" s="1" t="s">
        <v>62</v>
      </c>
      <c r="H776" s="33" t="str">
        <f>VLOOKUP(Ahmed[[#This Row],[Category]],Code!$C$2:$D$5,2,0)</f>
        <v>O-102</v>
      </c>
      <c r="I776" s="1" t="s">
        <v>79</v>
      </c>
      <c r="J776" t="s">
        <v>80</v>
      </c>
      <c r="K776" s="1">
        <v>7.71</v>
      </c>
      <c r="L776" s="33">
        <f>Ahmed[[#This Row],[Sales]]*$L$1</f>
        <v>1156.5</v>
      </c>
      <c r="M776" s="33"/>
      <c r="N77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776" s="33" t="str">
        <f>IF(Ahmed[[#This Row],[Sales]]&gt;=500,"High","low")</f>
        <v>low</v>
      </c>
      <c r="P776" s="1">
        <v>1</v>
      </c>
      <c r="Q776" s="1">
        <v>0</v>
      </c>
      <c r="R776" s="2">
        <v>3.4695</v>
      </c>
      <c r="S776" s="33">
        <f>Ahmed[[#This Row],[Profit]]-Ahmed[[#This Row],[Discount]]</f>
        <v>3.4695</v>
      </c>
    </row>
    <row r="777" spans="1:19">
      <c r="A777" s="1">
        <v>775</v>
      </c>
      <c r="B777" s="1" t="s">
        <v>65</v>
      </c>
      <c r="C777" s="1" t="s">
        <v>58</v>
      </c>
      <c r="D777" s="1" t="s">
        <v>556</v>
      </c>
      <c r="E777" s="1" t="s">
        <v>244</v>
      </c>
      <c r="F777" s="1" t="s">
        <v>95</v>
      </c>
      <c r="G777" s="1" t="s">
        <v>62</v>
      </c>
      <c r="H777" s="33" t="str">
        <f>VLOOKUP(Ahmed[[#This Row],[Category]],Code!$C$2:$D$5,2,0)</f>
        <v>O-102</v>
      </c>
      <c r="I777" s="1" t="s">
        <v>74</v>
      </c>
      <c r="J777" t="s">
        <v>895</v>
      </c>
      <c r="K777" s="1">
        <v>40.299999999999997</v>
      </c>
      <c r="L777" s="33">
        <f>Ahmed[[#This Row],[Sales]]*$L$1</f>
        <v>6045</v>
      </c>
      <c r="M777" s="33"/>
      <c r="N7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77" s="33" t="str">
        <f>IF(Ahmed[[#This Row],[Sales]]&gt;=500,"High","low")</f>
        <v>low</v>
      </c>
      <c r="P777" s="1">
        <v>2</v>
      </c>
      <c r="Q777" s="1">
        <v>0</v>
      </c>
      <c r="R777" s="2">
        <v>10.881</v>
      </c>
      <c r="S777" s="33">
        <f>Ahmed[[#This Row],[Profit]]-Ahmed[[#This Row],[Discount]]</f>
        <v>10.881</v>
      </c>
    </row>
    <row r="778" spans="1:19">
      <c r="A778" s="1">
        <v>776</v>
      </c>
      <c r="B778" s="1" t="s">
        <v>65</v>
      </c>
      <c r="C778" s="1" t="s">
        <v>58</v>
      </c>
      <c r="D778" s="1" t="s">
        <v>556</v>
      </c>
      <c r="E778" s="1" t="s">
        <v>244</v>
      </c>
      <c r="F778" s="1" t="s">
        <v>95</v>
      </c>
      <c r="G778" s="1" t="s">
        <v>53</v>
      </c>
      <c r="H778" s="33" t="str">
        <f>VLOOKUP(Ahmed[[#This Row],[Category]],Code!$C$2:$D$5,2,0)</f>
        <v>F-101</v>
      </c>
      <c r="I778" s="1" t="s">
        <v>72</v>
      </c>
      <c r="J778" t="s">
        <v>896</v>
      </c>
      <c r="K778" s="1">
        <v>34.580000000000005</v>
      </c>
      <c r="L778" s="33">
        <f>Ahmed[[#This Row],[Sales]]*$L$1</f>
        <v>5187.0000000000009</v>
      </c>
      <c r="M778" s="33"/>
      <c r="N7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78" s="33" t="str">
        <f>IF(Ahmed[[#This Row],[Sales]]&gt;=500,"High","low")</f>
        <v>low</v>
      </c>
      <c r="P778" s="1">
        <v>7</v>
      </c>
      <c r="Q778" s="1">
        <v>0</v>
      </c>
      <c r="R778" s="2">
        <v>14.523600000000002</v>
      </c>
      <c r="S778" s="33">
        <f>Ahmed[[#This Row],[Profit]]-Ahmed[[#This Row],[Discount]]</f>
        <v>14.523600000000002</v>
      </c>
    </row>
    <row r="779" spans="1:19">
      <c r="A779" s="1">
        <v>777</v>
      </c>
      <c r="B779" s="1" t="s">
        <v>65</v>
      </c>
      <c r="C779" s="1" t="s">
        <v>49</v>
      </c>
      <c r="D779" s="1" t="s">
        <v>426</v>
      </c>
      <c r="E779" s="1" t="s">
        <v>248</v>
      </c>
      <c r="F779" s="1" t="s">
        <v>114</v>
      </c>
      <c r="G779" s="1" t="s">
        <v>62</v>
      </c>
      <c r="H779" s="33" t="str">
        <f>VLOOKUP(Ahmed[[#This Row],[Category]],Code!$C$2:$D$5,2,0)</f>
        <v>O-102</v>
      </c>
      <c r="I779" s="1" t="s">
        <v>74</v>
      </c>
      <c r="J779" t="s">
        <v>897</v>
      </c>
      <c r="K779" s="1">
        <v>32.76</v>
      </c>
      <c r="L779" s="33">
        <f>Ahmed[[#This Row],[Sales]]*$L$1</f>
        <v>4914</v>
      </c>
      <c r="M779" s="33"/>
      <c r="N7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79" s="33" t="str">
        <f>IF(Ahmed[[#This Row],[Sales]]&gt;=500,"High","low")</f>
        <v>low</v>
      </c>
      <c r="P779" s="1">
        <v>7</v>
      </c>
      <c r="Q779" s="1">
        <v>0.2</v>
      </c>
      <c r="R779" s="2">
        <v>3.6854999999999958</v>
      </c>
      <c r="S779" s="33">
        <f>Ahmed[[#This Row],[Profit]]-Ahmed[[#This Row],[Discount]]</f>
        <v>3.4854999999999956</v>
      </c>
    </row>
    <row r="780" spans="1:19">
      <c r="A780" s="1">
        <v>778</v>
      </c>
      <c r="B780" s="1" t="s">
        <v>130</v>
      </c>
      <c r="C780" s="1" t="s">
        <v>92</v>
      </c>
      <c r="D780" s="1" t="s">
        <v>104</v>
      </c>
      <c r="E780" s="1" t="s">
        <v>60</v>
      </c>
      <c r="F780" s="1" t="s">
        <v>61</v>
      </c>
      <c r="G780" s="1" t="s">
        <v>53</v>
      </c>
      <c r="H780" s="33" t="str">
        <f>VLOOKUP(Ahmed[[#This Row],[Category]],Code!$C$2:$D$5,2,0)</f>
        <v>F-101</v>
      </c>
      <c r="I780" s="1" t="s">
        <v>56</v>
      </c>
      <c r="J780" t="s">
        <v>898</v>
      </c>
      <c r="K780" s="1">
        <v>544.00800000000004</v>
      </c>
      <c r="L780" s="33">
        <f>Ahmed[[#This Row],[Sales]]*$L$1</f>
        <v>81601.200000000012</v>
      </c>
      <c r="M780" s="33"/>
      <c r="N7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80" s="33" t="str">
        <f>IF(Ahmed[[#This Row],[Sales]]&gt;=500,"High","low")</f>
        <v>High</v>
      </c>
      <c r="P780" s="1">
        <v>3</v>
      </c>
      <c r="Q780" s="1">
        <v>0.2</v>
      </c>
      <c r="R780" s="2">
        <v>40.800600000000003</v>
      </c>
      <c r="S780" s="33">
        <f>Ahmed[[#This Row],[Profit]]-Ahmed[[#This Row],[Discount]]</f>
        <v>40.6006</v>
      </c>
    </row>
    <row r="781" spans="1:19">
      <c r="A781" s="1">
        <v>779</v>
      </c>
      <c r="B781" s="1" t="s">
        <v>130</v>
      </c>
      <c r="C781" s="1" t="s">
        <v>92</v>
      </c>
      <c r="D781" s="1" t="s">
        <v>104</v>
      </c>
      <c r="E781" s="1" t="s">
        <v>60</v>
      </c>
      <c r="F781" s="1" t="s">
        <v>61</v>
      </c>
      <c r="G781" s="1" t="s">
        <v>62</v>
      </c>
      <c r="H781" s="33" t="str">
        <f>VLOOKUP(Ahmed[[#This Row],[Category]],Code!$C$2:$D$5,2,0)</f>
        <v>O-102</v>
      </c>
      <c r="I781" s="1" t="s">
        <v>87</v>
      </c>
      <c r="J781" t="s">
        <v>584</v>
      </c>
      <c r="K781" s="1">
        <v>59.94</v>
      </c>
      <c r="L781" s="33">
        <f>Ahmed[[#This Row],[Sales]]*$L$1</f>
        <v>8991</v>
      </c>
      <c r="M781" s="33"/>
      <c r="N7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81" s="33" t="str">
        <f>IF(Ahmed[[#This Row],[Sales]]&gt;=500,"High","low")</f>
        <v>low</v>
      </c>
      <c r="P781" s="1">
        <v>3</v>
      </c>
      <c r="Q781" s="1">
        <v>0</v>
      </c>
      <c r="R781" s="2">
        <v>28.171799999999998</v>
      </c>
      <c r="S781" s="33">
        <f>Ahmed[[#This Row],[Profit]]-Ahmed[[#This Row],[Discount]]</f>
        <v>28.171799999999998</v>
      </c>
    </row>
    <row r="782" spans="1:19">
      <c r="A782" s="1">
        <v>780</v>
      </c>
      <c r="B782" s="1" t="s">
        <v>130</v>
      </c>
      <c r="C782" s="1" t="s">
        <v>92</v>
      </c>
      <c r="D782" s="1" t="s">
        <v>104</v>
      </c>
      <c r="E782" s="1" t="s">
        <v>60</v>
      </c>
      <c r="F782" s="1" t="s">
        <v>61</v>
      </c>
      <c r="G782" s="1" t="s">
        <v>62</v>
      </c>
      <c r="H782" s="33" t="str">
        <f>VLOOKUP(Ahmed[[#This Row],[Category]],Code!$C$2:$D$5,2,0)</f>
        <v>O-102</v>
      </c>
      <c r="I782" s="1" t="s">
        <v>87</v>
      </c>
      <c r="J782" t="s">
        <v>573</v>
      </c>
      <c r="K782" s="1">
        <v>23.92</v>
      </c>
      <c r="L782" s="33">
        <f>Ahmed[[#This Row],[Sales]]*$L$1</f>
        <v>3588.0000000000005</v>
      </c>
      <c r="M782" s="33"/>
      <c r="N7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82" s="33" t="str">
        <f>IF(Ahmed[[#This Row],[Sales]]&gt;=500,"High","low")</f>
        <v>low</v>
      </c>
      <c r="P782" s="1">
        <v>4</v>
      </c>
      <c r="Q782" s="1">
        <v>0</v>
      </c>
      <c r="R782" s="2">
        <v>11.720800000000001</v>
      </c>
      <c r="S782" s="33">
        <f>Ahmed[[#This Row],[Profit]]-Ahmed[[#This Row],[Discount]]</f>
        <v>11.720800000000001</v>
      </c>
    </row>
    <row r="783" spans="1:19">
      <c r="A783" s="1">
        <v>781</v>
      </c>
      <c r="B783" s="1" t="s">
        <v>130</v>
      </c>
      <c r="C783" s="1" t="s">
        <v>92</v>
      </c>
      <c r="D783" s="1" t="s">
        <v>104</v>
      </c>
      <c r="E783" s="1" t="s">
        <v>60</v>
      </c>
      <c r="F783" s="1" t="s">
        <v>61</v>
      </c>
      <c r="G783" s="1" t="s">
        <v>62</v>
      </c>
      <c r="H783" s="33" t="str">
        <f>VLOOKUP(Ahmed[[#This Row],[Category]],Code!$C$2:$D$5,2,0)</f>
        <v>O-102</v>
      </c>
      <c r="I783" s="1" t="s">
        <v>87</v>
      </c>
      <c r="J783" t="s">
        <v>899</v>
      </c>
      <c r="K783" s="1">
        <v>4.28</v>
      </c>
      <c r="L783" s="33">
        <f>Ahmed[[#This Row],[Sales]]*$L$1</f>
        <v>642</v>
      </c>
      <c r="M783" s="33"/>
      <c r="N783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783" s="33" t="str">
        <f>IF(Ahmed[[#This Row],[Sales]]&gt;=500,"High","low")</f>
        <v>low</v>
      </c>
      <c r="P783" s="1">
        <v>1</v>
      </c>
      <c r="Q783" s="1">
        <v>0</v>
      </c>
      <c r="R783" s="2">
        <v>1.9259999999999997</v>
      </c>
      <c r="S783" s="33">
        <f>Ahmed[[#This Row],[Profit]]-Ahmed[[#This Row],[Discount]]</f>
        <v>1.9259999999999997</v>
      </c>
    </row>
    <row r="784" spans="1:19">
      <c r="A784" s="1">
        <v>782</v>
      </c>
      <c r="B784" s="1" t="s">
        <v>48</v>
      </c>
      <c r="C784" s="1" t="s">
        <v>49</v>
      </c>
      <c r="D784" s="1" t="s">
        <v>247</v>
      </c>
      <c r="E784" s="1" t="s">
        <v>248</v>
      </c>
      <c r="F784" s="1" t="s">
        <v>114</v>
      </c>
      <c r="G784" s="1" t="s">
        <v>62</v>
      </c>
      <c r="H784" s="33" t="str">
        <f>VLOOKUP(Ahmed[[#This Row],[Category]],Code!$C$2:$D$5,2,0)</f>
        <v>O-102</v>
      </c>
      <c r="I784" s="1" t="s">
        <v>79</v>
      </c>
      <c r="J784" t="s">
        <v>636</v>
      </c>
      <c r="K784" s="1">
        <v>32.07</v>
      </c>
      <c r="L784" s="33">
        <f>Ahmed[[#This Row],[Sales]]*$L$1</f>
        <v>4810.5</v>
      </c>
      <c r="M784" s="33"/>
      <c r="N7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84" s="33" t="str">
        <f>IF(Ahmed[[#This Row],[Sales]]&gt;=500,"High","low")</f>
        <v>low</v>
      </c>
      <c r="P784" s="1">
        <v>5</v>
      </c>
      <c r="Q784" s="1">
        <v>0.7</v>
      </c>
      <c r="R784" s="2">
        <v>-22.448999999999991</v>
      </c>
      <c r="S784" s="33">
        <f>Ahmed[[#This Row],[Profit]]-Ahmed[[#This Row],[Discount]]</f>
        <v>-23.14899999999999</v>
      </c>
    </row>
    <row r="785" spans="1:19">
      <c r="A785" s="1">
        <v>783</v>
      </c>
      <c r="B785" s="1" t="s">
        <v>48</v>
      </c>
      <c r="C785" s="1" t="s">
        <v>49</v>
      </c>
      <c r="D785" s="1" t="s">
        <v>247</v>
      </c>
      <c r="E785" s="1" t="s">
        <v>248</v>
      </c>
      <c r="F785" s="1" t="s">
        <v>114</v>
      </c>
      <c r="G785" s="1" t="s">
        <v>76</v>
      </c>
      <c r="H785" s="33" t="str">
        <f>VLOOKUP(Ahmed[[#This Row],[Category]],Code!$C$2:$D$5,2,0)</f>
        <v>T-103</v>
      </c>
      <c r="I785" s="1" t="s">
        <v>118</v>
      </c>
      <c r="J785" t="s">
        <v>153</v>
      </c>
      <c r="K785" s="1">
        <v>24</v>
      </c>
      <c r="L785" s="33">
        <f>Ahmed[[#This Row],[Sales]]*$L$1</f>
        <v>3600</v>
      </c>
      <c r="M785" s="33"/>
      <c r="N7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85" s="33" t="str">
        <f>IF(Ahmed[[#This Row],[Sales]]&gt;=500,"High","low")</f>
        <v>low</v>
      </c>
      <c r="P785" s="1">
        <v>2</v>
      </c>
      <c r="Q785" s="1">
        <v>0.2</v>
      </c>
      <c r="R785" s="2">
        <v>-2.6999999999999993</v>
      </c>
      <c r="S785" s="33">
        <f>Ahmed[[#This Row],[Profit]]-Ahmed[[#This Row],[Discount]]</f>
        <v>-2.8999999999999995</v>
      </c>
    </row>
    <row r="786" spans="1:19">
      <c r="A786" s="1">
        <v>784</v>
      </c>
      <c r="B786" s="1" t="s">
        <v>48</v>
      </c>
      <c r="C786" s="1" t="s">
        <v>49</v>
      </c>
      <c r="D786" s="1" t="s">
        <v>247</v>
      </c>
      <c r="E786" s="1" t="s">
        <v>248</v>
      </c>
      <c r="F786" s="1" t="s">
        <v>114</v>
      </c>
      <c r="G786" s="1" t="s">
        <v>53</v>
      </c>
      <c r="H786" s="33" t="str">
        <f>VLOOKUP(Ahmed[[#This Row],[Category]],Code!$C$2:$D$5,2,0)</f>
        <v>F-101</v>
      </c>
      <c r="I786" s="1" t="s">
        <v>54</v>
      </c>
      <c r="J786" t="s">
        <v>900</v>
      </c>
      <c r="K786" s="1">
        <v>35.49</v>
      </c>
      <c r="L786" s="33">
        <f>Ahmed[[#This Row],[Sales]]*$L$1</f>
        <v>5323.5</v>
      </c>
      <c r="M786" s="33"/>
      <c r="N7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86" s="33" t="str">
        <f>IF(Ahmed[[#This Row],[Sales]]&gt;=500,"High","low")</f>
        <v>low</v>
      </c>
      <c r="P786" s="1">
        <v>1</v>
      </c>
      <c r="Q786" s="1">
        <v>0.5</v>
      </c>
      <c r="R786" s="2">
        <v>-15.615600000000001</v>
      </c>
      <c r="S786" s="33">
        <f>Ahmed[[#This Row],[Profit]]-Ahmed[[#This Row],[Discount]]</f>
        <v>-16.115600000000001</v>
      </c>
    </row>
    <row r="787" spans="1:19">
      <c r="A787" s="1">
        <v>785</v>
      </c>
      <c r="B787" s="1" t="s">
        <v>48</v>
      </c>
      <c r="C787" s="1" t="s">
        <v>49</v>
      </c>
      <c r="D787" s="1" t="s">
        <v>247</v>
      </c>
      <c r="E787" s="1" t="s">
        <v>248</v>
      </c>
      <c r="F787" s="1" t="s">
        <v>114</v>
      </c>
      <c r="G787" s="1" t="s">
        <v>76</v>
      </c>
      <c r="H787" s="33" t="str">
        <f>VLOOKUP(Ahmed[[#This Row],[Category]],Code!$C$2:$D$5,2,0)</f>
        <v>T-103</v>
      </c>
      <c r="I787" s="1" t="s">
        <v>118</v>
      </c>
      <c r="J787" t="s">
        <v>901</v>
      </c>
      <c r="K787" s="1">
        <v>47.984000000000002</v>
      </c>
      <c r="L787" s="33">
        <f>Ahmed[[#This Row],[Sales]]*$L$1</f>
        <v>7197.6</v>
      </c>
      <c r="M787" s="33"/>
      <c r="N7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87" s="33" t="str">
        <f>IF(Ahmed[[#This Row],[Sales]]&gt;=500,"High","low")</f>
        <v>low</v>
      </c>
      <c r="P787" s="1">
        <v>2</v>
      </c>
      <c r="Q787" s="1">
        <v>0.2</v>
      </c>
      <c r="R787" s="2">
        <v>0.59979999999999656</v>
      </c>
      <c r="S787" s="33">
        <f>Ahmed[[#This Row],[Profit]]-Ahmed[[#This Row],[Discount]]</f>
        <v>0.39979999999999655</v>
      </c>
    </row>
    <row r="788" spans="1:19">
      <c r="A788" s="1">
        <v>786</v>
      </c>
      <c r="B788" s="1" t="s">
        <v>65</v>
      </c>
      <c r="C788" s="1" t="s">
        <v>58</v>
      </c>
      <c r="D788" s="1" t="s">
        <v>207</v>
      </c>
      <c r="E788" s="1" t="s">
        <v>208</v>
      </c>
      <c r="F788" s="1" t="s">
        <v>52</v>
      </c>
      <c r="G788" s="1" t="s">
        <v>62</v>
      </c>
      <c r="H788" s="33" t="str">
        <f>VLOOKUP(Ahmed[[#This Row],[Category]],Code!$C$2:$D$5,2,0)</f>
        <v>O-102</v>
      </c>
      <c r="I788" s="1" t="s">
        <v>123</v>
      </c>
      <c r="J788" t="s">
        <v>902</v>
      </c>
      <c r="K788" s="1">
        <v>186.69</v>
      </c>
      <c r="L788" s="33">
        <f>Ahmed[[#This Row],[Sales]]*$L$1</f>
        <v>28003.5</v>
      </c>
      <c r="M788" s="33"/>
      <c r="N7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88" s="33" t="str">
        <f>IF(Ahmed[[#This Row],[Sales]]&gt;=500,"High","low")</f>
        <v>low</v>
      </c>
      <c r="P788" s="1">
        <v>3</v>
      </c>
      <c r="Q788" s="1">
        <v>0</v>
      </c>
      <c r="R788" s="2">
        <v>87.744299999999981</v>
      </c>
      <c r="S788" s="33">
        <f>Ahmed[[#This Row],[Profit]]-Ahmed[[#This Row],[Discount]]</f>
        <v>87.744299999999981</v>
      </c>
    </row>
    <row r="789" spans="1:19">
      <c r="A789" s="1">
        <v>787</v>
      </c>
      <c r="B789" s="1" t="s">
        <v>48</v>
      </c>
      <c r="C789" s="1" t="s">
        <v>49</v>
      </c>
      <c r="D789" s="1" t="s">
        <v>903</v>
      </c>
      <c r="E789" s="1" t="s">
        <v>60</v>
      </c>
      <c r="F789" s="1" t="s">
        <v>61</v>
      </c>
      <c r="G789" s="1" t="s">
        <v>62</v>
      </c>
      <c r="H789" s="33" t="str">
        <f>VLOOKUP(Ahmed[[#This Row],[Category]],Code!$C$2:$D$5,2,0)</f>
        <v>O-102</v>
      </c>
      <c r="I789" s="1" t="s">
        <v>79</v>
      </c>
      <c r="J789" t="s">
        <v>904</v>
      </c>
      <c r="K789" s="1">
        <v>17.456</v>
      </c>
      <c r="L789" s="33">
        <f>Ahmed[[#This Row],[Sales]]*$L$1</f>
        <v>2618.4</v>
      </c>
      <c r="M789" s="33"/>
      <c r="N7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89" s="33" t="str">
        <f>IF(Ahmed[[#This Row],[Sales]]&gt;=500,"High","low")</f>
        <v>low</v>
      </c>
      <c r="P789" s="1">
        <v>2</v>
      </c>
      <c r="Q789" s="1">
        <v>0.2</v>
      </c>
      <c r="R789" s="2">
        <v>5.8914</v>
      </c>
      <c r="S789" s="33">
        <f>Ahmed[[#This Row],[Profit]]-Ahmed[[#This Row],[Discount]]</f>
        <v>5.6913999999999998</v>
      </c>
    </row>
    <row r="790" spans="1:19">
      <c r="A790" s="1">
        <v>788</v>
      </c>
      <c r="B790" s="1" t="s">
        <v>65</v>
      </c>
      <c r="C790" s="1" t="s">
        <v>49</v>
      </c>
      <c r="D790" s="1" t="s">
        <v>903</v>
      </c>
      <c r="E790" s="1" t="s">
        <v>60</v>
      </c>
      <c r="F790" s="1" t="s">
        <v>61</v>
      </c>
      <c r="G790" s="1" t="s">
        <v>53</v>
      </c>
      <c r="H790" s="33" t="str">
        <f>VLOOKUP(Ahmed[[#This Row],[Category]],Code!$C$2:$D$5,2,0)</f>
        <v>F-101</v>
      </c>
      <c r="I790" s="1" t="s">
        <v>56</v>
      </c>
      <c r="J790" t="s">
        <v>905</v>
      </c>
      <c r="K790" s="1">
        <v>348.92800000000005</v>
      </c>
      <c r="L790" s="33">
        <f>Ahmed[[#This Row],[Sales]]*$L$1</f>
        <v>52339.200000000012</v>
      </c>
      <c r="M790" s="33"/>
      <c r="N7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90" s="33" t="str">
        <f>IF(Ahmed[[#This Row],[Sales]]&gt;=500,"High","low")</f>
        <v>low</v>
      </c>
      <c r="P790" s="1">
        <v>2</v>
      </c>
      <c r="Q790" s="1">
        <v>0.2</v>
      </c>
      <c r="R790" s="2">
        <v>34.89279999999998</v>
      </c>
      <c r="S790" s="33">
        <f>Ahmed[[#This Row],[Profit]]-Ahmed[[#This Row],[Discount]]</f>
        <v>34.692799999999977</v>
      </c>
    </row>
    <row r="791" spans="1:19">
      <c r="A791" s="1">
        <v>789</v>
      </c>
      <c r="B791" s="1" t="s">
        <v>65</v>
      </c>
      <c r="C791" s="1" t="s">
        <v>49</v>
      </c>
      <c r="D791" s="1" t="s">
        <v>588</v>
      </c>
      <c r="E791" s="1" t="s">
        <v>184</v>
      </c>
      <c r="F791" s="1" t="s">
        <v>52</v>
      </c>
      <c r="G791" s="1" t="s">
        <v>62</v>
      </c>
      <c r="H791" s="33" t="str">
        <f>VLOOKUP(Ahmed[[#This Row],[Category]],Code!$C$2:$D$5,2,0)</f>
        <v>O-102</v>
      </c>
      <c r="I791" s="1" t="s">
        <v>79</v>
      </c>
      <c r="J791" t="s">
        <v>601</v>
      </c>
      <c r="K791" s="1">
        <v>143.96</v>
      </c>
      <c r="L791" s="33">
        <f>Ahmed[[#This Row],[Sales]]*$L$1</f>
        <v>21594</v>
      </c>
      <c r="M791" s="33"/>
      <c r="N7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91" s="33" t="str">
        <f>IF(Ahmed[[#This Row],[Sales]]&gt;=500,"High","low")</f>
        <v>low</v>
      </c>
      <c r="P791" s="1">
        <v>4</v>
      </c>
      <c r="Q791" s="1">
        <v>0</v>
      </c>
      <c r="R791" s="2">
        <v>69.100800000000007</v>
      </c>
      <c r="S791" s="33">
        <f>Ahmed[[#This Row],[Profit]]-Ahmed[[#This Row],[Discount]]</f>
        <v>69.100800000000007</v>
      </c>
    </row>
    <row r="792" spans="1:19">
      <c r="A792" s="1">
        <v>790</v>
      </c>
      <c r="B792" s="1" t="s">
        <v>65</v>
      </c>
      <c r="C792" s="1" t="s">
        <v>49</v>
      </c>
      <c r="D792" s="1" t="s">
        <v>588</v>
      </c>
      <c r="E792" s="1" t="s">
        <v>184</v>
      </c>
      <c r="F792" s="1" t="s">
        <v>52</v>
      </c>
      <c r="G792" s="1" t="s">
        <v>62</v>
      </c>
      <c r="H792" s="33" t="str">
        <f>VLOOKUP(Ahmed[[#This Row],[Category]],Code!$C$2:$D$5,2,0)</f>
        <v>O-102</v>
      </c>
      <c r="I792" s="1" t="s">
        <v>70</v>
      </c>
      <c r="J792" t="s">
        <v>650</v>
      </c>
      <c r="K792" s="1">
        <v>15.42</v>
      </c>
      <c r="L792" s="33">
        <f>Ahmed[[#This Row],[Sales]]*$L$1</f>
        <v>2313</v>
      </c>
      <c r="M792" s="33"/>
      <c r="N7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92" s="33" t="str">
        <f>IF(Ahmed[[#This Row],[Sales]]&gt;=500,"High","low")</f>
        <v>low</v>
      </c>
      <c r="P792" s="1">
        <v>1</v>
      </c>
      <c r="Q792" s="1">
        <v>0</v>
      </c>
      <c r="R792" s="2">
        <v>4.1634000000000011</v>
      </c>
      <c r="S792" s="33">
        <f>Ahmed[[#This Row],[Profit]]-Ahmed[[#This Row],[Discount]]</f>
        <v>4.1634000000000011</v>
      </c>
    </row>
    <row r="793" spans="1:19">
      <c r="A793" s="1">
        <v>791</v>
      </c>
      <c r="B793" s="1" t="s">
        <v>65</v>
      </c>
      <c r="C793" s="1" t="s">
        <v>49</v>
      </c>
      <c r="D793" s="1" t="s">
        <v>588</v>
      </c>
      <c r="E793" s="1" t="s">
        <v>184</v>
      </c>
      <c r="F793" s="1" t="s">
        <v>52</v>
      </c>
      <c r="G793" s="1" t="s">
        <v>62</v>
      </c>
      <c r="H793" s="33" t="str">
        <f>VLOOKUP(Ahmed[[#This Row],[Category]],Code!$C$2:$D$5,2,0)</f>
        <v>O-102</v>
      </c>
      <c r="I793" s="1" t="s">
        <v>79</v>
      </c>
      <c r="J793" t="s">
        <v>906</v>
      </c>
      <c r="K793" s="1">
        <v>43.04</v>
      </c>
      <c r="L793" s="33">
        <f>Ahmed[[#This Row],[Sales]]*$L$1</f>
        <v>6456</v>
      </c>
      <c r="M793" s="33"/>
      <c r="N7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93" s="33" t="str">
        <f>IF(Ahmed[[#This Row],[Sales]]&gt;=500,"High","low")</f>
        <v>low</v>
      </c>
      <c r="P793" s="1">
        <v>8</v>
      </c>
      <c r="Q793" s="1">
        <v>0</v>
      </c>
      <c r="R793" s="2">
        <v>21.089600000000001</v>
      </c>
      <c r="S793" s="33">
        <f>Ahmed[[#This Row],[Profit]]-Ahmed[[#This Row],[Discount]]</f>
        <v>21.089600000000001</v>
      </c>
    </row>
    <row r="794" spans="1:19">
      <c r="A794" s="1">
        <v>792</v>
      </c>
      <c r="B794" s="1" t="s">
        <v>65</v>
      </c>
      <c r="C794" s="1" t="s">
        <v>49</v>
      </c>
      <c r="D794" s="1" t="s">
        <v>588</v>
      </c>
      <c r="E794" s="1" t="s">
        <v>184</v>
      </c>
      <c r="F794" s="1" t="s">
        <v>52</v>
      </c>
      <c r="G794" s="1" t="s">
        <v>53</v>
      </c>
      <c r="H794" s="33" t="str">
        <f>VLOOKUP(Ahmed[[#This Row],[Category]],Code!$C$2:$D$5,2,0)</f>
        <v>F-101</v>
      </c>
      <c r="I794" s="1" t="s">
        <v>56</v>
      </c>
      <c r="J794" t="s">
        <v>907</v>
      </c>
      <c r="K794" s="1">
        <v>332.94</v>
      </c>
      <c r="L794" s="33">
        <f>Ahmed[[#This Row],[Sales]]*$L$1</f>
        <v>49941</v>
      </c>
      <c r="M794" s="33"/>
      <c r="N7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94" s="33" t="str">
        <f>IF(Ahmed[[#This Row],[Sales]]&gt;=500,"High","low")</f>
        <v>low</v>
      </c>
      <c r="P794" s="1">
        <v>3</v>
      </c>
      <c r="Q794" s="1">
        <v>0</v>
      </c>
      <c r="R794" s="2">
        <v>79.905599999999993</v>
      </c>
      <c r="S794" s="33">
        <f>Ahmed[[#This Row],[Profit]]-Ahmed[[#This Row],[Discount]]</f>
        <v>79.905599999999993</v>
      </c>
    </row>
    <row r="795" spans="1:19">
      <c r="A795" s="1">
        <v>793</v>
      </c>
      <c r="B795" s="1" t="s">
        <v>528</v>
      </c>
      <c r="C795" s="1" t="s">
        <v>49</v>
      </c>
      <c r="D795" s="1" t="s">
        <v>908</v>
      </c>
      <c r="E795" s="1" t="s">
        <v>86</v>
      </c>
      <c r="F795" s="1" t="s">
        <v>52</v>
      </c>
      <c r="G795" s="1" t="s">
        <v>76</v>
      </c>
      <c r="H795" s="33" t="str">
        <f>VLOOKUP(Ahmed[[#This Row],[Category]],Code!$C$2:$D$5,2,0)</f>
        <v>T-103</v>
      </c>
      <c r="I795" s="1" t="s">
        <v>77</v>
      </c>
      <c r="J795" t="s">
        <v>909</v>
      </c>
      <c r="K795" s="1">
        <v>1363.96</v>
      </c>
      <c r="L795" s="33">
        <f>Ahmed[[#This Row],[Sales]]*$L$1</f>
        <v>204594</v>
      </c>
      <c r="M795" s="33"/>
      <c r="N7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95" s="33" t="str">
        <f>IF(Ahmed[[#This Row],[Sales]]&gt;=500,"High","low")</f>
        <v>High</v>
      </c>
      <c r="P795" s="1">
        <v>5</v>
      </c>
      <c r="Q795" s="1">
        <v>0.2</v>
      </c>
      <c r="R795" s="2">
        <v>85.247500000000002</v>
      </c>
      <c r="S795" s="33">
        <f>Ahmed[[#This Row],[Profit]]-Ahmed[[#This Row],[Discount]]</f>
        <v>85.047499999999999</v>
      </c>
    </row>
    <row r="796" spans="1:19">
      <c r="A796" s="1">
        <v>794</v>
      </c>
      <c r="B796" s="1" t="s">
        <v>65</v>
      </c>
      <c r="C796" s="1" t="s">
        <v>49</v>
      </c>
      <c r="D796" s="1" t="s">
        <v>104</v>
      </c>
      <c r="E796" s="1" t="s">
        <v>60</v>
      </c>
      <c r="F796" s="1" t="s">
        <v>61</v>
      </c>
      <c r="G796" s="1" t="s">
        <v>62</v>
      </c>
      <c r="H796" s="33" t="str">
        <f>VLOOKUP(Ahmed[[#This Row],[Category]],Code!$C$2:$D$5,2,0)</f>
        <v>O-102</v>
      </c>
      <c r="I796" s="1" t="s">
        <v>63</v>
      </c>
      <c r="J796" t="s">
        <v>910</v>
      </c>
      <c r="K796" s="1">
        <v>9.9600000000000009</v>
      </c>
      <c r="L796" s="33">
        <f>Ahmed[[#This Row],[Sales]]*$L$1</f>
        <v>1494.0000000000002</v>
      </c>
      <c r="M796" s="33"/>
      <c r="N79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796" s="33" t="str">
        <f>IF(Ahmed[[#This Row],[Sales]]&gt;=500,"High","low")</f>
        <v>low</v>
      </c>
      <c r="P796" s="1">
        <v>2</v>
      </c>
      <c r="Q796" s="1">
        <v>0</v>
      </c>
      <c r="R796" s="2">
        <v>4.5815999999999999</v>
      </c>
      <c r="S796" s="33">
        <f>Ahmed[[#This Row],[Profit]]-Ahmed[[#This Row],[Discount]]</f>
        <v>4.5815999999999999</v>
      </c>
    </row>
    <row r="797" spans="1:19">
      <c r="A797" s="1">
        <v>795</v>
      </c>
      <c r="B797" s="1" t="s">
        <v>65</v>
      </c>
      <c r="C797" s="1" t="s">
        <v>49</v>
      </c>
      <c r="D797" s="1" t="s">
        <v>104</v>
      </c>
      <c r="E797" s="1" t="s">
        <v>60</v>
      </c>
      <c r="F797" s="1" t="s">
        <v>61</v>
      </c>
      <c r="G797" s="1" t="s">
        <v>62</v>
      </c>
      <c r="H797" s="33" t="str">
        <f>VLOOKUP(Ahmed[[#This Row],[Category]],Code!$C$2:$D$5,2,0)</f>
        <v>O-102</v>
      </c>
      <c r="I797" s="1" t="s">
        <v>87</v>
      </c>
      <c r="J797" t="s">
        <v>577</v>
      </c>
      <c r="K797" s="1">
        <v>21.72</v>
      </c>
      <c r="L797" s="33">
        <f>Ahmed[[#This Row],[Sales]]*$L$1</f>
        <v>3258</v>
      </c>
      <c r="M797" s="33"/>
      <c r="N7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97" s="33" t="str">
        <f>IF(Ahmed[[#This Row],[Sales]]&gt;=500,"High","low")</f>
        <v>low</v>
      </c>
      <c r="P797" s="1">
        <v>4</v>
      </c>
      <c r="Q797" s="1">
        <v>0</v>
      </c>
      <c r="R797" s="2">
        <v>10.642799999999999</v>
      </c>
      <c r="S797" s="33">
        <f>Ahmed[[#This Row],[Profit]]-Ahmed[[#This Row],[Discount]]</f>
        <v>10.642799999999999</v>
      </c>
    </row>
    <row r="798" spans="1:19">
      <c r="A798" s="1">
        <v>796</v>
      </c>
      <c r="B798" s="1" t="s">
        <v>65</v>
      </c>
      <c r="C798" s="1" t="s">
        <v>49</v>
      </c>
      <c r="D798" s="1" t="s">
        <v>210</v>
      </c>
      <c r="E798" s="1" t="s">
        <v>145</v>
      </c>
      <c r="F798" s="1" t="s">
        <v>95</v>
      </c>
      <c r="G798" s="1" t="s">
        <v>62</v>
      </c>
      <c r="H798" s="33" t="str">
        <f>VLOOKUP(Ahmed[[#This Row],[Category]],Code!$C$2:$D$5,2,0)</f>
        <v>O-102</v>
      </c>
      <c r="I798" s="1" t="s">
        <v>79</v>
      </c>
      <c r="J798" t="s">
        <v>881</v>
      </c>
      <c r="K798" s="1">
        <v>20.16</v>
      </c>
      <c r="L798" s="33">
        <f>Ahmed[[#This Row],[Sales]]*$L$1</f>
        <v>3024</v>
      </c>
      <c r="M798" s="33"/>
      <c r="N7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98" s="33" t="str">
        <f>IF(Ahmed[[#This Row],[Sales]]&gt;=500,"High","low")</f>
        <v>low</v>
      </c>
      <c r="P798" s="1">
        <v>7</v>
      </c>
      <c r="Q798" s="1">
        <v>0</v>
      </c>
      <c r="R798" s="2">
        <v>9.8783999999999992</v>
      </c>
      <c r="S798" s="33">
        <f>Ahmed[[#This Row],[Profit]]-Ahmed[[#This Row],[Discount]]</f>
        <v>9.8783999999999992</v>
      </c>
    </row>
    <row r="799" spans="1:19">
      <c r="A799" s="1">
        <v>797</v>
      </c>
      <c r="B799" s="1" t="s">
        <v>130</v>
      </c>
      <c r="C799" s="1" t="s">
        <v>58</v>
      </c>
      <c r="D799" s="1" t="s">
        <v>210</v>
      </c>
      <c r="E799" s="1" t="s">
        <v>162</v>
      </c>
      <c r="F799" s="1" t="s">
        <v>114</v>
      </c>
      <c r="G799" s="1" t="s">
        <v>62</v>
      </c>
      <c r="H799" s="33" t="str">
        <f>VLOOKUP(Ahmed[[#This Row],[Category]],Code!$C$2:$D$5,2,0)</f>
        <v>O-102</v>
      </c>
      <c r="I799" s="1" t="s">
        <v>87</v>
      </c>
      <c r="J799" t="s">
        <v>911</v>
      </c>
      <c r="K799" s="1">
        <v>132.79</v>
      </c>
      <c r="L799" s="33">
        <f>Ahmed[[#This Row],[Sales]]*$L$1</f>
        <v>19918.5</v>
      </c>
      <c r="M799" s="33"/>
      <c r="N7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799" s="33" t="str">
        <f>IF(Ahmed[[#This Row],[Sales]]&gt;=500,"High","low")</f>
        <v>low</v>
      </c>
      <c r="P799" s="1">
        <v>7</v>
      </c>
      <c r="Q799" s="1">
        <v>0</v>
      </c>
      <c r="R799" s="2">
        <v>63.739199999999997</v>
      </c>
      <c r="S799" s="33">
        <f>Ahmed[[#This Row],[Profit]]-Ahmed[[#This Row],[Discount]]</f>
        <v>63.739199999999997</v>
      </c>
    </row>
    <row r="800" spans="1:19">
      <c r="A800" s="1">
        <v>798</v>
      </c>
      <c r="B800" s="1" t="s">
        <v>130</v>
      </c>
      <c r="C800" s="1" t="s">
        <v>58</v>
      </c>
      <c r="D800" s="1" t="s">
        <v>210</v>
      </c>
      <c r="E800" s="1" t="s">
        <v>162</v>
      </c>
      <c r="F800" s="1" t="s">
        <v>114</v>
      </c>
      <c r="G800" s="1" t="s">
        <v>62</v>
      </c>
      <c r="H800" s="33" t="str">
        <f>VLOOKUP(Ahmed[[#This Row],[Category]],Code!$C$2:$D$5,2,0)</f>
        <v>O-102</v>
      </c>
      <c r="I800" s="1" t="s">
        <v>87</v>
      </c>
      <c r="J800" t="s">
        <v>88</v>
      </c>
      <c r="K800" s="1">
        <v>12.96</v>
      </c>
      <c r="L800" s="33">
        <f>Ahmed[[#This Row],[Sales]]*$L$1</f>
        <v>1944.0000000000002</v>
      </c>
      <c r="M800" s="33"/>
      <c r="N80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800" s="33" t="str">
        <f>IF(Ahmed[[#This Row],[Sales]]&gt;=500,"High","low")</f>
        <v>low</v>
      </c>
      <c r="P800" s="1">
        <v>2</v>
      </c>
      <c r="Q800" s="1">
        <v>0</v>
      </c>
      <c r="R800" s="2">
        <v>6.2208000000000006</v>
      </c>
      <c r="S800" s="33">
        <f>Ahmed[[#This Row],[Profit]]-Ahmed[[#This Row],[Discount]]</f>
        <v>6.2208000000000006</v>
      </c>
    </row>
    <row r="801" spans="1:19">
      <c r="A801" s="1">
        <v>799</v>
      </c>
      <c r="B801" s="1" t="s">
        <v>130</v>
      </c>
      <c r="C801" s="1" t="s">
        <v>58</v>
      </c>
      <c r="D801" s="1" t="s">
        <v>210</v>
      </c>
      <c r="E801" s="1" t="s">
        <v>162</v>
      </c>
      <c r="F801" s="1" t="s">
        <v>114</v>
      </c>
      <c r="G801" s="1" t="s">
        <v>62</v>
      </c>
      <c r="H801" s="33" t="str">
        <f>VLOOKUP(Ahmed[[#This Row],[Category]],Code!$C$2:$D$5,2,0)</f>
        <v>O-102</v>
      </c>
      <c r="I801" s="1" t="s">
        <v>63</v>
      </c>
      <c r="J801" t="s">
        <v>912</v>
      </c>
      <c r="K801" s="1">
        <v>21.560000000000002</v>
      </c>
      <c r="L801" s="33">
        <f>Ahmed[[#This Row],[Sales]]*$L$1</f>
        <v>3234.0000000000005</v>
      </c>
      <c r="M801" s="33"/>
      <c r="N8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01" s="33" t="str">
        <f>IF(Ahmed[[#This Row],[Sales]]&gt;=500,"High","low")</f>
        <v>low</v>
      </c>
      <c r="P801" s="1">
        <v>7</v>
      </c>
      <c r="Q801" s="1">
        <v>0</v>
      </c>
      <c r="R801" s="2">
        <v>10.348799999999999</v>
      </c>
      <c r="S801" s="33">
        <f>Ahmed[[#This Row],[Profit]]-Ahmed[[#This Row],[Discount]]</f>
        <v>10.348799999999999</v>
      </c>
    </row>
    <row r="802" spans="1:19">
      <c r="A802" s="1">
        <v>800</v>
      </c>
      <c r="B802" s="1" t="s">
        <v>65</v>
      </c>
      <c r="C802" s="1" t="s">
        <v>49</v>
      </c>
      <c r="D802" s="1" t="s">
        <v>913</v>
      </c>
      <c r="E802" s="1" t="s">
        <v>60</v>
      </c>
      <c r="F802" s="1" t="s">
        <v>61</v>
      </c>
      <c r="G802" s="1" t="s">
        <v>53</v>
      </c>
      <c r="H802" s="33" t="str">
        <f>VLOOKUP(Ahmed[[#This Row],[Category]],Code!$C$2:$D$5,2,0)</f>
        <v>F-101</v>
      </c>
      <c r="I802" s="1" t="s">
        <v>56</v>
      </c>
      <c r="J802" t="s">
        <v>716</v>
      </c>
      <c r="K802" s="1">
        <v>283.92</v>
      </c>
      <c r="L802" s="33">
        <f>Ahmed[[#This Row],[Sales]]*$L$1</f>
        <v>42588</v>
      </c>
      <c r="M802" s="33"/>
      <c r="N8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02" s="33" t="str">
        <f>IF(Ahmed[[#This Row],[Sales]]&gt;=500,"High","low")</f>
        <v>low</v>
      </c>
      <c r="P802" s="1">
        <v>5</v>
      </c>
      <c r="Q802" s="1">
        <v>0.2</v>
      </c>
      <c r="R802" s="2">
        <v>17.745000000000019</v>
      </c>
      <c r="S802" s="33">
        <f>Ahmed[[#This Row],[Profit]]-Ahmed[[#This Row],[Discount]]</f>
        <v>17.545000000000019</v>
      </c>
    </row>
    <row r="803" spans="1:19">
      <c r="A803" s="1">
        <v>801</v>
      </c>
      <c r="B803" s="1" t="s">
        <v>130</v>
      </c>
      <c r="C803" s="1" t="s">
        <v>58</v>
      </c>
      <c r="D803" s="1" t="s">
        <v>408</v>
      </c>
      <c r="E803" s="1" t="s">
        <v>60</v>
      </c>
      <c r="F803" s="1" t="s">
        <v>61</v>
      </c>
      <c r="G803" s="1" t="s">
        <v>53</v>
      </c>
      <c r="H803" s="33" t="str">
        <f>VLOOKUP(Ahmed[[#This Row],[Category]],Code!$C$2:$D$5,2,0)</f>
        <v>F-101</v>
      </c>
      <c r="I803" s="1" t="s">
        <v>72</v>
      </c>
      <c r="J803" t="s">
        <v>914</v>
      </c>
      <c r="K803" s="1">
        <v>22.23</v>
      </c>
      <c r="L803" s="33">
        <f>Ahmed[[#This Row],[Sales]]*$L$1</f>
        <v>3334.5</v>
      </c>
      <c r="M803" s="33"/>
      <c r="N8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03" s="33" t="str">
        <f>IF(Ahmed[[#This Row],[Sales]]&gt;=500,"High","low")</f>
        <v>low</v>
      </c>
      <c r="P803" s="1">
        <v>1</v>
      </c>
      <c r="Q803" s="1">
        <v>0</v>
      </c>
      <c r="R803" s="2">
        <v>7.3358999999999988</v>
      </c>
      <c r="S803" s="33">
        <f>Ahmed[[#This Row],[Profit]]-Ahmed[[#This Row],[Discount]]</f>
        <v>7.3358999999999988</v>
      </c>
    </row>
    <row r="804" spans="1:19">
      <c r="A804" s="1">
        <v>802</v>
      </c>
      <c r="B804" s="1" t="s">
        <v>130</v>
      </c>
      <c r="C804" s="1" t="s">
        <v>58</v>
      </c>
      <c r="D804" s="1" t="s">
        <v>408</v>
      </c>
      <c r="E804" s="1" t="s">
        <v>60</v>
      </c>
      <c r="F804" s="1" t="s">
        <v>61</v>
      </c>
      <c r="G804" s="1" t="s">
        <v>76</v>
      </c>
      <c r="H804" s="33" t="str">
        <f>VLOOKUP(Ahmed[[#This Row],[Category]],Code!$C$2:$D$5,2,0)</f>
        <v>T-103</v>
      </c>
      <c r="I804" s="1" t="s">
        <v>77</v>
      </c>
      <c r="J804" t="s">
        <v>413</v>
      </c>
      <c r="K804" s="1">
        <v>215.96799999999999</v>
      </c>
      <c r="L804" s="33">
        <f>Ahmed[[#This Row],[Sales]]*$L$1</f>
        <v>32395.199999999997</v>
      </c>
      <c r="M804" s="33"/>
      <c r="N8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04" s="33" t="str">
        <f>IF(Ahmed[[#This Row],[Sales]]&gt;=500,"High","low")</f>
        <v>low</v>
      </c>
      <c r="P804" s="1">
        <v>2</v>
      </c>
      <c r="Q804" s="1">
        <v>0.2</v>
      </c>
      <c r="R804" s="2">
        <v>18.897199999999991</v>
      </c>
      <c r="S804" s="33">
        <f>Ahmed[[#This Row],[Profit]]-Ahmed[[#This Row],[Discount]]</f>
        <v>18.697199999999992</v>
      </c>
    </row>
    <row r="805" spans="1:19">
      <c r="A805" s="1">
        <v>803</v>
      </c>
      <c r="B805" s="1" t="s">
        <v>48</v>
      </c>
      <c r="C805" s="1" t="s">
        <v>58</v>
      </c>
      <c r="D805" s="1" t="s">
        <v>161</v>
      </c>
      <c r="E805" s="1" t="s">
        <v>162</v>
      </c>
      <c r="F805" s="1" t="s">
        <v>114</v>
      </c>
      <c r="G805" s="1" t="s">
        <v>62</v>
      </c>
      <c r="H805" s="33" t="str">
        <f>VLOOKUP(Ahmed[[#This Row],[Category]],Code!$C$2:$D$5,2,0)</f>
        <v>O-102</v>
      </c>
      <c r="I805" s="1" t="s">
        <v>81</v>
      </c>
      <c r="J805" t="s">
        <v>915</v>
      </c>
      <c r="K805" s="1">
        <v>355.32</v>
      </c>
      <c r="L805" s="33">
        <f>Ahmed[[#This Row],[Sales]]*$L$1</f>
        <v>53298</v>
      </c>
      <c r="M805" s="33"/>
      <c r="N8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05" s="33" t="str">
        <f>IF(Ahmed[[#This Row],[Sales]]&gt;=500,"High","low")</f>
        <v>low</v>
      </c>
      <c r="P805" s="1">
        <v>9</v>
      </c>
      <c r="Q805" s="1">
        <v>0</v>
      </c>
      <c r="R805" s="2">
        <v>99.48960000000001</v>
      </c>
      <c r="S805" s="33">
        <f>Ahmed[[#This Row],[Profit]]-Ahmed[[#This Row],[Discount]]</f>
        <v>99.48960000000001</v>
      </c>
    </row>
    <row r="806" spans="1:19">
      <c r="A806" s="1">
        <v>804</v>
      </c>
      <c r="B806" s="1" t="s">
        <v>65</v>
      </c>
      <c r="C806" s="1" t="s">
        <v>58</v>
      </c>
      <c r="D806" s="1" t="s">
        <v>331</v>
      </c>
      <c r="E806" s="1" t="s">
        <v>332</v>
      </c>
      <c r="F806" s="1" t="s">
        <v>52</v>
      </c>
      <c r="G806" s="1" t="s">
        <v>62</v>
      </c>
      <c r="H806" s="33" t="str">
        <f>VLOOKUP(Ahmed[[#This Row],[Category]],Code!$C$2:$D$5,2,0)</f>
        <v>O-102</v>
      </c>
      <c r="I806" s="1" t="s">
        <v>87</v>
      </c>
      <c r="J806" t="s">
        <v>916</v>
      </c>
      <c r="K806" s="1">
        <v>12.96</v>
      </c>
      <c r="L806" s="33">
        <f>Ahmed[[#This Row],[Sales]]*$L$1</f>
        <v>1944.0000000000002</v>
      </c>
      <c r="M806" s="33"/>
      <c r="N80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806" s="33" t="str">
        <f>IF(Ahmed[[#This Row],[Sales]]&gt;=500,"High","low")</f>
        <v>low</v>
      </c>
      <c r="P806" s="1">
        <v>2</v>
      </c>
      <c r="Q806" s="1">
        <v>0</v>
      </c>
      <c r="R806" s="2">
        <v>6.2208000000000006</v>
      </c>
      <c r="S806" s="33">
        <f>Ahmed[[#This Row],[Profit]]-Ahmed[[#This Row],[Discount]]</f>
        <v>6.2208000000000006</v>
      </c>
    </row>
    <row r="807" spans="1:19">
      <c r="A807" s="1">
        <v>805</v>
      </c>
      <c r="B807" s="1" t="s">
        <v>130</v>
      </c>
      <c r="C807" s="1" t="s">
        <v>49</v>
      </c>
      <c r="D807" s="1" t="s">
        <v>104</v>
      </c>
      <c r="E807" s="1" t="s">
        <v>60</v>
      </c>
      <c r="F807" s="1" t="s">
        <v>61</v>
      </c>
      <c r="G807" s="1" t="s">
        <v>53</v>
      </c>
      <c r="H807" s="33" t="str">
        <f>VLOOKUP(Ahmed[[#This Row],[Category]],Code!$C$2:$D$5,2,0)</f>
        <v>F-101</v>
      </c>
      <c r="I807" s="1" t="s">
        <v>72</v>
      </c>
      <c r="J807" t="s">
        <v>917</v>
      </c>
      <c r="K807" s="1">
        <v>18.28</v>
      </c>
      <c r="L807" s="33">
        <f>Ahmed[[#This Row],[Sales]]*$L$1</f>
        <v>2742</v>
      </c>
      <c r="M807" s="33"/>
      <c r="N8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07" s="33" t="str">
        <f>IF(Ahmed[[#This Row],[Sales]]&gt;=500,"High","low")</f>
        <v>low</v>
      </c>
      <c r="P807" s="1">
        <v>2</v>
      </c>
      <c r="Q807" s="1">
        <v>0</v>
      </c>
      <c r="R807" s="2">
        <v>6.2151999999999994</v>
      </c>
      <c r="S807" s="33">
        <f>Ahmed[[#This Row],[Profit]]-Ahmed[[#This Row],[Discount]]</f>
        <v>6.2151999999999994</v>
      </c>
    </row>
    <row r="808" spans="1:19">
      <c r="A808" s="1">
        <v>806</v>
      </c>
      <c r="B808" s="1" t="s">
        <v>65</v>
      </c>
      <c r="C808" s="1" t="s">
        <v>49</v>
      </c>
      <c r="D808" s="1" t="s">
        <v>357</v>
      </c>
      <c r="E808" s="1" t="s">
        <v>232</v>
      </c>
      <c r="F808" s="1" t="s">
        <v>61</v>
      </c>
      <c r="G808" s="1" t="s">
        <v>62</v>
      </c>
      <c r="H808" s="33" t="str">
        <f>VLOOKUP(Ahmed[[#This Row],[Category]],Code!$C$2:$D$5,2,0)</f>
        <v>O-102</v>
      </c>
      <c r="I808" s="1" t="s">
        <v>74</v>
      </c>
      <c r="J808" t="s">
        <v>918</v>
      </c>
      <c r="K808" s="1">
        <v>43.176000000000002</v>
      </c>
      <c r="L808" s="33">
        <f>Ahmed[[#This Row],[Sales]]*$L$1</f>
        <v>6476.4000000000005</v>
      </c>
      <c r="M808" s="33"/>
      <c r="N8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08" s="33" t="str">
        <f>IF(Ahmed[[#This Row],[Sales]]&gt;=500,"High","low")</f>
        <v>low</v>
      </c>
      <c r="P808" s="1">
        <v>3</v>
      </c>
      <c r="Q808" s="1">
        <v>0.2</v>
      </c>
      <c r="R808" s="2">
        <v>4.3176000000000005</v>
      </c>
      <c r="S808" s="33">
        <f>Ahmed[[#This Row],[Profit]]-Ahmed[[#This Row],[Discount]]</f>
        <v>4.1176000000000004</v>
      </c>
    </row>
    <row r="809" spans="1:19">
      <c r="A809" s="1">
        <v>807</v>
      </c>
      <c r="B809" s="1" t="s">
        <v>65</v>
      </c>
      <c r="C809" s="1" t="s">
        <v>49</v>
      </c>
      <c r="D809" s="1" t="s">
        <v>357</v>
      </c>
      <c r="E809" s="1" t="s">
        <v>232</v>
      </c>
      <c r="F809" s="1" t="s">
        <v>61</v>
      </c>
      <c r="G809" s="1" t="s">
        <v>76</v>
      </c>
      <c r="H809" s="33" t="str">
        <f>VLOOKUP(Ahmed[[#This Row],[Category]],Code!$C$2:$D$5,2,0)</f>
        <v>T-103</v>
      </c>
      <c r="I809" s="1" t="s">
        <v>77</v>
      </c>
      <c r="J809" t="s">
        <v>919</v>
      </c>
      <c r="K809" s="1">
        <v>1983.9680000000001</v>
      </c>
      <c r="L809" s="33">
        <f>Ahmed[[#This Row],[Sales]]*$L$1</f>
        <v>297595.2</v>
      </c>
      <c r="M809" s="33"/>
      <c r="N8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09" s="33" t="str">
        <f>IF(Ahmed[[#This Row],[Sales]]&gt;=500,"High","low")</f>
        <v>High</v>
      </c>
      <c r="P809" s="1">
        <v>4</v>
      </c>
      <c r="Q809" s="1">
        <v>0.2</v>
      </c>
      <c r="R809" s="2">
        <v>247.99599999999981</v>
      </c>
      <c r="S809" s="33">
        <f>Ahmed[[#This Row],[Profit]]-Ahmed[[#This Row],[Discount]]</f>
        <v>247.79599999999982</v>
      </c>
    </row>
    <row r="810" spans="1:19">
      <c r="A810" s="1">
        <v>808</v>
      </c>
      <c r="B810" s="1" t="s">
        <v>130</v>
      </c>
      <c r="C810" s="1" t="s">
        <v>49</v>
      </c>
      <c r="D810" s="1" t="s">
        <v>920</v>
      </c>
      <c r="E810" s="1" t="s">
        <v>109</v>
      </c>
      <c r="F810" s="1" t="s">
        <v>95</v>
      </c>
      <c r="G810" s="1" t="s">
        <v>53</v>
      </c>
      <c r="H810" s="33" t="str">
        <f>VLOOKUP(Ahmed[[#This Row],[Category]],Code!$C$2:$D$5,2,0)</f>
        <v>F-101</v>
      </c>
      <c r="I810" s="1" t="s">
        <v>72</v>
      </c>
      <c r="J810" t="s">
        <v>600</v>
      </c>
      <c r="K810" s="1">
        <v>28.4</v>
      </c>
      <c r="L810" s="33">
        <f>Ahmed[[#This Row],[Sales]]*$L$1</f>
        <v>4260</v>
      </c>
      <c r="M810" s="33"/>
      <c r="N8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10" s="33" t="str">
        <f>IF(Ahmed[[#This Row],[Sales]]&gt;=500,"High","low")</f>
        <v>low</v>
      </c>
      <c r="P810" s="1">
        <v>2</v>
      </c>
      <c r="Q810" s="1">
        <v>0</v>
      </c>
      <c r="R810" s="2">
        <v>11.076000000000001</v>
      </c>
      <c r="S810" s="33">
        <f>Ahmed[[#This Row],[Profit]]-Ahmed[[#This Row],[Discount]]</f>
        <v>11.076000000000001</v>
      </c>
    </row>
    <row r="811" spans="1:19">
      <c r="A811" s="1">
        <v>809</v>
      </c>
      <c r="B811" s="1" t="s">
        <v>130</v>
      </c>
      <c r="C811" s="1" t="s">
        <v>49</v>
      </c>
      <c r="D811" s="1" t="s">
        <v>920</v>
      </c>
      <c r="E811" s="1" t="s">
        <v>109</v>
      </c>
      <c r="F811" s="1" t="s">
        <v>95</v>
      </c>
      <c r="G811" s="1" t="s">
        <v>76</v>
      </c>
      <c r="H811" s="33" t="str">
        <f>VLOOKUP(Ahmed[[#This Row],[Category]],Code!$C$2:$D$5,2,0)</f>
        <v>T-103</v>
      </c>
      <c r="I811" s="1" t="s">
        <v>118</v>
      </c>
      <c r="J811" t="s">
        <v>921</v>
      </c>
      <c r="K811" s="1">
        <v>149.97</v>
      </c>
      <c r="L811" s="33">
        <f>Ahmed[[#This Row],[Sales]]*$L$1</f>
        <v>22495.5</v>
      </c>
      <c r="M811" s="33"/>
      <c r="N8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11" s="33" t="str">
        <f>IF(Ahmed[[#This Row],[Sales]]&gt;=500,"High","low")</f>
        <v>low</v>
      </c>
      <c r="P811" s="1">
        <v>3</v>
      </c>
      <c r="Q811" s="1">
        <v>0</v>
      </c>
      <c r="R811" s="2">
        <v>50.989800000000002</v>
      </c>
      <c r="S811" s="33">
        <f>Ahmed[[#This Row],[Profit]]-Ahmed[[#This Row],[Discount]]</f>
        <v>50.989800000000002</v>
      </c>
    </row>
    <row r="812" spans="1:19">
      <c r="A812" s="1">
        <v>810</v>
      </c>
      <c r="B812" s="1" t="s">
        <v>130</v>
      </c>
      <c r="C812" s="1" t="s">
        <v>49</v>
      </c>
      <c r="D812" s="1" t="s">
        <v>922</v>
      </c>
      <c r="E812" s="1" t="s">
        <v>90</v>
      </c>
      <c r="F812" s="1" t="s">
        <v>61</v>
      </c>
      <c r="G812" s="1" t="s">
        <v>62</v>
      </c>
      <c r="H812" s="33" t="str">
        <f>VLOOKUP(Ahmed[[#This Row],[Category]],Code!$C$2:$D$5,2,0)</f>
        <v>O-102</v>
      </c>
      <c r="I812" s="1" t="s">
        <v>74</v>
      </c>
      <c r="J812" t="s">
        <v>923</v>
      </c>
      <c r="K812" s="1">
        <v>11.52</v>
      </c>
      <c r="L812" s="33">
        <f>Ahmed[[#This Row],[Sales]]*$L$1</f>
        <v>1728</v>
      </c>
      <c r="M812" s="33"/>
      <c r="N81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812" s="33" t="str">
        <f>IF(Ahmed[[#This Row],[Sales]]&gt;=500,"High","low")</f>
        <v>low</v>
      </c>
      <c r="P812" s="1">
        <v>4</v>
      </c>
      <c r="Q812" s="1">
        <v>0</v>
      </c>
      <c r="R812" s="2">
        <v>3.2256</v>
      </c>
      <c r="S812" s="33">
        <f>Ahmed[[#This Row],[Profit]]-Ahmed[[#This Row],[Discount]]</f>
        <v>3.2256</v>
      </c>
    </row>
    <row r="813" spans="1:19">
      <c r="A813" s="1">
        <v>811</v>
      </c>
      <c r="B813" s="1" t="s">
        <v>130</v>
      </c>
      <c r="C813" s="1" t="s">
        <v>49</v>
      </c>
      <c r="D813" s="1" t="s">
        <v>922</v>
      </c>
      <c r="E813" s="1" t="s">
        <v>90</v>
      </c>
      <c r="F813" s="1" t="s">
        <v>61</v>
      </c>
      <c r="G813" s="1" t="s">
        <v>53</v>
      </c>
      <c r="H813" s="33" t="str">
        <f>VLOOKUP(Ahmed[[#This Row],[Category]],Code!$C$2:$D$5,2,0)</f>
        <v>F-101</v>
      </c>
      <c r="I813" s="1" t="s">
        <v>68</v>
      </c>
      <c r="J813" t="s">
        <v>442</v>
      </c>
      <c r="K813" s="1">
        <v>1298.55</v>
      </c>
      <c r="L813" s="33">
        <f>Ahmed[[#This Row],[Sales]]*$L$1</f>
        <v>194782.5</v>
      </c>
      <c r="M813" s="33"/>
      <c r="N8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13" s="33" t="str">
        <f>IF(Ahmed[[#This Row],[Sales]]&gt;=500,"High","low")</f>
        <v>High</v>
      </c>
      <c r="P813" s="1">
        <v>5</v>
      </c>
      <c r="Q813" s="1">
        <v>0</v>
      </c>
      <c r="R813" s="2">
        <v>311.65199999999999</v>
      </c>
      <c r="S813" s="33">
        <f>Ahmed[[#This Row],[Profit]]-Ahmed[[#This Row],[Discount]]</f>
        <v>311.65199999999999</v>
      </c>
    </row>
    <row r="814" spans="1:19">
      <c r="A814" s="1">
        <v>812</v>
      </c>
      <c r="B814" s="1" t="s">
        <v>130</v>
      </c>
      <c r="C814" s="1" t="s">
        <v>49</v>
      </c>
      <c r="D814" s="1" t="s">
        <v>922</v>
      </c>
      <c r="E814" s="1" t="s">
        <v>90</v>
      </c>
      <c r="F814" s="1" t="s">
        <v>61</v>
      </c>
      <c r="G814" s="1" t="s">
        <v>62</v>
      </c>
      <c r="H814" s="33" t="str">
        <f>VLOOKUP(Ahmed[[#This Row],[Category]],Code!$C$2:$D$5,2,0)</f>
        <v>O-102</v>
      </c>
      <c r="I814" s="1" t="s">
        <v>81</v>
      </c>
      <c r="J814" t="s">
        <v>924</v>
      </c>
      <c r="K814" s="1">
        <v>213.92</v>
      </c>
      <c r="L814" s="33">
        <f>Ahmed[[#This Row],[Sales]]*$L$1</f>
        <v>32087.999999999996</v>
      </c>
      <c r="M814" s="33"/>
      <c r="N8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14" s="33" t="str">
        <f>IF(Ahmed[[#This Row],[Sales]]&gt;=500,"High","low")</f>
        <v>low</v>
      </c>
      <c r="P814" s="1">
        <v>4</v>
      </c>
      <c r="Q814" s="1">
        <v>0</v>
      </c>
      <c r="R814" s="2">
        <v>62.036799999999971</v>
      </c>
      <c r="S814" s="33">
        <f>Ahmed[[#This Row],[Profit]]-Ahmed[[#This Row],[Discount]]</f>
        <v>62.036799999999971</v>
      </c>
    </row>
    <row r="815" spans="1:19">
      <c r="A815" s="1">
        <v>813</v>
      </c>
      <c r="B815" s="1" t="s">
        <v>130</v>
      </c>
      <c r="C815" s="1" t="s">
        <v>49</v>
      </c>
      <c r="D815" s="1" t="s">
        <v>922</v>
      </c>
      <c r="E815" s="1" t="s">
        <v>90</v>
      </c>
      <c r="F815" s="1" t="s">
        <v>61</v>
      </c>
      <c r="G815" s="1" t="s">
        <v>76</v>
      </c>
      <c r="H815" s="33" t="str">
        <f>VLOOKUP(Ahmed[[#This Row],[Category]],Code!$C$2:$D$5,2,0)</f>
        <v>T-103</v>
      </c>
      <c r="I815" s="1" t="s">
        <v>118</v>
      </c>
      <c r="J815" t="s">
        <v>807</v>
      </c>
      <c r="K815" s="1">
        <v>25.78</v>
      </c>
      <c r="L815" s="33">
        <f>Ahmed[[#This Row],[Sales]]*$L$1</f>
        <v>3867</v>
      </c>
      <c r="M815" s="33"/>
      <c r="N8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15" s="33" t="str">
        <f>IF(Ahmed[[#This Row],[Sales]]&gt;=500,"High","low")</f>
        <v>low</v>
      </c>
      <c r="P815" s="1">
        <v>2</v>
      </c>
      <c r="Q815" s="1">
        <v>0</v>
      </c>
      <c r="R815" s="2">
        <v>2.5779999999999994</v>
      </c>
      <c r="S815" s="33">
        <f>Ahmed[[#This Row],[Profit]]-Ahmed[[#This Row],[Discount]]</f>
        <v>2.5779999999999994</v>
      </c>
    </row>
    <row r="816" spans="1:19">
      <c r="A816" s="1">
        <v>814</v>
      </c>
      <c r="B816" s="1" t="s">
        <v>528</v>
      </c>
      <c r="C816" s="1" t="s">
        <v>49</v>
      </c>
      <c r="D816" s="1" t="s">
        <v>925</v>
      </c>
      <c r="E816" s="1" t="s">
        <v>60</v>
      </c>
      <c r="F816" s="1" t="s">
        <v>61</v>
      </c>
      <c r="G816" s="1" t="s">
        <v>53</v>
      </c>
      <c r="H816" s="33" t="str">
        <f>VLOOKUP(Ahmed[[#This Row],[Category]],Code!$C$2:$D$5,2,0)</f>
        <v>F-101</v>
      </c>
      <c r="I816" s="1" t="s">
        <v>72</v>
      </c>
      <c r="J816" t="s">
        <v>917</v>
      </c>
      <c r="K816" s="1">
        <v>18.28</v>
      </c>
      <c r="L816" s="33">
        <f>Ahmed[[#This Row],[Sales]]*$L$1</f>
        <v>2742</v>
      </c>
      <c r="M816" s="33"/>
      <c r="N8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16" s="33" t="str">
        <f>IF(Ahmed[[#This Row],[Sales]]&gt;=500,"High","low")</f>
        <v>low</v>
      </c>
      <c r="P816" s="1">
        <v>2</v>
      </c>
      <c r="Q816" s="1">
        <v>0</v>
      </c>
      <c r="R816" s="2">
        <v>6.2151999999999994</v>
      </c>
      <c r="S816" s="33">
        <f>Ahmed[[#This Row],[Profit]]-Ahmed[[#This Row],[Discount]]</f>
        <v>6.2151999999999994</v>
      </c>
    </row>
    <row r="817" spans="1:19">
      <c r="A817" s="1">
        <v>815</v>
      </c>
      <c r="B817" s="1" t="s">
        <v>528</v>
      </c>
      <c r="C817" s="1" t="s">
        <v>49</v>
      </c>
      <c r="D817" s="1" t="s">
        <v>925</v>
      </c>
      <c r="E817" s="1" t="s">
        <v>60</v>
      </c>
      <c r="F817" s="1" t="s">
        <v>61</v>
      </c>
      <c r="G817" s="1" t="s">
        <v>76</v>
      </c>
      <c r="H817" s="33" t="str">
        <f>VLOOKUP(Ahmed[[#This Row],[Category]],Code!$C$2:$D$5,2,0)</f>
        <v>T-103</v>
      </c>
      <c r="I817" s="1" t="s">
        <v>118</v>
      </c>
      <c r="J817" t="s">
        <v>926</v>
      </c>
      <c r="K817" s="1">
        <v>1399.93</v>
      </c>
      <c r="L817" s="33">
        <f>Ahmed[[#This Row],[Sales]]*$L$1</f>
        <v>209989.5</v>
      </c>
      <c r="M817" s="33"/>
      <c r="N8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17" s="33" t="str">
        <f>IF(Ahmed[[#This Row],[Sales]]&gt;=500,"High","low")</f>
        <v>High</v>
      </c>
      <c r="P817" s="1">
        <v>7</v>
      </c>
      <c r="Q817" s="1">
        <v>0</v>
      </c>
      <c r="R817" s="2">
        <v>601.96990000000005</v>
      </c>
      <c r="S817" s="33">
        <f>Ahmed[[#This Row],[Profit]]-Ahmed[[#This Row],[Discount]]</f>
        <v>601.96990000000005</v>
      </c>
    </row>
    <row r="818" spans="1:19">
      <c r="A818" s="1">
        <v>816</v>
      </c>
      <c r="B818" s="1" t="s">
        <v>130</v>
      </c>
      <c r="C818" s="1" t="s">
        <v>58</v>
      </c>
      <c r="D818" s="1" t="s">
        <v>927</v>
      </c>
      <c r="E818" s="1" t="s">
        <v>99</v>
      </c>
      <c r="F818" s="1" t="s">
        <v>95</v>
      </c>
      <c r="G818" s="1" t="s">
        <v>62</v>
      </c>
      <c r="H818" s="33" t="str">
        <f>VLOOKUP(Ahmed[[#This Row],[Category]],Code!$C$2:$D$5,2,0)</f>
        <v>O-102</v>
      </c>
      <c r="I818" s="1" t="s">
        <v>87</v>
      </c>
      <c r="J818" t="s">
        <v>344</v>
      </c>
      <c r="K818" s="1">
        <v>51.84</v>
      </c>
      <c r="L818" s="33">
        <f>Ahmed[[#This Row],[Sales]]*$L$1</f>
        <v>7776.0000000000009</v>
      </c>
      <c r="M818" s="33"/>
      <c r="N8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18" s="33" t="str">
        <f>IF(Ahmed[[#This Row],[Sales]]&gt;=500,"High","low")</f>
        <v>low</v>
      </c>
      <c r="P818" s="1">
        <v>8</v>
      </c>
      <c r="Q818" s="1">
        <v>0</v>
      </c>
      <c r="R818" s="2">
        <v>24.883200000000002</v>
      </c>
      <c r="S818" s="33">
        <f>Ahmed[[#This Row],[Profit]]-Ahmed[[#This Row],[Discount]]</f>
        <v>24.883200000000002</v>
      </c>
    </row>
    <row r="819" spans="1:19">
      <c r="A819" s="1">
        <v>817</v>
      </c>
      <c r="B819" s="1" t="s">
        <v>65</v>
      </c>
      <c r="C819" s="1" t="s">
        <v>49</v>
      </c>
      <c r="D819" s="1" t="s">
        <v>112</v>
      </c>
      <c r="E819" s="1" t="s">
        <v>113</v>
      </c>
      <c r="F819" s="1" t="s">
        <v>114</v>
      </c>
      <c r="G819" s="1" t="s">
        <v>62</v>
      </c>
      <c r="H819" s="33" t="str">
        <f>VLOOKUP(Ahmed[[#This Row],[Category]],Code!$C$2:$D$5,2,0)</f>
        <v>O-102</v>
      </c>
      <c r="I819" s="1" t="s">
        <v>87</v>
      </c>
      <c r="J819" t="s">
        <v>928</v>
      </c>
      <c r="K819" s="1">
        <v>5.3440000000000003</v>
      </c>
      <c r="L819" s="33">
        <f>Ahmed[[#This Row],[Sales]]*$L$1</f>
        <v>801.6</v>
      </c>
      <c r="M819" s="33"/>
      <c r="N819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819" s="33" t="str">
        <f>IF(Ahmed[[#This Row],[Sales]]&gt;=500,"High","low")</f>
        <v>low</v>
      </c>
      <c r="P819" s="1">
        <v>1</v>
      </c>
      <c r="Q819" s="1">
        <v>0.2</v>
      </c>
      <c r="R819" s="2">
        <v>1.8703999999999998</v>
      </c>
      <c r="S819" s="33">
        <f>Ahmed[[#This Row],[Profit]]-Ahmed[[#This Row],[Discount]]</f>
        <v>1.6703999999999999</v>
      </c>
    </row>
    <row r="820" spans="1:19">
      <c r="A820" s="1">
        <v>818</v>
      </c>
      <c r="B820" s="1" t="s">
        <v>65</v>
      </c>
      <c r="C820" s="1" t="s">
        <v>49</v>
      </c>
      <c r="D820" s="1" t="s">
        <v>112</v>
      </c>
      <c r="E820" s="1" t="s">
        <v>113</v>
      </c>
      <c r="F820" s="1" t="s">
        <v>114</v>
      </c>
      <c r="G820" s="1" t="s">
        <v>62</v>
      </c>
      <c r="H820" s="33" t="str">
        <f>VLOOKUP(Ahmed[[#This Row],[Category]],Code!$C$2:$D$5,2,0)</f>
        <v>O-102</v>
      </c>
      <c r="I820" s="1" t="s">
        <v>87</v>
      </c>
      <c r="J820" t="s">
        <v>215</v>
      </c>
      <c r="K820" s="1">
        <v>41.472000000000008</v>
      </c>
      <c r="L820" s="33">
        <f>Ahmed[[#This Row],[Sales]]*$L$1</f>
        <v>6220.8000000000011</v>
      </c>
      <c r="M820" s="33"/>
      <c r="N8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20" s="33" t="str">
        <f>IF(Ahmed[[#This Row],[Sales]]&gt;=500,"High","low")</f>
        <v>low</v>
      </c>
      <c r="P820" s="1">
        <v>8</v>
      </c>
      <c r="Q820" s="1">
        <v>0.2</v>
      </c>
      <c r="R820" s="2">
        <v>14.5152</v>
      </c>
      <c r="S820" s="33">
        <f>Ahmed[[#This Row],[Profit]]-Ahmed[[#This Row],[Discount]]</f>
        <v>14.315200000000001</v>
      </c>
    </row>
    <row r="821" spans="1:19">
      <c r="A821" s="1">
        <v>819</v>
      </c>
      <c r="B821" s="1" t="s">
        <v>65</v>
      </c>
      <c r="C821" s="1" t="s">
        <v>49</v>
      </c>
      <c r="D821" s="1" t="s">
        <v>112</v>
      </c>
      <c r="E821" s="1" t="s">
        <v>113</v>
      </c>
      <c r="F821" s="1" t="s">
        <v>114</v>
      </c>
      <c r="G821" s="1" t="s">
        <v>62</v>
      </c>
      <c r="H821" s="33" t="str">
        <f>VLOOKUP(Ahmed[[#This Row],[Category]],Code!$C$2:$D$5,2,0)</f>
        <v>O-102</v>
      </c>
      <c r="I821" s="1" t="s">
        <v>79</v>
      </c>
      <c r="J821" t="s">
        <v>929</v>
      </c>
      <c r="K821" s="1">
        <v>3.168000000000001</v>
      </c>
      <c r="L821" s="33">
        <f>Ahmed[[#This Row],[Sales]]*$L$1</f>
        <v>475.20000000000016</v>
      </c>
      <c r="M821" s="33"/>
      <c r="N821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821" s="33" t="str">
        <f>IF(Ahmed[[#This Row],[Sales]]&gt;=500,"High","low")</f>
        <v>low</v>
      </c>
      <c r="P821" s="1">
        <v>3</v>
      </c>
      <c r="Q821" s="1">
        <v>0.7</v>
      </c>
      <c r="R821" s="2">
        <v>-2.4287999999999998</v>
      </c>
      <c r="S821" s="33">
        <f>Ahmed[[#This Row],[Profit]]-Ahmed[[#This Row],[Discount]]</f>
        <v>-3.1288</v>
      </c>
    </row>
    <row r="822" spans="1:19">
      <c r="A822" s="1">
        <v>820</v>
      </c>
      <c r="B822" s="1" t="s">
        <v>65</v>
      </c>
      <c r="C822" s="1" t="s">
        <v>49</v>
      </c>
      <c r="D822" s="1" t="s">
        <v>112</v>
      </c>
      <c r="E822" s="1" t="s">
        <v>113</v>
      </c>
      <c r="F822" s="1" t="s">
        <v>114</v>
      </c>
      <c r="G822" s="1" t="s">
        <v>53</v>
      </c>
      <c r="H822" s="33" t="str">
        <f>VLOOKUP(Ahmed[[#This Row],[Category]],Code!$C$2:$D$5,2,0)</f>
        <v>F-101</v>
      </c>
      <c r="I822" s="1" t="s">
        <v>56</v>
      </c>
      <c r="J822" t="s">
        <v>930</v>
      </c>
      <c r="K822" s="1">
        <v>1228.4649999999999</v>
      </c>
      <c r="L822" s="33">
        <f>Ahmed[[#This Row],[Sales]]*$L$1</f>
        <v>184269.75</v>
      </c>
      <c r="M822" s="33"/>
      <c r="N8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22" s="33" t="str">
        <f>IF(Ahmed[[#This Row],[Sales]]&gt;=500,"High","low")</f>
        <v>High</v>
      </c>
      <c r="P822" s="1">
        <v>5</v>
      </c>
      <c r="Q822" s="1">
        <v>0.3</v>
      </c>
      <c r="R822" s="2">
        <v>0</v>
      </c>
      <c r="S822" s="33">
        <f>Ahmed[[#This Row],[Profit]]-Ahmed[[#This Row],[Discount]]</f>
        <v>-0.3</v>
      </c>
    </row>
    <row r="823" spans="1:19">
      <c r="A823" s="1">
        <v>821</v>
      </c>
      <c r="B823" s="1" t="s">
        <v>65</v>
      </c>
      <c r="C823" s="1" t="s">
        <v>49</v>
      </c>
      <c r="D823" s="1" t="s">
        <v>112</v>
      </c>
      <c r="E823" s="1" t="s">
        <v>113</v>
      </c>
      <c r="F823" s="1" t="s">
        <v>114</v>
      </c>
      <c r="G823" s="1" t="s">
        <v>62</v>
      </c>
      <c r="H823" s="33" t="str">
        <f>VLOOKUP(Ahmed[[#This Row],[Category]],Code!$C$2:$D$5,2,0)</f>
        <v>O-102</v>
      </c>
      <c r="I823" s="1" t="s">
        <v>79</v>
      </c>
      <c r="J823" t="s">
        <v>931</v>
      </c>
      <c r="K823" s="1">
        <v>31.086000000000006</v>
      </c>
      <c r="L823" s="33">
        <f>Ahmed[[#This Row],[Sales]]*$L$1</f>
        <v>4662.9000000000005</v>
      </c>
      <c r="M823" s="33"/>
      <c r="N8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23" s="33" t="str">
        <f>IF(Ahmed[[#This Row],[Sales]]&gt;=500,"High","low")</f>
        <v>low</v>
      </c>
      <c r="P823" s="1">
        <v>3</v>
      </c>
      <c r="Q823" s="1">
        <v>0.7</v>
      </c>
      <c r="R823" s="2">
        <v>-22.796399999999991</v>
      </c>
      <c r="S823" s="33">
        <f>Ahmed[[#This Row],[Profit]]-Ahmed[[#This Row],[Discount]]</f>
        <v>-23.496399999999991</v>
      </c>
    </row>
    <row r="824" spans="1:19">
      <c r="A824" s="1">
        <v>822</v>
      </c>
      <c r="B824" s="1" t="s">
        <v>65</v>
      </c>
      <c r="C824" s="1" t="s">
        <v>49</v>
      </c>
      <c r="D824" s="1" t="s">
        <v>112</v>
      </c>
      <c r="E824" s="1" t="s">
        <v>113</v>
      </c>
      <c r="F824" s="1" t="s">
        <v>114</v>
      </c>
      <c r="G824" s="1" t="s">
        <v>62</v>
      </c>
      <c r="H824" s="33" t="str">
        <f>VLOOKUP(Ahmed[[#This Row],[Category]],Code!$C$2:$D$5,2,0)</f>
        <v>O-102</v>
      </c>
      <c r="I824" s="1" t="s">
        <v>87</v>
      </c>
      <c r="J824" t="s">
        <v>932</v>
      </c>
      <c r="K824" s="1">
        <v>335.52</v>
      </c>
      <c r="L824" s="33">
        <f>Ahmed[[#This Row],[Sales]]*$L$1</f>
        <v>50328</v>
      </c>
      <c r="M824" s="33"/>
      <c r="N8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24" s="33" t="str">
        <f>IF(Ahmed[[#This Row],[Sales]]&gt;=500,"High","low")</f>
        <v>low</v>
      </c>
      <c r="P824" s="1">
        <v>4</v>
      </c>
      <c r="Q824" s="1">
        <v>0.2</v>
      </c>
      <c r="R824" s="2">
        <v>117.43199999999999</v>
      </c>
      <c r="S824" s="33">
        <f>Ahmed[[#This Row],[Profit]]-Ahmed[[#This Row],[Discount]]</f>
        <v>117.23199999999999</v>
      </c>
    </row>
    <row r="825" spans="1:19">
      <c r="A825" s="1">
        <v>823</v>
      </c>
      <c r="B825" s="1" t="s">
        <v>65</v>
      </c>
      <c r="C825" s="1" t="s">
        <v>49</v>
      </c>
      <c r="D825" s="1" t="s">
        <v>458</v>
      </c>
      <c r="E825" s="1" t="s">
        <v>351</v>
      </c>
      <c r="F825" s="1" t="s">
        <v>114</v>
      </c>
      <c r="G825" s="1" t="s">
        <v>76</v>
      </c>
      <c r="H825" s="33" t="str">
        <f>VLOOKUP(Ahmed[[#This Row],[Category]],Code!$C$2:$D$5,2,0)</f>
        <v>T-103</v>
      </c>
      <c r="I825" s="1" t="s">
        <v>118</v>
      </c>
      <c r="J825" t="s">
        <v>933</v>
      </c>
      <c r="K825" s="1">
        <v>239.96999999999997</v>
      </c>
      <c r="L825" s="33">
        <f>Ahmed[[#This Row],[Sales]]*$L$1</f>
        <v>35995.499999999993</v>
      </c>
      <c r="M825" s="33"/>
      <c r="N8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25" s="33" t="str">
        <f>IF(Ahmed[[#This Row],[Sales]]&gt;=500,"High","low")</f>
        <v>low</v>
      </c>
      <c r="P825" s="1">
        <v>3</v>
      </c>
      <c r="Q825" s="1">
        <v>0</v>
      </c>
      <c r="R825" s="2">
        <v>71.990999999999985</v>
      </c>
      <c r="S825" s="33">
        <f>Ahmed[[#This Row],[Profit]]-Ahmed[[#This Row],[Discount]]</f>
        <v>71.990999999999985</v>
      </c>
    </row>
    <row r="826" spans="1:19">
      <c r="A826" s="1">
        <v>824</v>
      </c>
      <c r="B826" s="1" t="s">
        <v>65</v>
      </c>
      <c r="C826" s="1" t="s">
        <v>49</v>
      </c>
      <c r="D826" s="1" t="s">
        <v>458</v>
      </c>
      <c r="E826" s="1" t="s">
        <v>351</v>
      </c>
      <c r="F826" s="1" t="s">
        <v>114</v>
      </c>
      <c r="G826" s="1" t="s">
        <v>62</v>
      </c>
      <c r="H826" s="33" t="str">
        <f>VLOOKUP(Ahmed[[#This Row],[Category]],Code!$C$2:$D$5,2,0)</f>
        <v>O-102</v>
      </c>
      <c r="I826" s="1" t="s">
        <v>63</v>
      </c>
      <c r="J826" t="s">
        <v>872</v>
      </c>
      <c r="K826" s="1">
        <v>9.82</v>
      </c>
      <c r="L826" s="33">
        <f>Ahmed[[#This Row],[Sales]]*$L$1</f>
        <v>1473</v>
      </c>
      <c r="M826" s="33"/>
      <c r="N82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826" s="33" t="str">
        <f>IF(Ahmed[[#This Row],[Sales]]&gt;=500,"High","low")</f>
        <v>low</v>
      </c>
      <c r="P826" s="1">
        <v>2</v>
      </c>
      <c r="Q826" s="1">
        <v>0</v>
      </c>
      <c r="R826" s="2">
        <v>4.8117999999999999</v>
      </c>
      <c r="S826" s="33">
        <f>Ahmed[[#This Row],[Profit]]-Ahmed[[#This Row],[Discount]]</f>
        <v>4.8117999999999999</v>
      </c>
    </row>
    <row r="827" spans="1:19">
      <c r="A827" s="1">
        <v>825</v>
      </c>
      <c r="B827" s="1" t="s">
        <v>65</v>
      </c>
      <c r="C827" s="1" t="s">
        <v>49</v>
      </c>
      <c r="D827" s="1" t="s">
        <v>104</v>
      </c>
      <c r="E827" s="1" t="s">
        <v>60</v>
      </c>
      <c r="F827" s="1" t="s">
        <v>61</v>
      </c>
      <c r="G827" s="1" t="s">
        <v>76</v>
      </c>
      <c r="H827" s="33" t="str">
        <f>VLOOKUP(Ahmed[[#This Row],[Category]],Code!$C$2:$D$5,2,0)</f>
        <v>T-103</v>
      </c>
      <c r="I827" s="1" t="s">
        <v>118</v>
      </c>
      <c r="J827" t="s">
        <v>934</v>
      </c>
      <c r="K827" s="1">
        <v>67.8</v>
      </c>
      <c r="L827" s="33">
        <f>Ahmed[[#This Row],[Sales]]*$L$1</f>
        <v>10170</v>
      </c>
      <c r="M827" s="33"/>
      <c r="N8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27" s="33" t="str">
        <f>IF(Ahmed[[#This Row],[Sales]]&gt;=500,"High","low")</f>
        <v>low</v>
      </c>
      <c r="P827" s="1">
        <v>4</v>
      </c>
      <c r="Q827" s="1">
        <v>0</v>
      </c>
      <c r="R827" s="2">
        <v>4.0679999999999978</v>
      </c>
      <c r="S827" s="33">
        <f>Ahmed[[#This Row],[Profit]]-Ahmed[[#This Row],[Discount]]</f>
        <v>4.0679999999999978</v>
      </c>
    </row>
    <row r="828" spans="1:19">
      <c r="A828" s="1">
        <v>826</v>
      </c>
      <c r="B828" s="1" t="s">
        <v>65</v>
      </c>
      <c r="C828" s="1" t="s">
        <v>49</v>
      </c>
      <c r="D828" s="1" t="s">
        <v>104</v>
      </c>
      <c r="E828" s="1" t="s">
        <v>60</v>
      </c>
      <c r="F828" s="1" t="s">
        <v>61</v>
      </c>
      <c r="G828" s="1" t="s">
        <v>76</v>
      </c>
      <c r="H828" s="33" t="str">
        <f>VLOOKUP(Ahmed[[#This Row],[Category]],Code!$C$2:$D$5,2,0)</f>
        <v>T-103</v>
      </c>
      <c r="I828" s="1" t="s">
        <v>118</v>
      </c>
      <c r="J828" t="s">
        <v>375</v>
      </c>
      <c r="K828" s="1">
        <v>167.97</v>
      </c>
      <c r="L828" s="33">
        <f>Ahmed[[#This Row],[Sales]]*$L$1</f>
        <v>25195.5</v>
      </c>
      <c r="M828" s="33"/>
      <c r="N8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28" s="33" t="str">
        <f>IF(Ahmed[[#This Row],[Sales]]&gt;=500,"High","low")</f>
        <v>low</v>
      </c>
      <c r="P828" s="1">
        <v>3</v>
      </c>
      <c r="Q828" s="1">
        <v>0</v>
      </c>
      <c r="R828" s="2">
        <v>40.31280000000001</v>
      </c>
      <c r="S828" s="33">
        <f>Ahmed[[#This Row],[Profit]]-Ahmed[[#This Row],[Discount]]</f>
        <v>40.31280000000001</v>
      </c>
    </row>
    <row r="829" spans="1:19">
      <c r="A829" s="1">
        <v>827</v>
      </c>
      <c r="B829" s="1" t="s">
        <v>65</v>
      </c>
      <c r="C829" s="1" t="s">
        <v>49</v>
      </c>
      <c r="D829" s="1" t="s">
        <v>403</v>
      </c>
      <c r="E829" s="1" t="s">
        <v>145</v>
      </c>
      <c r="F829" s="1" t="s">
        <v>95</v>
      </c>
      <c r="G829" s="1" t="s">
        <v>62</v>
      </c>
      <c r="H829" s="33" t="str">
        <f>VLOOKUP(Ahmed[[#This Row],[Category]],Code!$C$2:$D$5,2,0)</f>
        <v>O-102</v>
      </c>
      <c r="I829" s="1" t="s">
        <v>163</v>
      </c>
      <c r="J829" t="s">
        <v>935</v>
      </c>
      <c r="K829" s="1">
        <v>35</v>
      </c>
      <c r="L829" s="33">
        <f>Ahmed[[#This Row],[Sales]]*$L$1</f>
        <v>5250</v>
      </c>
      <c r="M829" s="33"/>
      <c r="N8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29" s="33" t="str">
        <f>IF(Ahmed[[#This Row],[Sales]]&gt;=500,"High","low")</f>
        <v>low</v>
      </c>
      <c r="P829" s="1">
        <v>7</v>
      </c>
      <c r="Q829" s="1">
        <v>0</v>
      </c>
      <c r="R829" s="2">
        <v>16.8</v>
      </c>
      <c r="S829" s="33">
        <f>Ahmed[[#This Row],[Profit]]-Ahmed[[#This Row],[Discount]]</f>
        <v>16.8</v>
      </c>
    </row>
    <row r="830" spans="1:19">
      <c r="A830" s="1">
        <v>828</v>
      </c>
      <c r="B830" s="1" t="s">
        <v>65</v>
      </c>
      <c r="C830" s="1" t="s">
        <v>49</v>
      </c>
      <c r="D830" s="1" t="s">
        <v>403</v>
      </c>
      <c r="E830" s="1" t="s">
        <v>145</v>
      </c>
      <c r="F830" s="1" t="s">
        <v>95</v>
      </c>
      <c r="G830" s="1" t="s">
        <v>62</v>
      </c>
      <c r="H830" s="33" t="str">
        <f>VLOOKUP(Ahmed[[#This Row],[Category]],Code!$C$2:$D$5,2,0)</f>
        <v>O-102</v>
      </c>
      <c r="I830" s="1" t="s">
        <v>278</v>
      </c>
      <c r="J830" t="s">
        <v>936</v>
      </c>
      <c r="K830" s="1">
        <v>37.24</v>
      </c>
      <c r="L830" s="33">
        <f>Ahmed[[#This Row],[Sales]]*$L$1</f>
        <v>5586</v>
      </c>
      <c r="M830" s="33"/>
      <c r="N8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30" s="33" t="str">
        <f>IF(Ahmed[[#This Row],[Sales]]&gt;=500,"High","low")</f>
        <v>low</v>
      </c>
      <c r="P830" s="1">
        <v>4</v>
      </c>
      <c r="Q830" s="1">
        <v>0</v>
      </c>
      <c r="R830" s="2">
        <v>10.799599999999998</v>
      </c>
      <c r="S830" s="33">
        <f>Ahmed[[#This Row],[Profit]]-Ahmed[[#This Row],[Discount]]</f>
        <v>10.799599999999998</v>
      </c>
    </row>
    <row r="831" spans="1:19">
      <c r="A831" s="1">
        <v>829</v>
      </c>
      <c r="B831" s="1" t="s">
        <v>65</v>
      </c>
      <c r="C831" s="1" t="s">
        <v>49</v>
      </c>
      <c r="D831" s="1" t="s">
        <v>403</v>
      </c>
      <c r="E831" s="1" t="s">
        <v>145</v>
      </c>
      <c r="F831" s="1" t="s">
        <v>95</v>
      </c>
      <c r="G831" s="1" t="s">
        <v>62</v>
      </c>
      <c r="H831" s="33" t="str">
        <f>VLOOKUP(Ahmed[[#This Row],[Category]],Code!$C$2:$D$5,2,0)</f>
        <v>O-102</v>
      </c>
      <c r="I831" s="1" t="s">
        <v>123</v>
      </c>
      <c r="J831" t="s">
        <v>937</v>
      </c>
      <c r="K831" s="1">
        <v>15.28</v>
      </c>
      <c r="L831" s="33">
        <f>Ahmed[[#This Row],[Sales]]*$L$1</f>
        <v>2292</v>
      </c>
      <c r="M831" s="33"/>
      <c r="N8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31" s="33" t="str">
        <f>IF(Ahmed[[#This Row],[Sales]]&gt;=500,"High","low")</f>
        <v>low</v>
      </c>
      <c r="P831" s="1">
        <v>2</v>
      </c>
      <c r="Q831" s="1">
        <v>0</v>
      </c>
      <c r="R831" s="2">
        <v>7.4871999999999996</v>
      </c>
      <c r="S831" s="33">
        <f>Ahmed[[#This Row],[Profit]]-Ahmed[[#This Row],[Discount]]</f>
        <v>7.4871999999999996</v>
      </c>
    </row>
    <row r="832" spans="1:19">
      <c r="A832" s="1">
        <v>830</v>
      </c>
      <c r="B832" s="1" t="s">
        <v>48</v>
      </c>
      <c r="C832" s="1" t="s">
        <v>49</v>
      </c>
      <c r="D832" s="1" t="s">
        <v>938</v>
      </c>
      <c r="E832" s="1" t="s">
        <v>51</v>
      </c>
      <c r="F832" s="1" t="s">
        <v>52</v>
      </c>
      <c r="G832" s="1" t="s">
        <v>53</v>
      </c>
      <c r="H832" s="33" t="str">
        <f>VLOOKUP(Ahmed[[#This Row],[Category]],Code!$C$2:$D$5,2,0)</f>
        <v>F-101</v>
      </c>
      <c r="I832" s="1" t="s">
        <v>56</v>
      </c>
      <c r="J832" t="s">
        <v>939</v>
      </c>
      <c r="K832" s="1">
        <v>301.95999999999998</v>
      </c>
      <c r="L832" s="33">
        <f>Ahmed[[#This Row],[Sales]]*$L$1</f>
        <v>45294</v>
      </c>
      <c r="M832" s="33"/>
      <c r="N8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32" s="33" t="str">
        <f>IF(Ahmed[[#This Row],[Sales]]&gt;=500,"High","low")</f>
        <v>low</v>
      </c>
      <c r="P832" s="1">
        <v>2</v>
      </c>
      <c r="Q832" s="1">
        <v>0</v>
      </c>
      <c r="R832" s="2">
        <v>90.587999999999965</v>
      </c>
      <c r="S832" s="33">
        <f>Ahmed[[#This Row],[Profit]]-Ahmed[[#This Row],[Discount]]</f>
        <v>90.587999999999965</v>
      </c>
    </row>
    <row r="833" spans="1:19">
      <c r="A833" s="1">
        <v>831</v>
      </c>
      <c r="B833" s="1" t="s">
        <v>48</v>
      </c>
      <c r="C833" s="1" t="s">
        <v>49</v>
      </c>
      <c r="D833" s="1" t="s">
        <v>938</v>
      </c>
      <c r="E833" s="1" t="s">
        <v>51</v>
      </c>
      <c r="F833" s="1" t="s">
        <v>52</v>
      </c>
      <c r="G833" s="1" t="s">
        <v>62</v>
      </c>
      <c r="H833" s="33" t="str">
        <f>VLOOKUP(Ahmed[[#This Row],[Category]],Code!$C$2:$D$5,2,0)</f>
        <v>O-102</v>
      </c>
      <c r="I833" s="1" t="s">
        <v>81</v>
      </c>
      <c r="J833" t="s">
        <v>940</v>
      </c>
      <c r="K833" s="1">
        <v>180.66</v>
      </c>
      <c r="L833" s="33">
        <f>Ahmed[[#This Row],[Sales]]*$L$1</f>
        <v>27099</v>
      </c>
      <c r="M833" s="33"/>
      <c r="N8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33" s="33" t="str">
        <f>IF(Ahmed[[#This Row],[Sales]]&gt;=500,"High","low")</f>
        <v>low</v>
      </c>
      <c r="P833" s="1">
        <v>3</v>
      </c>
      <c r="Q833" s="1">
        <v>0</v>
      </c>
      <c r="R833" s="2">
        <v>50.584800000000008</v>
      </c>
      <c r="S833" s="33">
        <f>Ahmed[[#This Row],[Profit]]-Ahmed[[#This Row],[Discount]]</f>
        <v>50.584800000000008</v>
      </c>
    </row>
    <row r="834" spans="1:19">
      <c r="A834" s="1">
        <v>832</v>
      </c>
      <c r="B834" s="1" t="s">
        <v>48</v>
      </c>
      <c r="C834" s="1" t="s">
        <v>49</v>
      </c>
      <c r="D834" s="1" t="s">
        <v>938</v>
      </c>
      <c r="E834" s="1" t="s">
        <v>51</v>
      </c>
      <c r="F834" s="1" t="s">
        <v>52</v>
      </c>
      <c r="G834" s="1" t="s">
        <v>76</v>
      </c>
      <c r="H834" s="33" t="str">
        <f>VLOOKUP(Ahmed[[#This Row],[Category]],Code!$C$2:$D$5,2,0)</f>
        <v>T-103</v>
      </c>
      <c r="I834" s="1" t="s">
        <v>77</v>
      </c>
      <c r="J834" t="s">
        <v>941</v>
      </c>
      <c r="K834" s="1">
        <v>191.98</v>
      </c>
      <c r="L834" s="33">
        <f>Ahmed[[#This Row],[Sales]]*$L$1</f>
        <v>28797</v>
      </c>
      <c r="M834" s="33"/>
      <c r="N8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34" s="33" t="str">
        <f>IF(Ahmed[[#This Row],[Sales]]&gt;=500,"High","low")</f>
        <v>low</v>
      </c>
      <c r="P834" s="1">
        <v>2</v>
      </c>
      <c r="Q834" s="1">
        <v>0</v>
      </c>
      <c r="R834" s="2">
        <v>51.834599999999995</v>
      </c>
      <c r="S834" s="33">
        <f>Ahmed[[#This Row],[Profit]]-Ahmed[[#This Row],[Discount]]</f>
        <v>51.834599999999995</v>
      </c>
    </row>
    <row r="835" spans="1:19">
      <c r="A835" s="1">
        <v>833</v>
      </c>
      <c r="B835" s="1" t="s">
        <v>48</v>
      </c>
      <c r="C835" s="1" t="s">
        <v>49</v>
      </c>
      <c r="D835" s="1" t="s">
        <v>938</v>
      </c>
      <c r="E835" s="1" t="s">
        <v>51</v>
      </c>
      <c r="F835" s="1" t="s">
        <v>52</v>
      </c>
      <c r="G835" s="1" t="s">
        <v>76</v>
      </c>
      <c r="H835" s="33" t="str">
        <f>VLOOKUP(Ahmed[[#This Row],[Category]],Code!$C$2:$D$5,2,0)</f>
        <v>T-103</v>
      </c>
      <c r="I835" s="1" t="s">
        <v>77</v>
      </c>
      <c r="J835" t="s">
        <v>942</v>
      </c>
      <c r="K835" s="1">
        <v>65.989999999999995</v>
      </c>
      <c r="L835" s="33">
        <f>Ahmed[[#This Row],[Sales]]*$L$1</f>
        <v>9898.5</v>
      </c>
      <c r="M835" s="33"/>
      <c r="N8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35" s="33" t="str">
        <f>IF(Ahmed[[#This Row],[Sales]]&gt;=500,"High","low")</f>
        <v>low</v>
      </c>
      <c r="P835" s="1">
        <v>1</v>
      </c>
      <c r="Q835" s="1">
        <v>0</v>
      </c>
      <c r="R835" s="2">
        <v>17.157400000000003</v>
      </c>
      <c r="S835" s="33">
        <f>Ahmed[[#This Row],[Profit]]-Ahmed[[#This Row],[Discount]]</f>
        <v>17.157400000000003</v>
      </c>
    </row>
    <row r="836" spans="1:19">
      <c r="A836" s="1">
        <v>834</v>
      </c>
      <c r="B836" s="1" t="s">
        <v>65</v>
      </c>
      <c r="C836" s="1" t="s">
        <v>58</v>
      </c>
      <c r="D836" s="1" t="s">
        <v>390</v>
      </c>
      <c r="E836" s="1" t="s">
        <v>67</v>
      </c>
      <c r="F836" s="1" t="s">
        <v>52</v>
      </c>
      <c r="G836" s="1" t="s">
        <v>62</v>
      </c>
      <c r="H836" s="33" t="str">
        <f>VLOOKUP(Ahmed[[#This Row],[Category]],Code!$C$2:$D$5,2,0)</f>
        <v>O-102</v>
      </c>
      <c r="I836" s="1" t="s">
        <v>74</v>
      </c>
      <c r="J836" t="s">
        <v>943</v>
      </c>
      <c r="K836" s="1">
        <v>35.216000000000001</v>
      </c>
      <c r="L836" s="33">
        <f>Ahmed[[#This Row],[Sales]]*$L$1</f>
        <v>5282.4000000000005</v>
      </c>
      <c r="M836" s="33"/>
      <c r="N8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36" s="33" t="str">
        <f>IF(Ahmed[[#This Row],[Sales]]&gt;=500,"High","low")</f>
        <v>low</v>
      </c>
      <c r="P836" s="1">
        <v>2</v>
      </c>
      <c r="Q836" s="1">
        <v>0.2</v>
      </c>
      <c r="R836" s="2">
        <v>2.6411999999999995</v>
      </c>
      <c r="S836" s="33">
        <f>Ahmed[[#This Row],[Profit]]-Ahmed[[#This Row],[Discount]]</f>
        <v>2.4411999999999994</v>
      </c>
    </row>
    <row r="837" spans="1:19">
      <c r="A837" s="1">
        <v>835</v>
      </c>
      <c r="B837" s="1" t="s">
        <v>65</v>
      </c>
      <c r="C837" s="1" t="s">
        <v>58</v>
      </c>
      <c r="D837" s="1" t="s">
        <v>390</v>
      </c>
      <c r="E837" s="1" t="s">
        <v>67</v>
      </c>
      <c r="F837" s="1" t="s">
        <v>52</v>
      </c>
      <c r="G837" s="1" t="s">
        <v>62</v>
      </c>
      <c r="H837" s="33" t="str">
        <f>VLOOKUP(Ahmed[[#This Row],[Category]],Code!$C$2:$D$5,2,0)</f>
        <v>O-102</v>
      </c>
      <c r="I837" s="1" t="s">
        <v>81</v>
      </c>
      <c r="J837" t="s">
        <v>944</v>
      </c>
      <c r="K837" s="1">
        <v>23.696000000000002</v>
      </c>
      <c r="L837" s="33">
        <f>Ahmed[[#This Row],[Sales]]*$L$1</f>
        <v>3554.4</v>
      </c>
      <c r="M837" s="33"/>
      <c r="N8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37" s="33" t="str">
        <f>IF(Ahmed[[#This Row],[Sales]]&gt;=500,"High","low")</f>
        <v>low</v>
      </c>
      <c r="P837" s="1">
        <v>2</v>
      </c>
      <c r="Q837" s="1">
        <v>0.2</v>
      </c>
      <c r="R837" s="2">
        <v>6.5164</v>
      </c>
      <c r="S837" s="33">
        <f>Ahmed[[#This Row],[Profit]]-Ahmed[[#This Row],[Discount]]</f>
        <v>6.3163999999999998</v>
      </c>
    </row>
    <row r="838" spans="1:19">
      <c r="A838" s="1">
        <v>836</v>
      </c>
      <c r="B838" s="1" t="s">
        <v>65</v>
      </c>
      <c r="C838" s="1" t="s">
        <v>58</v>
      </c>
      <c r="D838" s="1" t="s">
        <v>390</v>
      </c>
      <c r="E838" s="1" t="s">
        <v>67</v>
      </c>
      <c r="F838" s="1" t="s">
        <v>52</v>
      </c>
      <c r="G838" s="1" t="s">
        <v>76</v>
      </c>
      <c r="H838" s="33" t="str">
        <f>VLOOKUP(Ahmed[[#This Row],[Category]],Code!$C$2:$D$5,2,0)</f>
        <v>T-103</v>
      </c>
      <c r="I838" s="1" t="s">
        <v>313</v>
      </c>
      <c r="J838" t="s">
        <v>945</v>
      </c>
      <c r="K838" s="1">
        <v>265.47500000000002</v>
      </c>
      <c r="L838" s="33">
        <f>Ahmed[[#This Row],[Sales]]*$L$1</f>
        <v>39821.25</v>
      </c>
      <c r="M838" s="33"/>
      <c r="N8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38" s="33" t="str">
        <f>IF(Ahmed[[#This Row],[Sales]]&gt;=500,"High","low")</f>
        <v>low</v>
      </c>
      <c r="P838" s="1">
        <v>1</v>
      </c>
      <c r="Q838" s="1">
        <v>0.5</v>
      </c>
      <c r="R838" s="2">
        <v>-111.49950000000007</v>
      </c>
      <c r="S838" s="33">
        <f>Ahmed[[#This Row],[Profit]]-Ahmed[[#This Row],[Discount]]</f>
        <v>-111.99950000000007</v>
      </c>
    </row>
    <row r="839" spans="1:19">
      <c r="A839" s="1">
        <v>837</v>
      </c>
      <c r="B839" s="1" t="s">
        <v>48</v>
      </c>
      <c r="C839" s="1" t="s">
        <v>49</v>
      </c>
      <c r="D839" s="1" t="s">
        <v>822</v>
      </c>
      <c r="E839" s="1" t="s">
        <v>94</v>
      </c>
      <c r="F839" s="1" t="s">
        <v>95</v>
      </c>
      <c r="G839" s="1" t="s">
        <v>62</v>
      </c>
      <c r="H839" s="33" t="str">
        <f>VLOOKUP(Ahmed[[#This Row],[Category]],Code!$C$2:$D$5,2,0)</f>
        <v>O-102</v>
      </c>
      <c r="I839" s="1" t="s">
        <v>79</v>
      </c>
      <c r="J839" t="s">
        <v>946</v>
      </c>
      <c r="K839" s="1">
        <v>51.183999999999983</v>
      </c>
      <c r="L839" s="33">
        <f>Ahmed[[#This Row],[Sales]]*$L$1</f>
        <v>7677.5999999999976</v>
      </c>
      <c r="M839" s="33"/>
      <c r="N8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39" s="33" t="str">
        <f>IF(Ahmed[[#This Row],[Sales]]&gt;=500,"High","low")</f>
        <v>low</v>
      </c>
      <c r="P839" s="1">
        <v>4</v>
      </c>
      <c r="Q839" s="1">
        <v>0.8</v>
      </c>
      <c r="R839" s="2">
        <v>-79.335199999999986</v>
      </c>
      <c r="S839" s="33">
        <f>Ahmed[[#This Row],[Profit]]-Ahmed[[#This Row],[Discount]]</f>
        <v>-80.135199999999983</v>
      </c>
    </row>
    <row r="840" spans="1:19">
      <c r="A840" s="1">
        <v>838</v>
      </c>
      <c r="B840" s="1" t="s">
        <v>65</v>
      </c>
      <c r="C840" s="1" t="s">
        <v>92</v>
      </c>
      <c r="D840" s="1" t="s">
        <v>207</v>
      </c>
      <c r="E840" s="1" t="s">
        <v>190</v>
      </c>
      <c r="F840" s="1" t="s">
        <v>52</v>
      </c>
      <c r="G840" s="1" t="s">
        <v>62</v>
      </c>
      <c r="H840" s="33" t="str">
        <f>VLOOKUP(Ahmed[[#This Row],[Category]],Code!$C$2:$D$5,2,0)</f>
        <v>O-102</v>
      </c>
      <c r="I840" s="1" t="s">
        <v>87</v>
      </c>
      <c r="J840" t="s">
        <v>947</v>
      </c>
      <c r="K840" s="1">
        <v>9.6640000000000015</v>
      </c>
      <c r="L840" s="33">
        <f>Ahmed[[#This Row],[Sales]]*$L$1</f>
        <v>1449.6000000000001</v>
      </c>
      <c r="M840" s="33"/>
      <c r="N84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840" s="33" t="str">
        <f>IF(Ahmed[[#This Row],[Sales]]&gt;=500,"High","low")</f>
        <v>low</v>
      </c>
      <c r="P840" s="1">
        <v>2</v>
      </c>
      <c r="Q840" s="1">
        <v>0.2</v>
      </c>
      <c r="R840" s="2">
        <v>3.2615999999999996</v>
      </c>
      <c r="S840" s="33">
        <f>Ahmed[[#This Row],[Profit]]-Ahmed[[#This Row],[Discount]]</f>
        <v>3.0615999999999994</v>
      </c>
    </row>
    <row r="841" spans="1:19">
      <c r="A841" s="1">
        <v>839</v>
      </c>
      <c r="B841" s="1" t="s">
        <v>65</v>
      </c>
      <c r="C841" s="1" t="s">
        <v>58</v>
      </c>
      <c r="D841" s="1" t="s">
        <v>93</v>
      </c>
      <c r="E841" s="1" t="s">
        <v>94</v>
      </c>
      <c r="F841" s="1" t="s">
        <v>95</v>
      </c>
      <c r="G841" s="1" t="s">
        <v>76</v>
      </c>
      <c r="H841" s="33" t="str">
        <f>VLOOKUP(Ahmed[[#This Row],[Category]],Code!$C$2:$D$5,2,0)</f>
        <v>T-103</v>
      </c>
      <c r="I841" s="1" t="s">
        <v>77</v>
      </c>
      <c r="J841" t="s">
        <v>628</v>
      </c>
      <c r="K841" s="1">
        <v>21.071999999999999</v>
      </c>
      <c r="L841" s="33">
        <f>Ahmed[[#This Row],[Sales]]*$L$1</f>
        <v>3160.7999999999997</v>
      </c>
      <c r="M841" s="33"/>
      <c r="N8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41" s="33" t="str">
        <f>IF(Ahmed[[#This Row],[Sales]]&gt;=500,"High","low")</f>
        <v>low</v>
      </c>
      <c r="P841" s="1">
        <v>3</v>
      </c>
      <c r="Q841" s="1">
        <v>0.2</v>
      </c>
      <c r="R841" s="2">
        <v>1.5804</v>
      </c>
      <c r="S841" s="33">
        <f>Ahmed[[#This Row],[Profit]]-Ahmed[[#This Row],[Discount]]</f>
        <v>1.3804000000000001</v>
      </c>
    </row>
    <row r="842" spans="1:19">
      <c r="A842" s="1">
        <v>840</v>
      </c>
      <c r="B842" s="1" t="s">
        <v>65</v>
      </c>
      <c r="C842" s="1" t="s">
        <v>58</v>
      </c>
      <c r="D842" s="1" t="s">
        <v>161</v>
      </c>
      <c r="E842" s="1" t="s">
        <v>162</v>
      </c>
      <c r="F842" s="1" t="s">
        <v>114</v>
      </c>
      <c r="G842" s="1" t="s">
        <v>62</v>
      </c>
      <c r="H842" s="33" t="str">
        <f>VLOOKUP(Ahmed[[#This Row],[Category]],Code!$C$2:$D$5,2,0)</f>
        <v>O-102</v>
      </c>
      <c r="I842" s="1" t="s">
        <v>74</v>
      </c>
      <c r="J842" t="s">
        <v>895</v>
      </c>
      <c r="K842" s="1">
        <v>60.449999999999996</v>
      </c>
      <c r="L842" s="33">
        <f>Ahmed[[#This Row],[Sales]]*$L$1</f>
        <v>9067.5</v>
      </c>
      <c r="M842" s="33"/>
      <c r="N8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42" s="33" t="str">
        <f>IF(Ahmed[[#This Row],[Sales]]&gt;=500,"High","low")</f>
        <v>low</v>
      </c>
      <c r="P842" s="1">
        <v>3</v>
      </c>
      <c r="Q842" s="1">
        <v>0</v>
      </c>
      <c r="R842" s="2">
        <v>16.3215</v>
      </c>
      <c r="S842" s="33">
        <f>Ahmed[[#This Row],[Profit]]-Ahmed[[#This Row],[Discount]]</f>
        <v>16.3215</v>
      </c>
    </row>
    <row r="843" spans="1:19">
      <c r="A843" s="1">
        <v>841</v>
      </c>
      <c r="B843" s="1" t="s">
        <v>65</v>
      </c>
      <c r="C843" s="1" t="s">
        <v>58</v>
      </c>
      <c r="D843" s="1" t="s">
        <v>161</v>
      </c>
      <c r="E843" s="1" t="s">
        <v>162</v>
      </c>
      <c r="F843" s="1" t="s">
        <v>114</v>
      </c>
      <c r="G843" s="1" t="s">
        <v>62</v>
      </c>
      <c r="H843" s="33" t="str">
        <f>VLOOKUP(Ahmed[[#This Row],[Category]],Code!$C$2:$D$5,2,0)</f>
        <v>O-102</v>
      </c>
      <c r="I843" s="1" t="s">
        <v>74</v>
      </c>
      <c r="J843" t="s">
        <v>948</v>
      </c>
      <c r="K843" s="1">
        <v>11.52</v>
      </c>
      <c r="L843" s="33">
        <f>Ahmed[[#This Row],[Sales]]*$L$1</f>
        <v>1728</v>
      </c>
      <c r="M843" s="33"/>
      <c r="N84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843" s="33" t="str">
        <f>IF(Ahmed[[#This Row],[Sales]]&gt;=500,"High","low")</f>
        <v>low</v>
      </c>
      <c r="P843" s="1">
        <v>4</v>
      </c>
      <c r="Q843" s="1">
        <v>0</v>
      </c>
      <c r="R843" s="2">
        <v>3.3407999999999998</v>
      </c>
      <c r="S843" s="33">
        <f>Ahmed[[#This Row],[Profit]]-Ahmed[[#This Row],[Discount]]</f>
        <v>3.3407999999999998</v>
      </c>
    </row>
    <row r="844" spans="1:19">
      <c r="A844" s="1">
        <v>842</v>
      </c>
      <c r="B844" s="1" t="s">
        <v>65</v>
      </c>
      <c r="C844" s="1" t="s">
        <v>58</v>
      </c>
      <c r="D844" s="1" t="s">
        <v>161</v>
      </c>
      <c r="E844" s="1" t="s">
        <v>162</v>
      </c>
      <c r="F844" s="1" t="s">
        <v>114</v>
      </c>
      <c r="G844" s="1" t="s">
        <v>53</v>
      </c>
      <c r="H844" s="33" t="str">
        <f>VLOOKUP(Ahmed[[#This Row],[Category]],Code!$C$2:$D$5,2,0)</f>
        <v>F-101</v>
      </c>
      <c r="I844" s="1" t="s">
        <v>54</v>
      </c>
      <c r="J844" t="s">
        <v>949</v>
      </c>
      <c r="K844" s="1">
        <v>186.048</v>
      </c>
      <c r="L844" s="33">
        <f>Ahmed[[#This Row],[Sales]]*$L$1</f>
        <v>27907.200000000001</v>
      </c>
      <c r="M844" s="33"/>
      <c r="N8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44" s="33" t="str">
        <f>IF(Ahmed[[#This Row],[Sales]]&gt;=500,"High","low")</f>
        <v>low</v>
      </c>
      <c r="P844" s="1">
        <v>4</v>
      </c>
      <c r="Q844" s="1">
        <v>0.2</v>
      </c>
      <c r="R844" s="2">
        <v>9.3024000000000058</v>
      </c>
      <c r="S844" s="33">
        <f>Ahmed[[#This Row],[Profit]]-Ahmed[[#This Row],[Discount]]</f>
        <v>9.1024000000000065</v>
      </c>
    </row>
    <row r="845" spans="1:19">
      <c r="A845" s="1">
        <v>843</v>
      </c>
      <c r="B845" s="1" t="s">
        <v>130</v>
      </c>
      <c r="C845" s="1" t="s">
        <v>58</v>
      </c>
      <c r="D845" s="1" t="s">
        <v>59</v>
      </c>
      <c r="E845" s="1" t="s">
        <v>60</v>
      </c>
      <c r="F845" s="1" t="s">
        <v>61</v>
      </c>
      <c r="G845" s="1" t="s">
        <v>62</v>
      </c>
      <c r="H845" s="33" t="str">
        <f>VLOOKUP(Ahmed[[#This Row],[Category]],Code!$C$2:$D$5,2,0)</f>
        <v>O-102</v>
      </c>
      <c r="I845" s="1" t="s">
        <v>79</v>
      </c>
      <c r="J845" t="s">
        <v>950</v>
      </c>
      <c r="K845" s="1">
        <v>37.44</v>
      </c>
      <c r="L845" s="33">
        <f>Ahmed[[#This Row],[Sales]]*$L$1</f>
        <v>5616</v>
      </c>
      <c r="M845" s="33"/>
      <c r="N8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45" s="33" t="str">
        <f>IF(Ahmed[[#This Row],[Sales]]&gt;=500,"High","low")</f>
        <v>low</v>
      </c>
      <c r="P845" s="1">
        <v>4</v>
      </c>
      <c r="Q845" s="1">
        <v>0.2</v>
      </c>
      <c r="R845" s="2">
        <v>11.699999999999996</v>
      </c>
      <c r="S845" s="33">
        <f>Ahmed[[#This Row],[Profit]]-Ahmed[[#This Row],[Discount]]</f>
        <v>11.499999999999996</v>
      </c>
    </row>
    <row r="846" spans="1:19">
      <c r="A846" s="1">
        <v>844</v>
      </c>
      <c r="B846" s="1" t="s">
        <v>130</v>
      </c>
      <c r="C846" s="1" t="s">
        <v>58</v>
      </c>
      <c r="D846" s="1" t="s">
        <v>59</v>
      </c>
      <c r="E846" s="1" t="s">
        <v>60</v>
      </c>
      <c r="F846" s="1" t="s">
        <v>61</v>
      </c>
      <c r="G846" s="1" t="s">
        <v>62</v>
      </c>
      <c r="H846" s="33" t="str">
        <f>VLOOKUP(Ahmed[[#This Row],[Category]],Code!$C$2:$D$5,2,0)</f>
        <v>O-102</v>
      </c>
      <c r="I846" s="1" t="s">
        <v>79</v>
      </c>
      <c r="J846" t="s">
        <v>951</v>
      </c>
      <c r="K846" s="1">
        <v>26.975999999999999</v>
      </c>
      <c r="L846" s="33">
        <f>Ahmed[[#This Row],[Sales]]*$L$1</f>
        <v>4046.3999999999996</v>
      </c>
      <c r="M846" s="33"/>
      <c r="N8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46" s="33" t="str">
        <f>IF(Ahmed[[#This Row],[Sales]]&gt;=500,"High","low")</f>
        <v>low</v>
      </c>
      <c r="P846" s="1">
        <v>4</v>
      </c>
      <c r="Q846" s="1">
        <v>0.2</v>
      </c>
      <c r="R846" s="2">
        <v>8.767199999999999</v>
      </c>
      <c r="S846" s="33">
        <f>Ahmed[[#This Row],[Profit]]-Ahmed[[#This Row],[Discount]]</f>
        <v>8.5671999999999997</v>
      </c>
    </row>
    <row r="847" spans="1:19">
      <c r="A847" s="1">
        <v>845</v>
      </c>
      <c r="B847" s="1" t="s">
        <v>130</v>
      </c>
      <c r="C847" s="1" t="s">
        <v>58</v>
      </c>
      <c r="D847" s="1" t="s">
        <v>59</v>
      </c>
      <c r="E847" s="1" t="s">
        <v>60</v>
      </c>
      <c r="F847" s="1" t="s">
        <v>61</v>
      </c>
      <c r="G847" s="1" t="s">
        <v>62</v>
      </c>
      <c r="H847" s="33" t="str">
        <f>VLOOKUP(Ahmed[[#This Row],[Category]],Code!$C$2:$D$5,2,0)</f>
        <v>O-102</v>
      </c>
      <c r="I847" s="1" t="s">
        <v>278</v>
      </c>
      <c r="J847" t="s">
        <v>952</v>
      </c>
      <c r="K847" s="1">
        <v>11.36</v>
      </c>
      <c r="L847" s="33">
        <f>Ahmed[[#This Row],[Sales]]*$L$1</f>
        <v>1704</v>
      </c>
      <c r="M847" s="33"/>
      <c r="N84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847" s="33" t="str">
        <f>IF(Ahmed[[#This Row],[Sales]]&gt;=500,"High","low")</f>
        <v>low</v>
      </c>
      <c r="P847" s="1">
        <v>2</v>
      </c>
      <c r="Q847" s="1">
        <v>0</v>
      </c>
      <c r="R847" s="2">
        <v>3.2943999999999996</v>
      </c>
      <c r="S847" s="33">
        <f>Ahmed[[#This Row],[Profit]]-Ahmed[[#This Row],[Discount]]</f>
        <v>3.2943999999999996</v>
      </c>
    </row>
    <row r="848" spans="1:19">
      <c r="A848" s="1">
        <v>846</v>
      </c>
      <c r="B848" s="1" t="s">
        <v>130</v>
      </c>
      <c r="C848" s="1" t="s">
        <v>58</v>
      </c>
      <c r="D848" s="1" t="s">
        <v>59</v>
      </c>
      <c r="E848" s="1" t="s">
        <v>60</v>
      </c>
      <c r="F848" s="1" t="s">
        <v>61</v>
      </c>
      <c r="G848" s="1" t="s">
        <v>62</v>
      </c>
      <c r="H848" s="33" t="str">
        <f>VLOOKUP(Ahmed[[#This Row],[Category]],Code!$C$2:$D$5,2,0)</f>
        <v>O-102</v>
      </c>
      <c r="I848" s="1" t="s">
        <v>63</v>
      </c>
      <c r="J848" t="s">
        <v>953</v>
      </c>
      <c r="K848" s="1">
        <v>14.62</v>
      </c>
      <c r="L848" s="33">
        <f>Ahmed[[#This Row],[Sales]]*$L$1</f>
        <v>2193</v>
      </c>
      <c r="M848" s="33"/>
      <c r="N8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48" s="33" t="str">
        <f>IF(Ahmed[[#This Row],[Sales]]&gt;=500,"High","low")</f>
        <v>low</v>
      </c>
      <c r="P848" s="1">
        <v>2</v>
      </c>
      <c r="Q848" s="1">
        <v>0</v>
      </c>
      <c r="R848" s="2">
        <v>6.8713999999999995</v>
      </c>
      <c r="S848" s="33">
        <f>Ahmed[[#This Row],[Profit]]-Ahmed[[#This Row],[Discount]]</f>
        <v>6.8713999999999995</v>
      </c>
    </row>
    <row r="849" spans="1:19">
      <c r="A849" s="1">
        <v>847</v>
      </c>
      <c r="B849" s="1" t="s">
        <v>65</v>
      </c>
      <c r="C849" s="1" t="s">
        <v>49</v>
      </c>
      <c r="D849" s="1" t="s">
        <v>592</v>
      </c>
      <c r="E849" s="1" t="s">
        <v>51</v>
      </c>
      <c r="F849" s="1" t="s">
        <v>52</v>
      </c>
      <c r="G849" s="1" t="s">
        <v>76</v>
      </c>
      <c r="H849" s="33" t="str">
        <f>VLOOKUP(Ahmed[[#This Row],[Category]],Code!$C$2:$D$5,2,0)</f>
        <v>T-103</v>
      </c>
      <c r="I849" s="1" t="s">
        <v>77</v>
      </c>
      <c r="J849" t="s">
        <v>343</v>
      </c>
      <c r="K849" s="1">
        <v>83.72</v>
      </c>
      <c r="L849" s="33">
        <f>Ahmed[[#This Row],[Sales]]*$L$1</f>
        <v>12558</v>
      </c>
      <c r="M849" s="33"/>
      <c r="N8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49" s="33" t="str">
        <f>IF(Ahmed[[#This Row],[Sales]]&gt;=500,"High","low")</f>
        <v>low</v>
      </c>
      <c r="P849" s="1">
        <v>7</v>
      </c>
      <c r="Q849" s="1">
        <v>0</v>
      </c>
      <c r="R849" s="2">
        <v>23.441600000000005</v>
      </c>
      <c r="S849" s="33">
        <f>Ahmed[[#This Row],[Profit]]-Ahmed[[#This Row],[Discount]]</f>
        <v>23.441600000000005</v>
      </c>
    </row>
    <row r="850" spans="1:19">
      <c r="A850" s="1">
        <v>848</v>
      </c>
      <c r="B850" s="1" t="s">
        <v>65</v>
      </c>
      <c r="C850" s="1" t="s">
        <v>49</v>
      </c>
      <c r="D850" s="1" t="s">
        <v>592</v>
      </c>
      <c r="E850" s="1" t="s">
        <v>51</v>
      </c>
      <c r="F850" s="1" t="s">
        <v>52</v>
      </c>
      <c r="G850" s="1" t="s">
        <v>53</v>
      </c>
      <c r="H850" s="33" t="str">
        <f>VLOOKUP(Ahmed[[#This Row],[Category]],Code!$C$2:$D$5,2,0)</f>
        <v>F-101</v>
      </c>
      <c r="I850" s="1" t="s">
        <v>56</v>
      </c>
      <c r="J850" t="s">
        <v>454</v>
      </c>
      <c r="K850" s="1">
        <v>287.94</v>
      </c>
      <c r="L850" s="33">
        <f>Ahmed[[#This Row],[Sales]]*$L$1</f>
        <v>43191</v>
      </c>
      <c r="M850" s="33"/>
      <c r="N8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50" s="33" t="str">
        <f>IF(Ahmed[[#This Row],[Sales]]&gt;=500,"High","low")</f>
        <v>low</v>
      </c>
      <c r="P850" s="1">
        <v>3</v>
      </c>
      <c r="Q850" s="1">
        <v>0</v>
      </c>
      <c r="R850" s="2">
        <v>77.743800000000022</v>
      </c>
      <c r="S850" s="33">
        <f>Ahmed[[#This Row],[Profit]]-Ahmed[[#This Row],[Discount]]</f>
        <v>77.743800000000022</v>
      </c>
    </row>
    <row r="851" spans="1:19">
      <c r="A851" s="1">
        <v>849</v>
      </c>
      <c r="B851" s="1" t="s">
        <v>65</v>
      </c>
      <c r="C851" s="1" t="s">
        <v>49</v>
      </c>
      <c r="D851" s="1" t="s">
        <v>954</v>
      </c>
      <c r="E851" s="1" t="s">
        <v>248</v>
      </c>
      <c r="F851" s="1" t="s">
        <v>114</v>
      </c>
      <c r="G851" s="1" t="s">
        <v>53</v>
      </c>
      <c r="H851" s="33" t="str">
        <f>VLOOKUP(Ahmed[[#This Row],[Category]],Code!$C$2:$D$5,2,0)</f>
        <v>F-101</v>
      </c>
      <c r="I851" s="1" t="s">
        <v>72</v>
      </c>
      <c r="J851" t="s">
        <v>955</v>
      </c>
      <c r="K851" s="1">
        <v>48.896000000000001</v>
      </c>
      <c r="L851" s="33">
        <f>Ahmed[[#This Row],[Sales]]*$L$1</f>
        <v>7334.4000000000005</v>
      </c>
      <c r="M851" s="33"/>
      <c r="N8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51" s="33" t="str">
        <f>IF(Ahmed[[#This Row],[Sales]]&gt;=500,"High","low")</f>
        <v>low</v>
      </c>
      <c r="P851" s="1">
        <v>4</v>
      </c>
      <c r="Q851" s="1">
        <v>0.2</v>
      </c>
      <c r="R851" s="2">
        <v>8.5567999999999991</v>
      </c>
      <c r="S851" s="33">
        <f>Ahmed[[#This Row],[Profit]]-Ahmed[[#This Row],[Discount]]</f>
        <v>8.3567999999999998</v>
      </c>
    </row>
    <row r="852" spans="1:19">
      <c r="A852" s="1">
        <v>850</v>
      </c>
      <c r="B852" s="1" t="s">
        <v>65</v>
      </c>
      <c r="C852" s="1" t="s">
        <v>58</v>
      </c>
      <c r="D852" s="1" t="s">
        <v>956</v>
      </c>
      <c r="E852" s="1" t="s">
        <v>351</v>
      </c>
      <c r="F852" s="1" t="s">
        <v>114</v>
      </c>
      <c r="G852" s="1" t="s">
        <v>76</v>
      </c>
      <c r="H852" s="33" t="str">
        <f>VLOOKUP(Ahmed[[#This Row],[Category]],Code!$C$2:$D$5,2,0)</f>
        <v>T-103</v>
      </c>
      <c r="I852" s="1" t="s">
        <v>118</v>
      </c>
      <c r="J852" t="s">
        <v>957</v>
      </c>
      <c r="K852" s="1">
        <v>115.36</v>
      </c>
      <c r="L852" s="33">
        <f>Ahmed[[#This Row],[Sales]]*$L$1</f>
        <v>17304</v>
      </c>
      <c r="M852" s="33"/>
      <c r="N8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52" s="33" t="str">
        <f>IF(Ahmed[[#This Row],[Sales]]&gt;=500,"High","low")</f>
        <v>low</v>
      </c>
      <c r="P852" s="1">
        <v>7</v>
      </c>
      <c r="Q852" s="1">
        <v>0</v>
      </c>
      <c r="R852" s="2">
        <v>49.604800000000012</v>
      </c>
      <c r="S852" s="33">
        <f>Ahmed[[#This Row],[Profit]]-Ahmed[[#This Row],[Discount]]</f>
        <v>49.604800000000012</v>
      </c>
    </row>
    <row r="853" spans="1:19">
      <c r="A853" s="1">
        <v>851</v>
      </c>
      <c r="B853" s="1" t="s">
        <v>48</v>
      </c>
      <c r="C853" s="1" t="s">
        <v>58</v>
      </c>
      <c r="D853" s="1" t="s">
        <v>958</v>
      </c>
      <c r="E853" s="1" t="s">
        <v>60</v>
      </c>
      <c r="F853" s="1" t="s">
        <v>61</v>
      </c>
      <c r="G853" s="1" t="s">
        <v>62</v>
      </c>
      <c r="H853" s="33" t="str">
        <f>VLOOKUP(Ahmed[[#This Row],[Category]],Code!$C$2:$D$5,2,0)</f>
        <v>O-102</v>
      </c>
      <c r="I853" s="1" t="s">
        <v>74</v>
      </c>
      <c r="J853" t="s">
        <v>959</v>
      </c>
      <c r="K853" s="1">
        <v>5.16</v>
      </c>
      <c r="L853" s="33">
        <f>Ahmed[[#This Row],[Sales]]*$L$1</f>
        <v>774</v>
      </c>
      <c r="M853" s="33"/>
      <c r="N853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853" s="33" t="str">
        <f>IF(Ahmed[[#This Row],[Sales]]&gt;=500,"High","low")</f>
        <v>low</v>
      </c>
      <c r="P853" s="1">
        <v>2</v>
      </c>
      <c r="Q853" s="1">
        <v>0</v>
      </c>
      <c r="R853" s="2">
        <v>1.3416000000000001</v>
      </c>
      <c r="S853" s="33">
        <f>Ahmed[[#This Row],[Profit]]-Ahmed[[#This Row],[Discount]]</f>
        <v>1.3416000000000001</v>
      </c>
    </row>
    <row r="854" spans="1:19">
      <c r="A854" s="1">
        <v>852</v>
      </c>
      <c r="B854" s="1" t="s">
        <v>48</v>
      </c>
      <c r="C854" s="1" t="s">
        <v>58</v>
      </c>
      <c r="D854" s="1" t="s">
        <v>958</v>
      </c>
      <c r="E854" s="1" t="s">
        <v>60</v>
      </c>
      <c r="F854" s="1" t="s">
        <v>61</v>
      </c>
      <c r="G854" s="1" t="s">
        <v>62</v>
      </c>
      <c r="H854" s="33" t="str">
        <f>VLOOKUP(Ahmed[[#This Row],[Category]],Code!$C$2:$D$5,2,0)</f>
        <v>O-102</v>
      </c>
      <c r="I854" s="1" t="s">
        <v>87</v>
      </c>
      <c r="J854" t="s">
        <v>960</v>
      </c>
      <c r="K854" s="1">
        <v>38.880000000000003</v>
      </c>
      <c r="L854" s="33">
        <f>Ahmed[[#This Row],[Sales]]*$L$1</f>
        <v>5832</v>
      </c>
      <c r="M854" s="33"/>
      <c r="N8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54" s="33" t="str">
        <f>IF(Ahmed[[#This Row],[Sales]]&gt;=500,"High","low")</f>
        <v>low</v>
      </c>
      <c r="P854" s="1">
        <v>6</v>
      </c>
      <c r="Q854" s="1">
        <v>0</v>
      </c>
      <c r="R854" s="2">
        <v>18.662400000000002</v>
      </c>
      <c r="S854" s="33">
        <f>Ahmed[[#This Row],[Profit]]-Ahmed[[#This Row],[Discount]]</f>
        <v>18.662400000000002</v>
      </c>
    </row>
    <row r="855" spans="1:19">
      <c r="A855" s="1">
        <v>853</v>
      </c>
      <c r="B855" s="1" t="s">
        <v>65</v>
      </c>
      <c r="C855" s="1" t="s">
        <v>49</v>
      </c>
      <c r="D855" s="1" t="s">
        <v>187</v>
      </c>
      <c r="E855" s="1" t="s">
        <v>597</v>
      </c>
      <c r="F855" s="1" t="s">
        <v>52</v>
      </c>
      <c r="G855" s="1" t="s">
        <v>62</v>
      </c>
      <c r="H855" s="33" t="str">
        <f>VLOOKUP(Ahmed[[#This Row],[Category]],Code!$C$2:$D$5,2,0)</f>
        <v>O-102</v>
      </c>
      <c r="I855" s="1" t="s">
        <v>74</v>
      </c>
      <c r="J855" t="s">
        <v>483</v>
      </c>
      <c r="K855" s="1">
        <v>185.88</v>
      </c>
      <c r="L855" s="33">
        <f>Ahmed[[#This Row],[Sales]]*$L$1</f>
        <v>27882</v>
      </c>
      <c r="M855" s="33"/>
      <c r="N8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55" s="33" t="str">
        <f>IF(Ahmed[[#This Row],[Sales]]&gt;=500,"High","low")</f>
        <v>low</v>
      </c>
      <c r="P855" s="1">
        <v>6</v>
      </c>
      <c r="Q855" s="1">
        <v>0</v>
      </c>
      <c r="R855" s="2">
        <v>50.187599999999996</v>
      </c>
      <c r="S855" s="33">
        <f>Ahmed[[#This Row],[Profit]]-Ahmed[[#This Row],[Discount]]</f>
        <v>50.187599999999996</v>
      </c>
    </row>
    <row r="856" spans="1:19">
      <c r="A856" s="1">
        <v>854</v>
      </c>
      <c r="B856" s="1" t="s">
        <v>65</v>
      </c>
      <c r="C856" s="1" t="s">
        <v>49</v>
      </c>
      <c r="D856" s="1" t="s">
        <v>161</v>
      </c>
      <c r="E856" s="1" t="s">
        <v>162</v>
      </c>
      <c r="F856" s="1" t="s">
        <v>114</v>
      </c>
      <c r="G856" s="1" t="s">
        <v>53</v>
      </c>
      <c r="H856" s="33" t="str">
        <f>VLOOKUP(Ahmed[[#This Row],[Category]],Code!$C$2:$D$5,2,0)</f>
        <v>F-101</v>
      </c>
      <c r="I856" s="1" t="s">
        <v>72</v>
      </c>
      <c r="J856" t="s">
        <v>914</v>
      </c>
      <c r="K856" s="1">
        <v>44.46</v>
      </c>
      <c r="L856" s="33">
        <f>Ahmed[[#This Row],[Sales]]*$L$1</f>
        <v>6669</v>
      </c>
      <c r="M856" s="33"/>
      <c r="N8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56" s="33" t="str">
        <f>IF(Ahmed[[#This Row],[Sales]]&gt;=500,"High","low")</f>
        <v>low</v>
      </c>
      <c r="P856" s="1">
        <v>2</v>
      </c>
      <c r="Q856" s="1">
        <v>0</v>
      </c>
      <c r="R856" s="2">
        <v>14.671799999999998</v>
      </c>
      <c r="S856" s="33">
        <f>Ahmed[[#This Row],[Profit]]-Ahmed[[#This Row],[Discount]]</f>
        <v>14.671799999999998</v>
      </c>
    </row>
    <row r="857" spans="1:19">
      <c r="A857" s="1">
        <v>855</v>
      </c>
      <c r="B857" s="1" t="s">
        <v>65</v>
      </c>
      <c r="C857" s="1" t="s">
        <v>49</v>
      </c>
      <c r="D857" s="1" t="s">
        <v>161</v>
      </c>
      <c r="E857" s="1" t="s">
        <v>162</v>
      </c>
      <c r="F857" s="1" t="s">
        <v>114</v>
      </c>
      <c r="G857" s="1" t="s">
        <v>62</v>
      </c>
      <c r="H857" s="33" t="str">
        <f>VLOOKUP(Ahmed[[#This Row],[Category]],Code!$C$2:$D$5,2,0)</f>
        <v>O-102</v>
      </c>
      <c r="I857" s="1" t="s">
        <v>70</v>
      </c>
      <c r="J857" t="s">
        <v>698</v>
      </c>
      <c r="K857" s="1">
        <v>242.94</v>
      </c>
      <c r="L857" s="33">
        <f>Ahmed[[#This Row],[Sales]]*$L$1</f>
        <v>36441</v>
      </c>
      <c r="M857" s="33"/>
      <c r="N8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57" s="33" t="str">
        <f>IF(Ahmed[[#This Row],[Sales]]&gt;=500,"High","low")</f>
        <v>low</v>
      </c>
      <c r="P857" s="1">
        <v>3</v>
      </c>
      <c r="Q857" s="1">
        <v>0</v>
      </c>
      <c r="R857" s="2">
        <v>9.7175999999999902</v>
      </c>
      <c r="S857" s="33">
        <f>Ahmed[[#This Row],[Profit]]-Ahmed[[#This Row],[Discount]]</f>
        <v>9.7175999999999902</v>
      </c>
    </row>
    <row r="858" spans="1:19">
      <c r="A858" s="1">
        <v>856</v>
      </c>
      <c r="B858" s="1" t="s">
        <v>65</v>
      </c>
      <c r="C858" s="1" t="s">
        <v>49</v>
      </c>
      <c r="D858" s="1" t="s">
        <v>161</v>
      </c>
      <c r="E858" s="1" t="s">
        <v>162</v>
      </c>
      <c r="F858" s="1" t="s">
        <v>114</v>
      </c>
      <c r="G858" s="1" t="s">
        <v>62</v>
      </c>
      <c r="H858" s="33" t="str">
        <f>VLOOKUP(Ahmed[[#This Row],[Category]],Code!$C$2:$D$5,2,0)</f>
        <v>O-102</v>
      </c>
      <c r="I858" s="1" t="s">
        <v>87</v>
      </c>
      <c r="J858" t="s">
        <v>961</v>
      </c>
      <c r="K858" s="1">
        <v>39.96</v>
      </c>
      <c r="L858" s="33">
        <f>Ahmed[[#This Row],[Sales]]*$L$1</f>
        <v>5994</v>
      </c>
      <c r="M858" s="33"/>
      <c r="N8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58" s="33" t="str">
        <f>IF(Ahmed[[#This Row],[Sales]]&gt;=500,"High","low")</f>
        <v>low</v>
      </c>
      <c r="P858" s="1">
        <v>2</v>
      </c>
      <c r="Q858" s="1">
        <v>0</v>
      </c>
      <c r="R858" s="2">
        <v>18.781199999999998</v>
      </c>
      <c r="S858" s="33">
        <f>Ahmed[[#This Row],[Profit]]-Ahmed[[#This Row],[Discount]]</f>
        <v>18.781199999999998</v>
      </c>
    </row>
    <row r="859" spans="1:19">
      <c r="A859" s="1">
        <v>857</v>
      </c>
      <c r="B859" s="1" t="s">
        <v>65</v>
      </c>
      <c r="C859" s="1" t="s">
        <v>49</v>
      </c>
      <c r="D859" s="1" t="s">
        <v>161</v>
      </c>
      <c r="E859" s="1" t="s">
        <v>162</v>
      </c>
      <c r="F859" s="1" t="s">
        <v>114</v>
      </c>
      <c r="G859" s="1" t="s">
        <v>62</v>
      </c>
      <c r="H859" s="33" t="str">
        <f>VLOOKUP(Ahmed[[#This Row],[Category]],Code!$C$2:$D$5,2,0)</f>
        <v>O-102</v>
      </c>
      <c r="I859" s="1" t="s">
        <v>278</v>
      </c>
      <c r="J859" t="s">
        <v>962</v>
      </c>
      <c r="K859" s="1">
        <v>102.30000000000001</v>
      </c>
      <c r="L859" s="33">
        <f>Ahmed[[#This Row],[Sales]]*$L$1</f>
        <v>15345.000000000002</v>
      </c>
      <c r="M859" s="33"/>
      <c r="N8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59" s="33" t="str">
        <f>IF(Ahmed[[#This Row],[Sales]]&gt;=500,"High","low")</f>
        <v>low</v>
      </c>
      <c r="P859" s="1">
        <v>10</v>
      </c>
      <c r="Q859" s="1">
        <v>0</v>
      </c>
      <c r="R859" s="2">
        <v>26.598000000000006</v>
      </c>
      <c r="S859" s="33">
        <f>Ahmed[[#This Row],[Profit]]-Ahmed[[#This Row],[Discount]]</f>
        <v>26.598000000000006</v>
      </c>
    </row>
    <row r="860" spans="1:19">
      <c r="A860" s="1">
        <v>858</v>
      </c>
      <c r="B860" s="1" t="s">
        <v>65</v>
      </c>
      <c r="C860" s="1" t="s">
        <v>49</v>
      </c>
      <c r="D860" s="1" t="s">
        <v>161</v>
      </c>
      <c r="E860" s="1" t="s">
        <v>162</v>
      </c>
      <c r="F860" s="1" t="s">
        <v>114</v>
      </c>
      <c r="G860" s="1" t="s">
        <v>62</v>
      </c>
      <c r="H860" s="33" t="str">
        <f>VLOOKUP(Ahmed[[#This Row],[Category]],Code!$C$2:$D$5,2,0)</f>
        <v>O-102</v>
      </c>
      <c r="I860" s="1" t="s">
        <v>70</v>
      </c>
      <c r="J860" t="s">
        <v>963</v>
      </c>
      <c r="K860" s="1">
        <v>21.36</v>
      </c>
      <c r="L860" s="33">
        <f>Ahmed[[#This Row],[Sales]]*$L$1</f>
        <v>3204</v>
      </c>
      <c r="M860" s="33"/>
      <c r="N8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60" s="33" t="str">
        <f>IF(Ahmed[[#This Row],[Sales]]&gt;=500,"High","low")</f>
        <v>low</v>
      </c>
      <c r="P860" s="1">
        <v>2</v>
      </c>
      <c r="Q860" s="1">
        <v>0</v>
      </c>
      <c r="R860" s="2">
        <v>5.7672000000000008</v>
      </c>
      <c r="S860" s="33">
        <f>Ahmed[[#This Row],[Profit]]-Ahmed[[#This Row],[Discount]]</f>
        <v>5.7672000000000008</v>
      </c>
    </row>
    <row r="861" spans="1:19">
      <c r="A861" s="1">
        <v>859</v>
      </c>
      <c r="B861" s="1" t="s">
        <v>65</v>
      </c>
      <c r="C861" s="1" t="s">
        <v>92</v>
      </c>
      <c r="D861" s="1" t="s">
        <v>964</v>
      </c>
      <c r="E861" s="1" t="s">
        <v>351</v>
      </c>
      <c r="F861" s="1" t="s">
        <v>114</v>
      </c>
      <c r="G861" s="1" t="s">
        <v>62</v>
      </c>
      <c r="H861" s="33" t="str">
        <f>VLOOKUP(Ahmed[[#This Row],[Category]],Code!$C$2:$D$5,2,0)</f>
        <v>O-102</v>
      </c>
      <c r="I861" s="1" t="s">
        <v>87</v>
      </c>
      <c r="J861" t="s">
        <v>409</v>
      </c>
      <c r="K861" s="1">
        <v>7.61</v>
      </c>
      <c r="L861" s="33">
        <f>Ahmed[[#This Row],[Sales]]*$L$1</f>
        <v>1141.5</v>
      </c>
      <c r="M861" s="33"/>
      <c r="N86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861" s="33" t="str">
        <f>IF(Ahmed[[#This Row],[Sales]]&gt;=500,"High","low")</f>
        <v>low</v>
      </c>
      <c r="P861" s="1">
        <v>1</v>
      </c>
      <c r="Q861" s="1">
        <v>0</v>
      </c>
      <c r="R861" s="2">
        <v>3.5766999999999998</v>
      </c>
      <c r="S861" s="33">
        <f>Ahmed[[#This Row],[Profit]]-Ahmed[[#This Row],[Discount]]</f>
        <v>3.5766999999999998</v>
      </c>
    </row>
    <row r="862" spans="1:19">
      <c r="A862" s="1">
        <v>860</v>
      </c>
      <c r="B862" s="1" t="s">
        <v>65</v>
      </c>
      <c r="C862" s="1" t="s">
        <v>92</v>
      </c>
      <c r="D862" s="1" t="s">
        <v>964</v>
      </c>
      <c r="E862" s="1" t="s">
        <v>351</v>
      </c>
      <c r="F862" s="1" t="s">
        <v>114</v>
      </c>
      <c r="G862" s="1" t="s">
        <v>62</v>
      </c>
      <c r="H862" s="33" t="str">
        <f>VLOOKUP(Ahmed[[#This Row],[Category]],Code!$C$2:$D$5,2,0)</f>
        <v>O-102</v>
      </c>
      <c r="I862" s="1" t="s">
        <v>163</v>
      </c>
      <c r="J862" t="s">
        <v>488</v>
      </c>
      <c r="K862" s="1">
        <v>7.16</v>
      </c>
      <c r="L862" s="33">
        <f>Ahmed[[#This Row],[Sales]]*$L$1</f>
        <v>1074</v>
      </c>
      <c r="M862" s="33"/>
      <c r="N86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862" s="33" t="str">
        <f>IF(Ahmed[[#This Row],[Sales]]&gt;=500,"High","low")</f>
        <v>low</v>
      </c>
      <c r="P862" s="1">
        <v>2</v>
      </c>
      <c r="Q862" s="1">
        <v>0</v>
      </c>
      <c r="R862" s="2">
        <v>3.58</v>
      </c>
      <c r="S862" s="33">
        <f>Ahmed[[#This Row],[Profit]]-Ahmed[[#This Row],[Discount]]</f>
        <v>3.58</v>
      </c>
    </row>
    <row r="863" spans="1:19">
      <c r="A863" s="1">
        <v>861</v>
      </c>
      <c r="B863" s="1" t="s">
        <v>65</v>
      </c>
      <c r="C863" s="1" t="s">
        <v>49</v>
      </c>
      <c r="D863" s="1" t="s">
        <v>104</v>
      </c>
      <c r="E863" s="1" t="s">
        <v>60</v>
      </c>
      <c r="F863" s="1" t="s">
        <v>61</v>
      </c>
      <c r="G863" s="1" t="s">
        <v>62</v>
      </c>
      <c r="H863" s="33" t="str">
        <f>VLOOKUP(Ahmed[[#This Row],[Category]],Code!$C$2:$D$5,2,0)</f>
        <v>O-102</v>
      </c>
      <c r="I863" s="1" t="s">
        <v>278</v>
      </c>
      <c r="J863" t="s">
        <v>531</v>
      </c>
      <c r="K863" s="1">
        <v>7.36</v>
      </c>
      <c r="L863" s="33">
        <f>Ahmed[[#This Row],[Sales]]*$L$1</f>
        <v>1104</v>
      </c>
      <c r="M863" s="33"/>
      <c r="N86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863" s="33" t="str">
        <f>IF(Ahmed[[#This Row],[Sales]]&gt;=500,"High","low")</f>
        <v>low</v>
      </c>
      <c r="P863" s="1">
        <v>2</v>
      </c>
      <c r="Q863" s="1">
        <v>0</v>
      </c>
      <c r="R863" s="2">
        <v>0.14719999999999978</v>
      </c>
      <c r="S863" s="33">
        <f>Ahmed[[#This Row],[Profit]]-Ahmed[[#This Row],[Discount]]</f>
        <v>0.14719999999999978</v>
      </c>
    </row>
    <row r="864" spans="1:19">
      <c r="A864" s="1">
        <v>862</v>
      </c>
      <c r="B864" s="1" t="s">
        <v>65</v>
      </c>
      <c r="C864" s="1" t="s">
        <v>49</v>
      </c>
      <c r="D864" s="1" t="s">
        <v>104</v>
      </c>
      <c r="E864" s="1" t="s">
        <v>60</v>
      </c>
      <c r="F864" s="1" t="s">
        <v>61</v>
      </c>
      <c r="G864" s="1" t="s">
        <v>62</v>
      </c>
      <c r="H864" s="33" t="str">
        <f>VLOOKUP(Ahmed[[#This Row],[Category]],Code!$C$2:$D$5,2,0)</f>
        <v>O-102</v>
      </c>
      <c r="I864" s="1" t="s">
        <v>74</v>
      </c>
      <c r="J864" t="s">
        <v>965</v>
      </c>
      <c r="K864" s="1">
        <v>23.1</v>
      </c>
      <c r="L864" s="33">
        <f>Ahmed[[#This Row],[Sales]]*$L$1</f>
        <v>3465</v>
      </c>
      <c r="M864" s="33"/>
      <c r="N8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64" s="33" t="str">
        <f>IF(Ahmed[[#This Row],[Sales]]&gt;=500,"High","low")</f>
        <v>low</v>
      </c>
      <c r="P864" s="1">
        <v>2</v>
      </c>
      <c r="Q864" s="1">
        <v>0</v>
      </c>
      <c r="R864" s="2">
        <v>10.625999999999999</v>
      </c>
      <c r="S864" s="33">
        <f>Ahmed[[#This Row],[Profit]]-Ahmed[[#This Row],[Discount]]</f>
        <v>10.625999999999999</v>
      </c>
    </row>
    <row r="865" spans="1:19">
      <c r="A865" s="1">
        <v>863</v>
      </c>
      <c r="B865" s="1" t="s">
        <v>48</v>
      </c>
      <c r="C865" s="1" t="s">
        <v>58</v>
      </c>
      <c r="D865" s="1" t="s">
        <v>609</v>
      </c>
      <c r="E865" s="1" t="s">
        <v>67</v>
      </c>
      <c r="F865" s="1" t="s">
        <v>52</v>
      </c>
      <c r="G865" s="1" t="s">
        <v>76</v>
      </c>
      <c r="H865" s="33" t="str">
        <f>VLOOKUP(Ahmed[[#This Row],[Category]],Code!$C$2:$D$5,2,0)</f>
        <v>T-103</v>
      </c>
      <c r="I865" s="1" t="s">
        <v>118</v>
      </c>
      <c r="J865" t="s">
        <v>966</v>
      </c>
      <c r="K865" s="1">
        <v>191.47200000000001</v>
      </c>
      <c r="L865" s="33">
        <f>Ahmed[[#This Row],[Sales]]*$L$1</f>
        <v>28720.800000000003</v>
      </c>
      <c r="M865" s="33"/>
      <c r="N8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65" s="33" t="str">
        <f>IF(Ahmed[[#This Row],[Sales]]&gt;=500,"High","low")</f>
        <v>low</v>
      </c>
      <c r="P865" s="1">
        <v>6</v>
      </c>
      <c r="Q865" s="1">
        <v>0.2</v>
      </c>
      <c r="R865" s="2">
        <v>40.687800000000003</v>
      </c>
      <c r="S865" s="33">
        <f>Ahmed[[#This Row],[Profit]]-Ahmed[[#This Row],[Discount]]</f>
        <v>40.4878</v>
      </c>
    </row>
    <row r="866" spans="1:19">
      <c r="A866" s="1">
        <v>864</v>
      </c>
      <c r="B866" s="1" t="s">
        <v>48</v>
      </c>
      <c r="C866" s="1" t="s">
        <v>58</v>
      </c>
      <c r="D866" s="1" t="s">
        <v>609</v>
      </c>
      <c r="E866" s="1" t="s">
        <v>67</v>
      </c>
      <c r="F866" s="1" t="s">
        <v>52</v>
      </c>
      <c r="G866" s="1" t="s">
        <v>62</v>
      </c>
      <c r="H866" s="33" t="str">
        <f>VLOOKUP(Ahmed[[#This Row],[Category]],Code!$C$2:$D$5,2,0)</f>
        <v>O-102</v>
      </c>
      <c r="I866" s="1" t="s">
        <v>74</v>
      </c>
      <c r="J866" t="s">
        <v>967</v>
      </c>
      <c r="K866" s="1">
        <v>5.2480000000000002</v>
      </c>
      <c r="L866" s="33">
        <f>Ahmed[[#This Row],[Sales]]*$L$1</f>
        <v>787.2</v>
      </c>
      <c r="M866" s="33"/>
      <c r="N86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866" s="33" t="str">
        <f>IF(Ahmed[[#This Row],[Sales]]&gt;=500,"High","low")</f>
        <v>low</v>
      </c>
      <c r="P866" s="1">
        <v>2</v>
      </c>
      <c r="Q866" s="1">
        <v>0.2</v>
      </c>
      <c r="R866" s="2">
        <v>0.59039999999999915</v>
      </c>
      <c r="S866" s="33">
        <f>Ahmed[[#This Row],[Profit]]-Ahmed[[#This Row],[Discount]]</f>
        <v>0.39039999999999914</v>
      </c>
    </row>
    <row r="867" spans="1:19">
      <c r="A867" s="1">
        <v>865</v>
      </c>
      <c r="B867" s="1" t="s">
        <v>48</v>
      </c>
      <c r="C867" s="1" t="s">
        <v>58</v>
      </c>
      <c r="D867" s="1" t="s">
        <v>609</v>
      </c>
      <c r="E867" s="1" t="s">
        <v>67</v>
      </c>
      <c r="F867" s="1" t="s">
        <v>52</v>
      </c>
      <c r="G867" s="1" t="s">
        <v>76</v>
      </c>
      <c r="H867" s="33" t="str">
        <f>VLOOKUP(Ahmed[[#This Row],[Category]],Code!$C$2:$D$5,2,0)</f>
        <v>T-103</v>
      </c>
      <c r="I867" s="1" t="s">
        <v>77</v>
      </c>
      <c r="J867" t="s">
        <v>968</v>
      </c>
      <c r="K867" s="1">
        <v>59.184000000000005</v>
      </c>
      <c r="L867" s="33">
        <f>Ahmed[[#This Row],[Sales]]*$L$1</f>
        <v>8877.6</v>
      </c>
      <c r="M867" s="33"/>
      <c r="N8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67" s="33" t="str">
        <f>IF(Ahmed[[#This Row],[Sales]]&gt;=500,"High","low")</f>
        <v>low</v>
      </c>
      <c r="P867" s="1">
        <v>2</v>
      </c>
      <c r="Q867" s="1">
        <v>0.2</v>
      </c>
      <c r="R867" s="2">
        <v>5.1786000000000012</v>
      </c>
      <c r="S867" s="33">
        <f>Ahmed[[#This Row],[Profit]]-Ahmed[[#This Row],[Discount]]</f>
        <v>4.978600000000001</v>
      </c>
    </row>
    <row r="868" spans="1:19">
      <c r="A868" s="1">
        <v>866</v>
      </c>
      <c r="B868" s="1" t="s">
        <v>65</v>
      </c>
      <c r="C868" s="1" t="s">
        <v>58</v>
      </c>
      <c r="D868" s="1" t="s">
        <v>183</v>
      </c>
      <c r="E868" s="1" t="s">
        <v>184</v>
      </c>
      <c r="F868" s="1" t="s">
        <v>52</v>
      </c>
      <c r="G868" s="1" t="s">
        <v>62</v>
      </c>
      <c r="H868" s="33" t="str">
        <f>VLOOKUP(Ahmed[[#This Row],[Category]],Code!$C$2:$D$5,2,0)</f>
        <v>O-102</v>
      </c>
      <c r="I868" s="1" t="s">
        <v>63</v>
      </c>
      <c r="J868" t="s">
        <v>969</v>
      </c>
      <c r="K868" s="1">
        <v>2.89</v>
      </c>
      <c r="L868" s="33">
        <f>Ahmed[[#This Row],[Sales]]*$L$1</f>
        <v>433.5</v>
      </c>
      <c r="M868" s="33"/>
      <c r="N868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868" s="33" t="str">
        <f>IF(Ahmed[[#This Row],[Sales]]&gt;=500,"High","low")</f>
        <v>low</v>
      </c>
      <c r="P868" s="1">
        <v>1</v>
      </c>
      <c r="Q868" s="1">
        <v>0</v>
      </c>
      <c r="R868" s="2">
        <v>1.3583000000000001</v>
      </c>
      <c r="S868" s="33">
        <f>Ahmed[[#This Row],[Profit]]-Ahmed[[#This Row],[Discount]]</f>
        <v>1.3583000000000001</v>
      </c>
    </row>
    <row r="869" spans="1:19">
      <c r="A869" s="1">
        <v>867</v>
      </c>
      <c r="B869" s="1" t="s">
        <v>65</v>
      </c>
      <c r="C869" s="1" t="s">
        <v>58</v>
      </c>
      <c r="D869" s="1" t="s">
        <v>183</v>
      </c>
      <c r="E869" s="1" t="s">
        <v>184</v>
      </c>
      <c r="F869" s="1" t="s">
        <v>52</v>
      </c>
      <c r="G869" s="1" t="s">
        <v>53</v>
      </c>
      <c r="H869" s="33" t="str">
        <f>VLOOKUP(Ahmed[[#This Row],[Category]],Code!$C$2:$D$5,2,0)</f>
        <v>F-101</v>
      </c>
      <c r="I869" s="1" t="s">
        <v>72</v>
      </c>
      <c r="J869" t="s">
        <v>970</v>
      </c>
      <c r="K869" s="1">
        <v>51.94</v>
      </c>
      <c r="L869" s="33">
        <f>Ahmed[[#This Row],[Sales]]*$L$1</f>
        <v>7791</v>
      </c>
      <c r="M869" s="33"/>
      <c r="N8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69" s="33" t="str">
        <f>IF(Ahmed[[#This Row],[Sales]]&gt;=500,"High","low")</f>
        <v>low</v>
      </c>
      <c r="P869" s="1">
        <v>1</v>
      </c>
      <c r="Q869" s="1">
        <v>0</v>
      </c>
      <c r="R869" s="2">
        <v>21.295400000000001</v>
      </c>
      <c r="S869" s="33">
        <f>Ahmed[[#This Row],[Profit]]-Ahmed[[#This Row],[Discount]]</f>
        <v>21.295400000000001</v>
      </c>
    </row>
    <row r="870" spans="1:19">
      <c r="A870" s="1">
        <v>868</v>
      </c>
      <c r="B870" s="1" t="s">
        <v>130</v>
      </c>
      <c r="C870" s="1" t="s">
        <v>58</v>
      </c>
      <c r="D870" s="1" t="s">
        <v>112</v>
      </c>
      <c r="E870" s="1" t="s">
        <v>113</v>
      </c>
      <c r="F870" s="1" t="s">
        <v>114</v>
      </c>
      <c r="G870" s="1" t="s">
        <v>62</v>
      </c>
      <c r="H870" s="33" t="str">
        <f>VLOOKUP(Ahmed[[#This Row],[Category]],Code!$C$2:$D$5,2,0)</f>
        <v>O-102</v>
      </c>
      <c r="I870" s="1" t="s">
        <v>63</v>
      </c>
      <c r="J870" t="s">
        <v>971</v>
      </c>
      <c r="K870" s="1">
        <v>15.936000000000002</v>
      </c>
      <c r="L870" s="33">
        <f>Ahmed[[#This Row],[Sales]]*$L$1</f>
        <v>2390.4</v>
      </c>
      <c r="M870" s="33"/>
      <c r="N8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70" s="33" t="str">
        <f>IF(Ahmed[[#This Row],[Sales]]&gt;=500,"High","low")</f>
        <v>low</v>
      </c>
      <c r="P870" s="1">
        <v>4</v>
      </c>
      <c r="Q870" s="1">
        <v>0.2</v>
      </c>
      <c r="R870" s="2">
        <v>5.1791999999999998</v>
      </c>
      <c r="S870" s="33">
        <f>Ahmed[[#This Row],[Profit]]-Ahmed[[#This Row],[Discount]]</f>
        <v>4.9791999999999996</v>
      </c>
    </row>
    <row r="871" spans="1:19">
      <c r="A871" s="1">
        <v>869</v>
      </c>
      <c r="B871" s="1" t="s">
        <v>65</v>
      </c>
      <c r="C871" s="1" t="s">
        <v>58</v>
      </c>
      <c r="D871" s="1" t="s">
        <v>903</v>
      </c>
      <c r="E871" s="1" t="s">
        <v>113</v>
      </c>
      <c r="F871" s="1" t="s">
        <v>114</v>
      </c>
      <c r="G871" s="1" t="s">
        <v>62</v>
      </c>
      <c r="H871" s="33" t="str">
        <f>VLOOKUP(Ahmed[[#This Row],[Category]],Code!$C$2:$D$5,2,0)</f>
        <v>O-102</v>
      </c>
      <c r="I871" s="1" t="s">
        <v>79</v>
      </c>
      <c r="J871" t="s">
        <v>972</v>
      </c>
      <c r="K871" s="1">
        <v>44.910000000000011</v>
      </c>
      <c r="L871" s="33">
        <f>Ahmed[[#This Row],[Sales]]*$L$1</f>
        <v>6736.5000000000018</v>
      </c>
      <c r="M871" s="33"/>
      <c r="N8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71" s="33" t="str">
        <f>IF(Ahmed[[#This Row],[Sales]]&gt;=500,"High","low")</f>
        <v>low</v>
      </c>
      <c r="P871" s="1">
        <v>6</v>
      </c>
      <c r="Q871" s="1">
        <v>0.7</v>
      </c>
      <c r="R871" s="2">
        <v>-35.927999999999997</v>
      </c>
      <c r="S871" s="33">
        <f>Ahmed[[#This Row],[Profit]]-Ahmed[[#This Row],[Discount]]</f>
        <v>-36.628</v>
      </c>
    </row>
    <row r="872" spans="1:19">
      <c r="A872" s="1">
        <v>870</v>
      </c>
      <c r="B872" s="1" t="s">
        <v>130</v>
      </c>
      <c r="C872" s="1" t="s">
        <v>92</v>
      </c>
      <c r="D872" s="1" t="s">
        <v>112</v>
      </c>
      <c r="E872" s="1" t="s">
        <v>113</v>
      </c>
      <c r="F872" s="1" t="s">
        <v>114</v>
      </c>
      <c r="G872" s="1" t="s">
        <v>62</v>
      </c>
      <c r="H872" s="33" t="str">
        <f>VLOOKUP(Ahmed[[#This Row],[Category]],Code!$C$2:$D$5,2,0)</f>
        <v>O-102</v>
      </c>
      <c r="I872" s="1" t="s">
        <v>79</v>
      </c>
      <c r="J872" t="s">
        <v>973</v>
      </c>
      <c r="K872" s="1">
        <v>1141.4700000000003</v>
      </c>
      <c r="L872" s="33">
        <f>Ahmed[[#This Row],[Sales]]*$L$1</f>
        <v>171220.50000000003</v>
      </c>
      <c r="M872" s="33"/>
      <c r="N8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72" s="33" t="str">
        <f>IF(Ahmed[[#This Row],[Sales]]&gt;=500,"High","low")</f>
        <v>High</v>
      </c>
      <c r="P872" s="1">
        <v>5</v>
      </c>
      <c r="Q872" s="1">
        <v>0.7</v>
      </c>
      <c r="R872" s="2">
        <v>-760.98000000000025</v>
      </c>
      <c r="S872" s="33">
        <f>Ahmed[[#This Row],[Profit]]-Ahmed[[#This Row],[Discount]]</f>
        <v>-761.68000000000029</v>
      </c>
    </row>
    <row r="873" spans="1:19">
      <c r="A873" s="1">
        <v>871</v>
      </c>
      <c r="B873" s="1" t="s">
        <v>130</v>
      </c>
      <c r="C873" s="1" t="s">
        <v>92</v>
      </c>
      <c r="D873" s="1" t="s">
        <v>112</v>
      </c>
      <c r="E873" s="1" t="s">
        <v>113</v>
      </c>
      <c r="F873" s="1" t="s">
        <v>114</v>
      </c>
      <c r="G873" s="1" t="s">
        <v>76</v>
      </c>
      <c r="H873" s="33" t="str">
        <f>VLOOKUP(Ahmed[[#This Row],[Category]],Code!$C$2:$D$5,2,0)</f>
        <v>T-103</v>
      </c>
      <c r="I873" s="1" t="s">
        <v>77</v>
      </c>
      <c r="J873" t="s">
        <v>738</v>
      </c>
      <c r="K873" s="1">
        <v>280.78200000000004</v>
      </c>
      <c r="L873" s="33">
        <f>Ahmed[[#This Row],[Sales]]*$L$1</f>
        <v>42117.3</v>
      </c>
      <c r="M873" s="33"/>
      <c r="N8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73" s="33" t="str">
        <f>IF(Ahmed[[#This Row],[Sales]]&gt;=500,"High","low")</f>
        <v>low</v>
      </c>
      <c r="P873" s="1">
        <v>3</v>
      </c>
      <c r="Q873" s="1">
        <v>0.4</v>
      </c>
      <c r="R873" s="2">
        <v>-46.797000000000025</v>
      </c>
      <c r="S873" s="33">
        <f>Ahmed[[#This Row],[Profit]]-Ahmed[[#This Row],[Discount]]</f>
        <v>-47.197000000000024</v>
      </c>
    </row>
    <row r="874" spans="1:19">
      <c r="A874" s="1">
        <v>872</v>
      </c>
      <c r="B874" s="1" t="s">
        <v>130</v>
      </c>
      <c r="C874" s="1" t="s">
        <v>49</v>
      </c>
      <c r="D874" s="1" t="s">
        <v>85</v>
      </c>
      <c r="E874" s="1" t="s">
        <v>974</v>
      </c>
      <c r="F874" s="1" t="s">
        <v>114</v>
      </c>
      <c r="G874" s="1" t="s">
        <v>62</v>
      </c>
      <c r="H874" s="33" t="str">
        <f>VLOOKUP(Ahmed[[#This Row],[Category]],Code!$C$2:$D$5,2,0)</f>
        <v>O-102</v>
      </c>
      <c r="I874" s="1" t="s">
        <v>87</v>
      </c>
      <c r="J874" t="s">
        <v>975</v>
      </c>
      <c r="K874" s="1">
        <v>34.44</v>
      </c>
      <c r="L874" s="33">
        <f>Ahmed[[#This Row],[Sales]]*$L$1</f>
        <v>5166</v>
      </c>
      <c r="M874" s="33"/>
      <c r="N8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74" s="33" t="str">
        <f>IF(Ahmed[[#This Row],[Sales]]&gt;=500,"High","low")</f>
        <v>low</v>
      </c>
      <c r="P874" s="1">
        <v>3</v>
      </c>
      <c r="Q874" s="1">
        <v>0</v>
      </c>
      <c r="R874" s="2">
        <v>17.22</v>
      </c>
      <c r="S874" s="33">
        <f>Ahmed[[#This Row],[Profit]]-Ahmed[[#This Row],[Discount]]</f>
        <v>17.22</v>
      </c>
    </row>
    <row r="875" spans="1:19">
      <c r="A875" s="1">
        <v>873</v>
      </c>
      <c r="B875" s="1" t="s">
        <v>65</v>
      </c>
      <c r="C875" s="1" t="s">
        <v>49</v>
      </c>
      <c r="D875" s="1" t="s">
        <v>161</v>
      </c>
      <c r="E875" s="1" t="s">
        <v>162</v>
      </c>
      <c r="F875" s="1" t="s">
        <v>114</v>
      </c>
      <c r="G875" s="1" t="s">
        <v>62</v>
      </c>
      <c r="H875" s="33" t="str">
        <f>VLOOKUP(Ahmed[[#This Row],[Category]],Code!$C$2:$D$5,2,0)</f>
        <v>O-102</v>
      </c>
      <c r="I875" s="1" t="s">
        <v>87</v>
      </c>
      <c r="J875" t="s">
        <v>437</v>
      </c>
      <c r="K875" s="1">
        <v>11.36</v>
      </c>
      <c r="L875" s="33">
        <f>Ahmed[[#This Row],[Sales]]*$L$1</f>
        <v>1704</v>
      </c>
      <c r="M875" s="33"/>
      <c r="N87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875" s="33" t="str">
        <f>IF(Ahmed[[#This Row],[Sales]]&gt;=500,"High","low")</f>
        <v>low</v>
      </c>
      <c r="P875" s="1">
        <v>2</v>
      </c>
      <c r="Q875" s="1">
        <v>0</v>
      </c>
      <c r="R875" s="2">
        <v>5.2255999999999991</v>
      </c>
      <c r="S875" s="33">
        <f>Ahmed[[#This Row],[Profit]]-Ahmed[[#This Row],[Discount]]</f>
        <v>5.2255999999999991</v>
      </c>
    </row>
    <row r="876" spans="1:19">
      <c r="A876" s="1">
        <v>874</v>
      </c>
      <c r="B876" s="1" t="s">
        <v>65</v>
      </c>
      <c r="C876" s="1" t="s">
        <v>49</v>
      </c>
      <c r="D876" s="1" t="s">
        <v>161</v>
      </c>
      <c r="E876" s="1" t="s">
        <v>162</v>
      </c>
      <c r="F876" s="1" t="s">
        <v>114</v>
      </c>
      <c r="G876" s="1" t="s">
        <v>62</v>
      </c>
      <c r="H876" s="33" t="str">
        <f>VLOOKUP(Ahmed[[#This Row],[Category]],Code!$C$2:$D$5,2,0)</f>
        <v>O-102</v>
      </c>
      <c r="I876" s="1" t="s">
        <v>79</v>
      </c>
      <c r="J876" t="s">
        <v>638</v>
      </c>
      <c r="K876" s="1">
        <v>106.34399999999999</v>
      </c>
      <c r="L876" s="33">
        <f>Ahmed[[#This Row],[Sales]]*$L$1</f>
        <v>15951.599999999999</v>
      </c>
      <c r="M876" s="33"/>
      <c r="N8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76" s="33" t="str">
        <f>IF(Ahmed[[#This Row],[Sales]]&gt;=500,"High","low")</f>
        <v>low</v>
      </c>
      <c r="P876" s="1">
        <v>7</v>
      </c>
      <c r="Q876" s="1">
        <v>0.2</v>
      </c>
      <c r="R876" s="2">
        <v>37.220399999999998</v>
      </c>
      <c r="S876" s="33">
        <f>Ahmed[[#This Row],[Profit]]-Ahmed[[#This Row],[Discount]]</f>
        <v>37.020399999999995</v>
      </c>
    </row>
    <row r="877" spans="1:19">
      <c r="A877" s="1">
        <v>875</v>
      </c>
      <c r="B877" s="1" t="s">
        <v>65</v>
      </c>
      <c r="C877" s="1" t="s">
        <v>49</v>
      </c>
      <c r="D877" s="1" t="s">
        <v>236</v>
      </c>
      <c r="E877" s="1" t="s">
        <v>86</v>
      </c>
      <c r="F877" s="1" t="s">
        <v>52</v>
      </c>
      <c r="G877" s="1" t="s">
        <v>62</v>
      </c>
      <c r="H877" s="33" t="str">
        <f>VLOOKUP(Ahmed[[#This Row],[Category]],Code!$C$2:$D$5,2,0)</f>
        <v>O-102</v>
      </c>
      <c r="I877" s="1" t="s">
        <v>87</v>
      </c>
      <c r="J877" t="s">
        <v>976</v>
      </c>
      <c r="K877" s="1">
        <v>192.16000000000003</v>
      </c>
      <c r="L877" s="33">
        <f>Ahmed[[#This Row],[Sales]]*$L$1</f>
        <v>28824.000000000004</v>
      </c>
      <c r="M877" s="33"/>
      <c r="N8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77" s="33" t="str">
        <f>IF(Ahmed[[#This Row],[Sales]]&gt;=500,"High","low")</f>
        <v>low</v>
      </c>
      <c r="P877" s="1">
        <v>5</v>
      </c>
      <c r="Q877" s="1">
        <v>0.2</v>
      </c>
      <c r="R877" s="2">
        <v>67.255999999999986</v>
      </c>
      <c r="S877" s="33">
        <f>Ahmed[[#This Row],[Profit]]-Ahmed[[#This Row],[Discount]]</f>
        <v>67.055999999999983</v>
      </c>
    </row>
    <row r="878" spans="1:19">
      <c r="A878" s="1">
        <v>876</v>
      </c>
      <c r="B878" s="1" t="s">
        <v>65</v>
      </c>
      <c r="C878" s="1" t="s">
        <v>92</v>
      </c>
      <c r="D878" s="1" t="s">
        <v>85</v>
      </c>
      <c r="E878" s="1" t="s">
        <v>974</v>
      </c>
      <c r="F878" s="1" t="s">
        <v>114</v>
      </c>
      <c r="G878" s="1" t="s">
        <v>53</v>
      </c>
      <c r="H878" s="33" t="str">
        <f>VLOOKUP(Ahmed[[#This Row],[Category]],Code!$C$2:$D$5,2,0)</f>
        <v>F-101</v>
      </c>
      <c r="I878" s="1" t="s">
        <v>72</v>
      </c>
      <c r="J878" t="s">
        <v>393</v>
      </c>
      <c r="K878" s="1">
        <v>322.59000000000003</v>
      </c>
      <c r="L878" s="33">
        <f>Ahmed[[#This Row],[Sales]]*$L$1</f>
        <v>48388.500000000007</v>
      </c>
      <c r="M878" s="33"/>
      <c r="N8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78" s="33" t="str">
        <f>IF(Ahmed[[#This Row],[Sales]]&gt;=500,"High","low")</f>
        <v>low</v>
      </c>
      <c r="P878" s="1">
        <v>3</v>
      </c>
      <c r="Q878" s="1">
        <v>0</v>
      </c>
      <c r="R878" s="2">
        <v>64.518000000000001</v>
      </c>
      <c r="S878" s="33">
        <f>Ahmed[[#This Row],[Profit]]-Ahmed[[#This Row],[Discount]]</f>
        <v>64.518000000000001</v>
      </c>
    </row>
    <row r="879" spans="1:19">
      <c r="A879" s="1">
        <v>877</v>
      </c>
      <c r="B879" s="1" t="s">
        <v>65</v>
      </c>
      <c r="C879" s="1" t="s">
        <v>92</v>
      </c>
      <c r="D879" s="1" t="s">
        <v>85</v>
      </c>
      <c r="E879" s="1" t="s">
        <v>974</v>
      </c>
      <c r="F879" s="1" t="s">
        <v>114</v>
      </c>
      <c r="G879" s="1" t="s">
        <v>76</v>
      </c>
      <c r="H879" s="33" t="str">
        <f>VLOOKUP(Ahmed[[#This Row],[Category]],Code!$C$2:$D$5,2,0)</f>
        <v>T-103</v>
      </c>
      <c r="I879" s="1" t="s">
        <v>118</v>
      </c>
      <c r="J879" t="s">
        <v>430</v>
      </c>
      <c r="K879" s="1">
        <v>29.99</v>
      </c>
      <c r="L879" s="33">
        <f>Ahmed[[#This Row],[Sales]]*$L$1</f>
        <v>4498.5</v>
      </c>
      <c r="M879" s="33"/>
      <c r="N8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79" s="33" t="str">
        <f>IF(Ahmed[[#This Row],[Sales]]&gt;=500,"High","low")</f>
        <v>low</v>
      </c>
      <c r="P879" s="1">
        <v>1</v>
      </c>
      <c r="Q879" s="1">
        <v>0</v>
      </c>
      <c r="R879" s="2">
        <v>13.195600000000002</v>
      </c>
      <c r="S879" s="33">
        <f>Ahmed[[#This Row],[Profit]]-Ahmed[[#This Row],[Discount]]</f>
        <v>13.195600000000002</v>
      </c>
    </row>
    <row r="880" spans="1:19">
      <c r="A880" s="1">
        <v>878</v>
      </c>
      <c r="B880" s="1" t="s">
        <v>65</v>
      </c>
      <c r="C880" s="1" t="s">
        <v>92</v>
      </c>
      <c r="D880" s="1" t="s">
        <v>85</v>
      </c>
      <c r="E880" s="1" t="s">
        <v>974</v>
      </c>
      <c r="F880" s="1" t="s">
        <v>114</v>
      </c>
      <c r="G880" s="1" t="s">
        <v>76</v>
      </c>
      <c r="H880" s="33" t="str">
        <f>VLOOKUP(Ahmed[[#This Row],[Category]],Code!$C$2:$D$5,2,0)</f>
        <v>T-103</v>
      </c>
      <c r="I880" s="1" t="s">
        <v>118</v>
      </c>
      <c r="J880" t="s">
        <v>977</v>
      </c>
      <c r="K880" s="1">
        <v>371.96999999999997</v>
      </c>
      <c r="L880" s="33">
        <f>Ahmed[[#This Row],[Sales]]*$L$1</f>
        <v>55795.499999999993</v>
      </c>
      <c r="M880" s="33"/>
      <c r="N8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80" s="33" t="str">
        <f>IF(Ahmed[[#This Row],[Sales]]&gt;=500,"High","low")</f>
        <v>low</v>
      </c>
      <c r="P880" s="1">
        <v>3</v>
      </c>
      <c r="Q880" s="1">
        <v>0</v>
      </c>
      <c r="R880" s="2">
        <v>66.954599999999971</v>
      </c>
      <c r="S880" s="33">
        <f>Ahmed[[#This Row],[Profit]]-Ahmed[[#This Row],[Discount]]</f>
        <v>66.954599999999971</v>
      </c>
    </row>
    <row r="881" spans="1:19">
      <c r="A881" s="1">
        <v>879</v>
      </c>
      <c r="B881" s="1" t="s">
        <v>65</v>
      </c>
      <c r="C881" s="1" t="s">
        <v>92</v>
      </c>
      <c r="D881" s="1" t="s">
        <v>112</v>
      </c>
      <c r="E881" s="1" t="s">
        <v>113</v>
      </c>
      <c r="F881" s="1" t="s">
        <v>114</v>
      </c>
      <c r="G881" s="1" t="s">
        <v>62</v>
      </c>
      <c r="H881" s="33" t="str">
        <f>VLOOKUP(Ahmed[[#This Row],[Category]],Code!$C$2:$D$5,2,0)</f>
        <v>O-102</v>
      </c>
      <c r="I881" s="1" t="s">
        <v>79</v>
      </c>
      <c r="J881" t="s">
        <v>978</v>
      </c>
      <c r="K881" s="1">
        <v>5.8920000000000012</v>
      </c>
      <c r="L881" s="33">
        <f>Ahmed[[#This Row],[Sales]]*$L$1</f>
        <v>883.80000000000018</v>
      </c>
      <c r="M881" s="33"/>
      <c r="N881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881" s="33" t="str">
        <f>IF(Ahmed[[#This Row],[Sales]]&gt;=500,"High","low")</f>
        <v>low</v>
      </c>
      <c r="P881" s="1">
        <v>4</v>
      </c>
      <c r="Q881" s="1">
        <v>0.7</v>
      </c>
      <c r="R881" s="2">
        <v>-4.1243999999999996</v>
      </c>
      <c r="S881" s="33">
        <f>Ahmed[[#This Row],[Profit]]-Ahmed[[#This Row],[Discount]]</f>
        <v>-4.8243999999999998</v>
      </c>
    </row>
    <row r="882" spans="1:19">
      <c r="A882" s="1">
        <v>880</v>
      </c>
      <c r="B882" s="1" t="s">
        <v>48</v>
      </c>
      <c r="C882" s="1" t="s">
        <v>92</v>
      </c>
      <c r="D882" s="1" t="s">
        <v>161</v>
      </c>
      <c r="E882" s="1" t="s">
        <v>162</v>
      </c>
      <c r="F882" s="1" t="s">
        <v>114</v>
      </c>
      <c r="G882" s="1" t="s">
        <v>62</v>
      </c>
      <c r="H882" s="33" t="str">
        <f>VLOOKUP(Ahmed[[#This Row],[Category]],Code!$C$2:$D$5,2,0)</f>
        <v>O-102</v>
      </c>
      <c r="I882" s="1" t="s">
        <v>79</v>
      </c>
      <c r="J882" t="s">
        <v>979</v>
      </c>
      <c r="K882" s="1">
        <v>68.472000000000008</v>
      </c>
      <c r="L882" s="33">
        <f>Ahmed[[#This Row],[Sales]]*$L$1</f>
        <v>10270.800000000001</v>
      </c>
      <c r="M882" s="33"/>
      <c r="N8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82" s="33" t="str">
        <f>IF(Ahmed[[#This Row],[Sales]]&gt;=500,"High","low")</f>
        <v>low</v>
      </c>
      <c r="P882" s="1">
        <v>3</v>
      </c>
      <c r="Q882" s="1">
        <v>0.2</v>
      </c>
      <c r="R882" s="2">
        <v>23.109299999999998</v>
      </c>
      <c r="S882" s="33">
        <f>Ahmed[[#This Row],[Profit]]-Ahmed[[#This Row],[Discount]]</f>
        <v>22.909299999999998</v>
      </c>
    </row>
    <row r="883" spans="1:19">
      <c r="A883" s="1">
        <v>881</v>
      </c>
      <c r="B883" s="1" t="s">
        <v>48</v>
      </c>
      <c r="C883" s="1" t="s">
        <v>92</v>
      </c>
      <c r="D883" s="1" t="s">
        <v>161</v>
      </c>
      <c r="E883" s="1" t="s">
        <v>162</v>
      </c>
      <c r="F883" s="1" t="s">
        <v>114</v>
      </c>
      <c r="G883" s="1" t="s">
        <v>53</v>
      </c>
      <c r="H883" s="33" t="str">
        <f>VLOOKUP(Ahmed[[#This Row],[Category]],Code!$C$2:$D$5,2,0)</f>
        <v>F-101</v>
      </c>
      <c r="I883" s="1" t="s">
        <v>56</v>
      </c>
      <c r="J883" t="s">
        <v>316</v>
      </c>
      <c r="K883" s="1">
        <v>1242.8999999999999</v>
      </c>
      <c r="L883" s="33">
        <f>Ahmed[[#This Row],[Sales]]*$L$1</f>
        <v>186434.99999999997</v>
      </c>
      <c r="M883" s="33"/>
      <c r="N8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83" s="33" t="str">
        <f>IF(Ahmed[[#This Row],[Sales]]&gt;=500,"High","low")</f>
        <v>High</v>
      </c>
      <c r="P883" s="1">
        <v>5</v>
      </c>
      <c r="Q883" s="1">
        <v>0.1</v>
      </c>
      <c r="R883" s="2">
        <v>262.38999999999987</v>
      </c>
      <c r="S883" s="33">
        <f>Ahmed[[#This Row],[Profit]]-Ahmed[[#This Row],[Discount]]</f>
        <v>262.28999999999985</v>
      </c>
    </row>
    <row r="884" spans="1:19">
      <c r="A884" s="1">
        <v>882</v>
      </c>
      <c r="B884" s="1" t="s">
        <v>65</v>
      </c>
      <c r="C884" s="1" t="s">
        <v>49</v>
      </c>
      <c r="D884" s="1" t="s">
        <v>183</v>
      </c>
      <c r="E884" s="1" t="s">
        <v>184</v>
      </c>
      <c r="F884" s="1" t="s">
        <v>52</v>
      </c>
      <c r="G884" s="1" t="s">
        <v>62</v>
      </c>
      <c r="H884" s="33" t="str">
        <f>VLOOKUP(Ahmed[[#This Row],[Category]],Code!$C$2:$D$5,2,0)</f>
        <v>O-102</v>
      </c>
      <c r="I884" s="1" t="s">
        <v>70</v>
      </c>
      <c r="J884" t="s">
        <v>650</v>
      </c>
      <c r="K884" s="1">
        <v>30.84</v>
      </c>
      <c r="L884" s="33">
        <f>Ahmed[[#This Row],[Sales]]*$L$1</f>
        <v>4626</v>
      </c>
      <c r="M884" s="33"/>
      <c r="N8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84" s="33" t="str">
        <f>IF(Ahmed[[#This Row],[Sales]]&gt;=500,"High","low")</f>
        <v>low</v>
      </c>
      <c r="P884" s="1">
        <v>2</v>
      </c>
      <c r="Q884" s="1">
        <v>0</v>
      </c>
      <c r="R884" s="2">
        <v>8.3268000000000022</v>
      </c>
      <c r="S884" s="33">
        <f>Ahmed[[#This Row],[Profit]]-Ahmed[[#This Row],[Discount]]</f>
        <v>8.3268000000000022</v>
      </c>
    </row>
    <row r="885" spans="1:19">
      <c r="A885" s="1">
        <v>883</v>
      </c>
      <c r="B885" s="1" t="s">
        <v>528</v>
      </c>
      <c r="C885" s="1" t="s">
        <v>49</v>
      </c>
      <c r="D885" s="1" t="s">
        <v>104</v>
      </c>
      <c r="E885" s="1" t="s">
        <v>60</v>
      </c>
      <c r="F885" s="1" t="s">
        <v>61</v>
      </c>
      <c r="G885" s="1" t="s">
        <v>62</v>
      </c>
      <c r="H885" s="33" t="str">
        <f>VLOOKUP(Ahmed[[#This Row],[Category]],Code!$C$2:$D$5,2,0)</f>
        <v>O-102</v>
      </c>
      <c r="I885" s="1" t="s">
        <v>74</v>
      </c>
      <c r="J885" t="s">
        <v>841</v>
      </c>
      <c r="K885" s="1">
        <v>13.48</v>
      </c>
      <c r="L885" s="33">
        <f>Ahmed[[#This Row],[Sales]]*$L$1</f>
        <v>2022</v>
      </c>
      <c r="M885" s="33"/>
      <c r="N8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85" s="33" t="str">
        <f>IF(Ahmed[[#This Row],[Sales]]&gt;=500,"High","low")</f>
        <v>low</v>
      </c>
      <c r="P885" s="1">
        <v>4</v>
      </c>
      <c r="Q885" s="1">
        <v>0</v>
      </c>
      <c r="R885" s="2">
        <v>5.9312000000000014</v>
      </c>
      <c r="S885" s="33">
        <f>Ahmed[[#This Row],[Profit]]-Ahmed[[#This Row],[Discount]]</f>
        <v>5.9312000000000014</v>
      </c>
    </row>
    <row r="886" spans="1:19">
      <c r="A886" s="1">
        <v>884</v>
      </c>
      <c r="B886" s="1" t="s">
        <v>130</v>
      </c>
      <c r="C886" s="1" t="s">
        <v>92</v>
      </c>
      <c r="D886" s="1" t="s">
        <v>383</v>
      </c>
      <c r="E886" s="1" t="s">
        <v>149</v>
      </c>
      <c r="F886" s="1" t="s">
        <v>95</v>
      </c>
      <c r="G886" s="1" t="s">
        <v>53</v>
      </c>
      <c r="H886" s="33" t="str">
        <f>VLOOKUP(Ahmed[[#This Row],[Category]],Code!$C$2:$D$5,2,0)</f>
        <v>F-101</v>
      </c>
      <c r="I886" s="1" t="s">
        <v>72</v>
      </c>
      <c r="J886" t="s">
        <v>795</v>
      </c>
      <c r="K886" s="1">
        <v>31.400000000000002</v>
      </c>
      <c r="L886" s="33">
        <f>Ahmed[[#This Row],[Sales]]*$L$1</f>
        <v>4710</v>
      </c>
      <c r="M886" s="33"/>
      <c r="N8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86" s="33" t="str">
        <f>IF(Ahmed[[#This Row],[Sales]]&gt;=500,"High","low")</f>
        <v>low</v>
      </c>
      <c r="P886" s="1">
        <v>5</v>
      </c>
      <c r="Q886" s="1">
        <v>0</v>
      </c>
      <c r="R886" s="2">
        <v>10.047999999999998</v>
      </c>
      <c r="S886" s="33">
        <f>Ahmed[[#This Row],[Profit]]-Ahmed[[#This Row],[Discount]]</f>
        <v>10.047999999999998</v>
      </c>
    </row>
    <row r="887" spans="1:19">
      <c r="A887" s="1">
        <v>885</v>
      </c>
      <c r="B887" s="1" t="s">
        <v>65</v>
      </c>
      <c r="C887" s="1" t="s">
        <v>49</v>
      </c>
      <c r="D887" s="1" t="s">
        <v>210</v>
      </c>
      <c r="E887" s="1" t="s">
        <v>162</v>
      </c>
      <c r="F887" s="1" t="s">
        <v>114</v>
      </c>
      <c r="G887" s="1" t="s">
        <v>53</v>
      </c>
      <c r="H887" s="33" t="str">
        <f>VLOOKUP(Ahmed[[#This Row],[Category]],Code!$C$2:$D$5,2,0)</f>
        <v>F-101</v>
      </c>
      <c r="I887" s="1" t="s">
        <v>72</v>
      </c>
      <c r="J887" t="s">
        <v>980</v>
      </c>
      <c r="K887" s="1">
        <v>17.46</v>
      </c>
      <c r="L887" s="33">
        <f>Ahmed[[#This Row],[Sales]]*$L$1</f>
        <v>2619</v>
      </c>
      <c r="M887" s="33"/>
      <c r="N8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87" s="33" t="str">
        <f>IF(Ahmed[[#This Row],[Sales]]&gt;=500,"High","low")</f>
        <v>low</v>
      </c>
      <c r="P887" s="1">
        <v>2</v>
      </c>
      <c r="Q887" s="1">
        <v>0</v>
      </c>
      <c r="R887" s="2">
        <v>5.936399999999999</v>
      </c>
      <c r="S887" s="33">
        <f>Ahmed[[#This Row],[Profit]]-Ahmed[[#This Row],[Discount]]</f>
        <v>5.936399999999999</v>
      </c>
    </row>
    <row r="888" spans="1:19">
      <c r="A888" s="1">
        <v>886</v>
      </c>
      <c r="B888" s="1" t="s">
        <v>48</v>
      </c>
      <c r="C888" s="1" t="s">
        <v>58</v>
      </c>
      <c r="D888" s="1" t="s">
        <v>59</v>
      </c>
      <c r="E888" s="1" t="s">
        <v>60</v>
      </c>
      <c r="F888" s="1" t="s">
        <v>61</v>
      </c>
      <c r="G888" s="1" t="s">
        <v>62</v>
      </c>
      <c r="H888" s="33" t="str">
        <f>VLOOKUP(Ahmed[[#This Row],[Category]],Code!$C$2:$D$5,2,0)</f>
        <v>O-102</v>
      </c>
      <c r="I888" s="1" t="s">
        <v>79</v>
      </c>
      <c r="J888" t="s">
        <v>981</v>
      </c>
      <c r="K888" s="1">
        <v>13.943999999999999</v>
      </c>
      <c r="L888" s="33">
        <f>Ahmed[[#This Row],[Sales]]*$L$1</f>
        <v>2091.6</v>
      </c>
      <c r="M888" s="33"/>
      <c r="N8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88" s="33" t="str">
        <f>IF(Ahmed[[#This Row],[Sales]]&gt;=500,"High","low")</f>
        <v>low</v>
      </c>
      <c r="P888" s="1">
        <v>3</v>
      </c>
      <c r="Q888" s="1">
        <v>0.2</v>
      </c>
      <c r="R888" s="2">
        <v>4.5317999999999996</v>
      </c>
      <c r="S888" s="33">
        <f>Ahmed[[#This Row],[Profit]]-Ahmed[[#This Row],[Discount]]</f>
        <v>4.3317999999999994</v>
      </c>
    </row>
    <row r="889" spans="1:19">
      <c r="A889" s="1">
        <v>887</v>
      </c>
      <c r="B889" s="1" t="s">
        <v>65</v>
      </c>
      <c r="C889" s="1" t="s">
        <v>49</v>
      </c>
      <c r="D889" s="1" t="s">
        <v>408</v>
      </c>
      <c r="E889" s="1" t="s">
        <v>60</v>
      </c>
      <c r="F889" s="1" t="s">
        <v>61</v>
      </c>
      <c r="G889" s="1" t="s">
        <v>62</v>
      </c>
      <c r="H889" s="33" t="str">
        <f>VLOOKUP(Ahmed[[#This Row],[Category]],Code!$C$2:$D$5,2,0)</f>
        <v>O-102</v>
      </c>
      <c r="I889" s="1" t="s">
        <v>70</v>
      </c>
      <c r="J889" t="s">
        <v>982</v>
      </c>
      <c r="K889" s="1">
        <v>83.76</v>
      </c>
      <c r="L889" s="33">
        <f>Ahmed[[#This Row],[Sales]]*$L$1</f>
        <v>12564</v>
      </c>
      <c r="M889" s="33"/>
      <c r="N8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89" s="33" t="str">
        <f>IF(Ahmed[[#This Row],[Sales]]&gt;=500,"High","low")</f>
        <v>low</v>
      </c>
      <c r="P889" s="1">
        <v>12</v>
      </c>
      <c r="Q889" s="1">
        <v>0</v>
      </c>
      <c r="R889" s="2">
        <v>1.6751999999999967</v>
      </c>
      <c r="S889" s="33">
        <f>Ahmed[[#This Row],[Profit]]-Ahmed[[#This Row],[Discount]]</f>
        <v>1.6751999999999967</v>
      </c>
    </row>
    <row r="890" spans="1:19">
      <c r="A890" s="1">
        <v>888</v>
      </c>
      <c r="B890" s="1" t="s">
        <v>65</v>
      </c>
      <c r="C890" s="1" t="s">
        <v>92</v>
      </c>
      <c r="D890" s="1" t="s">
        <v>207</v>
      </c>
      <c r="E890" s="1" t="s">
        <v>983</v>
      </c>
      <c r="F890" s="1" t="s">
        <v>114</v>
      </c>
      <c r="G890" s="1" t="s">
        <v>62</v>
      </c>
      <c r="H890" s="33" t="str">
        <f>VLOOKUP(Ahmed[[#This Row],[Category]],Code!$C$2:$D$5,2,0)</f>
        <v>O-102</v>
      </c>
      <c r="I890" s="1" t="s">
        <v>79</v>
      </c>
      <c r="J890" t="s">
        <v>174</v>
      </c>
      <c r="K890" s="1">
        <v>37.659999999999997</v>
      </c>
      <c r="L890" s="33">
        <f>Ahmed[[#This Row],[Sales]]*$L$1</f>
        <v>5648.9999999999991</v>
      </c>
      <c r="M890" s="33"/>
      <c r="N8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90" s="33" t="str">
        <f>IF(Ahmed[[#This Row],[Sales]]&gt;=500,"High","low")</f>
        <v>low</v>
      </c>
      <c r="P890" s="1">
        <v>7</v>
      </c>
      <c r="Q890" s="1">
        <v>0</v>
      </c>
      <c r="R890" s="2">
        <v>18.453400000000002</v>
      </c>
      <c r="S890" s="33">
        <f>Ahmed[[#This Row],[Profit]]-Ahmed[[#This Row],[Discount]]</f>
        <v>18.453400000000002</v>
      </c>
    </row>
    <row r="891" spans="1:19">
      <c r="A891" s="1">
        <v>889</v>
      </c>
      <c r="B891" s="1" t="s">
        <v>65</v>
      </c>
      <c r="C891" s="1" t="s">
        <v>58</v>
      </c>
      <c r="D891" s="1" t="s">
        <v>104</v>
      </c>
      <c r="E891" s="1" t="s">
        <v>60</v>
      </c>
      <c r="F891" s="1" t="s">
        <v>61</v>
      </c>
      <c r="G891" s="1" t="s">
        <v>62</v>
      </c>
      <c r="H891" s="33" t="str">
        <f>VLOOKUP(Ahmed[[#This Row],[Category]],Code!$C$2:$D$5,2,0)</f>
        <v>O-102</v>
      </c>
      <c r="I891" s="1" t="s">
        <v>87</v>
      </c>
      <c r="J891" t="s">
        <v>589</v>
      </c>
      <c r="K891" s="1">
        <v>34.68</v>
      </c>
      <c r="L891" s="33">
        <f>Ahmed[[#This Row],[Sales]]*$L$1</f>
        <v>5202</v>
      </c>
      <c r="M891" s="33"/>
      <c r="N8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91" s="33" t="str">
        <f>IF(Ahmed[[#This Row],[Sales]]&gt;=500,"High","low")</f>
        <v>low</v>
      </c>
      <c r="P891" s="1">
        <v>6</v>
      </c>
      <c r="Q891" s="1">
        <v>0</v>
      </c>
      <c r="R891" s="2">
        <v>16.993200000000002</v>
      </c>
      <c r="S891" s="33">
        <f>Ahmed[[#This Row],[Profit]]-Ahmed[[#This Row],[Discount]]</f>
        <v>16.993200000000002</v>
      </c>
    </row>
    <row r="892" spans="1:19">
      <c r="A892" s="1">
        <v>890</v>
      </c>
      <c r="B892" s="1" t="s">
        <v>65</v>
      </c>
      <c r="C892" s="1" t="s">
        <v>49</v>
      </c>
      <c r="D892" s="1" t="s">
        <v>602</v>
      </c>
      <c r="E892" s="1" t="s">
        <v>162</v>
      </c>
      <c r="F892" s="1" t="s">
        <v>114</v>
      </c>
      <c r="G892" s="1" t="s">
        <v>76</v>
      </c>
      <c r="H892" s="33" t="str">
        <f>VLOOKUP(Ahmed[[#This Row],[Category]],Code!$C$2:$D$5,2,0)</f>
        <v>T-103</v>
      </c>
      <c r="I892" s="1" t="s">
        <v>118</v>
      </c>
      <c r="J892" t="s">
        <v>984</v>
      </c>
      <c r="K892" s="1">
        <v>149.94999999999999</v>
      </c>
      <c r="L892" s="33">
        <f>Ahmed[[#This Row],[Sales]]*$L$1</f>
        <v>22492.5</v>
      </c>
      <c r="M892" s="33"/>
      <c r="N8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92" s="33" t="str">
        <f>IF(Ahmed[[#This Row],[Sales]]&gt;=500,"High","low")</f>
        <v>low</v>
      </c>
      <c r="P892" s="1">
        <v>5</v>
      </c>
      <c r="Q892" s="1">
        <v>0</v>
      </c>
      <c r="R892" s="2">
        <v>14.994999999999994</v>
      </c>
      <c r="S892" s="33">
        <f>Ahmed[[#This Row],[Profit]]-Ahmed[[#This Row],[Discount]]</f>
        <v>14.994999999999994</v>
      </c>
    </row>
    <row r="893" spans="1:19">
      <c r="A893" s="1">
        <v>891</v>
      </c>
      <c r="B893" s="1" t="s">
        <v>65</v>
      </c>
      <c r="C893" s="1" t="s">
        <v>49</v>
      </c>
      <c r="D893" s="1" t="s">
        <v>602</v>
      </c>
      <c r="E893" s="1" t="s">
        <v>162</v>
      </c>
      <c r="F893" s="1" t="s">
        <v>114</v>
      </c>
      <c r="G893" s="1" t="s">
        <v>62</v>
      </c>
      <c r="H893" s="33" t="str">
        <f>VLOOKUP(Ahmed[[#This Row],[Category]],Code!$C$2:$D$5,2,0)</f>
        <v>O-102</v>
      </c>
      <c r="I893" s="1" t="s">
        <v>79</v>
      </c>
      <c r="J893" t="s">
        <v>636</v>
      </c>
      <c r="K893" s="1">
        <v>51.311999999999998</v>
      </c>
      <c r="L893" s="33">
        <f>Ahmed[[#This Row],[Sales]]*$L$1</f>
        <v>7696.7999999999993</v>
      </c>
      <c r="M893" s="33"/>
      <c r="N8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93" s="33" t="str">
        <f>IF(Ahmed[[#This Row],[Sales]]&gt;=500,"High","low")</f>
        <v>low</v>
      </c>
      <c r="P893" s="1">
        <v>3</v>
      </c>
      <c r="Q893" s="1">
        <v>0.2</v>
      </c>
      <c r="R893" s="2">
        <v>18.600599999999996</v>
      </c>
      <c r="S893" s="33">
        <f>Ahmed[[#This Row],[Profit]]-Ahmed[[#This Row],[Discount]]</f>
        <v>18.400599999999997</v>
      </c>
    </row>
    <row r="894" spans="1:19">
      <c r="A894" s="1">
        <v>892</v>
      </c>
      <c r="B894" s="1" t="s">
        <v>130</v>
      </c>
      <c r="C894" s="1" t="s">
        <v>92</v>
      </c>
      <c r="D894" s="1" t="s">
        <v>383</v>
      </c>
      <c r="E894" s="1" t="s">
        <v>149</v>
      </c>
      <c r="F894" s="1" t="s">
        <v>95</v>
      </c>
      <c r="G894" s="1" t="s">
        <v>62</v>
      </c>
      <c r="H894" s="33" t="str">
        <f>VLOOKUP(Ahmed[[#This Row],[Category]],Code!$C$2:$D$5,2,0)</f>
        <v>O-102</v>
      </c>
      <c r="I894" s="1" t="s">
        <v>87</v>
      </c>
      <c r="J894" t="s">
        <v>985</v>
      </c>
      <c r="K894" s="1">
        <v>4.54</v>
      </c>
      <c r="L894" s="33">
        <f>Ahmed[[#This Row],[Sales]]*$L$1</f>
        <v>681</v>
      </c>
      <c r="M894" s="33"/>
      <c r="N89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894" s="33" t="str">
        <f>IF(Ahmed[[#This Row],[Sales]]&gt;=500,"High","low")</f>
        <v>low</v>
      </c>
      <c r="P894" s="1">
        <v>1</v>
      </c>
      <c r="Q894" s="1">
        <v>0</v>
      </c>
      <c r="R894" s="2">
        <v>2.0429999999999997</v>
      </c>
      <c r="S894" s="33">
        <f>Ahmed[[#This Row],[Profit]]-Ahmed[[#This Row],[Discount]]</f>
        <v>2.0429999999999997</v>
      </c>
    </row>
    <row r="895" spans="1:19">
      <c r="A895" s="1">
        <v>893</v>
      </c>
      <c r="B895" s="1" t="s">
        <v>130</v>
      </c>
      <c r="C895" s="1" t="s">
        <v>92</v>
      </c>
      <c r="D895" s="1" t="s">
        <v>383</v>
      </c>
      <c r="E895" s="1" t="s">
        <v>149</v>
      </c>
      <c r="F895" s="1" t="s">
        <v>95</v>
      </c>
      <c r="G895" s="1" t="s">
        <v>62</v>
      </c>
      <c r="H895" s="33" t="str">
        <f>VLOOKUP(Ahmed[[#This Row],[Category]],Code!$C$2:$D$5,2,0)</f>
        <v>O-102</v>
      </c>
      <c r="I895" s="1" t="s">
        <v>74</v>
      </c>
      <c r="J895" t="s">
        <v>986</v>
      </c>
      <c r="K895" s="1">
        <v>15.92</v>
      </c>
      <c r="L895" s="33">
        <f>Ahmed[[#This Row],[Sales]]*$L$1</f>
        <v>2388</v>
      </c>
      <c r="M895" s="33"/>
      <c r="N8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95" s="33" t="str">
        <f>IF(Ahmed[[#This Row],[Sales]]&gt;=500,"High","low")</f>
        <v>low</v>
      </c>
      <c r="P895" s="1">
        <v>4</v>
      </c>
      <c r="Q895" s="1">
        <v>0</v>
      </c>
      <c r="R895" s="2">
        <v>5.4127999999999989</v>
      </c>
      <c r="S895" s="33">
        <f>Ahmed[[#This Row],[Profit]]-Ahmed[[#This Row],[Discount]]</f>
        <v>5.4127999999999989</v>
      </c>
    </row>
    <row r="896" spans="1:19">
      <c r="A896" s="1">
        <v>894</v>
      </c>
      <c r="B896" s="1" t="s">
        <v>130</v>
      </c>
      <c r="C896" s="1" t="s">
        <v>92</v>
      </c>
      <c r="D896" s="1" t="s">
        <v>383</v>
      </c>
      <c r="E896" s="1" t="s">
        <v>149</v>
      </c>
      <c r="F896" s="1" t="s">
        <v>95</v>
      </c>
      <c r="G896" s="1" t="s">
        <v>76</v>
      </c>
      <c r="H896" s="33" t="str">
        <f>VLOOKUP(Ahmed[[#This Row],[Category]],Code!$C$2:$D$5,2,0)</f>
        <v>T-103</v>
      </c>
      <c r="I896" s="1" t="s">
        <v>77</v>
      </c>
      <c r="J896" t="s">
        <v>987</v>
      </c>
      <c r="K896" s="1">
        <v>543.91999999999996</v>
      </c>
      <c r="L896" s="33">
        <f>Ahmed[[#This Row],[Sales]]*$L$1</f>
        <v>81588</v>
      </c>
      <c r="M896" s="33"/>
      <c r="N8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96" s="33" t="str">
        <f>IF(Ahmed[[#This Row],[Sales]]&gt;=500,"High","low")</f>
        <v>High</v>
      </c>
      <c r="P896" s="1">
        <v>8</v>
      </c>
      <c r="Q896" s="1">
        <v>0</v>
      </c>
      <c r="R896" s="2">
        <v>135.98000000000002</v>
      </c>
      <c r="S896" s="33">
        <f>Ahmed[[#This Row],[Profit]]-Ahmed[[#This Row],[Discount]]</f>
        <v>135.98000000000002</v>
      </c>
    </row>
    <row r="897" spans="1:19">
      <c r="A897" s="1">
        <v>895</v>
      </c>
      <c r="B897" s="1" t="s">
        <v>130</v>
      </c>
      <c r="C897" s="1" t="s">
        <v>58</v>
      </c>
      <c r="D897" s="1" t="s">
        <v>104</v>
      </c>
      <c r="E897" s="1" t="s">
        <v>60</v>
      </c>
      <c r="F897" s="1" t="s">
        <v>61</v>
      </c>
      <c r="G897" s="1" t="s">
        <v>62</v>
      </c>
      <c r="H897" s="33" t="str">
        <f>VLOOKUP(Ahmed[[#This Row],[Category]],Code!$C$2:$D$5,2,0)</f>
        <v>O-102</v>
      </c>
      <c r="I897" s="1" t="s">
        <v>70</v>
      </c>
      <c r="J897" t="s">
        <v>535</v>
      </c>
      <c r="K897" s="1">
        <v>155.82000000000002</v>
      </c>
      <c r="L897" s="33">
        <f>Ahmed[[#This Row],[Sales]]*$L$1</f>
        <v>23373.000000000004</v>
      </c>
      <c r="M897" s="33"/>
      <c r="N8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97" s="33" t="str">
        <f>IF(Ahmed[[#This Row],[Sales]]&gt;=500,"High","low")</f>
        <v>low</v>
      </c>
      <c r="P897" s="1">
        <v>7</v>
      </c>
      <c r="Q897" s="1">
        <v>0</v>
      </c>
      <c r="R897" s="2">
        <v>42.071400000000011</v>
      </c>
      <c r="S897" s="33">
        <f>Ahmed[[#This Row],[Profit]]-Ahmed[[#This Row],[Discount]]</f>
        <v>42.071400000000011</v>
      </c>
    </row>
    <row r="898" spans="1:19">
      <c r="A898" s="1">
        <v>896</v>
      </c>
      <c r="B898" s="1" t="s">
        <v>130</v>
      </c>
      <c r="C898" s="1" t="s">
        <v>58</v>
      </c>
      <c r="D898" s="1" t="s">
        <v>104</v>
      </c>
      <c r="E898" s="1" t="s">
        <v>60</v>
      </c>
      <c r="F898" s="1" t="s">
        <v>61</v>
      </c>
      <c r="G898" s="1" t="s">
        <v>62</v>
      </c>
      <c r="H898" s="33" t="str">
        <f>VLOOKUP(Ahmed[[#This Row],[Category]],Code!$C$2:$D$5,2,0)</f>
        <v>O-102</v>
      </c>
      <c r="I898" s="1" t="s">
        <v>79</v>
      </c>
      <c r="J898" t="s">
        <v>988</v>
      </c>
      <c r="K898" s="1">
        <v>70.00800000000001</v>
      </c>
      <c r="L898" s="33">
        <f>Ahmed[[#This Row],[Sales]]*$L$1</f>
        <v>10501.2</v>
      </c>
      <c r="M898" s="33"/>
      <c r="N8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98" s="33" t="str">
        <f>IF(Ahmed[[#This Row],[Sales]]&gt;=500,"High","low")</f>
        <v>low</v>
      </c>
      <c r="P898" s="1">
        <v>3</v>
      </c>
      <c r="Q898" s="1">
        <v>0.2</v>
      </c>
      <c r="R898" s="2">
        <v>24.502800000000001</v>
      </c>
      <c r="S898" s="33">
        <f>Ahmed[[#This Row],[Profit]]-Ahmed[[#This Row],[Discount]]</f>
        <v>24.302800000000001</v>
      </c>
    </row>
    <row r="899" spans="1:19">
      <c r="A899" s="1">
        <v>897</v>
      </c>
      <c r="B899" s="1" t="s">
        <v>48</v>
      </c>
      <c r="C899" s="1" t="s">
        <v>49</v>
      </c>
      <c r="D899" s="1" t="s">
        <v>128</v>
      </c>
      <c r="E899" s="1" t="s">
        <v>94</v>
      </c>
      <c r="F899" s="1" t="s">
        <v>95</v>
      </c>
      <c r="G899" s="1" t="s">
        <v>62</v>
      </c>
      <c r="H899" s="33" t="str">
        <f>VLOOKUP(Ahmed[[#This Row],[Category]],Code!$C$2:$D$5,2,0)</f>
        <v>O-102</v>
      </c>
      <c r="I899" s="1" t="s">
        <v>123</v>
      </c>
      <c r="J899" t="s">
        <v>309</v>
      </c>
      <c r="K899" s="1">
        <v>15.648</v>
      </c>
      <c r="L899" s="33">
        <f>Ahmed[[#This Row],[Sales]]*$L$1</f>
        <v>2347.1999999999998</v>
      </c>
      <c r="M899" s="33"/>
      <c r="N8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899" s="33" t="str">
        <f>IF(Ahmed[[#This Row],[Sales]]&gt;=500,"High","low")</f>
        <v>low</v>
      </c>
      <c r="P899" s="1">
        <v>2</v>
      </c>
      <c r="Q899" s="1">
        <v>0.2</v>
      </c>
      <c r="R899" s="2">
        <v>5.0855999999999986</v>
      </c>
      <c r="S899" s="33">
        <f>Ahmed[[#This Row],[Profit]]-Ahmed[[#This Row],[Discount]]</f>
        <v>4.8855999999999984</v>
      </c>
    </row>
    <row r="900" spans="1:19">
      <c r="A900" s="1">
        <v>898</v>
      </c>
      <c r="B900" s="1" t="s">
        <v>65</v>
      </c>
      <c r="C900" s="1" t="s">
        <v>49</v>
      </c>
      <c r="D900" s="1" t="s">
        <v>383</v>
      </c>
      <c r="E900" s="1" t="s">
        <v>149</v>
      </c>
      <c r="F900" s="1" t="s">
        <v>95</v>
      </c>
      <c r="G900" s="1" t="s">
        <v>62</v>
      </c>
      <c r="H900" s="33" t="str">
        <f>VLOOKUP(Ahmed[[#This Row],[Category]],Code!$C$2:$D$5,2,0)</f>
        <v>O-102</v>
      </c>
      <c r="I900" s="1" t="s">
        <v>63</v>
      </c>
      <c r="J900" t="s">
        <v>658</v>
      </c>
      <c r="K900" s="1">
        <v>103.60000000000001</v>
      </c>
      <c r="L900" s="33">
        <f>Ahmed[[#This Row],[Sales]]*$L$1</f>
        <v>15540.000000000002</v>
      </c>
      <c r="M900" s="33"/>
      <c r="N9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00" s="33" t="str">
        <f>IF(Ahmed[[#This Row],[Sales]]&gt;=500,"High","low")</f>
        <v>low</v>
      </c>
      <c r="P900" s="1">
        <v>7</v>
      </c>
      <c r="Q900" s="1">
        <v>0</v>
      </c>
      <c r="R900" s="2">
        <v>51.800000000000004</v>
      </c>
      <c r="S900" s="33">
        <f>Ahmed[[#This Row],[Profit]]-Ahmed[[#This Row],[Discount]]</f>
        <v>51.800000000000004</v>
      </c>
    </row>
    <row r="901" spans="1:19">
      <c r="A901" s="1">
        <v>899</v>
      </c>
      <c r="B901" s="1" t="s">
        <v>48</v>
      </c>
      <c r="C901" s="1" t="s">
        <v>58</v>
      </c>
      <c r="D901" s="1" t="s">
        <v>622</v>
      </c>
      <c r="E901" s="1" t="s">
        <v>162</v>
      </c>
      <c r="F901" s="1" t="s">
        <v>114</v>
      </c>
      <c r="G901" s="1" t="s">
        <v>62</v>
      </c>
      <c r="H901" s="33" t="str">
        <f>VLOOKUP(Ahmed[[#This Row],[Category]],Code!$C$2:$D$5,2,0)</f>
        <v>O-102</v>
      </c>
      <c r="I901" s="1" t="s">
        <v>87</v>
      </c>
      <c r="J901" t="s">
        <v>989</v>
      </c>
      <c r="K901" s="1">
        <v>46.96</v>
      </c>
      <c r="L901" s="33">
        <f>Ahmed[[#This Row],[Sales]]*$L$1</f>
        <v>7044</v>
      </c>
      <c r="M901" s="33"/>
      <c r="N9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01" s="33" t="str">
        <f>IF(Ahmed[[#This Row],[Sales]]&gt;=500,"High","low")</f>
        <v>low</v>
      </c>
      <c r="P901" s="1">
        <v>8</v>
      </c>
      <c r="Q901" s="1">
        <v>0</v>
      </c>
      <c r="R901" s="2">
        <v>22.540800000000001</v>
      </c>
      <c r="S901" s="33">
        <f>Ahmed[[#This Row],[Profit]]-Ahmed[[#This Row],[Discount]]</f>
        <v>22.540800000000001</v>
      </c>
    </row>
    <row r="902" spans="1:19">
      <c r="A902" s="1">
        <v>900</v>
      </c>
      <c r="B902" s="1" t="s">
        <v>130</v>
      </c>
      <c r="C902" s="1" t="s">
        <v>58</v>
      </c>
      <c r="D902" s="1" t="s">
        <v>183</v>
      </c>
      <c r="E902" s="1" t="s">
        <v>248</v>
      </c>
      <c r="F902" s="1" t="s">
        <v>114</v>
      </c>
      <c r="G902" s="1" t="s">
        <v>62</v>
      </c>
      <c r="H902" s="33" t="str">
        <f>VLOOKUP(Ahmed[[#This Row],[Category]],Code!$C$2:$D$5,2,0)</f>
        <v>O-102</v>
      </c>
      <c r="I902" s="1" t="s">
        <v>79</v>
      </c>
      <c r="J902" t="s">
        <v>990</v>
      </c>
      <c r="K902" s="1">
        <v>8.9040000000000017</v>
      </c>
      <c r="L902" s="33">
        <f>Ahmed[[#This Row],[Sales]]*$L$1</f>
        <v>1335.6000000000004</v>
      </c>
      <c r="M902" s="33"/>
      <c r="N90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02" s="33" t="str">
        <f>IF(Ahmed[[#This Row],[Sales]]&gt;=500,"High","low")</f>
        <v>low</v>
      </c>
      <c r="P902" s="1">
        <v>2</v>
      </c>
      <c r="Q902" s="1">
        <v>0.7</v>
      </c>
      <c r="R902" s="2">
        <v>-6.5296000000000003</v>
      </c>
      <c r="S902" s="33">
        <f>Ahmed[[#This Row],[Profit]]-Ahmed[[#This Row],[Discount]]</f>
        <v>-7.2296000000000005</v>
      </c>
    </row>
    <row r="903" spans="1:19">
      <c r="A903" s="1">
        <v>901</v>
      </c>
      <c r="B903" s="1" t="s">
        <v>130</v>
      </c>
      <c r="C903" s="1" t="s">
        <v>49</v>
      </c>
      <c r="D903" s="1" t="s">
        <v>991</v>
      </c>
      <c r="E903" s="1" t="s">
        <v>94</v>
      </c>
      <c r="F903" s="1" t="s">
        <v>95</v>
      </c>
      <c r="G903" s="1" t="s">
        <v>62</v>
      </c>
      <c r="H903" s="33" t="str">
        <f>VLOOKUP(Ahmed[[#This Row],[Category]],Code!$C$2:$D$5,2,0)</f>
        <v>O-102</v>
      </c>
      <c r="I903" s="1" t="s">
        <v>63</v>
      </c>
      <c r="J903" t="s">
        <v>992</v>
      </c>
      <c r="K903" s="1">
        <v>10.440000000000001</v>
      </c>
      <c r="L903" s="33">
        <f>Ahmed[[#This Row],[Sales]]*$L$1</f>
        <v>1566.0000000000002</v>
      </c>
      <c r="M903" s="33"/>
      <c r="N90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03" s="33" t="str">
        <f>IF(Ahmed[[#This Row],[Sales]]&gt;=500,"High","low")</f>
        <v>low</v>
      </c>
      <c r="P903" s="1">
        <v>5</v>
      </c>
      <c r="Q903" s="1">
        <v>0.2</v>
      </c>
      <c r="R903" s="2">
        <v>3.3929999999999989</v>
      </c>
      <c r="S903" s="33">
        <f>Ahmed[[#This Row],[Profit]]-Ahmed[[#This Row],[Discount]]</f>
        <v>3.1929999999999987</v>
      </c>
    </row>
    <row r="904" spans="1:19">
      <c r="A904" s="1">
        <v>902</v>
      </c>
      <c r="B904" s="1" t="s">
        <v>130</v>
      </c>
      <c r="C904" s="1" t="s">
        <v>49</v>
      </c>
      <c r="D904" s="1" t="s">
        <v>991</v>
      </c>
      <c r="E904" s="1" t="s">
        <v>94</v>
      </c>
      <c r="F904" s="1" t="s">
        <v>95</v>
      </c>
      <c r="G904" s="1" t="s">
        <v>62</v>
      </c>
      <c r="H904" s="33" t="str">
        <f>VLOOKUP(Ahmed[[#This Row],[Category]],Code!$C$2:$D$5,2,0)</f>
        <v>O-102</v>
      </c>
      <c r="I904" s="1" t="s">
        <v>79</v>
      </c>
      <c r="J904" t="s">
        <v>993</v>
      </c>
      <c r="K904" s="1">
        <v>18.335999999999999</v>
      </c>
      <c r="L904" s="33">
        <f>Ahmed[[#This Row],[Sales]]*$L$1</f>
        <v>2750.3999999999996</v>
      </c>
      <c r="M904" s="33"/>
      <c r="N9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04" s="33" t="str">
        <f>IF(Ahmed[[#This Row],[Sales]]&gt;=500,"High","low")</f>
        <v>low</v>
      </c>
      <c r="P904" s="1">
        <v>4</v>
      </c>
      <c r="Q904" s="1">
        <v>0.8</v>
      </c>
      <c r="R904" s="2">
        <v>-32.088000000000008</v>
      </c>
      <c r="S904" s="33">
        <f>Ahmed[[#This Row],[Profit]]-Ahmed[[#This Row],[Discount]]</f>
        <v>-32.888000000000005</v>
      </c>
    </row>
    <row r="905" spans="1:19">
      <c r="A905" s="1">
        <v>903</v>
      </c>
      <c r="B905" s="1" t="s">
        <v>130</v>
      </c>
      <c r="C905" s="1" t="s">
        <v>49</v>
      </c>
      <c r="D905" s="1" t="s">
        <v>177</v>
      </c>
      <c r="E905" s="1" t="s">
        <v>139</v>
      </c>
      <c r="F905" s="1" t="s">
        <v>95</v>
      </c>
      <c r="G905" s="1" t="s">
        <v>76</v>
      </c>
      <c r="H905" s="33" t="str">
        <f>VLOOKUP(Ahmed[[#This Row],[Category]],Code!$C$2:$D$5,2,0)</f>
        <v>T-103</v>
      </c>
      <c r="I905" s="1" t="s">
        <v>77</v>
      </c>
      <c r="J905" t="s">
        <v>304</v>
      </c>
      <c r="K905" s="1">
        <v>323.97600000000006</v>
      </c>
      <c r="L905" s="33">
        <f>Ahmed[[#This Row],[Sales]]*$L$1</f>
        <v>48596.400000000009</v>
      </c>
      <c r="M905" s="33"/>
      <c r="N9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05" s="33" t="str">
        <f>IF(Ahmed[[#This Row],[Sales]]&gt;=500,"High","low")</f>
        <v>low</v>
      </c>
      <c r="P905" s="1">
        <v>3</v>
      </c>
      <c r="Q905" s="1">
        <v>0.2</v>
      </c>
      <c r="R905" s="2">
        <v>20.248499999999993</v>
      </c>
      <c r="S905" s="33">
        <f>Ahmed[[#This Row],[Profit]]-Ahmed[[#This Row],[Discount]]</f>
        <v>20.048499999999994</v>
      </c>
    </row>
    <row r="906" spans="1:19">
      <c r="A906" s="1">
        <v>904</v>
      </c>
      <c r="B906" s="1" t="s">
        <v>65</v>
      </c>
      <c r="C906" s="1" t="s">
        <v>49</v>
      </c>
      <c r="D906" s="1" t="s">
        <v>59</v>
      </c>
      <c r="E906" s="1" t="s">
        <v>60</v>
      </c>
      <c r="F906" s="1" t="s">
        <v>61</v>
      </c>
      <c r="G906" s="1" t="s">
        <v>62</v>
      </c>
      <c r="H906" s="33" t="str">
        <f>VLOOKUP(Ahmed[[#This Row],[Category]],Code!$C$2:$D$5,2,0)</f>
        <v>O-102</v>
      </c>
      <c r="I906" s="1" t="s">
        <v>87</v>
      </c>
      <c r="J906" t="s">
        <v>994</v>
      </c>
      <c r="K906" s="1">
        <v>20.04</v>
      </c>
      <c r="L906" s="33">
        <f>Ahmed[[#This Row],[Sales]]*$L$1</f>
        <v>3006</v>
      </c>
      <c r="M906" s="33"/>
      <c r="N9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06" s="33" t="str">
        <f>IF(Ahmed[[#This Row],[Sales]]&gt;=500,"High","low")</f>
        <v>low</v>
      </c>
      <c r="P906" s="1">
        <v>3</v>
      </c>
      <c r="Q906" s="1">
        <v>0</v>
      </c>
      <c r="R906" s="2">
        <v>9.6191999999999993</v>
      </c>
      <c r="S906" s="33">
        <f>Ahmed[[#This Row],[Profit]]-Ahmed[[#This Row],[Discount]]</f>
        <v>9.6191999999999993</v>
      </c>
    </row>
    <row r="907" spans="1:19">
      <c r="A907" s="1">
        <v>905</v>
      </c>
      <c r="B907" s="1" t="s">
        <v>65</v>
      </c>
      <c r="C907" s="1" t="s">
        <v>49</v>
      </c>
      <c r="D907" s="1" t="s">
        <v>59</v>
      </c>
      <c r="E907" s="1" t="s">
        <v>60</v>
      </c>
      <c r="F907" s="1" t="s">
        <v>61</v>
      </c>
      <c r="G907" s="1" t="s">
        <v>62</v>
      </c>
      <c r="H907" s="33" t="str">
        <f>VLOOKUP(Ahmed[[#This Row],[Category]],Code!$C$2:$D$5,2,0)</f>
        <v>O-102</v>
      </c>
      <c r="I907" s="1" t="s">
        <v>70</v>
      </c>
      <c r="J907" t="s">
        <v>828</v>
      </c>
      <c r="K907" s="1">
        <v>64.959999999999994</v>
      </c>
      <c r="L907" s="33">
        <f>Ahmed[[#This Row],[Sales]]*$L$1</f>
        <v>9743.9999999999982</v>
      </c>
      <c r="M907" s="33"/>
      <c r="N9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07" s="33" t="str">
        <f>IF(Ahmed[[#This Row],[Sales]]&gt;=500,"High","low")</f>
        <v>low</v>
      </c>
      <c r="P907" s="1">
        <v>2</v>
      </c>
      <c r="Q907" s="1">
        <v>0</v>
      </c>
      <c r="R907" s="2">
        <v>2.598399999999998</v>
      </c>
      <c r="S907" s="33">
        <f>Ahmed[[#This Row],[Profit]]-Ahmed[[#This Row],[Discount]]</f>
        <v>2.598399999999998</v>
      </c>
    </row>
    <row r="908" spans="1:19">
      <c r="A908" s="1">
        <v>906</v>
      </c>
      <c r="B908" s="1" t="s">
        <v>65</v>
      </c>
      <c r="C908" s="1" t="s">
        <v>49</v>
      </c>
      <c r="D908" s="1" t="s">
        <v>59</v>
      </c>
      <c r="E908" s="1" t="s">
        <v>60</v>
      </c>
      <c r="F908" s="1" t="s">
        <v>61</v>
      </c>
      <c r="G908" s="1" t="s">
        <v>62</v>
      </c>
      <c r="H908" s="33" t="str">
        <f>VLOOKUP(Ahmed[[#This Row],[Category]],Code!$C$2:$D$5,2,0)</f>
        <v>O-102</v>
      </c>
      <c r="I908" s="1" t="s">
        <v>87</v>
      </c>
      <c r="J908" t="s">
        <v>995</v>
      </c>
      <c r="K908" s="1">
        <v>12.96</v>
      </c>
      <c r="L908" s="33">
        <f>Ahmed[[#This Row],[Sales]]*$L$1</f>
        <v>1944.0000000000002</v>
      </c>
      <c r="M908" s="33"/>
      <c r="N90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08" s="33" t="str">
        <f>IF(Ahmed[[#This Row],[Sales]]&gt;=500,"High","low")</f>
        <v>low</v>
      </c>
      <c r="P908" s="1">
        <v>2</v>
      </c>
      <c r="Q908" s="1">
        <v>0</v>
      </c>
      <c r="R908" s="2">
        <v>6.2208000000000006</v>
      </c>
      <c r="S908" s="33">
        <f>Ahmed[[#This Row],[Profit]]-Ahmed[[#This Row],[Discount]]</f>
        <v>6.2208000000000006</v>
      </c>
    </row>
    <row r="909" spans="1:19">
      <c r="A909" s="1">
        <v>907</v>
      </c>
      <c r="B909" s="1" t="s">
        <v>65</v>
      </c>
      <c r="C909" s="1" t="s">
        <v>49</v>
      </c>
      <c r="D909" s="1" t="s">
        <v>161</v>
      </c>
      <c r="E909" s="1" t="s">
        <v>162</v>
      </c>
      <c r="F909" s="1" t="s">
        <v>114</v>
      </c>
      <c r="G909" s="1" t="s">
        <v>53</v>
      </c>
      <c r="H909" s="33" t="str">
        <f>VLOOKUP(Ahmed[[#This Row],[Category]],Code!$C$2:$D$5,2,0)</f>
        <v>F-101</v>
      </c>
      <c r="I909" s="1" t="s">
        <v>54</v>
      </c>
      <c r="J909" t="s">
        <v>996</v>
      </c>
      <c r="K909" s="1">
        <v>323.13600000000002</v>
      </c>
      <c r="L909" s="33">
        <f>Ahmed[[#This Row],[Sales]]*$L$1</f>
        <v>48470.400000000001</v>
      </c>
      <c r="M909" s="33"/>
      <c r="N9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09" s="33" t="str">
        <f>IF(Ahmed[[#This Row],[Sales]]&gt;=500,"High","low")</f>
        <v>low</v>
      </c>
      <c r="P909" s="1">
        <v>4</v>
      </c>
      <c r="Q909" s="1">
        <v>0.2</v>
      </c>
      <c r="R909" s="2">
        <v>12.117599999999968</v>
      </c>
      <c r="S909" s="33">
        <f>Ahmed[[#This Row],[Profit]]-Ahmed[[#This Row],[Discount]]</f>
        <v>11.917599999999968</v>
      </c>
    </row>
    <row r="910" spans="1:19">
      <c r="A910" s="1">
        <v>908</v>
      </c>
      <c r="B910" s="1" t="s">
        <v>65</v>
      </c>
      <c r="C910" s="1" t="s">
        <v>49</v>
      </c>
      <c r="D910" s="1" t="s">
        <v>161</v>
      </c>
      <c r="E910" s="1" t="s">
        <v>162</v>
      </c>
      <c r="F910" s="1" t="s">
        <v>114</v>
      </c>
      <c r="G910" s="1" t="s">
        <v>76</v>
      </c>
      <c r="H910" s="33" t="str">
        <f>VLOOKUP(Ahmed[[#This Row],[Category]],Code!$C$2:$D$5,2,0)</f>
        <v>T-103</v>
      </c>
      <c r="I910" s="1" t="s">
        <v>77</v>
      </c>
      <c r="J910" t="s">
        <v>997</v>
      </c>
      <c r="K910" s="1">
        <v>90.93</v>
      </c>
      <c r="L910" s="33">
        <f>Ahmed[[#This Row],[Sales]]*$L$1</f>
        <v>13639.500000000002</v>
      </c>
      <c r="M910" s="33"/>
      <c r="N9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10" s="33" t="str">
        <f>IF(Ahmed[[#This Row],[Sales]]&gt;=500,"High","low")</f>
        <v>low</v>
      </c>
      <c r="P910" s="1">
        <v>7</v>
      </c>
      <c r="Q910" s="1">
        <v>0</v>
      </c>
      <c r="R910" s="2">
        <v>2.7278999999999964</v>
      </c>
      <c r="S910" s="33">
        <f>Ahmed[[#This Row],[Profit]]-Ahmed[[#This Row],[Discount]]</f>
        <v>2.7278999999999964</v>
      </c>
    </row>
    <row r="911" spans="1:19">
      <c r="A911" s="1">
        <v>909</v>
      </c>
      <c r="B911" s="1" t="s">
        <v>65</v>
      </c>
      <c r="C911" s="1" t="s">
        <v>49</v>
      </c>
      <c r="D911" s="1" t="s">
        <v>161</v>
      </c>
      <c r="E911" s="1" t="s">
        <v>162</v>
      </c>
      <c r="F911" s="1" t="s">
        <v>114</v>
      </c>
      <c r="G911" s="1" t="s">
        <v>62</v>
      </c>
      <c r="H911" s="33" t="str">
        <f>VLOOKUP(Ahmed[[#This Row],[Category]],Code!$C$2:$D$5,2,0)</f>
        <v>O-102</v>
      </c>
      <c r="I911" s="1" t="s">
        <v>79</v>
      </c>
      <c r="J911" t="s">
        <v>998</v>
      </c>
      <c r="K911" s="1">
        <v>52.775999999999996</v>
      </c>
      <c r="L911" s="33">
        <f>Ahmed[[#This Row],[Sales]]*$L$1</f>
        <v>7916.4</v>
      </c>
      <c r="M911" s="33"/>
      <c r="N9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11" s="33" t="str">
        <f>IF(Ahmed[[#This Row],[Sales]]&gt;=500,"High","low")</f>
        <v>low</v>
      </c>
      <c r="P911" s="1">
        <v>3</v>
      </c>
      <c r="Q911" s="1">
        <v>0.2</v>
      </c>
      <c r="R911" s="2">
        <v>19.791</v>
      </c>
      <c r="S911" s="33">
        <f>Ahmed[[#This Row],[Profit]]-Ahmed[[#This Row],[Discount]]</f>
        <v>19.591000000000001</v>
      </c>
    </row>
    <row r="912" spans="1:19">
      <c r="A912" s="1">
        <v>910</v>
      </c>
      <c r="B912" s="1" t="s">
        <v>65</v>
      </c>
      <c r="C912" s="1" t="s">
        <v>92</v>
      </c>
      <c r="D912" s="1" t="s">
        <v>187</v>
      </c>
      <c r="E912" s="1" t="s">
        <v>149</v>
      </c>
      <c r="F912" s="1" t="s">
        <v>95</v>
      </c>
      <c r="G912" s="1" t="s">
        <v>76</v>
      </c>
      <c r="H912" s="33" t="str">
        <f>VLOOKUP(Ahmed[[#This Row],[Category]],Code!$C$2:$D$5,2,0)</f>
        <v>T-103</v>
      </c>
      <c r="I912" s="1" t="s">
        <v>77</v>
      </c>
      <c r="J912" t="s">
        <v>999</v>
      </c>
      <c r="K912" s="1">
        <v>1199.8</v>
      </c>
      <c r="L912" s="33">
        <f>Ahmed[[#This Row],[Sales]]*$L$1</f>
        <v>179970</v>
      </c>
      <c r="M912" s="33"/>
      <c r="N9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12" s="33" t="str">
        <f>IF(Ahmed[[#This Row],[Sales]]&gt;=500,"High","low")</f>
        <v>High</v>
      </c>
      <c r="P912" s="1">
        <v>4</v>
      </c>
      <c r="Q912" s="1">
        <v>0</v>
      </c>
      <c r="R912" s="2">
        <v>323.94600000000003</v>
      </c>
      <c r="S912" s="33">
        <f>Ahmed[[#This Row],[Profit]]-Ahmed[[#This Row],[Discount]]</f>
        <v>323.94600000000003</v>
      </c>
    </row>
    <row r="913" spans="1:19">
      <c r="A913" s="1">
        <v>911</v>
      </c>
      <c r="B913" s="1" t="s">
        <v>65</v>
      </c>
      <c r="C913" s="1" t="s">
        <v>92</v>
      </c>
      <c r="D913" s="1" t="s">
        <v>187</v>
      </c>
      <c r="E913" s="1" t="s">
        <v>149</v>
      </c>
      <c r="F913" s="1" t="s">
        <v>95</v>
      </c>
      <c r="G913" s="1" t="s">
        <v>76</v>
      </c>
      <c r="H913" s="33" t="str">
        <f>VLOOKUP(Ahmed[[#This Row],[Category]],Code!$C$2:$D$5,2,0)</f>
        <v>T-103</v>
      </c>
      <c r="I913" s="1" t="s">
        <v>118</v>
      </c>
      <c r="J913" t="s">
        <v>1000</v>
      </c>
      <c r="K913" s="1">
        <v>1928.7800000000002</v>
      </c>
      <c r="L913" s="33">
        <f>Ahmed[[#This Row],[Sales]]*$L$1</f>
        <v>289317.00000000006</v>
      </c>
      <c r="M913" s="33"/>
      <c r="N9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13" s="33" t="str">
        <f>IF(Ahmed[[#This Row],[Sales]]&gt;=500,"High","low")</f>
        <v>High</v>
      </c>
      <c r="P913" s="1">
        <v>7</v>
      </c>
      <c r="Q913" s="1">
        <v>0</v>
      </c>
      <c r="R913" s="2">
        <v>829.37540000000024</v>
      </c>
      <c r="S913" s="33">
        <f>Ahmed[[#This Row],[Profit]]-Ahmed[[#This Row],[Discount]]</f>
        <v>829.37540000000024</v>
      </c>
    </row>
    <row r="914" spans="1:19">
      <c r="A914" s="1">
        <v>912</v>
      </c>
      <c r="B914" s="1" t="s">
        <v>65</v>
      </c>
      <c r="C914" s="1" t="s">
        <v>92</v>
      </c>
      <c r="D914" s="1" t="s">
        <v>187</v>
      </c>
      <c r="E914" s="1" t="s">
        <v>149</v>
      </c>
      <c r="F914" s="1" t="s">
        <v>95</v>
      </c>
      <c r="G914" s="1" t="s">
        <v>62</v>
      </c>
      <c r="H914" s="33" t="str">
        <f>VLOOKUP(Ahmed[[#This Row],[Category]],Code!$C$2:$D$5,2,0)</f>
        <v>O-102</v>
      </c>
      <c r="I914" s="1" t="s">
        <v>70</v>
      </c>
      <c r="J914" t="s">
        <v>1001</v>
      </c>
      <c r="K914" s="1">
        <v>352.38</v>
      </c>
      <c r="L914" s="33">
        <f>Ahmed[[#This Row],[Sales]]*$L$1</f>
        <v>52857</v>
      </c>
      <c r="M914" s="33"/>
      <c r="N9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14" s="33" t="str">
        <f>IF(Ahmed[[#This Row],[Sales]]&gt;=500,"High","low")</f>
        <v>low</v>
      </c>
      <c r="P914" s="1">
        <v>2</v>
      </c>
      <c r="Q914" s="1">
        <v>0</v>
      </c>
      <c r="R914" s="2">
        <v>81.047399999999982</v>
      </c>
      <c r="S914" s="33">
        <f>Ahmed[[#This Row],[Profit]]-Ahmed[[#This Row],[Discount]]</f>
        <v>81.047399999999982</v>
      </c>
    </row>
    <row r="915" spans="1:19">
      <c r="A915" s="1">
        <v>913</v>
      </c>
      <c r="B915" s="1" t="s">
        <v>65</v>
      </c>
      <c r="C915" s="1" t="s">
        <v>92</v>
      </c>
      <c r="D915" s="1" t="s">
        <v>1002</v>
      </c>
      <c r="E915" s="1" t="s">
        <v>337</v>
      </c>
      <c r="F915" s="1" t="s">
        <v>114</v>
      </c>
      <c r="G915" s="1" t="s">
        <v>53</v>
      </c>
      <c r="H915" s="33" t="str">
        <f>VLOOKUP(Ahmed[[#This Row],[Category]],Code!$C$2:$D$5,2,0)</f>
        <v>F-101</v>
      </c>
      <c r="I915" s="1" t="s">
        <v>72</v>
      </c>
      <c r="J915" t="s">
        <v>553</v>
      </c>
      <c r="K915" s="1">
        <v>22.200000000000003</v>
      </c>
      <c r="L915" s="33">
        <f>Ahmed[[#This Row],[Sales]]*$L$1</f>
        <v>3330.0000000000005</v>
      </c>
      <c r="M915" s="33"/>
      <c r="N9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15" s="33" t="str">
        <f>IF(Ahmed[[#This Row],[Sales]]&gt;=500,"High","low")</f>
        <v>low</v>
      </c>
      <c r="P915" s="1">
        <v>6</v>
      </c>
      <c r="Q915" s="1">
        <v>0</v>
      </c>
      <c r="R915" s="2">
        <v>9.1020000000000021</v>
      </c>
      <c r="S915" s="33">
        <f>Ahmed[[#This Row],[Profit]]-Ahmed[[#This Row],[Discount]]</f>
        <v>9.1020000000000021</v>
      </c>
    </row>
    <row r="916" spans="1:19">
      <c r="A916" s="1">
        <v>914</v>
      </c>
      <c r="B916" s="1" t="s">
        <v>130</v>
      </c>
      <c r="C916" s="1" t="s">
        <v>58</v>
      </c>
      <c r="D916" s="1" t="s">
        <v>927</v>
      </c>
      <c r="E916" s="1" t="s">
        <v>99</v>
      </c>
      <c r="F916" s="1" t="s">
        <v>95</v>
      </c>
      <c r="G916" s="1" t="s">
        <v>53</v>
      </c>
      <c r="H916" s="33" t="str">
        <f>VLOOKUP(Ahmed[[#This Row],[Category]],Code!$C$2:$D$5,2,0)</f>
        <v>F-101</v>
      </c>
      <c r="I916" s="1" t="s">
        <v>72</v>
      </c>
      <c r="J916" t="s">
        <v>453</v>
      </c>
      <c r="K916" s="1">
        <v>46.94</v>
      </c>
      <c r="L916" s="33">
        <f>Ahmed[[#This Row],[Sales]]*$L$1</f>
        <v>7041</v>
      </c>
      <c r="M916" s="33"/>
      <c r="N9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16" s="33" t="str">
        <f>IF(Ahmed[[#This Row],[Sales]]&gt;=500,"High","low")</f>
        <v>low</v>
      </c>
      <c r="P916" s="1">
        <v>1</v>
      </c>
      <c r="Q916" s="1">
        <v>0</v>
      </c>
      <c r="R916" s="2">
        <v>19.2454</v>
      </c>
      <c r="S916" s="33">
        <f>Ahmed[[#This Row],[Profit]]-Ahmed[[#This Row],[Discount]]</f>
        <v>19.2454</v>
      </c>
    </row>
    <row r="917" spans="1:19">
      <c r="A917" s="1">
        <v>915</v>
      </c>
      <c r="B917" s="1" t="s">
        <v>130</v>
      </c>
      <c r="C917" s="1" t="s">
        <v>58</v>
      </c>
      <c r="D917" s="1" t="s">
        <v>927</v>
      </c>
      <c r="E917" s="1" t="s">
        <v>99</v>
      </c>
      <c r="F917" s="1" t="s">
        <v>95</v>
      </c>
      <c r="G917" s="1" t="s">
        <v>76</v>
      </c>
      <c r="H917" s="33" t="str">
        <f>VLOOKUP(Ahmed[[#This Row],[Category]],Code!$C$2:$D$5,2,0)</f>
        <v>T-103</v>
      </c>
      <c r="I917" s="1" t="s">
        <v>118</v>
      </c>
      <c r="J917" t="s">
        <v>631</v>
      </c>
      <c r="K917" s="1">
        <v>143.73000000000002</v>
      </c>
      <c r="L917" s="33">
        <f>Ahmed[[#This Row],[Sales]]*$L$1</f>
        <v>21559.500000000004</v>
      </c>
      <c r="M917" s="33"/>
      <c r="N9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17" s="33" t="str">
        <f>IF(Ahmed[[#This Row],[Sales]]&gt;=500,"High","low")</f>
        <v>low</v>
      </c>
      <c r="P917" s="1">
        <v>9</v>
      </c>
      <c r="Q917" s="1">
        <v>0</v>
      </c>
      <c r="R917" s="2">
        <v>56.054700000000011</v>
      </c>
      <c r="S917" s="33">
        <f>Ahmed[[#This Row],[Profit]]-Ahmed[[#This Row],[Discount]]</f>
        <v>56.054700000000011</v>
      </c>
    </row>
    <row r="918" spans="1:19">
      <c r="A918" s="1">
        <v>916</v>
      </c>
      <c r="B918" s="1" t="s">
        <v>65</v>
      </c>
      <c r="C918" s="1" t="s">
        <v>58</v>
      </c>
      <c r="D918" s="1" t="s">
        <v>311</v>
      </c>
      <c r="E918" s="1" t="s">
        <v>94</v>
      </c>
      <c r="F918" s="1" t="s">
        <v>95</v>
      </c>
      <c r="G918" s="1" t="s">
        <v>53</v>
      </c>
      <c r="H918" s="33" t="str">
        <f>VLOOKUP(Ahmed[[#This Row],[Category]],Code!$C$2:$D$5,2,0)</f>
        <v>F-101</v>
      </c>
      <c r="I918" s="1" t="s">
        <v>68</v>
      </c>
      <c r="J918" t="s">
        <v>1003</v>
      </c>
      <c r="K918" s="1">
        <v>99.918000000000006</v>
      </c>
      <c r="L918" s="33">
        <f>Ahmed[[#This Row],[Sales]]*$L$1</f>
        <v>14987.7</v>
      </c>
      <c r="M918" s="33"/>
      <c r="N9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18" s="33" t="str">
        <f>IF(Ahmed[[#This Row],[Sales]]&gt;=500,"High","low")</f>
        <v>low</v>
      </c>
      <c r="P918" s="1">
        <v>2</v>
      </c>
      <c r="Q918" s="1">
        <v>0.3</v>
      </c>
      <c r="R918" s="2">
        <v>-18.556200000000018</v>
      </c>
      <c r="S918" s="33">
        <f>Ahmed[[#This Row],[Profit]]-Ahmed[[#This Row],[Discount]]</f>
        <v>-18.856200000000019</v>
      </c>
    </row>
    <row r="919" spans="1:19">
      <c r="A919" s="1">
        <v>917</v>
      </c>
      <c r="B919" s="1" t="s">
        <v>65</v>
      </c>
      <c r="C919" s="1" t="s">
        <v>58</v>
      </c>
      <c r="D919" s="1" t="s">
        <v>311</v>
      </c>
      <c r="E919" s="1" t="s">
        <v>94</v>
      </c>
      <c r="F919" s="1" t="s">
        <v>95</v>
      </c>
      <c r="G919" s="1" t="s">
        <v>53</v>
      </c>
      <c r="H919" s="33" t="str">
        <f>VLOOKUP(Ahmed[[#This Row],[Category]],Code!$C$2:$D$5,2,0)</f>
        <v>F-101</v>
      </c>
      <c r="I919" s="1" t="s">
        <v>56</v>
      </c>
      <c r="J919" t="s">
        <v>703</v>
      </c>
      <c r="K919" s="1">
        <v>797.94399999999996</v>
      </c>
      <c r="L919" s="33">
        <f>Ahmed[[#This Row],[Sales]]*$L$1</f>
        <v>119691.59999999999</v>
      </c>
      <c r="M919" s="33"/>
      <c r="N9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19" s="33" t="str">
        <f>IF(Ahmed[[#This Row],[Sales]]&gt;=500,"High","low")</f>
        <v>High</v>
      </c>
      <c r="P919" s="1">
        <v>4</v>
      </c>
      <c r="Q919" s="1">
        <v>0.3</v>
      </c>
      <c r="R919" s="2">
        <v>-56.995999999999981</v>
      </c>
      <c r="S919" s="33">
        <f>Ahmed[[#This Row],[Profit]]-Ahmed[[#This Row],[Discount]]</f>
        <v>-57.295999999999978</v>
      </c>
    </row>
    <row r="920" spans="1:19">
      <c r="A920" s="1">
        <v>918</v>
      </c>
      <c r="B920" s="1" t="s">
        <v>65</v>
      </c>
      <c r="C920" s="1" t="s">
        <v>58</v>
      </c>
      <c r="D920" s="1" t="s">
        <v>311</v>
      </c>
      <c r="E920" s="1" t="s">
        <v>94</v>
      </c>
      <c r="F920" s="1" t="s">
        <v>95</v>
      </c>
      <c r="G920" s="1" t="s">
        <v>62</v>
      </c>
      <c r="H920" s="33" t="str">
        <f>VLOOKUP(Ahmed[[#This Row],[Category]],Code!$C$2:$D$5,2,0)</f>
        <v>O-102</v>
      </c>
      <c r="I920" s="1" t="s">
        <v>79</v>
      </c>
      <c r="J920" t="s">
        <v>463</v>
      </c>
      <c r="K920" s="1">
        <v>8.5679999999999978</v>
      </c>
      <c r="L920" s="33">
        <f>Ahmed[[#This Row],[Sales]]*$L$1</f>
        <v>1285.1999999999996</v>
      </c>
      <c r="M920" s="33"/>
      <c r="N92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20" s="33" t="str">
        <f>IF(Ahmed[[#This Row],[Sales]]&gt;=500,"High","low")</f>
        <v>low</v>
      </c>
      <c r="P920" s="1">
        <v>3</v>
      </c>
      <c r="Q920" s="1">
        <v>0.8</v>
      </c>
      <c r="R920" s="2">
        <v>-14.5656</v>
      </c>
      <c r="S920" s="33">
        <f>Ahmed[[#This Row],[Profit]]-Ahmed[[#This Row],[Discount]]</f>
        <v>-15.365600000000001</v>
      </c>
    </row>
    <row r="921" spans="1:19">
      <c r="A921" s="1">
        <v>919</v>
      </c>
      <c r="B921" s="1" t="s">
        <v>65</v>
      </c>
      <c r="C921" s="1" t="s">
        <v>58</v>
      </c>
      <c r="D921" s="1" t="s">
        <v>360</v>
      </c>
      <c r="E921" s="1" t="s">
        <v>94</v>
      </c>
      <c r="F921" s="1" t="s">
        <v>95</v>
      </c>
      <c r="G921" s="1" t="s">
        <v>62</v>
      </c>
      <c r="H921" s="33" t="str">
        <f>VLOOKUP(Ahmed[[#This Row],[Category]],Code!$C$2:$D$5,2,0)</f>
        <v>O-102</v>
      </c>
      <c r="I921" s="1" t="s">
        <v>123</v>
      </c>
      <c r="J921" t="s">
        <v>902</v>
      </c>
      <c r="K921" s="1">
        <v>149.352</v>
      </c>
      <c r="L921" s="33">
        <f>Ahmed[[#This Row],[Sales]]*$L$1</f>
        <v>22402.799999999999</v>
      </c>
      <c r="M921" s="33"/>
      <c r="N9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21" s="33" t="str">
        <f>IF(Ahmed[[#This Row],[Sales]]&gt;=500,"High","low")</f>
        <v>low</v>
      </c>
      <c r="P921" s="1">
        <v>3</v>
      </c>
      <c r="Q921" s="1">
        <v>0.2</v>
      </c>
      <c r="R921" s="2">
        <v>50.40629999999998</v>
      </c>
      <c r="S921" s="33">
        <f>Ahmed[[#This Row],[Profit]]-Ahmed[[#This Row],[Discount]]</f>
        <v>50.206299999999978</v>
      </c>
    </row>
    <row r="922" spans="1:19">
      <c r="A922" s="1">
        <v>920</v>
      </c>
      <c r="B922" s="1" t="s">
        <v>65</v>
      </c>
      <c r="C922" s="1" t="s">
        <v>58</v>
      </c>
      <c r="D922" s="1" t="s">
        <v>360</v>
      </c>
      <c r="E922" s="1" t="s">
        <v>94</v>
      </c>
      <c r="F922" s="1" t="s">
        <v>95</v>
      </c>
      <c r="G922" s="1" t="s">
        <v>62</v>
      </c>
      <c r="H922" s="33" t="str">
        <f>VLOOKUP(Ahmed[[#This Row],[Category]],Code!$C$2:$D$5,2,0)</f>
        <v>O-102</v>
      </c>
      <c r="I922" s="1" t="s">
        <v>70</v>
      </c>
      <c r="J922" t="s">
        <v>1004</v>
      </c>
      <c r="K922" s="1">
        <v>12.991999999999999</v>
      </c>
      <c r="L922" s="33">
        <f>Ahmed[[#This Row],[Sales]]*$L$1</f>
        <v>1948.8</v>
      </c>
      <c r="M922" s="33"/>
      <c r="N92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22" s="33" t="str">
        <f>IF(Ahmed[[#This Row],[Sales]]&gt;=500,"High","low")</f>
        <v>low</v>
      </c>
      <c r="P922" s="1">
        <v>1</v>
      </c>
      <c r="Q922" s="1">
        <v>0.2</v>
      </c>
      <c r="R922" s="2">
        <v>-0.81199999999999983</v>
      </c>
      <c r="S922" s="33">
        <f>Ahmed[[#This Row],[Profit]]-Ahmed[[#This Row],[Discount]]</f>
        <v>-1.0119999999999998</v>
      </c>
    </row>
    <row r="923" spans="1:19">
      <c r="A923" s="1">
        <v>921</v>
      </c>
      <c r="B923" s="1" t="s">
        <v>65</v>
      </c>
      <c r="C923" s="1" t="s">
        <v>49</v>
      </c>
      <c r="D923" s="1" t="s">
        <v>1005</v>
      </c>
      <c r="E923" s="1" t="s">
        <v>184</v>
      </c>
      <c r="F923" s="1" t="s">
        <v>52</v>
      </c>
      <c r="G923" s="1" t="s">
        <v>62</v>
      </c>
      <c r="H923" s="33" t="str">
        <f>VLOOKUP(Ahmed[[#This Row],[Category]],Code!$C$2:$D$5,2,0)</f>
        <v>O-102</v>
      </c>
      <c r="I923" s="1" t="s">
        <v>70</v>
      </c>
      <c r="J923" t="s">
        <v>835</v>
      </c>
      <c r="K923" s="1">
        <v>24.56</v>
      </c>
      <c r="L923" s="33">
        <f>Ahmed[[#This Row],[Sales]]*$L$1</f>
        <v>3684</v>
      </c>
      <c r="M923" s="33"/>
      <c r="N9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23" s="33" t="str">
        <f>IF(Ahmed[[#This Row],[Sales]]&gt;=500,"High","low")</f>
        <v>low</v>
      </c>
      <c r="P923" s="1">
        <v>2</v>
      </c>
      <c r="Q923" s="1">
        <v>0</v>
      </c>
      <c r="R923" s="2">
        <v>6.8767999999999994</v>
      </c>
      <c r="S923" s="33">
        <f>Ahmed[[#This Row],[Profit]]-Ahmed[[#This Row],[Discount]]</f>
        <v>6.8767999999999994</v>
      </c>
    </row>
    <row r="924" spans="1:19">
      <c r="A924" s="1">
        <v>922</v>
      </c>
      <c r="B924" s="1" t="s">
        <v>65</v>
      </c>
      <c r="C924" s="1" t="s">
        <v>49</v>
      </c>
      <c r="D924" s="1" t="s">
        <v>161</v>
      </c>
      <c r="E924" s="1" t="s">
        <v>162</v>
      </c>
      <c r="F924" s="1" t="s">
        <v>114</v>
      </c>
      <c r="G924" s="1" t="s">
        <v>76</v>
      </c>
      <c r="H924" s="33" t="str">
        <f>VLOOKUP(Ahmed[[#This Row],[Category]],Code!$C$2:$D$5,2,0)</f>
        <v>T-103</v>
      </c>
      <c r="I924" s="1" t="s">
        <v>118</v>
      </c>
      <c r="J924" t="s">
        <v>1006</v>
      </c>
      <c r="K924" s="1">
        <v>85.14</v>
      </c>
      <c r="L924" s="33">
        <f>Ahmed[[#This Row],[Sales]]*$L$1</f>
        <v>12771</v>
      </c>
      <c r="M924" s="33"/>
      <c r="N9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24" s="33" t="str">
        <f>IF(Ahmed[[#This Row],[Sales]]&gt;=500,"High","low")</f>
        <v>low</v>
      </c>
      <c r="P924" s="1">
        <v>3</v>
      </c>
      <c r="Q924" s="1">
        <v>0</v>
      </c>
      <c r="R924" s="2">
        <v>34.907399999999996</v>
      </c>
      <c r="S924" s="33">
        <f>Ahmed[[#This Row],[Profit]]-Ahmed[[#This Row],[Discount]]</f>
        <v>34.907399999999996</v>
      </c>
    </row>
    <row r="925" spans="1:19">
      <c r="A925" s="1">
        <v>923</v>
      </c>
      <c r="B925" s="1" t="s">
        <v>65</v>
      </c>
      <c r="C925" s="1" t="s">
        <v>49</v>
      </c>
      <c r="D925" s="1" t="s">
        <v>161</v>
      </c>
      <c r="E925" s="1" t="s">
        <v>162</v>
      </c>
      <c r="F925" s="1" t="s">
        <v>114</v>
      </c>
      <c r="G925" s="1" t="s">
        <v>76</v>
      </c>
      <c r="H925" s="33" t="str">
        <f>VLOOKUP(Ahmed[[#This Row],[Category]],Code!$C$2:$D$5,2,0)</f>
        <v>T-103</v>
      </c>
      <c r="I925" s="1" t="s">
        <v>77</v>
      </c>
      <c r="J925" t="s">
        <v>1007</v>
      </c>
      <c r="K925" s="1">
        <v>21.99</v>
      </c>
      <c r="L925" s="33">
        <f>Ahmed[[#This Row],[Sales]]*$L$1</f>
        <v>3298.4999999999995</v>
      </c>
      <c r="M925" s="33"/>
      <c r="N9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25" s="33" t="str">
        <f>IF(Ahmed[[#This Row],[Sales]]&gt;=500,"High","low")</f>
        <v>low</v>
      </c>
      <c r="P925" s="1">
        <v>1</v>
      </c>
      <c r="Q925" s="1">
        <v>0</v>
      </c>
      <c r="R925" s="2">
        <v>10.555199999999999</v>
      </c>
      <c r="S925" s="33">
        <f>Ahmed[[#This Row],[Profit]]-Ahmed[[#This Row],[Discount]]</f>
        <v>10.555199999999999</v>
      </c>
    </row>
    <row r="926" spans="1:19">
      <c r="A926" s="1">
        <v>924</v>
      </c>
      <c r="B926" s="1" t="s">
        <v>65</v>
      </c>
      <c r="C926" s="1" t="s">
        <v>49</v>
      </c>
      <c r="D926" s="1" t="s">
        <v>161</v>
      </c>
      <c r="E926" s="1" t="s">
        <v>162</v>
      </c>
      <c r="F926" s="1" t="s">
        <v>114</v>
      </c>
      <c r="G926" s="1" t="s">
        <v>62</v>
      </c>
      <c r="H926" s="33" t="str">
        <f>VLOOKUP(Ahmed[[#This Row],[Category]],Code!$C$2:$D$5,2,0)</f>
        <v>O-102</v>
      </c>
      <c r="I926" s="1" t="s">
        <v>81</v>
      </c>
      <c r="J926" t="s">
        <v>1008</v>
      </c>
      <c r="K926" s="1">
        <v>406.59999999999997</v>
      </c>
      <c r="L926" s="33">
        <f>Ahmed[[#This Row],[Sales]]*$L$1</f>
        <v>60989.999999999993</v>
      </c>
      <c r="M926" s="33"/>
      <c r="N9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26" s="33" t="str">
        <f>IF(Ahmed[[#This Row],[Sales]]&gt;=500,"High","low")</f>
        <v>low</v>
      </c>
      <c r="P926" s="1">
        <v>5</v>
      </c>
      <c r="Q926" s="1">
        <v>0</v>
      </c>
      <c r="R926" s="2">
        <v>113.84799999999998</v>
      </c>
      <c r="S926" s="33">
        <f>Ahmed[[#This Row],[Profit]]-Ahmed[[#This Row],[Discount]]</f>
        <v>113.84799999999998</v>
      </c>
    </row>
    <row r="927" spans="1:19">
      <c r="A927" s="1">
        <v>925</v>
      </c>
      <c r="B927" s="1" t="s">
        <v>65</v>
      </c>
      <c r="C927" s="1" t="s">
        <v>58</v>
      </c>
      <c r="D927" s="1" t="s">
        <v>161</v>
      </c>
      <c r="E927" s="1" t="s">
        <v>162</v>
      </c>
      <c r="F927" s="1" t="s">
        <v>114</v>
      </c>
      <c r="G927" s="1" t="s">
        <v>62</v>
      </c>
      <c r="H927" s="33" t="str">
        <f>VLOOKUP(Ahmed[[#This Row],[Category]],Code!$C$2:$D$5,2,0)</f>
        <v>O-102</v>
      </c>
      <c r="I927" s="1" t="s">
        <v>79</v>
      </c>
      <c r="J927" t="s">
        <v>255</v>
      </c>
      <c r="K927" s="1">
        <v>841.5680000000001</v>
      </c>
      <c r="L927" s="33">
        <f>Ahmed[[#This Row],[Sales]]*$L$1</f>
        <v>126235.20000000001</v>
      </c>
      <c r="M927" s="33"/>
      <c r="N9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27" s="33" t="str">
        <f>IF(Ahmed[[#This Row],[Sales]]&gt;=500,"High","low")</f>
        <v>High</v>
      </c>
      <c r="P927" s="1">
        <v>2</v>
      </c>
      <c r="Q927" s="1">
        <v>0.2</v>
      </c>
      <c r="R927" s="2">
        <v>294.54879999999991</v>
      </c>
      <c r="S927" s="33">
        <f>Ahmed[[#This Row],[Profit]]-Ahmed[[#This Row],[Discount]]</f>
        <v>294.34879999999993</v>
      </c>
    </row>
    <row r="928" spans="1:19">
      <c r="A928" s="1">
        <v>926</v>
      </c>
      <c r="B928" s="1" t="s">
        <v>130</v>
      </c>
      <c r="C928" s="1" t="s">
        <v>49</v>
      </c>
      <c r="D928" s="1" t="s">
        <v>112</v>
      </c>
      <c r="E928" s="1" t="s">
        <v>113</v>
      </c>
      <c r="F928" s="1" t="s">
        <v>114</v>
      </c>
      <c r="G928" s="1" t="s">
        <v>62</v>
      </c>
      <c r="H928" s="33" t="str">
        <f>VLOOKUP(Ahmed[[#This Row],[Category]],Code!$C$2:$D$5,2,0)</f>
        <v>O-102</v>
      </c>
      <c r="I928" s="1" t="s">
        <v>87</v>
      </c>
      <c r="J928" t="s">
        <v>1009</v>
      </c>
      <c r="K928" s="1">
        <v>15.552000000000003</v>
      </c>
      <c r="L928" s="33">
        <f>Ahmed[[#This Row],[Sales]]*$L$1</f>
        <v>2332.8000000000006</v>
      </c>
      <c r="M928" s="33"/>
      <c r="N9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28" s="33" t="str">
        <f>IF(Ahmed[[#This Row],[Sales]]&gt;=500,"High","low")</f>
        <v>low</v>
      </c>
      <c r="P928" s="1">
        <v>3</v>
      </c>
      <c r="Q928" s="1">
        <v>0.2</v>
      </c>
      <c r="R928" s="2">
        <v>5.4432</v>
      </c>
      <c r="S928" s="33">
        <f>Ahmed[[#This Row],[Profit]]-Ahmed[[#This Row],[Discount]]</f>
        <v>5.2431999999999999</v>
      </c>
    </row>
    <row r="929" spans="1:19">
      <c r="A929" s="1">
        <v>927</v>
      </c>
      <c r="B929" s="1" t="s">
        <v>130</v>
      </c>
      <c r="C929" s="1" t="s">
        <v>49</v>
      </c>
      <c r="D929" s="1" t="s">
        <v>112</v>
      </c>
      <c r="E929" s="1" t="s">
        <v>113</v>
      </c>
      <c r="F929" s="1" t="s">
        <v>114</v>
      </c>
      <c r="G929" s="1" t="s">
        <v>76</v>
      </c>
      <c r="H929" s="33" t="str">
        <f>VLOOKUP(Ahmed[[#This Row],[Category]],Code!$C$2:$D$5,2,0)</f>
        <v>T-103</v>
      </c>
      <c r="I929" s="1" t="s">
        <v>118</v>
      </c>
      <c r="J929" t="s">
        <v>1010</v>
      </c>
      <c r="K929" s="1">
        <v>252.00000000000003</v>
      </c>
      <c r="L929" s="33">
        <f>Ahmed[[#This Row],[Sales]]*$L$1</f>
        <v>37800.000000000007</v>
      </c>
      <c r="M929" s="33"/>
      <c r="N9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29" s="33" t="str">
        <f>IF(Ahmed[[#This Row],[Sales]]&gt;=500,"High","low")</f>
        <v>low</v>
      </c>
      <c r="P929" s="1">
        <v>5</v>
      </c>
      <c r="Q929" s="1">
        <v>0.2</v>
      </c>
      <c r="R929" s="2">
        <v>53.550000000000004</v>
      </c>
      <c r="S929" s="33">
        <f>Ahmed[[#This Row],[Profit]]-Ahmed[[#This Row],[Discount]]</f>
        <v>53.35</v>
      </c>
    </row>
    <row r="930" spans="1:19">
      <c r="A930" s="1">
        <v>928</v>
      </c>
      <c r="B930" s="1" t="s">
        <v>65</v>
      </c>
      <c r="C930" s="1" t="s">
        <v>92</v>
      </c>
      <c r="D930" s="1" t="s">
        <v>183</v>
      </c>
      <c r="E930" s="1" t="s">
        <v>184</v>
      </c>
      <c r="F930" s="1" t="s">
        <v>52</v>
      </c>
      <c r="G930" s="1" t="s">
        <v>62</v>
      </c>
      <c r="H930" s="33" t="str">
        <f>VLOOKUP(Ahmed[[#This Row],[Category]],Code!$C$2:$D$5,2,0)</f>
        <v>O-102</v>
      </c>
      <c r="I930" s="1" t="s">
        <v>74</v>
      </c>
      <c r="J930" t="s">
        <v>538</v>
      </c>
      <c r="K930" s="1">
        <v>46.2</v>
      </c>
      <c r="L930" s="33">
        <f>Ahmed[[#This Row],[Sales]]*$L$1</f>
        <v>6930</v>
      </c>
      <c r="M930" s="33"/>
      <c r="N9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30" s="33" t="str">
        <f>IF(Ahmed[[#This Row],[Sales]]&gt;=500,"High","low")</f>
        <v>low</v>
      </c>
      <c r="P930" s="1">
        <v>4</v>
      </c>
      <c r="Q930" s="1">
        <v>0</v>
      </c>
      <c r="R930" s="2">
        <v>12.936</v>
      </c>
      <c r="S930" s="33">
        <f>Ahmed[[#This Row],[Profit]]-Ahmed[[#This Row],[Discount]]</f>
        <v>12.936</v>
      </c>
    </row>
    <row r="931" spans="1:19">
      <c r="A931" s="1">
        <v>929</v>
      </c>
      <c r="B931" s="1" t="s">
        <v>65</v>
      </c>
      <c r="C931" s="1" t="s">
        <v>92</v>
      </c>
      <c r="D931" s="1" t="s">
        <v>183</v>
      </c>
      <c r="E931" s="1" t="s">
        <v>184</v>
      </c>
      <c r="F931" s="1" t="s">
        <v>52</v>
      </c>
      <c r="G931" s="1" t="s">
        <v>62</v>
      </c>
      <c r="H931" s="33" t="str">
        <f>VLOOKUP(Ahmed[[#This Row],[Category]],Code!$C$2:$D$5,2,0)</f>
        <v>O-102</v>
      </c>
      <c r="I931" s="1" t="s">
        <v>81</v>
      </c>
      <c r="J931" t="s">
        <v>543</v>
      </c>
      <c r="K931" s="1">
        <v>28.84</v>
      </c>
      <c r="L931" s="33">
        <f>Ahmed[[#This Row],[Sales]]*$L$1</f>
        <v>4326</v>
      </c>
      <c r="M931" s="33"/>
      <c r="N9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31" s="33" t="str">
        <f>IF(Ahmed[[#This Row],[Sales]]&gt;=500,"High","low")</f>
        <v>low</v>
      </c>
      <c r="P931" s="1">
        <v>2</v>
      </c>
      <c r="Q931" s="1">
        <v>0</v>
      </c>
      <c r="R931" s="2">
        <v>9.517199999999999</v>
      </c>
      <c r="S931" s="33">
        <f>Ahmed[[#This Row],[Profit]]-Ahmed[[#This Row],[Discount]]</f>
        <v>9.517199999999999</v>
      </c>
    </row>
    <row r="932" spans="1:19">
      <c r="A932" s="1">
        <v>930</v>
      </c>
      <c r="B932" s="1" t="s">
        <v>130</v>
      </c>
      <c r="C932" s="1" t="s">
        <v>49</v>
      </c>
      <c r="D932" s="1" t="s">
        <v>1011</v>
      </c>
      <c r="E932" s="1" t="s">
        <v>248</v>
      </c>
      <c r="F932" s="1" t="s">
        <v>114</v>
      </c>
      <c r="G932" s="1" t="s">
        <v>62</v>
      </c>
      <c r="H932" s="33" t="str">
        <f>VLOOKUP(Ahmed[[#This Row],[Category]],Code!$C$2:$D$5,2,0)</f>
        <v>O-102</v>
      </c>
      <c r="I932" s="1" t="s">
        <v>74</v>
      </c>
      <c r="J932" t="s">
        <v>730</v>
      </c>
      <c r="K932" s="1">
        <v>14.592000000000002</v>
      </c>
      <c r="L932" s="33">
        <f>Ahmed[[#This Row],[Sales]]*$L$1</f>
        <v>2188.8000000000002</v>
      </c>
      <c r="M932" s="33"/>
      <c r="N9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32" s="33" t="str">
        <f>IF(Ahmed[[#This Row],[Sales]]&gt;=500,"High","low")</f>
        <v>low</v>
      </c>
      <c r="P932" s="1">
        <v>3</v>
      </c>
      <c r="Q932" s="1">
        <v>0.2</v>
      </c>
      <c r="R932" s="2">
        <v>2.5535999999999985</v>
      </c>
      <c r="S932" s="33">
        <f>Ahmed[[#This Row],[Profit]]-Ahmed[[#This Row],[Discount]]</f>
        <v>2.3535999999999984</v>
      </c>
    </row>
    <row r="933" spans="1:19">
      <c r="A933" s="1">
        <v>931</v>
      </c>
      <c r="B933" s="1" t="s">
        <v>130</v>
      </c>
      <c r="C933" s="1" t="s">
        <v>49</v>
      </c>
      <c r="D933" s="1" t="s">
        <v>1011</v>
      </c>
      <c r="E933" s="1" t="s">
        <v>248</v>
      </c>
      <c r="F933" s="1" t="s">
        <v>114</v>
      </c>
      <c r="G933" s="1" t="s">
        <v>62</v>
      </c>
      <c r="H933" s="33" t="str">
        <f>VLOOKUP(Ahmed[[#This Row],[Category]],Code!$C$2:$D$5,2,0)</f>
        <v>O-102</v>
      </c>
      <c r="I933" s="1" t="s">
        <v>74</v>
      </c>
      <c r="J933" t="s">
        <v>1012</v>
      </c>
      <c r="K933" s="1">
        <v>89.855999999999995</v>
      </c>
      <c r="L933" s="33">
        <f>Ahmed[[#This Row],[Sales]]*$L$1</f>
        <v>13478.4</v>
      </c>
      <c r="M933" s="33"/>
      <c r="N9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33" s="33" t="str">
        <f>IF(Ahmed[[#This Row],[Sales]]&gt;=500,"High","low")</f>
        <v>low</v>
      </c>
      <c r="P933" s="1">
        <v>3</v>
      </c>
      <c r="Q933" s="1">
        <v>0.2</v>
      </c>
      <c r="R933" s="2">
        <v>21.340800000000002</v>
      </c>
      <c r="S933" s="33">
        <f>Ahmed[[#This Row],[Profit]]-Ahmed[[#This Row],[Discount]]</f>
        <v>21.140800000000002</v>
      </c>
    </row>
    <row r="934" spans="1:19">
      <c r="A934" s="1">
        <v>932</v>
      </c>
      <c r="B934" s="1" t="s">
        <v>130</v>
      </c>
      <c r="C934" s="1" t="s">
        <v>49</v>
      </c>
      <c r="D934" s="1" t="s">
        <v>1011</v>
      </c>
      <c r="E934" s="1" t="s">
        <v>248</v>
      </c>
      <c r="F934" s="1" t="s">
        <v>114</v>
      </c>
      <c r="G934" s="1" t="s">
        <v>62</v>
      </c>
      <c r="H934" s="33" t="str">
        <f>VLOOKUP(Ahmed[[#This Row],[Category]],Code!$C$2:$D$5,2,0)</f>
        <v>O-102</v>
      </c>
      <c r="I934" s="1" t="s">
        <v>87</v>
      </c>
      <c r="J934" t="s">
        <v>874</v>
      </c>
      <c r="K934" s="1">
        <v>13.872000000000002</v>
      </c>
      <c r="L934" s="33">
        <f>Ahmed[[#This Row],[Sales]]*$L$1</f>
        <v>2080.8000000000002</v>
      </c>
      <c r="M934" s="33"/>
      <c r="N9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34" s="33" t="str">
        <f>IF(Ahmed[[#This Row],[Sales]]&gt;=500,"High","low")</f>
        <v>low</v>
      </c>
      <c r="P934" s="1">
        <v>3</v>
      </c>
      <c r="Q934" s="1">
        <v>0.2</v>
      </c>
      <c r="R934" s="2">
        <v>5.0286000000000008</v>
      </c>
      <c r="S934" s="33">
        <f>Ahmed[[#This Row],[Profit]]-Ahmed[[#This Row],[Discount]]</f>
        <v>4.8286000000000007</v>
      </c>
    </row>
    <row r="935" spans="1:19">
      <c r="A935" s="1">
        <v>933</v>
      </c>
      <c r="B935" s="1" t="s">
        <v>65</v>
      </c>
      <c r="C935" s="1" t="s">
        <v>49</v>
      </c>
      <c r="D935" s="1" t="s">
        <v>112</v>
      </c>
      <c r="E935" s="1" t="s">
        <v>113</v>
      </c>
      <c r="F935" s="1" t="s">
        <v>114</v>
      </c>
      <c r="G935" s="1" t="s">
        <v>62</v>
      </c>
      <c r="H935" s="33" t="str">
        <f>VLOOKUP(Ahmed[[#This Row],[Category]],Code!$C$2:$D$5,2,0)</f>
        <v>O-102</v>
      </c>
      <c r="I935" s="1" t="s">
        <v>87</v>
      </c>
      <c r="J935" t="s">
        <v>1013</v>
      </c>
      <c r="K935" s="1">
        <v>12.192</v>
      </c>
      <c r="L935" s="33">
        <f>Ahmed[[#This Row],[Sales]]*$L$1</f>
        <v>1828.8</v>
      </c>
      <c r="M935" s="33"/>
      <c r="N93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35" s="33" t="str">
        <f>IF(Ahmed[[#This Row],[Sales]]&gt;=500,"High","low")</f>
        <v>low</v>
      </c>
      <c r="P935" s="1">
        <v>3</v>
      </c>
      <c r="Q935" s="1">
        <v>0.2</v>
      </c>
      <c r="R935" s="2">
        <v>4.1147999999999998</v>
      </c>
      <c r="S935" s="33">
        <f>Ahmed[[#This Row],[Profit]]-Ahmed[[#This Row],[Discount]]</f>
        <v>3.9147999999999996</v>
      </c>
    </row>
    <row r="936" spans="1:19">
      <c r="A936" s="1">
        <v>934</v>
      </c>
      <c r="B936" s="1" t="s">
        <v>65</v>
      </c>
      <c r="C936" s="1" t="s">
        <v>92</v>
      </c>
      <c r="D936" s="1" t="s">
        <v>112</v>
      </c>
      <c r="E936" s="1" t="s">
        <v>113</v>
      </c>
      <c r="F936" s="1" t="s">
        <v>114</v>
      </c>
      <c r="G936" s="1" t="s">
        <v>62</v>
      </c>
      <c r="H936" s="33" t="str">
        <f>VLOOKUP(Ahmed[[#This Row],[Category]],Code!$C$2:$D$5,2,0)</f>
        <v>O-102</v>
      </c>
      <c r="I936" s="1" t="s">
        <v>87</v>
      </c>
      <c r="J936" t="s">
        <v>1014</v>
      </c>
      <c r="K936" s="1">
        <v>45.056000000000004</v>
      </c>
      <c r="L936" s="33">
        <f>Ahmed[[#This Row],[Sales]]*$L$1</f>
        <v>6758.4000000000005</v>
      </c>
      <c r="M936" s="33"/>
      <c r="N9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36" s="33" t="str">
        <f>IF(Ahmed[[#This Row],[Sales]]&gt;=500,"High","low")</f>
        <v>low</v>
      </c>
      <c r="P936" s="1">
        <v>8</v>
      </c>
      <c r="Q936" s="1">
        <v>0.2</v>
      </c>
      <c r="R936" s="2">
        <v>15.206399999999997</v>
      </c>
      <c r="S936" s="33">
        <f>Ahmed[[#This Row],[Profit]]-Ahmed[[#This Row],[Discount]]</f>
        <v>15.006399999999998</v>
      </c>
    </row>
    <row r="937" spans="1:19">
      <c r="A937" s="1">
        <v>935</v>
      </c>
      <c r="B937" s="1" t="s">
        <v>65</v>
      </c>
      <c r="C937" s="1" t="s">
        <v>92</v>
      </c>
      <c r="D937" s="1" t="s">
        <v>112</v>
      </c>
      <c r="E937" s="1" t="s">
        <v>113</v>
      </c>
      <c r="F937" s="1" t="s">
        <v>114</v>
      </c>
      <c r="G937" s="1" t="s">
        <v>62</v>
      </c>
      <c r="H937" s="33" t="str">
        <f>VLOOKUP(Ahmed[[#This Row],[Category]],Code!$C$2:$D$5,2,0)</f>
        <v>O-102</v>
      </c>
      <c r="I937" s="1" t="s">
        <v>79</v>
      </c>
      <c r="J937" t="s">
        <v>1015</v>
      </c>
      <c r="K937" s="1">
        <v>29.718000000000007</v>
      </c>
      <c r="L937" s="33">
        <f>Ahmed[[#This Row],[Sales]]*$L$1</f>
        <v>4457.7000000000007</v>
      </c>
      <c r="M937" s="33"/>
      <c r="N9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37" s="33" t="str">
        <f>IF(Ahmed[[#This Row],[Sales]]&gt;=500,"High","low")</f>
        <v>low</v>
      </c>
      <c r="P937" s="1">
        <v>6</v>
      </c>
      <c r="Q937" s="1">
        <v>0.7</v>
      </c>
      <c r="R937" s="2">
        <v>-21.793199999999992</v>
      </c>
      <c r="S937" s="33">
        <f>Ahmed[[#This Row],[Profit]]-Ahmed[[#This Row],[Discount]]</f>
        <v>-22.493199999999991</v>
      </c>
    </row>
    <row r="938" spans="1:19">
      <c r="A938" s="1">
        <v>936</v>
      </c>
      <c r="B938" s="1" t="s">
        <v>65</v>
      </c>
      <c r="C938" s="1" t="s">
        <v>92</v>
      </c>
      <c r="D938" s="1" t="s">
        <v>112</v>
      </c>
      <c r="E938" s="1" t="s">
        <v>113</v>
      </c>
      <c r="F938" s="1" t="s">
        <v>114</v>
      </c>
      <c r="G938" s="1" t="s">
        <v>62</v>
      </c>
      <c r="H938" s="33" t="str">
        <f>VLOOKUP(Ahmed[[#This Row],[Category]],Code!$C$2:$D$5,2,0)</f>
        <v>O-102</v>
      </c>
      <c r="I938" s="1" t="s">
        <v>87</v>
      </c>
      <c r="J938" t="s">
        <v>960</v>
      </c>
      <c r="K938" s="1">
        <v>15.552000000000003</v>
      </c>
      <c r="L938" s="33">
        <f>Ahmed[[#This Row],[Sales]]*$L$1</f>
        <v>2332.8000000000006</v>
      </c>
      <c r="M938" s="33"/>
      <c r="N9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38" s="33" t="str">
        <f>IF(Ahmed[[#This Row],[Sales]]&gt;=500,"High","low")</f>
        <v>low</v>
      </c>
      <c r="P938" s="1">
        <v>3</v>
      </c>
      <c r="Q938" s="1">
        <v>0.2</v>
      </c>
      <c r="R938" s="2">
        <v>5.4432</v>
      </c>
      <c r="S938" s="33">
        <f>Ahmed[[#This Row],[Profit]]-Ahmed[[#This Row],[Discount]]</f>
        <v>5.2431999999999999</v>
      </c>
    </row>
    <row r="939" spans="1:19">
      <c r="A939" s="1">
        <v>937</v>
      </c>
      <c r="B939" s="1" t="s">
        <v>65</v>
      </c>
      <c r="C939" s="1" t="s">
        <v>92</v>
      </c>
      <c r="D939" s="1" t="s">
        <v>112</v>
      </c>
      <c r="E939" s="1" t="s">
        <v>113</v>
      </c>
      <c r="F939" s="1" t="s">
        <v>114</v>
      </c>
      <c r="G939" s="1" t="s">
        <v>62</v>
      </c>
      <c r="H939" s="33" t="str">
        <f>VLOOKUP(Ahmed[[#This Row],[Category]],Code!$C$2:$D$5,2,0)</f>
        <v>O-102</v>
      </c>
      <c r="I939" s="1" t="s">
        <v>81</v>
      </c>
      <c r="J939" t="s">
        <v>285</v>
      </c>
      <c r="K939" s="1">
        <v>447.69600000000003</v>
      </c>
      <c r="L939" s="33">
        <f>Ahmed[[#This Row],[Sales]]*$L$1</f>
        <v>67154.400000000009</v>
      </c>
      <c r="M939" s="33"/>
      <c r="N9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39" s="33" t="str">
        <f>IF(Ahmed[[#This Row],[Sales]]&gt;=500,"High","low")</f>
        <v>low</v>
      </c>
      <c r="P939" s="1">
        <v>2</v>
      </c>
      <c r="Q939" s="1">
        <v>0.2</v>
      </c>
      <c r="R939" s="2">
        <v>33.577199999999976</v>
      </c>
      <c r="S939" s="33">
        <f>Ahmed[[#This Row],[Profit]]-Ahmed[[#This Row],[Discount]]</f>
        <v>33.377199999999974</v>
      </c>
    </row>
    <row r="940" spans="1:19">
      <c r="A940" s="1">
        <v>938</v>
      </c>
      <c r="B940" s="1" t="s">
        <v>130</v>
      </c>
      <c r="C940" s="1" t="s">
        <v>58</v>
      </c>
      <c r="D940" s="1" t="s">
        <v>1016</v>
      </c>
      <c r="E940" s="1" t="s">
        <v>308</v>
      </c>
      <c r="F940" s="1" t="s">
        <v>61</v>
      </c>
      <c r="G940" s="1" t="s">
        <v>76</v>
      </c>
      <c r="H940" s="33" t="str">
        <f>VLOOKUP(Ahmed[[#This Row],[Category]],Code!$C$2:$D$5,2,0)</f>
        <v>T-103</v>
      </c>
      <c r="I940" s="1" t="s">
        <v>118</v>
      </c>
      <c r="J940" t="s">
        <v>537</v>
      </c>
      <c r="K940" s="1">
        <v>159.99</v>
      </c>
      <c r="L940" s="33">
        <f>Ahmed[[#This Row],[Sales]]*$L$1</f>
        <v>23998.5</v>
      </c>
      <c r="M940" s="33"/>
      <c r="N9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40" s="33" t="str">
        <f>IF(Ahmed[[#This Row],[Sales]]&gt;=500,"High","low")</f>
        <v>low</v>
      </c>
      <c r="P940" s="1">
        <v>1</v>
      </c>
      <c r="Q940" s="1">
        <v>0</v>
      </c>
      <c r="R940" s="2">
        <v>54.396599999999992</v>
      </c>
      <c r="S940" s="33">
        <f>Ahmed[[#This Row],[Profit]]-Ahmed[[#This Row],[Discount]]</f>
        <v>54.396599999999992</v>
      </c>
    </row>
    <row r="941" spans="1:19">
      <c r="A941" s="1">
        <v>939</v>
      </c>
      <c r="B941" s="1" t="s">
        <v>65</v>
      </c>
      <c r="C941" s="1" t="s">
        <v>58</v>
      </c>
      <c r="D941" s="1" t="s">
        <v>1017</v>
      </c>
      <c r="E941" s="1" t="s">
        <v>60</v>
      </c>
      <c r="F941" s="1" t="s">
        <v>61</v>
      </c>
      <c r="G941" s="1" t="s">
        <v>62</v>
      </c>
      <c r="H941" s="33" t="str">
        <f>VLOOKUP(Ahmed[[#This Row],[Category]],Code!$C$2:$D$5,2,0)</f>
        <v>O-102</v>
      </c>
      <c r="I941" s="1" t="s">
        <v>87</v>
      </c>
      <c r="J941" t="s">
        <v>1018</v>
      </c>
      <c r="K941" s="1">
        <v>12.96</v>
      </c>
      <c r="L941" s="33">
        <f>Ahmed[[#This Row],[Sales]]*$L$1</f>
        <v>1944.0000000000002</v>
      </c>
      <c r="M941" s="33"/>
      <c r="N94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41" s="33" t="str">
        <f>IF(Ahmed[[#This Row],[Sales]]&gt;=500,"High","low")</f>
        <v>low</v>
      </c>
      <c r="P941" s="1">
        <v>2</v>
      </c>
      <c r="Q941" s="1">
        <v>0</v>
      </c>
      <c r="R941" s="2">
        <v>6.2208000000000006</v>
      </c>
      <c r="S941" s="33">
        <f>Ahmed[[#This Row],[Profit]]-Ahmed[[#This Row],[Discount]]</f>
        <v>6.2208000000000006</v>
      </c>
    </row>
    <row r="942" spans="1:19">
      <c r="A942" s="1">
        <v>940</v>
      </c>
      <c r="B942" s="1" t="s">
        <v>65</v>
      </c>
      <c r="C942" s="1" t="s">
        <v>58</v>
      </c>
      <c r="D942" s="1" t="s">
        <v>1017</v>
      </c>
      <c r="E942" s="1" t="s">
        <v>60</v>
      </c>
      <c r="F942" s="1" t="s">
        <v>61</v>
      </c>
      <c r="G942" s="1" t="s">
        <v>62</v>
      </c>
      <c r="H942" s="33" t="str">
        <f>VLOOKUP(Ahmed[[#This Row],[Category]],Code!$C$2:$D$5,2,0)</f>
        <v>O-102</v>
      </c>
      <c r="I942" s="1" t="s">
        <v>81</v>
      </c>
      <c r="J942" t="s">
        <v>1019</v>
      </c>
      <c r="K942" s="1">
        <v>134.47999999999999</v>
      </c>
      <c r="L942" s="33">
        <f>Ahmed[[#This Row],[Sales]]*$L$1</f>
        <v>20172</v>
      </c>
      <c r="M942" s="33"/>
      <c r="N9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42" s="33" t="str">
        <f>IF(Ahmed[[#This Row],[Sales]]&gt;=500,"High","low")</f>
        <v>low</v>
      </c>
      <c r="P942" s="1">
        <v>4</v>
      </c>
      <c r="Q942" s="1">
        <v>0</v>
      </c>
      <c r="R942" s="2">
        <v>34.964799999999997</v>
      </c>
      <c r="S942" s="33">
        <f>Ahmed[[#This Row],[Profit]]-Ahmed[[#This Row],[Discount]]</f>
        <v>34.964799999999997</v>
      </c>
    </row>
    <row r="943" spans="1:19">
      <c r="A943" s="1">
        <v>941</v>
      </c>
      <c r="B943" s="1" t="s">
        <v>130</v>
      </c>
      <c r="C943" s="1" t="s">
        <v>58</v>
      </c>
      <c r="D943" s="1" t="s">
        <v>104</v>
      </c>
      <c r="E943" s="1" t="s">
        <v>60</v>
      </c>
      <c r="F943" s="1" t="s">
        <v>61</v>
      </c>
      <c r="G943" s="1" t="s">
        <v>62</v>
      </c>
      <c r="H943" s="33" t="str">
        <f>VLOOKUP(Ahmed[[#This Row],[Category]],Code!$C$2:$D$5,2,0)</f>
        <v>O-102</v>
      </c>
      <c r="I943" s="1" t="s">
        <v>87</v>
      </c>
      <c r="J943" t="s">
        <v>1020</v>
      </c>
      <c r="K943" s="1">
        <v>17.12</v>
      </c>
      <c r="L943" s="33">
        <f>Ahmed[[#This Row],[Sales]]*$L$1</f>
        <v>2568</v>
      </c>
      <c r="M943" s="33"/>
      <c r="N9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43" s="33" t="str">
        <f>IF(Ahmed[[#This Row],[Sales]]&gt;=500,"High","low")</f>
        <v>low</v>
      </c>
      <c r="P943" s="1">
        <v>2</v>
      </c>
      <c r="Q943" s="1">
        <v>0</v>
      </c>
      <c r="R943" s="2">
        <v>8.0464000000000002</v>
      </c>
      <c r="S943" s="33">
        <f>Ahmed[[#This Row],[Profit]]-Ahmed[[#This Row],[Discount]]</f>
        <v>8.0464000000000002</v>
      </c>
    </row>
    <row r="944" spans="1:19">
      <c r="A944" s="1">
        <v>942</v>
      </c>
      <c r="B944" s="1" t="s">
        <v>65</v>
      </c>
      <c r="C944" s="1" t="s">
        <v>58</v>
      </c>
      <c r="D944" s="1" t="s">
        <v>1021</v>
      </c>
      <c r="E944" s="1" t="s">
        <v>60</v>
      </c>
      <c r="F944" s="1" t="s">
        <v>61</v>
      </c>
      <c r="G944" s="1" t="s">
        <v>62</v>
      </c>
      <c r="H944" s="33" t="str">
        <f>VLOOKUP(Ahmed[[#This Row],[Category]],Code!$C$2:$D$5,2,0)</f>
        <v>O-102</v>
      </c>
      <c r="I944" s="1" t="s">
        <v>79</v>
      </c>
      <c r="J944" t="s">
        <v>1022</v>
      </c>
      <c r="K944" s="1">
        <v>6.0960000000000001</v>
      </c>
      <c r="L944" s="33">
        <f>Ahmed[[#This Row],[Sales]]*$L$1</f>
        <v>914.4</v>
      </c>
      <c r="M944" s="33"/>
      <c r="N94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944" s="33" t="str">
        <f>IF(Ahmed[[#This Row],[Sales]]&gt;=500,"High","low")</f>
        <v>low</v>
      </c>
      <c r="P944" s="1">
        <v>2</v>
      </c>
      <c r="Q944" s="1">
        <v>0.2</v>
      </c>
      <c r="R944" s="2">
        <v>2.2098</v>
      </c>
      <c r="S944" s="33">
        <f>Ahmed[[#This Row],[Profit]]-Ahmed[[#This Row],[Discount]]</f>
        <v>2.0097999999999998</v>
      </c>
    </row>
    <row r="945" spans="1:19">
      <c r="A945" s="1">
        <v>943</v>
      </c>
      <c r="B945" s="1" t="s">
        <v>65</v>
      </c>
      <c r="C945" s="1" t="s">
        <v>58</v>
      </c>
      <c r="D945" s="1" t="s">
        <v>1021</v>
      </c>
      <c r="E945" s="1" t="s">
        <v>60</v>
      </c>
      <c r="F945" s="1" t="s">
        <v>61</v>
      </c>
      <c r="G945" s="1" t="s">
        <v>53</v>
      </c>
      <c r="H945" s="33" t="str">
        <f>VLOOKUP(Ahmed[[#This Row],[Category]],Code!$C$2:$D$5,2,0)</f>
        <v>F-101</v>
      </c>
      <c r="I945" s="1" t="s">
        <v>68</v>
      </c>
      <c r="J945" t="s">
        <v>69</v>
      </c>
      <c r="K945" s="1">
        <v>1114.2719999999999</v>
      </c>
      <c r="L945" s="33">
        <f>Ahmed[[#This Row],[Sales]]*$L$1</f>
        <v>167140.79999999999</v>
      </c>
      <c r="M945" s="33"/>
      <c r="N9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45" s="33" t="str">
        <f>IF(Ahmed[[#This Row],[Sales]]&gt;=500,"High","low")</f>
        <v>High</v>
      </c>
      <c r="P945" s="1">
        <v>4</v>
      </c>
      <c r="Q945" s="1">
        <v>0.2</v>
      </c>
      <c r="R945" s="2">
        <v>41.785200000000032</v>
      </c>
      <c r="S945" s="33">
        <f>Ahmed[[#This Row],[Profit]]-Ahmed[[#This Row],[Discount]]</f>
        <v>41.585200000000029</v>
      </c>
    </row>
    <row r="946" spans="1:19">
      <c r="A946" s="1">
        <v>944</v>
      </c>
      <c r="B946" s="1" t="s">
        <v>65</v>
      </c>
      <c r="C946" s="1" t="s">
        <v>49</v>
      </c>
      <c r="D946" s="1" t="s">
        <v>89</v>
      </c>
      <c r="E946" s="1" t="s">
        <v>90</v>
      </c>
      <c r="F946" s="1" t="s">
        <v>61</v>
      </c>
      <c r="G946" s="1" t="s">
        <v>62</v>
      </c>
      <c r="H946" s="33" t="str">
        <f>VLOOKUP(Ahmed[[#This Row],[Category]],Code!$C$2:$D$5,2,0)</f>
        <v>O-102</v>
      </c>
      <c r="I946" s="1" t="s">
        <v>87</v>
      </c>
      <c r="J946" t="s">
        <v>756</v>
      </c>
      <c r="K946" s="1">
        <v>32.400000000000006</v>
      </c>
      <c r="L946" s="33">
        <f>Ahmed[[#This Row],[Sales]]*$L$1</f>
        <v>4860.0000000000009</v>
      </c>
      <c r="M946" s="33"/>
      <c r="N9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46" s="33" t="str">
        <f>IF(Ahmed[[#This Row],[Sales]]&gt;=500,"High","low")</f>
        <v>low</v>
      </c>
      <c r="P946" s="1">
        <v>5</v>
      </c>
      <c r="Q946" s="1">
        <v>0</v>
      </c>
      <c r="R946" s="2">
        <v>15.552000000000001</v>
      </c>
      <c r="S946" s="33">
        <f>Ahmed[[#This Row],[Profit]]-Ahmed[[#This Row],[Discount]]</f>
        <v>15.552000000000001</v>
      </c>
    </row>
    <row r="947" spans="1:19">
      <c r="A947" s="1">
        <v>945</v>
      </c>
      <c r="B947" s="1" t="s">
        <v>65</v>
      </c>
      <c r="C947" s="1" t="s">
        <v>49</v>
      </c>
      <c r="D947" s="1" t="s">
        <v>89</v>
      </c>
      <c r="E947" s="1" t="s">
        <v>90</v>
      </c>
      <c r="F947" s="1" t="s">
        <v>61</v>
      </c>
      <c r="G947" s="1" t="s">
        <v>62</v>
      </c>
      <c r="H947" s="33" t="str">
        <f>VLOOKUP(Ahmed[[#This Row],[Category]],Code!$C$2:$D$5,2,0)</f>
        <v>O-102</v>
      </c>
      <c r="I947" s="1" t="s">
        <v>70</v>
      </c>
      <c r="J947" t="s">
        <v>1023</v>
      </c>
      <c r="K947" s="1">
        <v>540.56999999999994</v>
      </c>
      <c r="L947" s="33">
        <f>Ahmed[[#This Row],[Sales]]*$L$1</f>
        <v>81085.499999999985</v>
      </c>
      <c r="M947" s="33"/>
      <c r="N9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47" s="33" t="str">
        <f>IF(Ahmed[[#This Row],[Sales]]&gt;=500,"High","low")</f>
        <v>High</v>
      </c>
      <c r="P947" s="1">
        <v>3</v>
      </c>
      <c r="Q947" s="1">
        <v>0</v>
      </c>
      <c r="R947" s="2">
        <v>140.54820000000001</v>
      </c>
      <c r="S947" s="33">
        <f>Ahmed[[#This Row],[Profit]]-Ahmed[[#This Row],[Discount]]</f>
        <v>140.54820000000001</v>
      </c>
    </row>
    <row r="948" spans="1:19">
      <c r="A948" s="1">
        <v>946</v>
      </c>
      <c r="B948" s="1" t="s">
        <v>65</v>
      </c>
      <c r="C948" s="1" t="s">
        <v>49</v>
      </c>
      <c r="D948" s="1" t="s">
        <v>89</v>
      </c>
      <c r="E948" s="1" t="s">
        <v>90</v>
      </c>
      <c r="F948" s="1" t="s">
        <v>61</v>
      </c>
      <c r="G948" s="1" t="s">
        <v>62</v>
      </c>
      <c r="H948" s="33" t="str">
        <f>VLOOKUP(Ahmed[[#This Row],[Category]],Code!$C$2:$D$5,2,0)</f>
        <v>O-102</v>
      </c>
      <c r="I948" s="1" t="s">
        <v>79</v>
      </c>
      <c r="J948" t="s">
        <v>1024</v>
      </c>
      <c r="K948" s="1">
        <v>167.76</v>
      </c>
      <c r="L948" s="33">
        <f>Ahmed[[#This Row],[Sales]]*$L$1</f>
        <v>25164</v>
      </c>
      <c r="M948" s="33"/>
      <c r="N9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48" s="33" t="str">
        <f>IF(Ahmed[[#This Row],[Sales]]&gt;=500,"High","low")</f>
        <v>low</v>
      </c>
      <c r="P948" s="1">
        <v>5</v>
      </c>
      <c r="Q948" s="1">
        <v>0.2</v>
      </c>
      <c r="R948" s="2">
        <v>62.91</v>
      </c>
      <c r="S948" s="33">
        <f>Ahmed[[#This Row],[Profit]]-Ahmed[[#This Row],[Discount]]</f>
        <v>62.709999999999994</v>
      </c>
    </row>
    <row r="949" spans="1:19">
      <c r="A949" s="1">
        <v>947</v>
      </c>
      <c r="B949" s="1" t="s">
        <v>130</v>
      </c>
      <c r="C949" s="1" t="s">
        <v>49</v>
      </c>
      <c r="D949" s="1" t="s">
        <v>711</v>
      </c>
      <c r="E949" s="1" t="s">
        <v>180</v>
      </c>
      <c r="F949" s="1" t="s">
        <v>61</v>
      </c>
      <c r="G949" s="1" t="s">
        <v>53</v>
      </c>
      <c r="H949" s="33" t="str">
        <f>VLOOKUP(Ahmed[[#This Row],[Category]],Code!$C$2:$D$5,2,0)</f>
        <v>F-101</v>
      </c>
      <c r="I949" s="1" t="s">
        <v>68</v>
      </c>
      <c r="J949" t="s">
        <v>1025</v>
      </c>
      <c r="K949" s="1">
        <v>393.16500000000002</v>
      </c>
      <c r="L949" s="33">
        <f>Ahmed[[#This Row],[Sales]]*$L$1</f>
        <v>58974.75</v>
      </c>
      <c r="M949" s="33"/>
      <c r="N9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49" s="33" t="str">
        <f>IF(Ahmed[[#This Row],[Sales]]&gt;=500,"High","low")</f>
        <v>low</v>
      </c>
      <c r="P949" s="1">
        <v>3</v>
      </c>
      <c r="Q949" s="1">
        <v>0.5</v>
      </c>
      <c r="R949" s="2">
        <v>-204.44580000000005</v>
      </c>
      <c r="S949" s="33">
        <f>Ahmed[[#This Row],[Profit]]-Ahmed[[#This Row],[Discount]]</f>
        <v>-204.94580000000005</v>
      </c>
    </row>
    <row r="950" spans="1:19">
      <c r="A950" s="1">
        <v>948</v>
      </c>
      <c r="B950" s="1" t="s">
        <v>65</v>
      </c>
      <c r="C950" s="1" t="s">
        <v>92</v>
      </c>
      <c r="D950" s="1" t="s">
        <v>112</v>
      </c>
      <c r="E950" s="1" t="s">
        <v>113</v>
      </c>
      <c r="F950" s="1" t="s">
        <v>114</v>
      </c>
      <c r="G950" s="1" t="s">
        <v>53</v>
      </c>
      <c r="H950" s="33" t="str">
        <f>VLOOKUP(Ahmed[[#This Row],[Category]],Code!$C$2:$D$5,2,0)</f>
        <v>F-101</v>
      </c>
      <c r="I950" s="1" t="s">
        <v>72</v>
      </c>
      <c r="J950" t="s">
        <v>1026</v>
      </c>
      <c r="K950" s="1">
        <v>516.48800000000006</v>
      </c>
      <c r="L950" s="33">
        <f>Ahmed[[#This Row],[Sales]]*$L$1</f>
        <v>77473.200000000012</v>
      </c>
      <c r="M950" s="33"/>
      <c r="N9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50" s="33" t="str">
        <f>IF(Ahmed[[#This Row],[Sales]]&gt;=500,"High","low")</f>
        <v>High</v>
      </c>
      <c r="P950" s="1">
        <v>7</v>
      </c>
      <c r="Q950" s="1">
        <v>0.2</v>
      </c>
      <c r="R950" s="2">
        <v>-12.912200000000027</v>
      </c>
      <c r="S950" s="33">
        <f>Ahmed[[#This Row],[Profit]]-Ahmed[[#This Row],[Discount]]</f>
        <v>-13.112200000000026</v>
      </c>
    </row>
    <row r="951" spans="1:19">
      <c r="A951" s="1">
        <v>949</v>
      </c>
      <c r="B951" s="1" t="s">
        <v>65</v>
      </c>
      <c r="C951" s="1" t="s">
        <v>92</v>
      </c>
      <c r="D951" s="1" t="s">
        <v>112</v>
      </c>
      <c r="E951" s="1" t="s">
        <v>113</v>
      </c>
      <c r="F951" s="1" t="s">
        <v>114</v>
      </c>
      <c r="G951" s="1" t="s">
        <v>53</v>
      </c>
      <c r="H951" s="33" t="str">
        <f>VLOOKUP(Ahmed[[#This Row],[Category]],Code!$C$2:$D$5,2,0)</f>
        <v>F-101</v>
      </c>
      <c r="I951" s="1" t="s">
        <v>72</v>
      </c>
      <c r="J951" t="s">
        <v>398</v>
      </c>
      <c r="K951" s="1">
        <v>1007.2320000000001</v>
      </c>
      <c r="L951" s="33">
        <f>Ahmed[[#This Row],[Sales]]*$L$1</f>
        <v>151084.80000000002</v>
      </c>
      <c r="M951" s="33"/>
      <c r="N9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51" s="33" t="str">
        <f>IF(Ahmed[[#This Row],[Sales]]&gt;=500,"High","low")</f>
        <v>High</v>
      </c>
      <c r="P951" s="1">
        <v>6</v>
      </c>
      <c r="Q951" s="1">
        <v>0.2</v>
      </c>
      <c r="R951" s="2">
        <v>75.542400000000015</v>
      </c>
      <c r="S951" s="33">
        <f>Ahmed[[#This Row],[Profit]]-Ahmed[[#This Row],[Discount]]</f>
        <v>75.342400000000012</v>
      </c>
    </row>
    <row r="952" spans="1:19">
      <c r="A952" s="1">
        <v>950</v>
      </c>
      <c r="B952" s="1" t="s">
        <v>65</v>
      </c>
      <c r="C952" s="1" t="s">
        <v>92</v>
      </c>
      <c r="D952" s="1" t="s">
        <v>112</v>
      </c>
      <c r="E952" s="1" t="s">
        <v>113</v>
      </c>
      <c r="F952" s="1" t="s">
        <v>114</v>
      </c>
      <c r="G952" s="1" t="s">
        <v>53</v>
      </c>
      <c r="H952" s="33" t="str">
        <f>VLOOKUP(Ahmed[[#This Row],[Category]],Code!$C$2:$D$5,2,0)</f>
        <v>F-101</v>
      </c>
      <c r="I952" s="1" t="s">
        <v>68</v>
      </c>
      <c r="J952" t="s">
        <v>1027</v>
      </c>
      <c r="K952" s="1">
        <v>2065.3200000000002</v>
      </c>
      <c r="L952" s="33">
        <f>Ahmed[[#This Row],[Sales]]*$L$1</f>
        <v>309798</v>
      </c>
      <c r="M952" s="33"/>
      <c r="N9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52" s="33" t="str">
        <f>IF(Ahmed[[#This Row],[Sales]]&gt;=500,"High","low")</f>
        <v>High</v>
      </c>
      <c r="P952" s="1">
        <v>12</v>
      </c>
      <c r="Q952" s="1">
        <v>0.4</v>
      </c>
      <c r="R952" s="2">
        <v>-619.59600000000012</v>
      </c>
      <c r="S952" s="33">
        <f>Ahmed[[#This Row],[Profit]]-Ahmed[[#This Row],[Discount]]</f>
        <v>-619.99600000000009</v>
      </c>
    </row>
    <row r="953" spans="1:19">
      <c r="A953" s="1">
        <v>951</v>
      </c>
      <c r="B953" s="1" t="s">
        <v>65</v>
      </c>
      <c r="C953" s="1" t="s">
        <v>92</v>
      </c>
      <c r="D953" s="1" t="s">
        <v>112</v>
      </c>
      <c r="E953" s="1" t="s">
        <v>113</v>
      </c>
      <c r="F953" s="1" t="s">
        <v>114</v>
      </c>
      <c r="G953" s="1" t="s">
        <v>62</v>
      </c>
      <c r="H953" s="33" t="str">
        <f>VLOOKUP(Ahmed[[#This Row],[Category]],Code!$C$2:$D$5,2,0)</f>
        <v>O-102</v>
      </c>
      <c r="I953" s="1" t="s">
        <v>87</v>
      </c>
      <c r="J953" t="s">
        <v>1028</v>
      </c>
      <c r="K953" s="1">
        <v>15.552000000000003</v>
      </c>
      <c r="L953" s="33">
        <f>Ahmed[[#This Row],[Sales]]*$L$1</f>
        <v>2332.8000000000006</v>
      </c>
      <c r="M953" s="33"/>
      <c r="N9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53" s="33" t="str">
        <f>IF(Ahmed[[#This Row],[Sales]]&gt;=500,"High","low")</f>
        <v>low</v>
      </c>
      <c r="P953" s="1">
        <v>3</v>
      </c>
      <c r="Q953" s="1">
        <v>0.2</v>
      </c>
      <c r="R953" s="2">
        <v>5.4432</v>
      </c>
      <c r="S953" s="33">
        <f>Ahmed[[#This Row],[Profit]]-Ahmed[[#This Row],[Discount]]</f>
        <v>5.2431999999999999</v>
      </c>
    </row>
    <row r="954" spans="1:19">
      <c r="A954" s="1">
        <v>952</v>
      </c>
      <c r="B954" s="1" t="s">
        <v>65</v>
      </c>
      <c r="C954" s="1" t="s">
        <v>92</v>
      </c>
      <c r="D954" s="1" t="s">
        <v>112</v>
      </c>
      <c r="E954" s="1" t="s">
        <v>113</v>
      </c>
      <c r="F954" s="1" t="s">
        <v>114</v>
      </c>
      <c r="G954" s="1" t="s">
        <v>62</v>
      </c>
      <c r="H954" s="33" t="str">
        <f>VLOOKUP(Ahmed[[#This Row],[Category]],Code!$C$2:$D$5,2,0)</f>
        <v>O-102</v>
      </c>
      <c r="I954" s="1" t="s">
        <v>87</v>
      </c>
      <c r="J954" t="s">
        <v>396</v>
      </c>
      <c r="K954" s="1">
        <v>25.344000000000001</v>
      </c>
      <c r="L954" s="33">
        <f>Ahmed[[#This Row],[Sales]]*$L$1</f>
        <v>3801.6000000000004</v>
      </c>
      <c r="M954" s="33"/>
      <c r="N9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54" s="33" t="str">
        <f>IF(Ahmed[[#This Row],[Sales]]&gt;=500,"High","low")</f>
        <v>low</v>
      </c>
      <c r="P954" s="1">
        <v>6</v>
      </c>
      <c r="Q954" s="1">
        <v>0.2</v>
      </c>
      <c r="R954" s="2">
        <v>7.92</v>
      </c>
      <c r="S954" s="33">
        <f>Ahmed[[#This Row],[Profit]]-Ahmed[[#This Row],[Discount]]</f>
        <v>7.72</v>
      </c>
    </row>
    <row r="955" spans="1:19">
      <c r="A955" s="1">
        <v>953</v>
      </c>
      <c r="B955" s="1" t="s">
        <v>65</v>
      </c>
      <c r="C955" s="1" t="s">
        <v>49</v>
      </c>
      <c r="D955" s="1" t="s">
        <v>112</v>
      </c>
      <c r="E955" s="1" t="s">
        <v>113</v>
      </c>
      <c r="F955" s="1" t="s">
        <v>114</v>
      </c>
      <c r="G955" s="1" t="s">
        <v>53</v>
      </c>
      <c r="H955" s="33" t="str">
        <f>VLOOKUP(Ahmed[[#This Row],[Category]],Code!$C$2:$D$5,2,0)</f>
        <v>F-101</v>
      </c>
      <c r="I955" s="1" t="s">
        <v>72</v>
      </c>
      <c r="J955" t="s">
        <v>399</v>
      </c>
      <c r="K955" s="1">
        <v>25.472000000000001</v>
      </c>
      <c r="L955" s="33">
        <f>Ahmed[[#This Row],[Sales]]*$L$1</f>
        <v>3820.8</v>
      </c>
      <c r="M955" s="33"/>
      <c r="N9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55" s="33" t="str">
        <f>IF(Ahmed[[#This Row],[Sales]]&gt;=500,"High","low")</f>
        <v>low</v>
      </c>
      <c r="P955" s="1">
        <v>4</v>
      </c>
      <c r="Q955" s="1">
        <v>0.2</v>
      </c>
      <c r="R955" s="2">
        <v>7.6416000000000022</v>
      </c>
      <c r="S955" s="33">
        <f>Ahmed[[#This Row],[Profit]]-Ahmed[[#This Row],[Discount]]</f>
        <v>7.441600000000002</v>
      </c>
    </row>
    <row r="956" spans="1:19">
      <c r="A956" s="1">
        <v>954</v>
      </c>
      <c r="B956" s="1" t="s">
        <v>65</v>
      </c>
      <c r="C956" s="1" t="s">
        <v>49</v>
      </c>
      <c r="D956" s="1" t="s">
        <v>1029</v>
      </c>
      <c r="E956" s="1" t="s">
        <v>94</v>
      </c>
      <c r="F956" s="1" t="s">
        <v>95</v>
      </c>
      <c r="G956" s="1" t="s">
        <v>62</v>
      </c>
      <c r="H956" s="33" t="str">
        <f>VLOOKUP(Ahmed[[#This Row],[Category]],Code!$C$2:$D$5,2,0)</f>
        <v>O-102</v>
      </c>
      <c r="I956" s="1" t="s">
        <v>74</v>
      </c>
      <c r="J956" t="s">
        <v>382</v>
      </c>
      <c r="K956" s="1">
        <v>27.168000000000003</v>
      </c>
      <c r="L956" s="33">
        <f>Ahmed[[#This Row],[Sales]]*$L$1</f>
        <v>4075.2000000000003</v>
      </c>
      <c r="M956" s="33"/>
      <c r="N9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56" s="33" t="str">
        <f>IF(Ahmed[[#This Row],[Sales]]&gt;=500,"High","low")</f>
        <v>low</v>
      </c>
      <c r="P956" s="1">
        <v>2</v>
      </c>
      <c r="Q956" s="1">
        <v>0.2</v>
      </c>
      <c r="R956" s="2">
        <v>2.7168000000000001</v>
      </c>
      <c r="S956" s="33">
        <f>Ahmed[[#This Row],[Profit]]-Ahmed[[#This Row],[Discount]]</f>
        <v>2.5167999999999999</v>
      </c>
    </row>
    <row r="957" spans="1:19">
      <c r="A957" s="1">
        <v>955</v>
      </c>
      <c r="B957" s="1" t="s">
        <v>65</v>
      </c>
      <c r="C957" s="1" t="s">
        <v>49</v>
      </c>
      <c r="D957" s="1" t="s">
        <v>1029</v>
      </c>
      <c r="E957" s="1" t="s">
        <v>94</v>
      </c>
      <c r="F957" s="1" t="s">
        <v>95</v>
      </c>
      <c r="G957" s="1" t="s">
        <v>53</v>
      </c>
      <c r="H957" s="33" t="str">
        <f>VLOOKUP(Ahmed[[#This Row],[Category]],Code!$C$2:$D$5,2,0)</f>
        <v>F-101</v>
      </c>
      <c r="I957" s="1" t="s">
        <v>54</v>
      </c>
      <c r="J957" t="s">
        <v>451</v>
      </c>
      <c r="K957" s="1">
        <v>78.852799999999988</v>
      </c>
      <c r="L957" s="33">
        <f>Ahmed[[#This Row],[Sales]]*$L$1</f>
        <v>11827.919999999998</v>
      </c>
      <c r="M957" s="33"/>
      <c r="N9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57" s="33" t="str">
        <f>IF(Ahmed[[#This Row],[Sales]]&gt;=500,"High","low")</f>
        <v>low</v>
      </c>
      <c r="P957" s="1">
        <v>2</v>
      </c>
      <c r="Q957" s="1">
        <v>0.32</v>
      </c>
      <c r="R957" s="2">
        <v>-11.595999999999997</v>
      </c>
      <c r="S957" s="33">
        <f>Ahmed[[#This Row],[Profit]]-Ahmed[[#This Row],[Discount]]</f>
        <v>-11.915999999999997</v>
      </c>
    </row>
    <row r="958" spans="1:19">
      <c r="A958" s="1">
        <v>956</v>
      </c>
      <c r="B958" s="1" t="s">
        <v>65</v>
      </c>
      <c r="C958" s="1" t="s">
        <v>49</v>
      </c>
      <c r="D958" s="1" t="s">
        <v>187</v>
      </c>
      <c r="E958" s="1" t="s">
        <v>597</v>
      </c>
      <c r="F958" s="1" t="s">
        <v>52</v>
      </c>
      <c r="G958" s="1" t="s">
        <v>62</v>
      </c>
      <c r="H958" s="33" t="str">
        <f>VLOOKUP(Ahmed[[#This Row],[Category]],Code!$C$2:$D$5,2,0)</f>
        <v>O-102</v>
      </c>
      <c r="I958" s="1" t="s">
        <v>70</v>
      </c>
      <c r="J958" t="s">
        <v>167</v>
      </c>
      <c r="K958" s="1">
        <v>173.79999999999998</v>
      </c>
      <c r="L958" s="33">
        <f>Ahmed[[#This Row],[Sales]]*$L$1</f>
        <v>26069.999999999996</v>
      </c>
      <c r="M958" s="33"/>
      <c r="N9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58" s="33" t="str">
        <f>IF(Ahmed[[#This Row],[Sales]]&gt;=500,"High","low")</f>
        <v>low</v>
      </c>
      <c r="P958" s="1">
        <v>5</v>
      </c>
      <c r="Q958" s="1">
        <v>0</v>
      </c>
      <c r="R958" s="2">
        <v>43.449999999999989</v>
      </c>
      <c r="S958" s="33">
        <f>Ahmed[[#This Row],[Profit]]-Ahmed[[#This Row],[Discount]]</f>
        <v>43.449999999999989</v>
      </c>
    </row>
    <row r="959" spans="1:19">
      <c r="A959" s="1">
        <v>957</v>
      </c>
      <c r="B959" s="1" t="s">
        <v>48</v>
      </c>
      <c r="C959" s="1" t="s">
        <v>49</v>
      </c>
      <c r="D959" s="1" t="s">
        <v>264</v>
      </c>
      <c r="E959" s="1" t="s">
        <v>180</v>
      </c>
      <c r="F959" s="1" t="s">
        <v>61</v>
      </c>
      <c r="G959" s="1" t="s">
        <v>76</v>
      </c>
      <c r="H959" s="33" t="str">
        <f>VLOOKUP(Ahmed[[#This Row],[Category]],Code!$C$2:$D$5,2,0)</f>
        <v>T-103</v>
      </c>
      <c r="I959" s="1" t="s">
        <v>77</v>
      </c>
      <c r="J959" t="s">
        <v>968</v>
      </c>
      <c r="K959" s="1">
        <v>29.592000000000002</v>
      </c>
      <c r="L959" s="33">
        <f>Ahmed[[#This Row],[Sales]]*$L$1</f>
        <v>4438.8</v>
      </c>
      <c r="M959" s="33"/>
      <c r="N9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59" s="33" t="str">
        <f>IF(Ahmed[[#This Row],[Sales]]&gt;=500,"High","low")</f>
        <v>low</v>
      </c>
      <c r="P959" s="1">
        <v>1</v>
      </c>
      <c r="Q959" s="1">
        <v>0.2</v>
      </c>
      <c r="R959" s="2">
        <v>2.5893000000000006</v>
      </c>
      <c r="S959" s="33">
        <f>Ahmed[[#This Row],[Profit]]-Ahmed[[#This Row],[Discount]]</f>
        <v>2.3893000000000004</v>
      </c>
    </row>
    <row r="960" spans="1:19">
      <c r="A960" s="1">
        <v>958</v>
      </c>
      <c r="B960" s="1" t="s">
        <v>48</v>
      </c>
      <c r="C960" s="1" t="s">
        <v>49</v>
      </c>
      <c r="D960" s="1" t="s">
        <v>264</v>
      </c>
      <c r="E960" s="1" t="s">
        <v>180</v>
      </c>
      <c r="F960" s="1" t="s">
        <v>61</v>
      </c>
      <c r="G960" s="1" t="s">
        <v>62</v>
      </c>
      <c r="H960" s="33" t="str">
        <f>VLOOKUP(Ahmed[[#This Row],[Category]],Code!$C$2:$D$5,2,0)</f>
        <v>O-102</v>
      </c>
      <c r="I960" s="1" t="s">
        <v>79</v>
      </c>
      <c r="J960" t="s">
        <v>1030</v>
      </c>
      <c r="K960" s="1">
        <v>4.7520000000000007</v>
      </c>
      <c r="L960" s="33">
        <f>Ahmed[[#This Row],[Sales]]*$L$1</f>
        <v>712.80000000000007</v>
      </c>
      <c r="M960" s="33"/>
      <c r="N960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960" s="33" t="str">
        <f>IF(Ahmed[[#This Row],[Sales]]&gt;=500,"High","low")</f>
        <v>low</v>
      </c>
      <c r="P960" s="1">
        <v>2</v>
      </c>
      <c r="Q960" s="1">
        <v>0.7</v>
      </c>
      <c r="R960" s="2">
        <v>-3.1679999999999993</v>
      </c>
      <c r="S960" s="33">
        <f>Ahmed[[#This Row],[Profit]]-Ahmed[[#This Row],[Discount]]</f>
        <v>-3.8679999999999994</v>
      </c>
    </row>
    <row r="961" spans="1:19">
      <c r="A961" s="1">
        <v>959</v>
      </c>
      <c r="B961" s="1" t="s">
        <v>48</v>
      </c>
      <c r="C961" s="1" t="s">
        <v>49</v>
      </c>
      <c r="D961" s="1" t="s">
        <v>264</v>
      </c>
      <c r="E961" s="1" t="s">
        <v>180</v>
      </c>
      <c r="F961" s="1" t="s">
        <v>61</v>
      </c>
      <c r="G961" s="1" t="s">
        <v>62</v>
      </c>
      <c r="H961" s="33" t="str">
        <f>VLOOKUP(Ahmed[[#This Row],[Category]],Code!$C$2:$D$5,2,0)</f>
        <v>O-102</v>
      </c>
      <c r="I961" s="1" t="s">
        <v>87</v>
      </c>
      <c r="J961" t="s">
        <v>1031</v>
      </c>
      <c r="K961" s="1">
        <v>15.552000000000003</v>
      </c>
      <c r="L961" s="33">
        <f>Ahmed[[#This Row],[Sales]]*$L$1</f>
        <v>2332.8000000000006</v>
      </c>
      <c r="M961" s="33"/>
      <c r="N9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61" s="33" t="str">
        <f>IF(Ahmed[[#This Row],[Sales]]&gt;=500,"High","low")</f>
        <v>low</v>
      </c>
      <c r="P961" s="1">
        <v>3</v>
      </c>
      <c r="Q961" s="1">
        <v>0.2</v>
      </c>
      <c r="R961" s="2">
        <v>5.6375999999999999</v>
      </c>
      <c r="S961" s="33">
        <f>Ahmed[[#This Row],[Profit]]-Ahmed[[#This Row],[Discount]]</f>
        <v>5.4375999999999998</v>
      </c>
    </row>
    <row r="962" spans="1:19">
      <c r="A962" s="1">
        <v>960</v>
      </c>
      <c r="B962" s="1" t="s">
        <v>528</v>
      </c>
      <c r="C962" s="1" t="s">
        <v>49</v>
      </c>
      <c r="D962" s="1" t="s">
        <v>864</v>
      </c>
      <c r="E962" s="1" t="s">
        <v>60</v>
      </c>
      <c r="F962" s="1" t="s">
        <v>61</v>
      </c>
      <c r="G962" s="1" t="s">
        <v>53</v>
      </c>
      <c r="H962" s="33" t="str">
        <f>VLOOKUP(Ahmed[[#This Row],[Category]],Code!$C$2:$D$5,2,0)</f>
        <v>F-101</v>
      </c>
      <c r="I962" s="1" t="s">
        <v>72</v>
      </c>
      <c r="J962" t="s">
        <v>1032</v>
      </c>
      <c r="K962" s="1">
        <v>204.6</v>
      </c>
      <c r="L962" s="33">
        <f>Ahmed[[#This Row],[Sales]]*$L$1</f>
        <v>30690</v>
      </c>
      <c r="M962" s="33"/>
      <c r="N9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62" s="33" t="str">
        <f>IF(Ahmed[[#This Row],[Sales]]&gt;=500,"High","low")</f>
        <v>low</v>
      </c>
      <c r="P962" s="1">
        <v>2</v>
      </c>
      <c r="Q962" s="1">
        <v>0</v>
      </c>
      <c r="R962" s="2">
        <v>53.195999999999998</v>
      </c>
      <c r="S962" s="33">
        <f>Ahmed[[#This Row],[Profit]]-Ahmed[[#This Row],[Discount]]</f>
        <v>53.195999999999998</v>
      </c>
    </row>
    <row r="963" spans="1:19">
      <c r="A963" s="1">
        <v>961</v>
      </c>
      <c r="B963" s="1" t="s">
        <v>65</v>
      </c>
      <c r="C963" s="1" t="s">
        <v>58</v>
      </c>
      <c r="D963" s="1" t="s">
        <v>104</v>
      </c>
      <c r="E963" s="1" t="s">
        <v>60</v>
      </c>
      <c r="F963" s="1" t="s">
        <v>61</v>
      </c>
      <c r="G963" s="1" t="s">
        <v>53</v>
      </c>
      <c r="H963" s="33" t="str">
        <f>VLOOKUP(Ahmed[[#This Row],[Category]],Code!$C$2:$D$5,2,0)</f>
        <v>F-101</v>
      </c>
      <c r="I963" s="1" t="s">
        <v>56</v>
      </c>
      <c r="J963" t="s">
        <v>407</v>
      </c>
      <c r="K963" s="1">
        <v>321.56799999999998</v>
      </c>
      <c r="L963" s="33">
        <f>Ahmed[[#This Row],[Sales]]*$L$1</f>
        <v>48235.199999999997</v>
      </c>
      <c r="M963" s="33"/>
      <c r="N9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63" s="33" t="str">
        <f>IF(Ahmed[[#This Row],[Sales]]&gt;=500,"High","low")</f>
        <v>low</v>
      </c>
      <c r="P963" s="1">
        <v>2</v>
      </c>
      <c r="Q963" s="1">
        <v>0.2</v>
      </c>
      <c r="R963" s="2">
        <v>28.137200000000007</v>
      </c>
      <c r="S963" s="33">
        <f>Ahmed[[#This Row],[Profit]]-Ahmed[[#This Row],[Discount]]</f>
        <v>27.937200000000008</v>
      </c>
    </row>
    <row r="964" spans="1:19">
      <c r="A964" s="1">
        <v>962</v>
      </c>
      <c r="B964" s="1" t="s">
        <v>65</v>
      </c>
      <c r="C964" s="1" t="s">
        <v>92</v>
      </c>
      <c r="D964" s="1" t="s">
        <v>669</v>
      </c>
      <c r="E964" s="1" t="s">
        <v>670</v>
      </c>
      <c r="F964" s="1" t="s">
        <v>52</v>
      </c>
      <c r="G964" s="1" t="s">
        <v>62</v>
      </c>
      <c r="H964" s="33" t="str">
        <f>VLOOKUP(Ahmed[[#This Row],[Category]],Code!$C$2:$D$5,2,0)</f>
        <v>O-102</v>
      </c>
      <c r="I964" s="1" t="s">
        <v>79</v>
      </c>
      <c r="J964" t="s">
        <v>1033</v>
      </c>
      <c r="K964" s="1">
        <v>6.24</v>
      </c>
      <c r="L964" s="33">
        <f>Ahmed[[#This Row],[Sales]]*$L$1</f>
        <v>936</v>
      </c>
      <c r="M964" s="33"/>
      <c r="N96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964" s="33" t="str">
        <f>IF(Ahmed[[#This Row],[Sales]]&gt;=500,"High","low")</f>
        <v>low</v>
      </c>
      <c r="P964" s="1">
        <v>2</v>
      </c>
      <c r="Q964" s="1">
        <v>0</v>
      </c>
      <c r="R964" s="2">
        <v>3.0575999999999999</v>
      </c>
      <c r="S964" s="33">
        <f>Ahmed[[#This Row],[Profit]]-Ahmed[[#This Row],[Discount]]</f>
        <v>3.0575999999999999</v>
      </c>
    </row>
    <row r="965" spans="1:19">
      <c r="A965" s="1">
        <v>963</v>
      </c>
      <c r="B965" s="1" t="s">
        <v>130</v>
      </c>
      <c r="C965" s="1" t="s">
        <v>58</v>
      </c>
      <c r="D965" s="1" t="s">
        <v>104</v>
      </c>
      <c r="E965" s="1" t="s">
        <v>60</v>
      </c>
      <c r="F965" s="1" t="s">
        <v>61</v>
      </c>
      <c r="G965" s="1" t="s">
        <v>62</v>
      </c>
      <c r="H965" s="33" t="str">
        <f>VLOOKUP(Ahmed[[#This Row],[Category]],Code!$C$2:$D$5,2,0)</f>
        <v>O-102</v>
      </c>
      <c r="I965" s="1" t="s">
        <v>123</v>
      </c>
      <c r="J965" t="s">
        <v>706</v>
      </c>
      <c r="K965" s="1">
        <v>21.88</v>
      </c>
      <c r="L965" s="33">
        <f>Ahmed[[#This Row],[Sales]]*$L$1</f>
        <v>3282</v>
      </c>
      <c r="M965" s="33"/>
      <c r="N9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65" s="33" t="str">
        <f>IF(Ahmed[[#This Row],[Sales]]&gt;=500,"High","low")</f>
        <v>low</v>
      </c>
      <c r="P965" s="1">
        <v>2</v>
      </c>
      <c r="Q965" s="1">
        <v>0</v>
      </c>
      <c r="R965" s="2">
        <v>10.94</v>
      </c>
      <c r="S965" s="33">
        <f>Ahmed[[#This Row],[Profit]]-Ahmed[[#This Row],[Discount]]</f>
        <v>10.94</v>
      </c>
    </row>
    <row r="966" spans="1:19">
      <c r="A966" s="1">
        <v>964</v>
      </c>
      <c r="B966" s="1" t="s">
        <v>48</v>
      </c>
      <c r="C966" s="1" t="s">
        <v>49</v>
      </c>
      <c r="D966" s="1" t="s">
        <v>1034</v>
      </c>
      <c r="E966" s="1" t="s">
        <v>67</v>
      </c>
      <c r="F966" s="1" t="s">
        <v>52</v>
      </c>
      <c r="G966" s="1" t="s">
        <v>62</v>
      </c>
      <c r="H966" s="33" t="str">
        <f>VLOOKUP(Ahmed[[#This Row],[Category]],Code!$C$2:$D$5,2,0)</f>
        <v>O-102</v>
      </c>
      <c r="I966" s="1" t="s">
        <v>63</v>
      </c>
      <c r="J966" t="s">
        <v>1035</v>
      </c>
      <c r="K966" s="1">
        <v>4.6079999999999997</v>
      </c>
      <c r="L966" s="33">
        <f>Ahmed[[#This Row],[Sales]]*$L$1</f>
        <v>691.19999999999993</v>
      </c>
      <c r="M966" s="33"/>
      <c r="N96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966" s="33" t="str">
        <f>IF(Ahmed[[#This Row],[Sales]]&gt;=500,"High","low")</f>
        <v>low</v>
      </c>
      <c r="P966" s="1">
        <v>2</v>
      </c>
      <c r="Q966" s="1">
        <v>0.2</v>
      </c>
      <c r="R966" s="2">
        <v>1.6704000000000001</v>
      </c>
      <c r="S966" s="33">
        <f>Ahmed[[#This Row],[Profit]]-Ahmed[[#This Row],[Discount]]</f>
        <v>1.4704000000000002</v>
      </c>
    </row>
    <row r="967" spans="1:19">
      <c r="A967" s="1">
        <v>965</v>
      </c>
      <c r="B967" s="1" t="s">
        <v>130</v>
      </c>
      <c r="C967" s="1" t="s">
        <v>92</v>
      </c>
      <c r="D967" s="1" t="s">
        <v>161</v>
      </c>
      <c r="E967" s="1" t="s">
        <v>162</v>
      </c>
      <c r="F967" s="1" t="s">
        <v>114</v>
      </c>
      <c r="G967" s="1" t="s">
        <v>62</v>
      </c>
      <c r="H967" s="33" t="str">
        <f>VLOOKUP(Ahmed[[#This Row],[Category]],Code!$C$2:$D$5,2,0)</f>
        <v>O-102</v>
      </c>
      <c r="I967" s="1" t="s">
        <v>63</v>
      </c>
      <c r="J967" t="s">
        <v>1036</v>
      </c>
      <c r="K967" s="1">
        <v>9.82</v>
      </c>
      <c r="L967" s="33">
        <f>Ahmed[[#This Row],[Sales]]*$L$1</f>
        <v>1473</v>
      </c>
      <c r="M967" s="33"/>
      <c r="N96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67" s="33" t="str">
        <f>IF(Ahmed[[#This Row],[Sales]]&gt;=500,"High","low")</f>
        <v>low</v>
      </c>
      <c r="P967" s="1">
        <v>2</v>
      </c>
      <c r="Q967" s="1">
        <v>0</v>
      </c>
      <c r="R967" s="2">
        <v>4.8117999999999999</v>
      </c>
      <c r="S967" s="33">
        <f>Ahmed[[#This Row],[Profit]]-Ahmed[[#This Row],[Discount]]</f>
        <v>4.8117999999999999</v>
      </c>
    </row>
    <row r="968" spans="1:19">
      <c r="A968" s="1">
        <v>966</v>
      </c>
      <c r="B968" s="1" t="s">
        <v>130</v>
      </c>
      <c r="C968" s="1" t="s">
        <v>92</v>
      </c>
      <c r="D968" s="1" t="s">
        <v>161</v>
      </c>
      <c r="E968" s="1" t="s">
        <v>162</v>
      </c>
      <c r="F968" s="1" t="s">
        <v>114</v>
      </c>
      <c r="G968" s="1" t="s">
        <v>62</v>
      </c>
      <c r="H968" s="33" t="str">
        <f>VLOOKUP(Ahmed[[#This Row],[Category]],Code!$C$2:$D$5,2,0)</f>
        <v>O-102</v>
      </c>
      <c r="I968" s="1" t="s">
        <v>74</v>
      </c>
      <c r="J968" t="s">
        <v>586</v>
      </c>
      <c r="K968" s="1">
        <v>35.97</v>
      </c>
      <c r="L968" s="33">
        <f>Ahmed[[#This Row],[Sales]]*$L$1</f>
        <v>5395.5</v>
      </c>
      <c r="M968" s="33"/>
      <c r="N9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68" s="33" t="str">
        <f>IF(Ahmed[[#This Row],[Sales]]&gt;=500,"High","low")</f>
        <v>low</v>
      </c>
      <c r="P968" s="1">
        <v>3</v>
      </c>
      <c r="Q968" s="1">
        <v>0</v>
      </c>
      <c r="R968" s="2">
        <v>9.7118999999999982</v>
      </c>
      <c r="S968" s="33">
        <f>Ahmed[[#This Row],[Profit]]-Ahmed[[#This Row],[Discount]]</f>
        <v>9.7118999999999982</v>
      </c>
    </row>
    <row r="969" spans="1:19">
      <c r="A969" s="1">
        <v>967</v>
      </c>
      <c r="B969" s="1" t="s">
        <v>130</v>
      </c>
      <c r="C969" s="1" t="s">
        <v>92</v>
      </c>
      <c r="D969" s="1" t="s">
        <v>161</v>
      </c>
      <c r="E969" s="1" t="s">
        <v>162</v>
      </c>
      <c r="F969" s="1" t="s">
        <v>114</v>
      </c>
      <c r="G969" s="1" t="s">
        <v>62</v>
      </c>
      <c r="H969" s="33" t="str">
        <f>VLOOKUP(Ahmed[[#This Row],[Category]],Code!$C$2:$D$5,2,0)</f>
        <v>O-102</v>
      </c>
      <c r="I969" s="1" t="s">
        <v>87</v>
      </c>
      <c r="J969" t="s">
        <v>1037</v>
      </c>
      <c r="K969" s="1">
        <v>12.96</v>
      </c>
      <c r="L969" s="33">
        <f>Ahmed[[#This Row],[Sales]]*$L$1</f>
        <v>1944.0000000000002</v>
      </c>
      <c r="M969" s="33"/>
      <c r="N96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69" s="33" t="str">
        <f>IF(Ahmed[[#This Row],[Sales]]&gt;=500,"High","low")</f>
        <v>low</v>
      </c>
      <c r="P969" s="1">
        <v>2</v>
      </c>
      <c r="Q969" s="1">
        <v>0</v>
      </c>
      <c r="R969" s="2">
        <v>6.2208000000000006</v>
      </c>
      <c r="S969" s="33">
        <f>Ahmed[[#This Row],[Profit]]-Ahmed[[#This Row],[Discount]]</f>
        <v>6.2208000000000006</v>
      </c>
    </row>
    <row r="970" spans="1:19">
      <c r="A970" s="1">
        <v>968</v>
      </c>
      <c r="B970" s="1" t="s">
        <v>130</v>
      </c>
      <c r="C970" s="1" t="s">
        <v>92</v>
      </c>
      <c r="D970" s="1" t="s">
        <v>161</v>
      </c>
      <c r="E970" s="1" t="s">
        <v>162</v>
      </c>
      <c r="F970" s="1" t="s">
        <v>114</v>
      </c>
      <c r="G970" s="1" t="s">
        <v>62</v>
      </c>
      <c r="H970" s="33" t="str">
        <f>VLOOKUP(Ahmed[[#This Row],[Category]],Code!$C$2:$D$5,2,0)</f>
        <v>O-102</v>
      </c>
      <c r="I970" s="1" t="s">
        <v>87</v>
      </c>
      <c r="J970" t="s">
        <v>1038</v>
      </c>
      <c r="K970" s="1">
        <v>191.6</v>
      </c>
      <c r="L970" s="33">
        <f>Ahmed[[#This Row],[Sales]]*$L$1</f>
        <v>28740</v>
      </c>
      <c r="M970" s="33"/>
      <c r="N9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70" s="33" t="str">
        <f>IF(Ahmed[[#This Row],[Sales]]&gt;=500,"High","low")</f>
        <v>low</v>
      </c>
      <c r="P970" s="1">
        <v>4</v>
      </c>
      <c r="Q970" s="1">
        <v>0</v>
      </c>
      <c r="R970" s="2">
        <v>91.967999999999989</v>
      </c>
      <c r="S970" s="33">
        <f>Ahmed[[#This Row],[Profit]]-Ahmed[[#This Row],[Discount]]</f>
        <v>91.967999999999989</v>
      </c>
    </row>
    <row r="971" spans="1:19">
      <c r="A971" s="1">
        <v>969</v>
      </c>
      <c r="B971" s="1" t="s">
        <v>130</v>
      </c>
      <c r="C971" s="1" t="s">
        <v>92</v>
      </c>
      <c r="D971" s="1" t="s">
        <v>161</v>
      </c>
      <c r="E971" s="1" t="s">
        <v>162</v>
      </c>
      <c r="F971" s="1" t="s">
        <v>114</v>
      </c>
      <c r="G971" s="1" t="s">
        <v>62</v>
      </c>
      <c r="H971" s="33" t="str">
        <f>VLOOKUP(Ahmed[[#This Row],[Category]],Code!$C$2:$D$5,2,0)</f>
        <v>O-102</v>
      </c>
      <c r="I971" s="1" t="s">
        <v>63</v>
      </c>
      <c r="J971" t="s">
        <v>1035</v>
      </c>
      <c r="K971" s="1">
        <v>8.64</v>
      </c>
      <c r="L971" s="33">
        <f>Ahmed[[#This Row],[Sales]]*$L$1</f>
        <v>1296</v>
      </c>
      <c r="M971" s="33"/>
      <c r="N97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71" s="33" t="str">
        <f>IF(Ahmed[[#This Row],[Sales]]&gt;=500,"High","low")</f>
        <v>low</v>
      </c>
      <c r="P971" s="1">
        <v>3</v>
      </c>
      <c r="Q971" s="1">
        <v>0</v>
      </c>
      <c r="R971" s="2">
        <v>4.2336</v>
      </c>
      <c r="S971" s="33">
        <f>Ahmed[[#This Row],[Profit]]-Ahmed[[#This Row],[Discount]]</f>
        <v>4.2336</v>
      </c>
    </row>
    <row r="972" spans="1:19">
      <c r="A972" s="1">
        <v>970</v>
      </c>
      <c r="B972" s="1" t="s">
        <v>130</v>
      </c>
      <c r="C972" s="1" t="s">
        <v>92</v>
      </c>
      <c r="D972" s="1" t="s">
        <v>161</v>
      </c>
      <c r="E972" s="1" t="s">
        <v>162</v>
      </c>
      <c r="F972" s="1" t="s">
        <v>114</v>
      </c>
      <c r="G972" s="1" t="s">
        <v>62</v>
      </c>
      <c r="H972" s="33" t="str">
        <f>VLOOKUP(Ahmed[[#This Row],[Category]],Code!$C$2:$D$5,2,0)</f>
        <v>O-102</v>
      </c>
      <c r="I972" s="1" t="s">
        <v>70</v>
      </c>
      <c r="J972" t="s">
        <v>1039</v>
      </c>
      <c r="K972" s="1">
        <v>501.81000000000006</v>
      </c>
      <c r="L972" s="33">
        <f>Ahmed[[#This Row],[Sales]]*$L$1</f>
        <v>75271.500000000015</v>
      </c>
      <c r="M972" s="33"/>
      <c r="N9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72" s="33" t="str">
        <f>IF(Ahmed[[#This Row],[Sales]]&gt;=500,"High","low")</f>
        <v>High</v>
      </c>
      <c r="P972" s="1">
        <v>3</v>
      </c>
      <c r="Q972" s="1">
        <v>0</v>
      </c>
      <c r="R972" s="2">
        <v>0</v>
      </c>
      <c r="S972" s="33">
        <f>Ahmed[[#This Row],[Profit]]-Ahmed[[#This Row],[Discount]]</f>
        <v>0</v>
      </c>
    </row>
    <row r="973" spans="1:19">
      <c r="A973" s="1">
        <v>971</v>
      </c>
      <c r="B973" s="1" t="s">
        <v>48</v>
      </c>
      <c r="C973" s="1" t="s">
        <v>49</v>
      </c>
      <c r="D973" s="1" t="s">
        <v>112</v>
      </c>
      <c r="E973" s="1" t="s">
        <v>113</v>
      </c>
      <c r="F973" s="1" t="s">
        <v>114</v>
      </c>
      <c r="G973" s="1" t="s">
        <v>53</v>
      </c>
      <c r="H973" s="33" t="str">
        <f>VLOOKUP(Ahmed[[#This Row],[Category]],Code!$C$2:$D$5,2,0)</f>
        <v>F-101</v>
      </c>
      <c r="I973" s="1" t="s">
        <v>72</v>
      </c>
      <c r="J973" t="s">
        <v>1040</v>
      </c>
      <c r="K973" s="1">
        <v>127.10400000000001</v>
      </c>
      <c r="L973" s="33">
        <f>Ahmed[[#This Row],[Sales]]*$L$1</f>
        <v>19065.600000000002</v>
      </c>
      <c r="M973" s="33"/>
      <c r="N9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73" s="33" t="str">
        <f>IF(Ahmed[[#This Row],[Sales]]&gt;=500,"High","low")</f>
        <v>low</v>
      </c>
      <c r="P973" s="1">
        <v>6</v>
      </c>
      <c r="Q973" s="1">
        <v>0.2</v>
      </c>
      <c r="R973" s="2">
        <v>28.598399999999998</v>
      </c>
      <c r="S973" s="33">
        <f>Ahmed[[#This Row],[Profit]]-Ahmed[[#This Row],[Discount]]</f>
        <v>28.398399999999999</v>
      </c>
    </row>
    <row r="974" spans="1:19">
      <c r="A974" s="1">
        <v>972</v>
      </c>
      <c r="B974" s="1" t="s">
        <v>48</v>
      </c>
      <c r="C974" s="1" t="s">
        <v>49</v>
      </c>
      <c r="D974" s="1" t="s">
        <v>112</v>
      </c>
      <c r="E974" s="1" t="s">
        <v>113</v>
      </c>
      <c r="F974" s="1" t="s">
        <v>114</v>
      </c>
      <c r="G974" s="1" t="s">
        <v>76</v>
      </c>
      <c r="H974" s="33" t="str">
        <f>VLOOKUP(Ahmed[[#This Row],[Category]],Code!$C$2:$D$5,2,0)</f>
        <v>T-103</v>
      </c>
      <c r="I974" s="1" t="s">
        <v>77</v>
      </c>
      <c r="J974" t="s">
        <v>498</v>
      </c>
      <c r="K974" s="1">
        <v>124.19999999999999</v>
      </c>
      <c r="L974" s="33">
        <f>Ahmed[[#This Row],[Sales]]*$L$1</f>
        <v>18630</v>
      </c>
      <c r="M974" s="33"/>
      <c r="N9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74" s="33" t="str">
        <f>IF(Ahmed[[#This Row],[Sales]]&gt;=500,"High","low")</f>
        <v>low</v>
      </c>
      <c r="P974" s="1">
        <v>3</v>
      </c>
      <c r="Q974" s="1">
        <v>0.4</v>
      </c>
      <c r="R974" s="2">
        <v>-31.050000000000011</v>
      </c>
      <c r="S974" s="33">
        <f>Ahmed[[#This Row],[Profit]]-Ahmed[[#This Row],[Discount]]</f>
        <v>-31.45000000000001</v>
      </c>
    </row>
    <row r="975" spans="1:19">
      <c r="A975" s="1">
        <v>973</v>
      </c>
      <c r="B975" s="1" t="s">
        <v>48</v>
      </c>
      <c r="C975" s="1" t="s">
        <v>49</v>
      </c>
      <c r="D975" s="1" t="s">
        <v>112</v>
      </c>
      <c r="E975" s="1" t="s">
        <v>113</v>
      </c>
      <c r="F975" s="1" t="s">
        <v>114</v>
      </c>
      <c r="G975" s="1" t="s">
        <v>62</v>
      </c>
      <c r="H975" s="33" t="str">
        <f>VLOOKUP(Ahmed[[#This Row],[Category]],Code!$C$2:$D$5,2,0)</f>
        <v>O-102</v>
      </c>
      <c r="I975" s="1" t="s">
        <v>79</v>
      </c>
      <c r="J975" t="s">
        <v>842</v>
      </c>
      <c r="K975" s="1">
        <v>18.588000000000005</v>
      </c>
      <c r="L975" s="33">
        <f>Ahmed[[#This Row],[Sales]]*$L$1</f>
        <v>2788.2000000000007</v>
      </c>
      <c r="M975" s="33"/>
      <c r="N9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75" s="33" t="str">
        <f>IF(Ahmed[[#This Row],[Sales]]&gt;=500,"High","low")</f>
        <v>low</v>
      </c>
      <c r="P975" s="1">
        <v>2</v>
      </c>
      <c r="Q975" s="1">
        <v>0.7</v>
      </c>
      <c r="R975" s="2">
        <v>-13.6312</v>
      </c>
      <c r="S975" s="33">
        <f>Ahmed[[#This Row],[Profit]]-Ahmed[[#This Row],[Discount]]</f>
        <v>-14.331199999999999</v>
      </c>
    </row>
    <row r="976" spans="1:19">
      <c r="A976" s="1">
        <v>974</v>
      </c>
      <c r="B976" s="1" t="s">
        <v>48</v>
      </c>
      <c r="C976" s="1" t="s">
        <v>49</v>
      </c>
      <c r="D976" s="1" t="s">
        <v>112</v>
      </c>
      <c r="E976" s="1" t="s">
        <v>113</v>
      </c>
      <c r="F976" s="1" t="s">
        <v>114</v>
      </c>
      <c r="G976" s="1" t="s">
        <v>62</v>
      </c>
      <c r="H976" s="33" t="str">
        <f>VLOOKUP(Ahmed[[#This Row],[Category]],Code!$C$2:$D$5,2,0)</f>
        <v>O-102</v>
      </c>
      <c r="I976" s="1" t="s">
        <v>63</v>
      </c>
      <c r="J976" t="s">
        <v>496</v>
      </c>
      <c r="K976" s="1">
        <v>30.072000000000003</v>
      </c>
      <c r="L976" s="33">
        <f>Ahmed[[#This Row],[Sales]]*$L$1</f>
        <v>4510.8</v>
      </c>
      <c r="M976" s="33"/>
      <c r="N9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76" s="33" t="str">
        <f>IF(Ahmed[[#This Row],[Sales]]&gt;=500,"High","low")</f>
        <v>low</v>
      </c>
      <c r="P976" s="1">
        <v>3</v>
      </c>
      <c r="Q976" s="1">
        <v>0.2</v>
      </c>
      <c r="R976" s="2">
        <v>10.149299999999997</v>
      </c>
      <c r="S976" s="33">
        <f>Ahmed[[#This Row],[Profit]]-Ahmed[[#This Row],[Discount]]</f>
        <v>9.9492999999999974</v>
      </c>
    </row>
    <row r="977" spans="1:19">
      <c r="A977" s="1">
        <v>975</v>
      </c>
      <c r="B977" s="1" t="s">
        <v>48</v>
      </c>
      <c r="C977" s="1" t="s">
        <v>92</v>
      </c>
      <c r="D977" s="1" t="s">
        <v>161</v>
      </c>
      <c r="E977" s="1" t="s">
        <v>162</v>
      </c>
      <c r="F977" s="1" t="s">
        <v>114</v>
      </c>
      <c r="G977" s="1" t="s">
        <v>76</v>
      </c>
      <c r="H977" s="33" t="str">
        <f>VLOOKUP(Ahmed[[#This Row],[Category]],Code!$C$2:$D$5,2,0)</f>
        <v>T-103</v>
      </c>
      <c r="I977" s="1" t="s">
        <v>77</v>
      </c>
      <c r="J977" t="s">
        <v>700</v>
      </c>
      <c r="K977" s="1">
        <v>160.92999999999998</v>
      </c>
      <c r="L977" s="33">
        <f>Ahmed[[#This Row],[Sales]]*$L$1</f>
        <v>24139.499999999996</v>
      </c>
      <c r="M977" s="33"/>
      <c r="N9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77" s="33" t="str">
        <f>IF(Ahmed[[#This Row],[Sales]]&gt;=500,"High","low")</f>
        <v>low</v>
      </c>
      <c r="P977" s="1">
        <v>7</v>
      </c>
      <c r="Q977" s="1">
        <v>0</v>
      </c>
      <c r="R977" s="2">
        <v>3.2186000000000092</v>
      </c>
      <c r="S977" s="33">
        <f>Ahmed[[#This Row],[Profit]]-Ahmed[[#This Row],[Discount]]</f>
        <v>3.2186000000000092</v>
      </c>
    </row>
    <row r="978" spans="1:19">
      <c r="A978" s="1">
        <v>976</v>
      </c>
      <c r="B978" s="1" t="s">
        <v>48</v>
      </c>
      <c r="C978" s="1" t="s">
        <v>92</v>
      </c>
      <c r="D978" s="1" t="s">
        <v>161</v>
      </c>
      <c r="E978" s="1" t="s">
        <v>162</v>
      </c>
      <c r="F978" s="1" t="s">
        <v>114</v>
      </c>
      <c r="G978" s="1" t="s">
        <v>62</v>
      </c>
      <c r="H978" s="33" t="str">
        <f>VLOOKUP(Ahmed[[#This Row],[Category]],Code!$C$2:$D$5,2,0)</f>
        <v>O-102</v>
      </c>
      <c r="I978" s="1" t="s">
        <v>79</v>
      </c>
      <c r="J978" t="s">
        <v>563</v>
      </c>
      <c r="K978" s="1">
        <v>75.792000000000002</v>
      </c>
      <c r="L978" s="33">
        <f>Ahmed[[#This Row],[Sales]]*$L$1</f>
        <v>11368.800000000001</v>
      </c>
      <c r="M978" s="33"/>
      <c r="N9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78" s="33" t="str">
        <f>IF(Ahmed[[#This Row],[Sales]]&gt;=500,"High","low")</f>
        <v>low</v>
      </c>
      <c r="P978" s="1">
        <v>3</v>
      </c>
      <c r="Q978" s="1">
        <v>0.2</v>
      </c>
      <c r="R978" s="2">
        <v>25.579799999999992</v>
      </c>
      <c r="S978" s="33">
        <f>Ahmed[[#This Row],[Profit]]-Ahmed[[#This Row],[Discount]]</f>
        <v>25.379799999999992</v>
      </c>
    </row>
    <row r="979" spans="1:19">
      <c r="A979" s="1">
        <v>977</v>
      </c>
      <c r="B979" s="1" t="s">
        <v>65</v>
      </c>
      <c r="C979" s="1" t="s">
        <v>49</v>
      </c>
      <c r="D979" s="1" t="s">
        <v>220</v>
      </c>
      <c r="E979" s="1" t="s">
        <v>221</v>
      </c>
      <c r="F979" s="1" t="s">
        <v>61</v>
      </c>
      <c r="G979" s="1" t="s">
        <v>62</v>
      </c>
      <c r="H979" s="33" t="str">
        <f>VLOOKUP(Ahmed[[#This Row],[Category]],Code!$C$2:$D$5,2,0)</f>
        <v>O-102</v>
      </c>
      <c r="I979" s="1" t="s">
        <v>79</v>
      </c>
      <c r="J979" t="s">
        <v>1041</v>
      </c>
      <c r="K979" s="1">
        <v>1.0800000000000003</v>
      </c>
      <c r="L979" s="33">
        <f>Ahmed[[#This Row],[Sales]]*$L$1</f>
        <v>162.00000000000006</v>
      </c>
      <c r="M979" s="33"/>
      <c r="N979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979" s="33" t="str">
        <f>IF(Ahmed[[#This Row],[Sales]]&gt;=500,"High","low")</f>
        <v>low</v>
      </c>
      <c r="P979" s="1">
        <v>2</v>
      </c>
      <c r="Q979" s="1">
        <v>0.7</v>
      </c>
      <c r="R979" s="2">
        <v>-0.79200000000000004</v>
      </c>
      <c r="S979" s="33">
        <f>Ahmed[[#This Row],[Profit]]-Ahmed[[#This Row],[Discount]]</f>
        <v>-1.492</v>
      </c>
    </row>
    <row r="980" spans="1:19">
      <c r="A980" s="1">
        <v>978</v>
      </c>
      <c r="B980" s="1" t="s">
        <v>130</v>
      </c>
      <c r="C980" s="1" t="s">
        <v>58</v>
      </c>
      <c r="D980" s="1" t="s">
        <v>383</v>
      </c>
      <c r="E980" s="1" t="s">
        <v>149</v>
      </c>
      <c r="F980" s="1" t="s">
        <v>95</v>
      </c>
      <c r="G980" s="1" t="s">
        <v>76</v>
      </c>
      <c r="H980" s="33" t="str">
        <f>VLOOKUP(Ahmed[[#This Row],[Category]],Code!$C$2:$D$5,2,0)</f>
        <v>T-103</v>
      </c>
      <c r="I980" s="1" t="s">
        <v>313</v>
      </c>
      <c r="J980" t="s">
        <v>314</v>
      </c>
      <c r="K980" s="1">
        <v>3059.982</v>
      </c>
      <c r="L980" s="33">
        <f>Ahmed[[#This Row],[Sales]]*$L$1</f>
        <v>458997.3</v>
      </c>
      <c r="M980" s="33"/>
      <c r="N9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80" s="33" t="str">
        <f>IF(Ahmed[[#This Row],[Sales]]&gt;=500,"High","low")</f>
        <v>High</v>
      </c>
      <c r="P980" s="1">
        <v>2</v>
      </c>
      <c r="Q980" s="1">
        <v>0.1</v>
      </c>
      <c r="R980" s="2">
        <v>679.99599999999964</v>
      </c>
      <c r="S980" s="33">
        <f>Ahmed[[#This Row],[Profit]]-Ahmed[[#This Row],[Discount]]</f>
        <v>679.89599999999962</v>
      </c>
    </row>
    <row r="981" spans="1:19">
      <c r="A981" s="1">
        <v>979</v>
      </c>
      <c r="B981" s="1" t="s">
        <v>130</v>
      </c>
      <c r="C981" s="1" t="s">
        <v>49</v>
      </c>
      <c r="D981" s="1" t="s">
        <v>256</v>
      </c>
      <c r="E981" s="1" t="s">
        <v>86</v>
      </c>
      <c r="F981" s="1" t="s">
        <v>52</v>
      </c>
      <c r="G981" s="1" t="s">
        <v>62</v>
      </c>
      <c r="H981" s="33" t="str">
        <f>VLOOKUP(Ahmed[[#This Row],[Category]],Code!$C$2:$D$5,2,0)</f>
        <v>O-102</v>
      </c>
      <c r="I981" s="1" t="s">
        <v>79</v>
      </c>
      <c r="J981" t="s">
        <v>766</v>
      </c>
      <c r="K981" s="1">
        <v>3.2820000000000005</v>
      </c>
      <c r="L981" s="33">
        <f>Ahmed[[#This Row],[Sales]]*$L$1</f>
        <v>492.30000000000007</v>
      </c>
      <c r="M981" s="33"/>
      <c r="N981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981" s="33" t="str">
        <f>IF(Ahmed[[#This Row],[Sales]]&gt;=500,"High","low")</f>
        <v>low</v>
      </c>
      <c r="P981" s="1">
        <v>2</v>
      </c>
      <c r="Q981" s="1">
        <v>0.7</v>
      </c>
      <c r="R981" s="2">
        <v>-2.6256000000000004</v>
      </c>
      <c r="S981" s="33">
        <f>Ahmed[[#This Row],[Profit]]-Ahmed[[#This Row],[Discount]]</f>
        <v>-3.3256000000000006</v>
      </c>
    </row>
    <row r="982" spans="1:19">
      <c r="A982" s="1">
        <v>980</v>
      </c>
      <c r="B982" s="1" t="s">
        <v>130</v>
      </c>
      <c r="C982" s="1" t="s">
        <v>58</v>
      </c>
      <c r="D982" s="1" t="s">
        <v>247</v>
      </c>
      <c r="E982" s="1" t="s">
        <v>156</v>
      </c>
      <c r="F982" s="1" t="s">
        <v>95</v>
      </c>
      <c r="G982" s="1" t="s">
        <v>62</v>
      </c>
      <c r="H982" s="33" t="str">
        <f>VLOOKUP(Ahmed[[#This Row],[Category]],Code!$C$2:$D$5,2,0)</f>
        <v>O-102</v>
      </c>
      <c r="I982" s="1" t="s">
        <v>87</v>
      </c>
      <c r="J982" t="s">
        <v>1042</v>
      </c>
      <c r="K982" s="1">
        <v>34.019999999999996</v>
      </c>
      <c r="L982" s="33">
        <f>Ahmed[[#This Row],[Sales]]*$L$1</f>
        <v>5102.9999999999991</v>
      </c>
      <c r="M982" s="33"/>
      <c r="N9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82" s="33" t="str">
        <f>IF(Ahmed[[#This Row],[Sales]]&gt;=500,"High","low")</f>
        <v>low</v>
      </c>
      <c r="P982" s="1">
        <v>3</v>
      </c>
      <c r="Q982" s="1">
        <v>0</v>
      </c>
      <c r="R982" s="2">
        <v>16.669799999999999</v>
      </c>
      <c r="S982" s="33">
        <f>Ahmed[[#This Row],[Profit]]-Ahmed[[#This Row],[Discount]]</f>
        <v>16.669799999999999</v>
      </c>
    </row>
    <row r="983" spans="1:19">
      <c r="A983" s="1">
        <v>981</v>
      </c>
      <c r="B983" s="1" t="s">
        <v>65</v>
      </c>
      <c r="C983" s="1" t="s">
        <v>49</v>
      </c>
      <c r="D983" s="1" t="s">
        <v>161</v>
      </c>
      <c r="E983" s="1" t="s">
        <v>162</v>
      </c>
      <c r="F983" s="1" t="s">
        <v>114</v>
      </c>
      <c r="G983" s="1" t="s">
        <v>53</v>
      </c>
      <c r="H983" s="33" t="str">
        <f>VLOOKUP(Ahmed[[#This Row],[Category]],Code!$C$2:$D$5,2,0)</f>
        <v>F-101</v>
      </c>
      <c r="I983" s="1" t="s">
        <v>56</v>
      </c>
      <c r="J983" t="s">
        <v>907</v>
      </c>
      <c r="K983" s="1">
        <v>599.29200000000003</v>
      </c>
      <c r="L983" s="33">
        <f>Ahmed[[#This Row],[Sales]]*$L$1</f>
        <v>89893.8</v>
      </c>
      <c r="M983" s="33"/>
      <c r="N9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83" s="33" t="str">
        <f>IF(Ahmed[[#This Row],[Sales]]&gt;=500,"High","low")</f>
        <v>High</v>
      </c>
      <c r="P983" s="1">
        <v>6</v>
      </c>
      <c r="Q983" s="1">
        <v>0.1</v>
      </c>
      <c r="R983" s="2">
        <v>93.223199999999977</v>
      </c>
      <c r="S983" s="33">
        <f>Ahmed[[#This Row],[Profit]]-Ahmed[[#This Row],[Discount]]</f>
        <v>93.123199999999983</v>
      </c>
    </row>
    <row r="984" spans="1:19">
      <c r="A984" s="1">
        <v>982</v>
      </c>
      <c r="B984" s="1" t="s">
        <v>48</v>
      </c>
      <c r="C984" s="1" t="s">
        <v>49</v>
      </c>
      <c r="D984" s="1" t="s">
        <v>592</v>
      </c>
      <c r="E984" s="1" t="s">
        <v>232</v>
      </c>
      <c r="F984" s="1" t="s">
        <v>61</v>
      </c>
      <c r="G984" s="1" t="s">
        <v>62</v>
      </c>
      <c r="H984" s="33" t="str">
        <f>VLOOKUP(Ahmed[[#This Row],[Category]],Code!$C$2:$D$5,2,0)</f>
        <v>O-102</v>
      </c>
      <c r="I984" s="1" t="s">
        <v>74</v>
      </c>
      <c r="J984" t="s">
        <v>1043</v>
      </c>
      <c r="K984" s="1">
        <v>3.3920000000000003</v>
      </c>
      <c r="L984" s="33">
        <f>Ahmed[[#This Row],[Sales]]*$L$1</f>
        <v>508.80000000000007</v>
      </c>
      <c r="M984" s="33"/>
      <c r="N98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984" s="33" t="str">
        <f>IF(Ahmed[[#This Row],[Sales]]&gt;=500,"High","low")</f>
        <v>low</v>
      </c>
      <c r="P984" s="1">
        <v>1</v>
      </c>
      <c r="Q984" s="1">
        <v>0.2</v>
      </c>
      <c r="R984" s="2">
        <v>0.80559999999999987</v>
      </c>
      <c r="S984" s="33">
        <f>Ahmed[[#This Row],[Profit]]-Ahmed[[#This Row],[Discount]]</f>
        <v>0.60559999999999992</v>
      </c>
    </row>
    <row r="985" spans="1:19">
      <c r="A985" s="1">
        <v>983</v>
      </c>
      <c r="B985" s="1" t="s">
        <v>48</v>
      </c>
      <c r="C985" s="1" t="s">
        <v>49</v>
      </c>
      <c r="D985" s="1" t="s">
        <v>592</v>
      </c>
      <c r="E985" s="1" t="s">
        <v>232</v>
      </c>
      <c r="F985" s="1" t="s">
        <v>61</v>
      </c>
      <c r="G985" s="1" t="s">
        <v>76</v>
      </c>
      <c r="H985" s="33" t="str">
        <f>VLOOKUP(Ahmed[[#This Row],[Category]],Code!$C$2:$D$5,2,0)</f>
        <v>T-103</v>
      </c>
      <c r="I985" s="1" t="s">
        <v>77</v>
      </c>
      <c r="J985" t="s">
        <v>1044</v>
      </c>
      <c r="K985" s="1">
        <v>559.98400000000004</v>
      </c>
      <c r="L985" s="33">
        <f>Ahmed[[#This Row],[Sales]]*$L$1</f>
        <v>83997.6</v>
      </c>
      <c r="M985" s="33"/>
      <c r="N9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85" s="33" t="str">
        <f>IF(Ahmed[[#This Row],[Sales]]&gt;=500,"High","low")</f>
        <v>High</v>
      </c>
      <c r="P985" s="1">
        <v>2</v>
      </c>
      <c r="Q985" s="1">
        <v>0.2</v>
      </c>
      <c r="R985" s="2">
        <v>55.998400000000032</v>
      </c>
      <c r="S985" s="33">
        <f>Ahmed[[#This Row],[Profit]]-Ahmed[[#This Row],[Discount]]</f>
        <v>55.798400000000029</v>
      </c>
    </row>
    <row r="986" spans="1:19">
      <c r="A986" s="1">
        <v>984</v>
      </c>
      <c r="B986" s="1" t="s">
        <v>48</v>
      </c>
      <c r="C986" s="1" t="s">
        <v>49</v>
      </c>
      <c r="D986" s="1" t="s">
        <v>592</v>
      </c>
      <c r="E986" s="1" t="s">
        <v>232</v>
      </c>
      <c r="F986" s="1" t="s">
        <v>61</v>
      </c>
      <c r="G986" s="1" t="s">
        <v>53</v>
      </c>
      <c r="H986" s="33" t="str">
        <f>VLOOKUP(Ahmed[[#This Row],[Category]],Code!$C$2:$D$5,2,0)</f>
        <v>F-101</v>
      </c>
      <c r="I986" s="1" t="s">
        <v>56</v>
      </c>
      <c r="J986" t="s">
        <v>939</v>
      </c>
      <c r="K986" s="1">
        <v>603.91999999999996</v>
      </c>
      <c r="L986" s="33">
        <f>Ahmed[[#This Row],[Sales]]*$L$1</f>
        <v>90588</v>
      </c>
      <c r="M986" s="33"/>
      <c r="N9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86" s="33" t="str">
        <f>IF(Ahmed[[#This Row],[Sales]]&gt;=500,"High","low")</f>
        <v>High</v>
      </c>
      <c r="P986" s="1">
        <v>5</v>
      </c>
      <c r="Q986" s="1">
        <v>0.2</v>
      </c>
      <c r="R986" s="2">
        <v>75.489999999999924</v>
      </c>
      <c r="S986" s="33">
        <f>Ahmed[[#This Row],[Profit]]-Ahmed[[#This Row],[Discount]]</f>
        <v>75.289999999999921</v>
      </c>
    </row>
    <row r="987" spans="1:19">
      <c r="A987" s="1">
        <v>985</v>
      </c>
      <c r="B987" s="1" t="s">
        <v>65</v>
      </c>
      <c r="C987" s="1" t="s">
        <v>92</v>
      </c>
      <c r="D987" s="1" t="s">
        <v>286</v>
      </c>
      <c r="E987" s="1" t="s">
        <v>94</v>
      </c>
      <c r="F987" s="1" t="s">
        <v>95</v>
      </c>
      <c r="G987" s="1" t="s">
        <v>62</v>
      </c>
      <c r="H987" s="33" t="str">
        <f>VLOOKUP(Ahmed[[#This Row],[Category]],Code!$C$2:$D$5,2,0)</f>
        <v>O-102</v>
      </c>
      <c r="I987" s="1" t="s">
        <v>63</v>
      </c>
      <c r="J987" t="s">
        <v>910</v>
      </c>
      <c r="K987" s="1">
        <v>7.9680000000000009</v>
      </c>
      <c r="L987" s="33">
        <f>Ahmed[[#This Row],[Sales]]*$L$1</f>
        <v>1195.2</v>
      </c>
      <c r="M987" s="33"/>
      <c r="N98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87" s="33" t="str">
        <f>IF(Ahmed[[#This Row],[Sales]]&gt;=500,"High","low")</f>
        <v>low</v>
      </c>
      <c r="P987" s="1">
        <v>2</v>
      </c>
      <c r="Q987" s="1">
        <v>0.2</v>
      </c>
      <c r="R987" s="2">
        <v>2.5895999999999999</v>
      </c>
      <c r="S987" s="33">
        <f>Ahmed[[#This Row],[Profit]]-Ahmed[[#This Row],[Discount]]</f>
        <v>2.3895999999999997</v>
      </c>
    </row>
    <row r="988" spans="1:19">
      <c r="A988" s="1">
        <v>986</v>
      </c>
      <c r="B988" s="1" t="s">
        <v>65</v>
      </c>
      <c r="C988" s="1" t="s">
        <v>92</v>
      </c>
      <c r="D988" s="1" t="s">
        <v>286</v>
      </c>
      <c r="E988" s="1" t="s">
        <v>94</v>
      </c>
      <c r="F988" s="1" t="s">
        <v>95</v>
      </c>
      <c r="G988" s="1" t="s">
        <v>62</v>
      </c>
      <c r="H988" s="33" t="str">
        <f>VLOOKUP(Ahmed[[#This Row],[Category]],Code!$C$2:$D$5,2,0)</f>
        <v>O-102</v>
      </c>
      <c r="I988" s="1" t="s">
        <v>123</v>
      </c>
      <c r="J988" t="s">
        <v>1045</v>
      </c>
      <c r="K988" s="1">
        <v>27.968000000000004</v>
      </c>
      <c r="L988" s="33">
        <f>Ahmed[[#This Row],[Sales]]*$L$1</f>
        <v>4195.2000000000007</v>
      </c>
      <c r="M988" s="33"/>
      <c r="N9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88" s="33" t="str">
        <f>IF(Ahmed[[#This Row],[Sales]]&gt;=500,"High","low")</f>
        <v>low</v>
      </c>
      <c r="P988" s="1">
        <v>4</v>
      </c>
      <c r="Q988" s="1">
        <v>0.2</v>
      </c>
      <c r="R988" s="2">
        <v>9.4391999999999996</v>
      </c>
      <c r="S988" s="33">
        <f>Ahmed[[#This Row],[Profit]]-Ahmed[[#This Row],[Discount]]</f>
        <v>9.2392000000000003</v>
      </c>
    </row>
    <row r="989" spans="1:19">
      <c r="A989" s="1">
        <v>987</v>
      </c>
      <c r="B989" s="1" t="s">
        <v>65</v>
      </c>
      <c r="C989" s="1" t="s">
        <v>92</v>
      </c>
      <c r="D989" s="1" t="s">
        <v>286</v>
      </c>
      <c r="E989" s="1" t="s">
        <v>94</v>
      </c>
      <c r="F989" s="1" t="s">
        <v>95</v>
      </c>
      <c r="G989" s="1" t="s">
        <v>76</v>
      </c>
      <c r="H989" s="33" t="str">
        <f>VLOOKUP(Ahmed[[#This Row],[Category]],Code!$C$2:$D$5,2,0)</f>
        <v>T-103</v>
      </c>
      <c r="I989" s="1" t="s">
        <v>313</v>
      </c>
      <c r="J989" t="s">
        <v>1046</v>
      </c>
      <c r="K989" s="1">
        <v>336.51</v>
      </c>
      <c r="L989" s="33">
        <f>Ahmed[[#This Row],[Sales]]*$L$1</f>
        <v>50476.5</v>
      </c>
      <c r="M989" s="33"/>
      <c r="N9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89" s="33" t="str">
        <f>IF(Ahmed[[#This Row],[Sales]]&gt;=500,"High","low")</f>
        <v>low</v>
      </c>
      <c r="P989" s="1">
        <v>3</v>
      </c>
      <c r="Q989" s="1">
        <v>0.4</v>
      </c>
      <c r="R989" s="2">
        <v>44.867999999999967</v>
      </c>
      <c r="S989" s="33">
        <f>Ahmed[[#This Row],[Profit]]-Ahmed[[#This Row],[Discount]]</f>
        <v>44.467999999999968</v>
      </c>
    </row>
    <row r="990" spans="1:19">
      <c r="A990" s="1">
        <v>988</v>
      </c>
      <c r="B990" s="1" t="s">
        <v>528</v>
      </c>
      <c r="C990" s="1" t="s">
        <v>49</v>
      </c>
      <c r="D990" s="1" t="s">
        <v>128</v>
      </c>
      <c r="E990" s="1" t="s">
        <v>94</v>
      </c>
      <c r="F990" s="1" t="s">
        <v>95</v>
      </c>
      <c r="G990" s="1" t="s">
        <v>62</v>
      </c>
      <c r="H990" s="33" t="str">
        <f>VLOOKUP(Ahmed[[#This Row],[Category]],Code!$C$2:$D$5,2,0)</f>
        <v>O-102</v>
      </c>
      <c r="I990" s="1" t="s">
        <v>79</v>
      </c>
      <c r="J990" t="s">
        <v>1047</v>
      </c>
      <c r="K990" s="1">
        <v>1.1119999999999997</v>
      </c>
      <c r="L990" s="33">
        <f>Ahmed[[#This Row],[Sales]]*$L$1</f>
        <v>166.79999999999995</v>
      </c>
      <c r="M990" s="33"/>
      <c r="N990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990" s="33" t="str">
        <f>IF(Ahmed[[#This Row],[Sales]]&gt;=500,"High","low")</f>
        <v>low</v>
      </c>
      <c r="P990" s="1">
        <v>2</v>
      </c>
      <c r="Q990" s="1">
        <v>0.8</v>
      </c>
      <c r="R990" s="2">
        <v>-1.8904000000000001</v>
      </c>
      <c r="S990" s="33">
        <f>Ahmed[[#This Row],[Profit]]-Ahmed[[#This Row],[Discount]]</f>
        <v>-2.6904000000000003</v>
      </c>
    </row>
    <row r="991" spans="1:19">
      <c r="A991" s="1">
        <v>989</v>
      </c>
      <c r="B991" s="1" t="s">
        <v>65</v>
      </c>
      <c r="C991" s="1" t="s">
        <v>58</v>
      </c>
      <c r="D991" s="1" t="s">
        <v>622</v>
      </c>
      <c r="E991" s="1" t="s">
        <v>162</v>
      </c>
      <c r="F991" s="1" t="s">
        <v>114</v>
      </c>
      <c r="G991" s="1" t="s">
        <v>53</v>
      </c>
      <c r="H991" s="33" t="str">
        <f>VLOOKUP(Ahmed[[#This Row],[Category]],Code!$C$2:$D$5,2,0)</f>
        <v>F-101</v>
      </c>
      <c r="I991" s="1" t="s">
        <v>72</v>
      </c>
      <c r="J991" t="s">
        <v>834</v>
      </c>
      <c r="K991" s="1">
        <v>520.05000000000007</v>
      </c>
      <c r="L991" s="33">
        <f>Ahmed[[#This Row],[Sales]]*$L$1</f>
        <v>78007.500000000015</v>
      </c>
      <c r="M991" s="33"/>
      <c r="N9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91" s="33" t="str">
        <f>IF(Ahmed[[#This Row],[Sales]]&gt;=500,"High","low")</f>
        <v>High</v>
      </c>
      <c r="P991" s="1">
        <v>5</v>
      </c>
      <c r="Q991" s="1">
        <v>0</v>
      </c>
      <c r="R991" s="2">
        <v>72.807000000000031</v>
      </c>
      <c r="S991" s="33">
        <f>Ahmed[[#This Row],[Profit]]-Ahmed[[#This Row],[Discount]]</f>
        <v>72.807000000000031</v>
      </c>
    </row>
    <row r="992" spans="1:19">
      <c r="A992" s="1">
        <v>990</v>
      </c>
      <c r="B992" s="1" t="s">
        <v>65</v>
      </c>
      <c r="C992" s="1" t="s">
        <v>58</v>
      </c>
      <c r="D992" s="1" t="s">
        <v>622</v>
      </c>
      <c r="E992" s="1" t="s">
        <v>162</v>
      </c>
      <c r="F992" s="1" t="s">
        <v>114</v>
      </c>
      <c r="G992" s="1" t="s">
        <v>62</v>
      </c>
      <c r="H992" s="33" t="str">
        <f>VLOOKUP(Ahmed[[#This Row],[Category]],Code!$C$2:$D$5,2,0)</f>
        <v>O-102</v>
      </c>
      <c r="I992" s="1" t="s">
        <v>74</v>
      </c>
      <c r="J992" t="s">
        <v>1048</v>
      </c>
      <c r="K992" s="1">
        <v>17.97</v>
      </c>
      <c r="L992" s="33">
        <f>Ahmed[[#This Row],[Sales]]*$L$1</f>
        <v>2695.5</v>
      </c>
      <c r="M992" s="33"/>
      <c r="N9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92" s="33" t="str">
        <f>IF(Ahmed[[#This Row],[Sales]]&gt;=500,"High","low")</f>
        <v>low</v>
      </c>
      <c r="P992" s="1">
        <v>3</v>
      </c>
      <c r="Q992" s="1">
        <v>0</v>
      </c>
      <c r="R992" s="2">
        <v>5.2112999999999996</v>
      </c>
      <c r="S992" s="33">
        <f>Ahmed[[#This Row],[Profit]]-Ahmed[[#This Row],[Discount]]</f>
        <v>5.2112999999999996</v>
      </c>
    </row>
    <row r="993" spans="1:19">
      <c r="A993" s="1">
        <v>991</v>
      </c>
      <c r="B993" s="1" t="s">
        <v>48</v>
      </c>
      <c r="C993" s="1" t="s">
        <v>92</v>
      </c>
      <c r="D993" s="1" t="s">
        <v>609</v>
      </c>
      <c r="E993" s="1" t="s">
        <v>67</v>
      </c>
      <c r="F993" s="1" t="s">
        <v>52</v>
      </c>
      <c r="G993" s="1" t="s">
        <v>53</v>
      </c>
      <c r="H993" s="33" t="str">
        <f>VLOOKUP(Ahmed[[#This Row],[Category]],Code!$C$2:$D$5,2,0)</f>
        <v>F-101</v>
      </c>
      <c r="I993" s="1" t="s">
        <v>56</v>
      </c>
      <c r="J993" t="s">
        <v>475</v>
      </c>
      <c r="K993" s="1">
        <v>1166.92</v>
      </c>
      <c r="L993" s="33">
        <f>Ahmed[[#This Row],[Sales]]*$L$1</f>
        <v>175038</v>
      </c>
      <c r="M993" s="33"/>
      <c r="N9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93" s="33" t="str">
        <f>IF(Ahmed[[#This Row],[Sales]]&gt;=500,"High","low")</f>
        <v>High</v>
      </c>
      <c r="P993" s="1">
        <v>5</v>
      </c>
      <c r="Q993" s="1">
        <v>0.2</v>
      </c>
      <c r="R993" s="2">
        <v>131.27849999999995</v>
      </c>
      <c r="S993" s="33">
        <f>Ahmed[[#This Row],[Profit]]-Ahmed[[#This Row],[Discount]]</f>
        <v>131.07849999999996</v>
      </c>
    </row>
    <row r="994" spans="1:19">
      <c r="A994" s="1">
        <v>992</v>
      </c>
      <c r="B994" s="1" t="s">
        <v>130</v>
      </c>
      <c r="C994" s="1" t="s">
        <v>49</v>
      </c>
      <c r="D994" s="1" t="s">
        <v>161</v>
      </c>
      <c r="E994" s="1" t="s">
        <v>162</v>
      </c>
      <c r="F994" s="1" t="s">
        <v>114</v>
      </c>
      <c r="G994" s="1" t="s">
        <v>62</v>
      </c>
      <c r="H994" s="33" t="str">
        <f>VLOOKUP(Ahmed[[#This Row],[Category]],Code!$C$2:$D$5,2,0)</f>
        <v>O-102</v>
      </c>
      <c r="I994" s="1" t="s">
        <v>79</v>
      </c>
      <c r="J994" t="s">
        <v>893</v>
      </c>
      <c r="K994" s="1">
        <v>14.624000000000002</v>
      </c>
      <c r="L994" s="33">
        <f>Ahmed[[#This Row],[Sales]]*$L$1</f>
        <v>2193.6000000000004</v>
      </c>
      <c r="M994" s="33"/>
      <c r="N9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94" s="33" t="str">
        <f>IF(Ahmed[[#This Row],[Sales]]&gt;=500,"High","low")</f>
        <v>low</v>
      </c>
      <c r="P994" s="1">
        <v>2</v>
      </c>
      <c r="Q994" s="1">
        <v>0.2</v>
      </c>
      <c r="R994" s="2">
        <v>5.484</v>
      </c>
      <c r="S994" s="33">
        <f>Ahmed[[#This Row],[Profit]]-Ahmed[[#This Row],[Discount]]</f>
        <v>5.2839999999999998</v>
      </c>
    </row>
    <row r="995" spans="1:19">
      <c r="A995" s="1">
        <v>993</v>
      </c>
      <c r="B995" s="1" t="s">
        <v>130</v>
      </c>
      <c r="C995" s="1" t="s">
        <v>49</v>
      </c>
      <c r="D995" s="1" t="s">
        <v>296</v>
      </c>
      <c r="E995" s="1" t="s">
        <v>60</v>
      </c>
      <c r="F995" s="1" t="s">
        <v>61</v>
      </c>
      <c r="G995" s="1" t="s">
        <v>62</v>
      </c>
      <c r="H995" s="33" t="str">
        <f>VLOOKUP(Ahmed[[#This Row],[Category]],Code!$C$2:$D$5,2,0)</f>
        <v>O-102</v>
      </c>
      <c r="I995" s="1" t="s">
        <v>163</v>
      </c>
      <c r="J995" t="s">
        <v>448</v>
      </c>
      <c r="K995" s="1">
        <v>10.23</v>
      </c>
      <c r="L995" s="33">
        <f>Ahmed[[#This Row],[Sales]]*$L$1</f>
        <v>1534.5</v>
      </c>
      <c r="M995" s="33"/>
      <c r="N99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95" s="33" t="str">
        <f>IF(Ahmed[[#This Row],[Sales]]&gt;=500,"High","low")</f>
        <v>low</v>
      </c>
      <c r="P995" s="1">
        <v>3</v>
      </c>
      <c r="Q995" s="1">
        <v>0</v>
      </c>
      <c r="R995" s="2">
        <v>4.9104000000000001</v>
      </c>
      <c r="S995" s="33">
        <f>Ahmed[[#This Row],[Profit]]-Ahmed[[#This Row],[Discount]]</f>
        <v>4.9104000000000001</v>
      </c>
    </row>
    <row r="996" spans="1:19">
      <c r="A996" s="1">
        <v>994</v>
      </c>
      <c r="B996" s="1" t="s">
        <v>130</v>
      </c>
      <c r="C996" s="1" t="s">
        <v>49</v>
      </c>
      <c r="D996" s="1" t="s">
        <v>296</v>
      </c>
      <c r="E996" s="1" t="s">
        <v>60</v>
      </c>
      <c r="F996" s="1" t="s">
        <v>61</v>
      </c>
      <c r="G996" s="1" t="s">
        <v>62</v>
      </c>
      <c r="H996" s="33" t="str">
        <f>VLOOKUP(Ahmed[[#This Row],[Category]],Code!$C$2:$D$5,2,0)</f>
        <v>O-102</v>
      </c>
      <c r="I996" s="1" t="s">
        <v>87</v>
      </c>
      <c r="J996" t="s">
        <v>1049</v>
      </c>
      <c r="K996" s="1">
        <v>154.9</v>
      </c>
      <c r="L996" s="33">
        <f>Ahmed[[#This Row],[Sales]]*$L$1</f>
        <v>23235</v>
      </c>
      <c r="M996" s="33"/>
      <c r="N9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96" s="33" t="str">
        <f>IF(Ahmed[[#This Row],[Sales]]&gt;=500,"High","low")</f>
        <v>low</v>
      </c>
      <c r="P996" s="1">
        <v>5</v>
      </c>
      <c r="Q996" s="1">
        <v>0</v>
      </c>
      <c r="R996" s="2">
        <v>69.704999999999998</v>
      </c>
      <c r="S996" s="33">
        <f>Ahmed[[#This Row],[Profit]]-Ahmed[[#This Row],[Discount]]</f>
        <v>69.704999999999998</v>
      </c>
    </row>
    <row r="997" spans="1:19">
      <c r="A997" s="1">
        <v>995</v>
      </c>
      <c r="B997" s="1" t="s">
        <v>65</v>
      </c>
      <c r="C997" s="1" t="s">
        <v>58</v>
      </c>
      <c r="D997" s="1" t="s">
        <v>1050</v>
      </c>
      <c r="E997" s="1" t="s">
        <v>184</v>
      </c>
      <c r="F997" s="1" t="s">
        <v>52</v>
      </c>
      <c r="G997" s="1" t="s">
        <v>62</v>
      </c>
      <c r="H997" s="33" t="str">
        <f>VLOOKUP(Ahmed[[#This Row],[Category]],Code!$C$2:$D$5,2,0)</f>
        <v>O-102</v>
      </c>
      <c r="I997" s="1" t="s">
        <v>79</v>
      </c>
      <c r="J997" t="s">
        <v>1051</v>
      </c>
      <c r="K997" s="1">
        <v>2715.9300000000003</v>
      </c>
      <c r="L997" s="33">
        <f>Ahmed[[#This Row],[Sales]]*$L$1</f>
        <v>407389.50000000006</v>
      </c>
      <c r="M997" s="33"/>
      <c r="N9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97" s="33" t="str">
        <f>IF(Ahmed[[#This Row],[Sales]]&gt;=500,"High","low")</f>
        <v>High</v>
      </c>
      <c r="P997" s="1">
        <v>7</v>
      </c>
      <c r="Q997" s="1">
        <v>0</v>
      </c>
      <c r="R997" s="2">
        <v>1276.4871000000001</v>
      </c>
      <c r="S997" s="33">
        <f>Ahmed[[#This Row],[Profit]]-Ahmed[[#This Row],[Discount]]</f>
        <v>1276.4871000000001</v>
      </c>
    </row>
    <row r="998" spans="1:19">
      <c r="A998" s="1">
        <v>996</v>
      </c>
      <c r="B998" s="1" t="s">
        <v>65</v>
      </c>
      <c r="C998" s="1" t="s">
        <v>58</v>
      </c>
      <c r="D998" s="1" t="s">
        <v>1050</v>
      </c>
      <c r="E998" s="1" t="s">
        <v>184</v>
      </c>
      <c r="F998" s="1" t="s">
        <v>52</v>
      </c>
      <c r="G998" s="1" t="s">
        <v>76</v>
      </c>
      <c r="H998" s="33" t="str">
        <f>VLOOKUP(Ahmed[[#This Row],[Category]],Code!$C$2:$D$5,2,0)</f>
        <v>T-103</v>
      </c>
      <c r="I998" s="1" t="s">
        <v>77</v>
      </c>
      <c r="J998" t="s">
        <v>1052</v>
      </c>
      <c r="K998" s="1">
        <v>617.97</v>
      </c>
      <c r="L998" s="33">
        <f>Ahmed[[#This Row],[Sales]]*$L$1</f>
        <v>92695.5</v>
      </c>
      <c r="M998" s="33"/>
      <c r="N9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998" s="33" t="str">
        <f>IF(Ahmed[[#This Row],[Sales]]&gt;=500,"High","low")</f>
        <v>High</v>
      </c>
      <c r="P998" s="1">
        <v>3</v>
      </c>
      <c r="Q998" s="1">
        <v>0</v>
      </c>
      <c r="R998" s="2">
        <v>173.0316</v>
      </c>
      <c r="S998" s="33">
        <f>Ahmed[[#This Row],[Profit]]-Ahmed[[#This Row],[Discount]]</f>
        <v>173.0316</v>
      </c>
    </row>
    <row r="999" spans="1:19">
      <c r="A999" s="1">
        <v>997</v>
      </c>
      <c r="B999" s="1" t="s">
        <v>65</v>
      </c>
      <c r="C999" s="1" t="s">
        <v>49</v>
      </c>
      <c r="D999" s="1" t="s">
        <v>50</v>
      </c>
      <c r="E999" s="1" t="s">
        <v>51</v>
      </c>
      <c r="F999" s="1" t="s">
        <v>52</v>
      </c>
      <c r="G999" s="1" t="s">
        <v>62</v>
      </c>
      <c r="H999" s="33" t="str">
        <f>VLOOKUP(Ahmed[[#This Row],[Category]],Code!$C$2:$D$5,2,0)</f>
        <v>O-102</v>
      </c>
      <c r="I999" s="1" t="s">
        <v>123</v>
      </c>
      <c r="J999" t="s">
        <v>1053</v>
      </c>
      <c r="K999" s="1">
        <v>10.67</v>
      </c>
      <c r="L999" s="33">
        <f>Ahmed[[#This Row],[Sales]]*$L$1</f>
        <v>1600.5</v>
      </c>
      <c r="M999" s="33"/>
      <c r="N99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999" s="33" t="str">
        <f>IF(Ahmed[[#This Row],[Sales]]&gt;=500,"High","low")</f>
        <v>low</v>
      </c>
      <c r="P999" s="1">
        <v>1</v>
      </c>
      <c r="Q999" s="1">
        <v>0</v>
      </c>
      <c r="R999" s="2">
        <v>4.9081999999999999</v>
      </c>
      <c r="S999" s="33">
        <f>Ahmed[[#This Row],[Profit]]-Ahmed[[#This Row],[Discount]]</f>
        <v>4.9081999999999999</v>
      </c>
    </row>
    <row r="1000" spans="1:19">
      <c r="A1000" s="1">
        <v>998</v>
      </c>
      <c r="B1000" s="1" t="s">
        <v>65</v>
      </c>
      <c r="C1000" s="1" t="s">
        <v>49</v>
      </c>
      <c r="D1000" s="1" t="s">
        <v>50</v>
      </c>
      <c r="E1000" s="1" t="s">
        <v>51</v>
      </c>
      <c r="F1000" s="1" t="s">
        <v>52</v>
      </c>
      <c r="G1000" s="1" t="s">
        <v>62</v>
      </c>
      <c r="H1000" s="33" t="str">
        <f>VLOOKUP(Ahmed[[#This Row],[Category]],Code!$C$2:$D$5,2,0)</f>
        <v>O-102</v>
      </c>
      <c r="I1000" s="1" t="s">
        <v>70</v>
      </c>
      <c r="J1000" t="s">
        <v>1054</v>
      </c>
      <c r="K1000" s="1">
        <v>36.630000000000003</v>
      </c>
      <c r="L1000" s="33">
        <f>Ahmed[[#This Row],[Sales]]*$L$1</f>
        <v>5494.5</v>
      </c>
      <c r="M1000" s="33"/>
      <c r="N10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00" s="33" t="str">
        <f>IF(Ahmed[[#This Row],[Sales]]&gt;=500,"High","low")</f>
        <v>low</v>
      </c>
      <c r="P1000" s="1">
        <v>3</v>
      </c>
      <c r="Q1000" s="1">
        <v>0</v>
      </c>
      <c r="R1000" s="2">
        <v>9.8901000000000039</v>
      </c>
      <c r="S1000" s="33">
        <f>Ahmed[[#This Row],[Profit]]-Ahmed[[#This Row],[Discount]]</f>
        <v>9.8901000000000039</v>
      </c>
    </row>
    <row r="1001" spans="1:19">
      <c r="A1001" s="1">
        <v>999</v>
      </c>
      <c r="B1001" s="1" t="s">
        <v>65</v>
      </c>
      <c r="C1001" s="1" t="s">
        <v>49</v>
      </c>
      <c r="D1001" s="1" t="s">
        <v>50</v>
      </c>
      <c r="E1001" s="1" t="s">
        <v>51</v>
      </c>
      <c r="F1001" s="1" t="s">
        <v>52</v>
      </c>
      <c r="G1001" s="1" t="s">
        <v>53</v>
      </c>
      <c r="H1001" s="33" t="str">
        <f>VLOOKUP(Ahmed[[#This Row],[Category]],Code!$C$2:$D$5,2,0)</f>
        <v>F-101</v>
      </c>
      <c r="I1001" s="1" t="s">
        <v>72</v>
      </c>
      <c r="J1001" t="s">
        <v>1055</v>
      </c>
      <c r="K1001" s="1">
        <v>24.1</v>
      </c>
      <c r="L1001" s="33">
        <f>Ahmed[[#This Row],[Sales]]*$L$1</f>
        <v>3615</v>
      </c>
      <c r="M1001" s="33"/>
      <c r="N10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01" s="33" t="str">
        <f>IF(Ahmed[[#This Row],[Sales]]&gt;=500,"High","low")</f>
        <v>low</v>
      </c>
      <c r="P1001" s="1">
        <v>5</v>
      </c>
      <c r="Q1001" s="1">
        <v>0</v>
      </c>
      <c r="R1001" s="2">
        <v>9.1580000000000013</v>
      </c>
      <c r="S1001" s="33">
        <f>Ahmed[[#This Row],[Profit]]-Ahmed[[#This Row],[Discount]]</f>
        <v>9.1580000000000013</v>
      </c>
    </row>
    <row r="1002" spans="1:19">
      <c r="A1002" s="1">
        <v>1000</v>
      </c>
      <c r="B1002" s="1" t="s">
        <v>65</v>
      </c>
      <c r="C1002" s="1" t="s">
        <v>49</v>
      </c>
      <c r="D1002" s="1" t="s">
        <v>50</v>
      </c>
      <c r="E1002" s="1" t="s">
        <v>51</v>
      </c>
      <c r="F1002" s="1" t="s">
        <v>52</v>
      </c>
      <c r="G1002" s="1" t="s">
        <v>53</v>
      </c>
      <c r="H1002" s="33" t="str">
        <f>VLOOKUP(Ahmed[[#This Row],[Category]],Code!$C$2:$D$5,2,0)</f>
        <v>F-101</v>
      </c>
      <c r="I1002" s="1" t="s">
        <v>72</v>
      </c>
      <c r="J1002" t="s">
        <v>474</v>
      </c>
      <c r="K1002" s="1">
        <v>33.11</v>
      </c>
      <c r="L1002" s="33">
        <f>Ahmed[[#This Row],[Sales]]*$L$1</f>
        <v>4966.5</v>
      </c>
      <c r="M1002" s="33"/>
      <c r="N10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02" s="33" t="str">
        <f>IF(Ahmed[[#This Row],[Sales]]&gt;=500,"High","low")</f>
        <v>low</v>
      </c>
      <c r="P1002" s="1">
        <v>7</v>
      </c>
      <c r="Q1002" s="1">
        <v>0</v>
      </c>
      <c r="R1002" s="2">
        <v>12.912900000000004</v>
      </c>
      <c r="S1002" s="33">
        <f>Ahmed[[#This Row],[Profit]]-Ahmed[[#This Row],[Discount]]</f>
        <v>12.912900000000004</v>
      </c>
    </row>
    <row r="1003" spans="1:19">
      <c r="A1003" s="1">
        <v>1001</v>
      </c>
      <c r="B1003" s="1" t="s">
        <v>65</v>
      </c>
      <c r="C1003" s="1" t="s">
        <v>92</v>
      </c>
      <c r="D1003" s="1" t="s">
        <v>805</v>
      </c>
      <c r="E1003" s="1" t="s">
        <v>90</v>
      </c>
      <c r="F1003" s="1" t="s">
        <v>61</v>
      </c>
      <c r="G1003" s="1" t="s">
        <v>62</v>
      </c>
      <c r="H1003" s="33" t="str">
        <f>VLOOKUP(Ahmed[[#This Row],[Category]],Code!$C$2:$D$5,2,0)</f>
        <v>O-102</v>
      </c>
      <c r="I1003" s="1" t="s">
        <v>74</v>
      </c>
      <c r="J1003" t="s">
        <v>943</v>
      </c>
      <c r="K1003" s="1">
        <v>44.02</v>
      </c>
      <c r="L1003" s="33">
        <f>Ahmed[[#This Row],[Sales]]*$L$1</f>
        <v>6603.0000000000009</v>
      </c>
      <c r="M1003" s="33"/>
      <c r="N10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03" s="33" t="str">
        <f>IF(Ahmed[[#This Row],[Sales]]&gt;=500,"High","low")</f>
        <v>low</v>
      </c>
      <c r="P1003" s="1">
        <v>2</v>
      </c>
      <c r="Q1003" s="1">
        <v>0</v>
      </c>
      <c r="R1003" s="2">
        <v>11.4452</v>
      </c>
      <c r="S1003" s="33">
        <f>Ahmed[[#This Row],[Profit]]-Ahmed[[#This Row],[Discount]]</f>
        <v>11.4452</v>
      </c>
    </row>
    <row r="1004" spans="1:19">
      <c r="A1004" s="1">
        <v>1002</v>
      </c>
      <c r="B1004" s="1" t="s">
        <v>528</v>
      </c>
      <c r="C1004" s="1" t="s">
        <v>49</v>
      </c>
      <c r="D1004" s="1" t="s">
        <v>161</v>
      </c>
      <c r="E1004" s="1" t="s">
        <v>162</v>
      </c>
      <c r="F1004" s="1" t="s">
        <v>114</v>
      </c>
      <c r="G1004" s="1" t="s">
        <v>76</v>
      </c>
      <c r="H1004" s="33" t="str">
        <f>VLOOKUP(Ahmed[[#This Row],[Category]],Code!$C$2:$D$5,2,0)</f>
        <v>T-103</v>
      </c>
      <c r="I1004" s="1" t="s">
        <v>118</v>
      </c>
      <c r="J1004" t="s">
        <v>1056</v>
      </c>
      <c r="K1004" s="1">
        <v>2309.65</v>
      </c>
      <c r="L1004" s="33">
        <f>Ahmed[[#This Row],[Sales]]*$L$1</f>
        <v>346447.5</v>
      </c>
      <c r="M1004" s="33"/>
      <c r="N10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04" s="33" t="str">
        <f>IF(Ahmed[[#This Row],[Sales]]&gt;=500,"High","low")</f>
        <v>High</v>
      </c>
      <c r="P1004" s="1">
        <v>7</v>
      </c>
      <c r="Q1004" s="1">
        <v>0</v>
      </c>
      <c r="R1004" s="2">
        <v>762.18449999999984</v>
      </c>
      <c r="S1004" s="33">
        <f>Ahmed[[#This Row],[Profit]]-Ahmed[[#This Row],[Discount]]</f>
        <v>762.18449999999984</v>
      </c>
    </row>
    <row r="1005" spans="1:19">
      <c r="A1005" s="1">
        <v>1003</v>
      </c>
      <c r="B1005" s="1" t="s">
        <v>528</v>
      </c>
      <c r="C1005" s="1" t="s">
        <v>49</v>
      </c>
      <c r="D1005" s="1" t="s">
        <v>161</v>
      </c>
      <c r="E1005" s="1" t="s">
        <v>162</v>
      </c>
      <c r="F1005" s="1" t="s">
        <v>114</v>
      </c>
      <c r="G1005" s="1" t="s">
        <v>53</v>
      </c>
      <c r="H1005" s="33" t="str">
        <f>VLOOKUP(Ahmed[[#This Row],[Category]],Code!$C$2:$D$5,2,0)</f>
        <v>F-101</v>
      </c>
      <c r="I1005" s="1" t="s">
        <v>68</v>
      </c>
      <c r="J1005" t="s">
        <v>442</v>
      </c>
      <c r="K1005" s="1">
        <v>1090.7819999999999</v>
      </c>
      <c r="L1005" s="33">
        <f>Ahmed[[#This Row],[Sales]]*$L$1</f>
        <v>163617.29999999999</v>
      </c>
      <c r="M1005" s="33"/>
      <c r="N10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05" s="33" t="str">
        <f>IF(Ahmed[[#This Row],[Sales]]&gt;=500,"High","low")</f>
        <v>High</v>
      </c>
      <c r="P1005" s="1">
        <v>7</v>
      </c>
      <c r="Q1005" s="1">
        <v>0.4</v>
      </c>
      <c r="R1005" s="2">
        <v>-290.87520000000001</v>
      </c>
      <c r="S1005" s="33">
        <f>Ahmed[[#This Row],[Profit]]-Ahmed[[#This Row],[Discount]]</f>
        <v>-291.27519999999998</v>
      </c>
    </row>
    <row r="1006" spans="1:19">
      <c r="A1006" s="1">
        <v>1004</v>
      </c>
      <c r="B1006" s="1" t="s">
        <v>528</v>
      </c>
      <c r="C1006" s="1" t="s">
        <v>49</v>
      </c>
      <c r="D1006" s="1" t="s">
        <v>161</v>
      </c>
      <c r="E1006" s="1" t="s">
        <v>162</v>
      </c>
      <c r="F1006" s="1" t="s">
        <v>114</v>
      </c>
      <c r="G1006" s="1" t="s">
        <v>62</v>
      </c>
      <c r="H1006" s="33" t="str">
        <f>VLOOKUP(Ahmed[[#This Row],[Category]],Code!$C$2:$D$5,2,0)</f>
        <v>O-102</v>
      </c>
      <c r="I1006" s="1" t="s">
        <v>87</v>
      </c>
      <c r="J1006" t="s">
        <v>1037</v>
      </c>
      <c r="K1006" s="1">
        <v>19.440000000000001</v>
      </c>
      <c r="L1006" s="33">
        <f>Ahmed[[#This Row],[Sales]]*$L$1</f>
        <v>2916</v>
      </c>
      <c r="M1006" s="33"/>
      <c r="N10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06" s="33" t="str">
        <f>IF(Ahmed[[#This Row],[Sales]]&gt;=500,"High","low")</f>
        <v>low</v>
      </c>
      <c r="P1006" s="1">
        <v>3</v>
      </c>
      <c r="Q1006" s="1">
        <v>0</v>
      </c>
      <c r="R1006" s="2">
        <v>9.3312000000000008</v>
      </c>
      <c r="S1006" s="33">
        <f>Ahmed[[#This Row],[Profit]]-Ahmed[[#This Row],[Discount]]</f>
        <v>9.3312000000000008</v>
      </c>
    </row>
    <row r="1007" spans="1:19">
      <c r="A1007" s="1">
        <v>1005</v>
      </c>
      <c r="B1007" s="1" t="s">
        <v>65</v>
      </c>
      <c r="C1007" s="1" t="s">
        <v>49</v>
      </c>
      <c r="D1007" s="1" t="s">
        <v>1057</v>
      </c>
      <c r="E1007" s="1" t="s">
        <v>60</v>
      </c>
      <c r="F1007" s="1" t="s">
        <v>61</v>
      </c>
      <c r="G1007" s="1" t="s">
        <v>62</v>
      </c>
      <c r="H1007" s="33" t="str">
        <f>VLOOKUP(Ahmed[[#This Row],[Category]],Code!$C$2:$D$5,2,0)</f>
        <v>O-102</v>
      </c>
      <c r="I1007" s="1" t="s">
        <v>70</v>
      </c>
      <c r="J1007" t="s">
        <v>1058</v>
      </c>
      <c r="K1007" s="1">
        <v>484.65000000000003</v>
      </c>
      <c r="L1007" s="33">
        <f>Ahmed[[#This Row],[Sales]]*$L$1</f>
        <v>72697.5</v>
      </c>
      <c r="M1007" s="33"/>
      <c r="N10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07" s="33" t="str">
        <f>IF(Ahmed[[#This Row],[Sales]]&gt;=500,"High","low")</f>
        <v>low</v>
      </c>
      <c r="P1007" s="1">
        <v>3</v>
      </c>
      <c r="Q1007" s="1">
        <v>0</v>
      </c>
      <c r="R1007" s="2">
        <v>92.083500000000015</v>
      </c>
      <c r="S1007" s="33">
        <f>Ahmed[[#This Row],[Profit]]-Ahmed[[#This Row],[Discount]]</f>
        <v>92.083500000000015</v>
      </c>
    </row>
    <row r="1008" spans="1:19">
      <c r="A1008" s="1">
        <v>1006</v>
      </c>
      <c r="B1008" s="1" t="s">
        <v>65</v>
      </c>
      <c r="C1008" s="1" t="s">
        <v>49</v>
      </c>
      <c r="D1008" s="1" t="s">
        <v>609</v>
      </c>
      <c r="E1008" s="1" t="s">
        <v>86</v>
      </c>
      <c r="F1008" s="1" t="s">
        <v>52</v>
      </c>
      <c r="G1008" s="1" t="s">
        <v>62</v>
      </c>
      <c r="H1008" s="33" t="str">
        <f>VLOOKUP(Ahmed[[#This Row],[Category]],Code!$C$2:$D$5,2,0)</f>
        <v>O-102</v>
      </c>
      <c r="I1008" s="1" t="s">
        <v>87</v>
      </c>
      <c r="J1008" t="s">
        <v>976</v>
      </c>
      <c r="K1008" s="1">
        <v>115.29600000000001</v>
      </c>
      <c r="L1008" s="33">
        <f>Ahmed[[#This Row],[Sales]]*$L$1</f>
        <v>17294.400000000001</v>
      </c>
      <c r="M1008" s="33"/>
      <c r="N10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08" s="33" t="str">
        <f>IF(Ahmed[[#This Row],[Sales]]&gt;=500,"High","low")</f>
        <v>low</v>
      </c>
      <c r="P1008" s="1">
        <v>3</v>
      </c>
      <c r="Q1008" s="1">
        <v>0.2</v>
      </c>
      <c r="R1008" s="2">
        <v>40.353599999999986</v>
      </c>
      <c r="S1008" s="33">
        <f>Ahmed[[#This Row],[Profit]]-Ahmed[[#This Row],[Discount]]</f>
        <v>40.153599999999983</v>
      </c>
    </row>
    <row r="1009" spans="1:19">
      <c r="A1009" s="1">
        <v>1007</v>
      </c>
      <c r="B1009" s="1" t="s">
        <v>130</v>
      </c>
      <c r="C1009" s="1" t="s">
        <v>49</v>
      </c>
      <c r="D1009" s="1" t="s">
        <v>293</v>
      </c>
      <c r="E1009" s="1" t="s">
        <v>180</v>
      </c>
      <c r="F1009" s="1" t="s">
        <v>61</v>
      </c>
      <c r="G1009" s="1" t="s">
        <v>62</v>
      </c>
      <c r="H1009" s="33" t="str">
        <f>VLOOKUP(Ahmed[[#This Row],[Category]],Code!$C$2:$D$5,2,0)</f>
        <v>O-102</v>
      </c>
      <c r="I1009" s="1" t="s">
        <v>123</v>
      </c>
      <c r="J1009" t="s">
        <v>250</v>
      </c>
      <c r="K1009" s="1">
        <v>7.080000000000001</v>
      </c>
      <c r="L1009" s="33">
        <f>Ahmed[[#This Row],[Sales]]*$L$1</f>
        <v>1062.0000000000002</v>
      </c>
      <c r="M1009" s="33"/>
      <c r="N100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009" s="33" t="str">
        <f>IF(Ahmed[[#This Row],[Sales]]&gt;=500,"High","low")</f>
        <v>low</v>
      </c>
      <c r="P1009" s="1">
        <v>3</v>
      </c>
      <c r="Q1009" s="1">
        <v>0.2</v>
      </c>
      <c r="R1009" s="2">
        <v>2.4779999999999989</v>
      </c>
      <c r="S1009" s="33">
        <f>Ahmed[[#This Row],[Profit]]-Ahmed[[#This Row],[Discount]]</f>
        <v>2.2779999999999987</v>
      </c>
    </row>
    <row r="1010" spans="1:19">
      <c r="A1010" s="1">
        <v>1008</v>
      </c>
      <c r="B1010" s="1" t="s">
        <v>130</v>
      </c>
      <c r="C1010" s="1" t="s">
        <v>49</v>
      </c>
      <c r="D1010" s="1" t="s">
        <v>293</v>
      </c>
      <c r="E1010" s="1" t="s">
        <v>180</v>
      </c>
      <c r="F1010" s="1" t="s">
        <v>61</v>
      </c>
      <c r="G1010" s="1" t="s">
        <v>62</v>
      </c>
      <c r="H1010" s="33" t="str">
        <f>VLOOKUP(Ahmed[[#This Row],[Category]],Code!$C$2:$D$5,2,0)</f>
        <v>O-102</v>
      </c>
      <c r="I1010" s="1" t="s">
        <v>79</v>
      </c>
      <c r="J1010" t="s">
        <v>1059</v>
      </c>
      <c r="K1010" s="1">
        <v>4.4009999999999998</v>
      </c>
      <c r="L1010" s="33">
        <f>Ahmed[[#This Row],[Sales]]*$L$1</f>
        <v>660.15</v>
      </c>
      <c r="M1010" s="33"/>
      <c r="N1010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010" s="33" t="str">
        <f>IF(Ahmed[[#This Row],[Sales]]&gt;=500,"High","low")</f>
        <v>low</v>
      </c>
      <c r="P1010" s="1">
        <v>3</v>
      </c>
      <c r="Q1010" s="1">
        <v>0.7</v>
      </c>
      <c r="R1010" s="2">
        <v>-3.5207999999999995</v>
      </c>
      <c r="S1010" s="33">
        <f>Ahmed[[#This Row],[Profit]]-Ahmed[[#This Row],[Discount]]</f>
        <v>-4.2207999999999997</v>
      </c>
    </row>
    <row r="1011" spans="1:19">
      <c r="A1011" s="1">
        <v>1009</v>
      </c>
      <c r="B1011" s="1" t="s">
        <v>65</v>
      </c>
      <c r="C1011" s="1" t="s">
        <v>49</v>
      </c>
      <c r="D1011" s="1" t="s">
        <v>829</v>
      </c>
      <c r="E1011" s="1" t="s">
        <v>244</v>
      </c>
      <c r="F1011" s="1" t="s">
        <v>95</v>
      </c>
      <c r="G1011" s="1" t="s">
        <v>62</v>
      </c>
      <c r="H1011" s="33" t="str">
        <f>VLOOKUP(Ahmed[[#This Row],[Category]],Code!$C$2:$D$5,2,0)</f>
        <v>O-102</v>
      </c>
      <c r="I1011" s="1" t="s">
        <v>87</v>
      </c>
      <c r="J1011" t="s">
        <v>651</v>
      </c>
      <c r="K1011" s="1">
        <v>44.75</v>
      </c>
      <c r="L1011" s="33">
        <f>Ahmed[[#This Row],[Sales]]*$L$1</f>
        <v>6712.5</v>
      </c>
      <c r="M1011" s="33"/>
      <c r="N10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11" s="33" t="str">
        <f>IF(Ahmed[[#This Row],[Sales]]&gt;=500,"High","low")</f>
        <v>low</v>
      </c>
      <c r="P1011" s="1">
        <v>5</v>
      </c>
      <c r="Q1011" s="1">
        <v>0</v>
      </c>
      <c r="R1011" s="2">
        <v>20.584999999999994</v>
      </c>
      <c r="S1011" s="33">
        <f>Ahmed[[#This Row],[Profit]]-Ahmed[[#This Row],[Discount]]</f>
        <v>20.584999999999994</v>
      </c>
    </row>
    <row r="1012" spans="1:19">
      <c r="A1012" s="1">
        <v>1010</v>
      </c>
      <c r="B1012" s="1" t="s">
        <v>130</v>
      </c>
      <c r="C1012" s="1" t="s">
        <v>49</v>
      </c>
      <c r="D1012" s="1" t="s">
        <v>177</v>
      </c>
      <c r="E1012" s="1" t="s">
        <v>139</v>
      </c>
      <c r="F1012" s="1" t="s">
        <v>95</v>
      </c>
      <c r="G1012" s="1" t="s">
        <v>76</v>
      </c>
      <c r="H1012" s="33" t="str">
        <f>VLOOKUP(Ahmed[[#This Row],[Category]],Code!$C$2:$D$5,2,0)</f>
        <v>T-103</v>
      </c>
      <c r="I1012" s="1" t="s">
        <v>77</v>
      </c>
      <c r="J1012" t="s">
        <v>319</v>
      </c>
      <c r="K1012" s="1">
        <v>95.984000000000009</v>
      </c>
      <c r="L1012" s="33">
        <f>Ahmed[[#This Row],[Sales]]*$L$1</f>
        <v>14397.600000000002</v>
      </c>
      <c r="M1012" s="33"/>
      <c r="N10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12" s="33" t="str">
        <f>IF(Ahmed[[#This Row],[Sales]]&gt;=500,"High","low")</f>
        <v>low</v>
      </c>
      <c r="P1012" s="1">
        <v>2</v>
      </c>
      <c r="Q1012" s="1">
        <v>0.2</v>
      </c>
      <c r="R1012" s="2">
        <v>5.9990000000000023</v>
      </c>
      <c r="S1012" s="33">
        <f>Ahmed[[#This Row],[Profit]]-Ahmed[[#This Row],[Discount]]</f>
        <v>5.7990000000000022</v>
      </c>
    </row>
    <row r="1013" spans="1:19">
      <c r="A1013" s="1">
        <v>1011</v>
      </c>
      <c r="B1013" s="1" t="s">
        <v>130</v>
      </c>
      <c r="C1013" s="1" t="s">
        <v>49</v>
      </c>
      <c r="D1013" s="1" t="s">
        <v>408</v>
      </c>
      <c r="E1013" s="1" t="s">
        <v>60</v>
      </c>
      <c r="F1013" s="1" t="s">
        <v>61</v>
      </c>
      <c r="G1013" s="1" t="s">
        <v>53</v>
      </c>
      <c r="H1013" s="33" t="str">
        <f>VLOOKUP(Ahmed[[#This Row],[Category]],Code!$C$2:$D$5,2,0)</f>
        <v>F-101</v>
      </c>
      <c r="I1013" s="1" t="s">
        <v>72</v>
      </c>
      <c r="J1013" t="s">
        <v>1060</v>
      </c>
      <c r="K1013" s="1">
        <v>151.72</v>
      </c>
      <c r="L1013" s="33">
        <f>Ahmed[[#This Row],[Sales]]*$L$1</f>
        <v>22758</v>
      </c>
      <c r="M1013" s="33"/>
      <c r="N10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13" s="33" t="str">
        <f>IF(Ahmed[[#This Row],[Sales]]&gt;=500,"High","low")</f>
        <v>low</v>
      </c>
      <c r="P1013" s="1">
        <v>4</v>
      </c>
      <c r="Q1013" s="1">
        <v>0</v>
      </c>
      <c r="R1013" s="2">
        <v>27.309599999999989</v>
      </c>
      <c r="S1013" s="33">
        <f>Ahmed[[#This Row],[Profit]]-Ahmed[[#This Row],[Discount]]</f>
        <v>27.309599999999989</v>
      </c>
    </row>
    <row r="1014" spans="1:19">
      <c r="A1014" s="1">
        <v>1012</v>
      </c>
      <c r="B1014" s="1" t="s">
        <v>48</v>
      </c>
      <c r="C1014" s="1" t="s">
        <v>49</v>
      </c>
      <c r="D1014" s="1" t="s">
        <v>1061</v>
      </c>
      <c r="E1014" s="1" t="s">
        <v>90</v>
      </c>
      <c r="F1014" s="1" t="s">
        <v>61</v>
      </c>
      <c r="G1014" s="1" t="s">
        <v>53</v>
      </c>
      <c r="H1014" s="33" t="str">
        <f>VLOOKUP(Ahmed[[#This Row],[Category]],Code!$C$2:$D$5,2,0)</f>
        <v>F-101</v>
      </c>
      <c r="I1014" s="1" t="s">
        <v>72</v>
      </c>
      <c r="J1014" t="s">
        <v>122</v>
      </c>
      <c r="K1014" s="1">
        <v>155.25</v>
      </c>
      <c r="L1014" s="33">
        <f>Ahmed[[#This Row],[Sales]]*$L$1</f>
        <v>23287.5</v>
      </c>
      <c r="M1014" s="33"/>
      <c r="N10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14" s="33" t="str">
        <f>IF(Ahmed[[#This Row],[Sales]]&gt;=500,"High","low")</f>
        <v>low</v>
      </c>
      <c r="P1014" s="1">
        <v>3</v>
      </c>
      <c r="Q1014" s="1">
        <v>0</v>
      </c>
      <c r="R1014" s="2">
        <v>46.574999999999996</v>
      </c>
      <c r="S1014" s="33">
        <f>Ahmed[[#This Row],[Profit]]-Ahmed[[#This Row],[Discount]]</f>
        <v>46.574999999999996</v>
      </c>
    </row>
    <row r="1015" spans="1:19">
      <c r="A1015" s="1">
        <v>1013</v>
      </c>
      <c r="B1015" s="1" t="s">
        <v>48</v>
      </c>
      <c r="C1015" s="1" t="s">
        <v>49</v>
      </c>
      <c r="D1015" s="1" t="s">
        <v>1061</v>
      </c>
      <c r="E1015" s="1" t="s">
        <v>90</v>
      </c>
      <c r="F1015" s="1" t="s">
        <v>61</v>
      </c>
      <c r="G1015" s="1" t="s">
        <v>62</v>
      </c>
      <c r="H1015" s="33" t="str">
        <f>VLOOKUP(Ahmed[[#This Row],[Category]],Code!$C$2:$D$5,2,0)</f>
        <v>O-102</v>
      </c>
      <c r="I1015" s="1" t="s">
        <v>70</v>
      </c>
      <c r="J1015" t="s">
        <v>1062</v>
      </c>
      <c r="K1015" s="1">
        <v>14.03</v>
      </c>
      <c r="L1015" s="33">
        <f>Ahmed[[#This Row],[Sales]]*$L$1</f>
        <v>2104.5</v>
      </c>
      <c r="M1015" s="33"/>
      <c r="N10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15" s="33" t="str">
        <f>IF(Ahmed[[#This Row],[Sales]]&gt;=500,"High","low")</f>
        <v>low</v>
      </c>
      <c r="P1015" s="1">
        <v>1</v>
      </c>
      <c r="Q1015" s="1">
        <v>0</v>
      </c>
      <c r="R1015" s="2">
        <v>4.068699999999998</v>
      </c>
      <c r="S1015" s="33">
        <f>Ahmed[[#This Row],[Profit]]-Ahmed[[#This Row],[Discount]]</f>
        <v>4.068699999999998</v>
      </c>
    </row>
    <row r="1016" spans="1:19">
      <c r="A1016" s="1">
        <v>1014</v>
      </c>
      <c r="B1016" s="1" t="s">
        <v>48</v>
      </c>
      <c r="C1016" s="1" t="s">
        <v>49</v>
      </c>
      <c r="D1016" s="1" t="s">
        <v>89</v>
      </c>
      <c r="E1016" s="1" t="s">
        <v>90</v>
      </c>
      <c r="F1016" s="1" t="s">
        <v>61</v>
      </c>
      <c r="G1016" s="1" t="s">
        <v>53</v>
      </c>
      <c r="H1016" s="33" t="str">
        <f>VLOOKUP(Ahmed[[#This Row],[Category]],Code!$C$2:$D$5,2,0)</f>
        <v>F-101</v>
      </c>
      <c r="I1016" s="1" t="s">
        <v>68</v>
      </c>
      <c r="J1016" t="s">
        <v>385</v>
      </c>
      <c r="K1016" s="1">
        <v>1618.37</v>
      </c>
      <c r="L1016" s="33">
        <f>Ahmed[[#This Row],[Sales]]*$L$1</f>
        <v>242755.49999999997</v>
      </c>
      <c r="M1016" s="33"/>
      <c r="N10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16" s="33" t="str">
        <f>IF(Ahmed[[#This Row],[Sales]]&gt;=500,"High","low")</f>
        <v>High</v>
      </c>
      <c r="P1016" s="1">
        <v>13</v>
      </c>
      <c r="Q1016" s="1">
        <v>0</v>
      </c>
      <c r="R1016" s="2">
        <v>356.04139999999995</v>
      </c>
      <c r="S1016" s="33">
        <f>Ahmed[[#This Row],[Profit]]-Ahmed[[#This Row],[Discount]]</f>
        <v>356.04139999999995</v>
      </c>
    </row>
    <row r="1017" spans="1:19">
      <c r="A1017" s="1">
        <v>1015</v>
      </c>
      <c r="B1017" s="1" t="s">
        <v>48</v>
      </c>
      <c r="C1017" s="1" t="s">
        <v>49</v>
      </c>
      <c r="D1017" s="1" t="s">
        <v>89</v>
      </c>
      <c r="E1017" s="1" t="s">
        <v>90</v>
      </c>
      <c r="F1017" s="1" t="s">
        <v>61</v>
      </c>
      <c r="G1017" s="1" t="s">
        <v>76</v>
      </c>
      <c r="H1017" s="33" t="str">
        <f>VLOOKUP(Ahmed[[#This Row],[Category]],Code!$C$2:$D$5,2,0)</f>
        <v>T-103</v>
      </c>
      <c r="I1017" s="1" t="s">
        <v>118</v>
      </c>
      <c r="J1017" t="s">
        <v>1063</v>
      </c>
      <c r="K1017" s="1">
        <v>99.6</v>
      </c>
      <c r="L1017" s="33">
        <f>Ahmed[[#This Row],[Sales]]*$L$1</f>
        <v>14940</v>
      </c>
      <c r="M1017" s="33"/>
      <c r="N10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17" s="33" t="str">
        <f>IF(Ahmed[[#This Row],[Sales]]&gt;=500,"High","low")</f>
        <v>low</v>
      </c>
      <c r="P1017" s="1">
        <v>1</v>
      </c>
      <c r="Q1017" s="1">
        <v>0</v>
      </c>
      <c r="R1017" s="2">
        <v>36.851999999999997</v>
      </c>
      <c r="S1017" s="33">
        <f>Ahmed[[#This Row],[Profit]]-Ahmed[[#This Row],[Discount]]</f>
        <v>36.851999999999997</v>
      </c>
    </row>
    <row r="1018" spans="1:19">
      <c r="A1018" s="1">
        <v>1016</v>
      </c>
      <c r="B1018" s="1" t="s">
        <v>48</v>
      </c>
      <c r="C1018" s="1" t="s">
        <v>92</v>
      </c>
      <c r="D1018" s="1" t="s">
        <v>59</v>
      </c>
      <c r="E1018" s="1" t="s">
        <v>60</v>
      </c>
      <c r="F1018" s="1" t="s">
        <v>61</v>
      </c>
      <c r="G1018" s="1" t="s">
        <v>62</v>
      </c>
      <c r="H1018" s="33" t="str">
        <f>VLOOKUP(Ahmed[[#This Row],[Category]],Code!$C$2:$D$5,2,0)</f>
        <v>O-102</v>
      </c>
      <c r="I1018" s="1" t="s">
        <v>87</v>
      </c>
      <c r="J1018" t="s">
        <v>444</v>
      </c>
      <c r="K1018" s="1">
        <v>32.400000000000006</v>
      </c>
      <c r="L1018" s="33">
        <f>Ahmed[[#This Row],[Sales]]*$L$1</f>
        <v>4860.0000000000009</v>
      </c>
      <c r="M1018" s="33"/>
      <c r="N10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18" s="33" t="str">
        <f>IF(Ahmed[[#This Row],[Sales]]&gt;=500,"High","low")</f>
        <v>low</v>
      </c>
      <c r="P1018" s="1">
        <v>5</v>
      </c>
      <c r="Q1018" s="1">
        <v>0</v>
      </c>
      <c r="R1018" s="2">
        <v>15.552000000000001</v>
      </c>
      <c r="S1018" s="33">
        <f>Ahmed[[#This Row],[Profit]]-Ahmed[[#This Row],[Discount]]</f>
        <v>15.552000000000001</v>
      </c>
    </row>
    <row r="1019" spans="1:19">
      <c r="A1019" s="1">
        <v>1017</v>
      </c>
      <c r="B1019" s="1" t="s">
        <v>65</v>
      </c>
      <c r="C1019" s="1" t="s">
        <v>58</v>
      </c>
      <c r="D1019" s="1" t="s">
        <v>161</v>
      </c>
      <c r="E1019" s="1" t="s">
        <v>162</v>
      </c>
      <c r="F1019" s="1" t="s">
        <v>114</v>
      </c>
      <c r="G1019" s="1" t="s">
        <v>53</v>
      </c>
      <c r="H1019" s="33" t="str">
        <f>VLOOKUP(Ahmed[[#This Row],[Category]],Code!$C$2:$D$5,2,0)</f>
        <v>F-101</v>
      </c>
      <c r="I1019" s="1" t="s">
        <v>72</v>
      </c>
      <c r="J1019" t="s">
        <v>1064</v>
      </c>
      <c r="K1019" s="1">
        <v>13.96</v>
      </c>
      <c r="L1019" s="33">
        <f>Ahmed[[#This Row],[Sales]]*$L$1</f>
        <v>2094</v>
      </c>
      <c r="M1019" s="33"/>
      <c r="N10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19" s="33" t="str">
        <f>IF(Ahmed[[#This Row],[Sales]]&gt;=500,"High","low")</f>
        <v>low</v>
      </c>
      <c r="P1019" s="1">
        <v>2</v>
      </c>
      <c r="Q1019" s="1">
        <v>0</v>
      </c>
      <c r="R1019" s="2">
        <v>6.7008000000000001</v>
      </c>
      <c r="S1019" s="33">
        <f>Ahmed[[#This Row],[Profit]]-Ahmed[[#This Row],[Discount]]</f>
        <v>6.7008000000000001</v>
      </c>
    </row>
    <row r="1020" spans="1:19">
      <c r="A1020" s="1">
        <v>1018</v>
      </c>
      <c r="B1020" s="1" t="s">
        <v>65</v>
      </c>
      <c r="C1020" s="1" t="s">
        <v>58</v>
      </c>
      <c r="D1020" s="1" t="s">
        <v>161</v>
      </c>
      <c r="E1020" s="1" t="s">
        <v>162</v>
      </c>
      <c r="F1020" s="1" t="s">
        <v>114</v>
      </c>
      <c r="G1020" s="1" t="s">
        <v>53</v>
      </c>
      <c r="H1020" s="33" t="str">
        <f>VLOOKUP(Ahmed[[#This Row],[Category]],Code!$C$2:$D$5,2,0)</f>
        <v>F-101</v>
      </c>
      <c r="I1020" s="1" t="s">
        <v>72</v>
      </c>
      <c r="J1020" t="s">
        <v>970</v>
      </c>
      <c r="K1020" s="1">
        <v>155.82</v>
      </c>
      <c r="L1020" s="33">
        <f>Ahmed[[#This Row],[Sales]]*$L$1</f>
        <v>23373</v>
      </c>
      <c r="M1020" s="33"/>
      <c r="N10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20" s="33" t="str">
        <f>IF(Ahmed[[#This Row],[Sales]]&gt;=500,"High","low")</f>
        <v>low</v>
      </c>
      <c r="P1020" s="1">
        <v>3</v>
      </c>
      <c r="Q1020" s="1">
        <v>0</v>
      </c>
      <c r="R1020" s="2">
        <v>63.886200000000002</v>
      </c>
      <c r="S1020" s="33">
        <f>Ahmed[[#This Row],[Profit]]-Ahmed[[#This Row],[Discount]]</f>
        <v>63.886200000000002</v>
      </c>
    </row>
    <row r="1021" spans="1:19">
      <c r="A1021" s="1">
        <v>1019</v>
      </c>
      <c r="B1021" s="1" t="s">
        <v>65</v>
      </c>
      <c r="C1021" s="1" t="s">
        <v>58</v>
      </c>
      <c r="D1021" s="1" t="s">
        <v>161</v>
      </c>
      <c r="E1021" s="1" t="s">
        <v>162</v>
      </c>
      <c r="F1021" s="1" t="s">
        <v>114</v>
      </c>
      <c r="G1021" s="1" t="s">
        <v>76</v>
      </c>
      <c r="H1021" s="33" t="str">
        <f>VLOOKUP(Ahmed[[#This Row],[Category]],Code!$C$2:$D$5,2,0)</f>
        <v>T-103</v>
      </c>
      <c r="I1021" s="1" t="s">
        <v>77</v>
      </c>
      <c r="J1021" t="s">
        <v>1065</v>
      </c>
      <c r="K1021" s="1">
        <v>124.94999999999999</v>
      </c>
      <c r="L1021" s="33">
        <f>Ahmed[[#This Row],[Sales]]*$L$1</f>
        <v>18742.5</v>
      </c>
      <c r="M1021" s="33"/>
      <c r="N10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21" s="33" t="str">
        <f>IF(Ahmed[[#This Row],[Sales]]&gt;=500,"High","low")</f>
        <v>low</v>
      </c>
      <c r="P1021" s="1">
        <v>5</v>
      </c>
      <c r="Q1021" s="1">
        <v>0</v>
      </c>
      <c r="R1021" s="2">
        <v>2.4990000000000023</v>
      </c>
      <c r="S1021" s="33">
        <f>Ahmed[[#This Row],[Profit]]-Ahmed[[#This Row],[Discount]]</f>
        <v>2.4990000000000023</v>
      </c>
    </row>
    <row r="1022" spans="1:19">
      <c r="A1022" s="1">
        <v>1020</v>
      </c>
      <c r="B1022" s="1" t="s">
        <v>65</v>
      </c>
      <c r="C1022" s="1" t="s">
        <v>58</v>
      </c>
      <c r="D1022" s="1" t="s">
        <v>161</v>
      </c>
      <c r="E1022" s="1" t="s">
        <v>162</v>
      </c>
      <c r="F1022" s="1" t="s">
        <v>114</v>
      </c>
      <c r="G1022" s="1" t="s">
        <v>62</v>
      </c>
      <c r="H1022" s="33" t="str">
        <f>VLOOKUP(Ahmed[[#This Row],[Category]],Code!$C$2:$D$5,2,0)</f>
        <v>O-102</v>
      </c>
      <c r="I1022" s="1" t="s">
        <v>70</v>
      </c>
      <c r="J1022" t="s">
        <v>1066</v>
      </c>
      <c r="K1022" s="1">
        <v>601.65</v>
      </c>
      <c r="L1022" s="33">
        <f>Ahmed[[#This Row],[Sales]]*$L$1</f>
        <v>90247.5</v>
      </c>
      <c r="M1022" s="33"/>
      <c r="N10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22" s="33" t="str">
        <f>IF(Ahmed[[#This Row],[Sales]]&gt;=500,"High","low")</f>
        <v>High</v>
      </c>
      <c r="P1022" s="1">
        <v>5</v>
      </c>
      <c r="Q1022" s="1">
        <v>0</v>
      </c>
      <c r="R1022" s="2">
        <v>156.42899999999997</v>
      </c>
      <c r="S1022" s="33">
        <f>Ahmed[[#This Row],[Profit]]-Ahmed[[#This Row],[Discount]]</f>
        <v>156.42899999999997</v>
      </c>
    </row>
    <row r="1023" spans="1:19">
      <c r="A1023" s="1">
        <v>1021</v>
      </c>
      <c r="B1023" s="1" t="s">
        <v>65</v>
      </c>
      <c r="C1023" s="1" t="s">
        <v>49</v>
      </c>
      <c r="D1023" s="1" t="s">
        <v>90</v>
      </c>
      <c r="E1023" s="1" t="s">
        <v>1067</v>
      </c>
      <c r="F1023" s="1" t="s">
        <v>114</v>
      </c>
      <c r="G1023" s="1" t="s">
        <v>62</v>
      </c>
      <c r="H1023" s="33" t="str">
        <f>VLOOKUP(Ahmed[[#This Row],[Category]],Code!$C$2:$D$5,2,0)</f>
        <v>O-102</v>
      </c>
      <c r="I1023" s="1" t="s">
        <v>74</v>
      </c>
      <c r="J1023" t="s">
        <v>1068</v>
      </c>
      <c r="K1023" s="1">
        <v>22.740000000000002</v>
      </c>
      <c r="L1023" s="33">
        <f>Ahmed[[#This Row],[Sales]]*$L$1</f>
        <v>3411.0000000000005</v>
      </c>
      <c r="M1023" s="33"/>
      <c r="N10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23" s="33" t="str">
        <f>IF(Ahmed[[#This Row],[Sales]]&gt;=500,"High","low")</f>
        <v>low</v>
      </c>
      <c r="P1023" s="1">
        <v>3</v>
      </c>
      <c r="Q1023" s="1">
        <v>0</v>
      </c>
      <c r="R1023" s="2">
        <v>8.8686000000000007</v>
      </c>
      <c r="S1023" s="33">
        <f>Ahmed[[#This Row],[Profit]]-Ahmed[[#This Row],[Discount]]</f>
        <v>8.8686000000000007</v>
      </c>
    </row>
    <row r="1024" spans="1:19">
      <c r="A1024" s="1">
        <v>1022</v>
      </c>
      <c r="B1024" s="1" t="s">
        <v>65</v>
      </c>
      <c r="C1024" s="1" t="s">
        <v>49</v>
      </c>
      <c r="D1024" s="1" t="s">
        <v>90</v>
      </c>
      <c r="E1024" s="1" t="s">
        <v>1067</v>
      </c>
      <c r="F1024" s="1" t="s">
        <v>114</v>
      </c>
      <c r="G1024" s="1" t="s">
        <v>53</v>
      </c>
      <c r="H1024" s="33" t="str">
        <f>VLOOKUP(Ahmed[[#This Row],[Category]],Code!$C$2:$D$5,2,0)</f>
        <v>F-101</v>
      </c>
      <c r="I1024" s="1" t="s">
        <v>56</v>
      </c>
      <c r="J1024" t="s">
        <v>1069</v>
      </c>
      <c r="K1024" s="1">
        <v>1267.53</v>
      </c>
      <c r="L1024" s="33">
        <f>Ahmed[[#This Row],[Sales]]*$L$1</f>
        <v>190129.5</v>
      </c>
      <c r="M1024" s="33"/>
      <c r="N10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24" s="33" t="str">
        <f>IF(Ahmed[[#This Row],[Sales]]&gt;=500,"High","low")</f>
        <v>High</v>
      </c>
      <c r="P1024" s="1">
        <v>3</v>
      </c>
      <c r="Q1024" s="1">
        <v>0</v>
      </c>
      <c r="R1024" s="2">
        <v>316.88249999999999</v>
      </c>
      <c r="S1024" s="33">
        <f>Ahmed[[#This Row],[Profit]]-Ahmed[[#This Row],[Discount]]</f>
        <v>316.88249999999999</v>
      </c>
    </row>
    <row r="1025" spans="1:19">
      <c r="A1025" s="1">
        <v>1023</v>
      </c>
      <c r="B1025" s="1" t="s">
        <v>65</v>
      </c>
      <c r="C1025" s="1" t="s">
        <v>49</v>
      </c>
      <c r="D1025" s="1" t="s">
        <v>90</v>
      </c>
      <c r="E1025" s="1" t="s">
        <v>1067</v>
      </c>
      <c r="F1025" s="1" t="s">
        <v>114</v>
      </c>
      <c r="G1025" s="1" t="s">
        <v>76</v>
      </c>
      <c r="H1025" s="33" t="str">
        <f>VLOOKUP(Ahmed[[#This Row],[Category]],Code!$C$2:$D$5,2,0)</f>
        <v>T-103</v>
      </c>
      <c r="I1025" s="1" t="s">
        <v>313</v>
      </c>
      <c r="J1025" t="s">
        <v>1070</v>
      </c>
      <c r="K1025" s="1">
        <v>1379.92</v>
      </c>
      <c r="L1025" s="33">
        <f>Ahmed[[#This Row],[Sales]]*$L$1</f>
        <v>206988</v>
      </c>
      <c r="M1025" s="33"/>
      <c r="N10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25" s="33" t="str">
        <f>IF(Ahmed[[#This Row],[Sales]]&gt;=500,"High","low")</f>
        <v>High</v>
      </c>
      <c r="P1025" s="1">
        <v>8</v>
      </c>
      <c r="Q1025" s="1">
        <v>0</v>
      </c>
      <c r="R1025" s="2">
        <v>648.56240000000003</v>
      </c>
      <c r="S1025" s="33">
        <f>Ahmed[[#This Row],[Profit]]-Ahmed[[#This Row],[Discount]]</f>
        <v>648.56240000000003</v>
      </c>
    </row>
    <row r="1026" spans="1:19">
      <c r="A1026" s="1">
        <v>1024</v>
      </c>
      <c r="B1026" s="1" t="s">
        <v>65</v>
      </c>
      <c r="C1026" s="1" t="s">
        <v>49</v>
      </c>
      <c r="D1026" s="1" t="s">
        <v>112</v>
      </c>
      <c r="E1026" s="1" t="s">
        <v>113</v>
      </c>
      <c r="F1026" s="1" t="s">
        <v>114</v>
      </c>
      <c r="G1026" s="1" t="s">
        <v>62</v>
      </c>
      <c r="H1026" s="33" t="str">
        <f>VLOOKUP(Ahmed[[#This Row],[Category]],Code!$C$2:$D$5,2,0)</f>
        <v>O-102</v>
      </c>
      <c r="I1026" s="1" t="s">
        <v>123</v>
      </c>
      <c r="J1026" t="s">
        <v>1071</v>
      </c>
      <c r="K1026" s="1">
        <v>6.2080000000000002</v>
      </c>
      <c r="L1026" s="33">
        <f>Ahmed[[#This Row],[Sales]]*$L$1</f>
        <v>931.2</v>
      </c>
      <c r="M1026" s="33"/>
      <c r="N102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026" s="33" t="str">
        <f>IF(Ahmed[[#This Row],[Sales]]&gt;=500,"High","low")</f>
        <v>low</v>
      </c>
      <c r="P1026" s="1">
        <v>2</v>
      </c>
      <c r="Q1026" s="1">
        <v>0.2</v>
      </c>
      <c r="R1026" s="2">
        <v>2.1728000000000001</v>
      </c>
      <c r="S1026" s="33">
        <f>Ahmed[[#This Row],[Profit]]-Ahmed[[#This Row],[Discount]]</f>
        <v>1.9728000000000001</v>
      </c>
    </row>
    <row r="1027" spans="1:19">
      <c r="A1027" s="1">
        <v>1025</v>
      </c>
      <c r="B1027" s="1" t="s">
        <v>130</v>
      </c>
      <c r="C1027" s="1" t="s">
        <v>92</v>
      </c>
      <c r="D1027" s="1" t="s">
        <v>59</v>
      </c>
      <c r="E1027" s="1" t="s">
        <v>60</v>
      </c>
      <c r="F1027" s="1" t="s">
        <v>61</v>
      </c>
      <c r="G1027" s="1" t="s">
        <v>62</v>
      </c>
      <c r="H1027" s="33" t="str">
        <f>VLOOKUP(Ahmed[[#This Row],[Category]],Code!$C$2:$D$5,2,0)</f>
        <v>O-102</v>
      </c>
      <c r="I1027" s="1" t="s">
        <v>79</v>
      </c>
      <c r="J1027" t="s">
        <v>1072</v>
      </c>
      <c r="K1027" s="1">
        <v>11.808</v>
      </c>
      <c r="L1027" s="33">
        <f>Ahmed[[#This Row],[Sales]]*$L$1</f>
        <v>1771.2</v>
      </c>
      <c r="M1027" s="33"/>
      <c r="N102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027" s="33" t="str">
        <f>IF(Ahmed[[#This Row],[Sales]]&gt;=500,"High","low")</f>
        <v>low</v>
      </c>
      <c r="P1027" s="1">
        <v>2</v>
      </c>
      <c r="Q1027" s="1">
        <v>0.2</v>
      </c>
      <c r="R1027" s="2">
        <v>4.2804000000000002</v>
      </c>
      <c r="S1027" s="33">
        <f>Ahmed[[#This Row],[Profit]]-Ahmed[[#This Row],[Discount]]</f>
        <v>4.0804</v>
      </c>
    </row>
    <row r="1028" spans="1:19">
      <c r="A1028" s="1">
        <v>1026</v>
      </c>
      <c r="B1028" s="1" t="s">
        <v>48</v>
      </c>
      <c r="C1028" s="1" t="s">
        <v>92</v>
      </c>
      <c r="D1028" s="1" t="s">
        <v>183</v>
      </c>
      <c r="E1028" s="1" t="s">
        <v>248</v>
      </c>
      <c r="F1028" s="1" t="s">
        <v>114</v>
      </c>
      <c r="G1028" s="1" t="s">
        <v>62</v>
      </c>
      <c r="H1028" s="33" t="str">
        <f>VLOOKUP(Ahmed[[#This Row],[Category]],Code!$C$2:$D$5,2,0)</f>
        <v>O-102</v>
      </c>
      <c r="I1028" s="1" t="s">
        <v>87</v>
      </c>
      <c r="J1028" t="s">
        <v>1073</v>
      </c>
      <c r="K1028" s="1">
        <v>15.552000000000003</v>
      </c>
      <c r="L1028" s="33">
        <f>Ahmed[[#This Row],[Sales]]*$L$1</f>
        <v>2332.8000000000006</v>
      </c>
      <c r="M1028" s="33"/>
      <c r="N10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28" s="33" t="str">
        <f>IF(Ahmed[[#This Row],[Sales]]&gt;=500,"High","low")</f>
        <v>low</v>
      </c>
      <c r="P1028" s="1">
        <v>3</v>
      </c>
      <c r="Q1028" s="1">
        <v>0.2</v>
      </c>
      <c r="R1028" s="2">
        <v>5.4432</v>
      </c>
      <c r="S1028" s="33">
        <f>Ahmed[[#This Row],[Profit]]-Ahmed[[#This Row],[Discount]]</f>
        <v>5.2431999999999999</v>
      </c>
    </row>
    <row r="1029" spans="1:19">
      <c r="A1029" s="1">
        <v>1027</v>
      </c>
      <c r="B1029" s="1" t="s">
        <v>48</v>
      </c>
      <c r="C1029" s="1" t="s">
        <v>92</v>
      </c>
      <c r="D1029" s="1" t="s">
        <v>183</v>
      </c>
      <c r="E1029" s="1" t="s">
        <v>248</v>
      </c>
      <c r="F1029" s="1" t="s">
        <v>114</v>
      </c>
      <c r="G1029" s="1" t="s">
        <v>62</v>
      </c>
      <c r="H1029" s="33" t="str">
        <f>VLOOKUP(Ahmed[[#This Row],[Category]],Code!$C$2:$D$5,2,0)</f>
        <v>O-102</v>
      </c>
      <c r="I1029" s="1" t="s">
        <v>87</v>
      </c>
      <c r="J1029" t="s">
        <v>1074</v>
      </c>
      <c r="K1029" s="1">
        <v>63.311999999999998</v>
      </c>
      <c r="L1029" s="33">
        <f>Ahmed[[#This Row],[Sales]]*$L$1</f>
        <v>9496.7999999999993</v>
      </c>
      <c r="M1029" s="33"/>
      <c r="N10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29" s="33" t="str">
        <f>IF(Ahmed[[#This Row],[Sales]]&gt;=500,"High","low")</f>
        <v>low</v>
      </c>
      <c r="P1029" s="1">
        <v>3</v>
      </c>
      <c r="Q1029" s="1">
        <v>0.2</v>
      </c>
      <c r="R1029" s="2">
        <v>20.576399999999996</v>
      </c>
      <c r="S1029" s="33">
        <f>Ahmed[[#This Row],[Profit]]-Ahmed[[#This Row],[Discount]]</f>
        <v>20.376399999999997</v>
      </c>
    </row>
    <row r="1030" spans="1:19">
      <c r="A1030" s="1">
        <v>1028</v>
      </c>
      <c r="B1030" s="1" t="s">
        <v>48</v>
      </c>
      <c r="C1030" s="1" t="s">
        <v>92</v>
      </c>
      <c r="D1030" s="1" t="s">
        <v>183</v>
      </c>
      <c r="E1030" s="1" t="s">
        <v>248</v>
      </c>
      <c r="F1030" s="1" t="s">
        <v>114</v>
      </c>
      <c r="G1030" s="1" t="s">
        <v>76</v>
      </c>
      <c r="H1030" s="33" t="str">
        <f>VLOOKUP(Ahmed[[#This Row],[Category]],Code!$C$2:$D$5,2,0)</f>
        <v>T-103</v>
      </c>
      <c r="I1030" s="1" t="s">
        <v>77</v>
      </c>
      <c r="J1030" t="s">
        <v>1075</v>
      </c>
      <c r="K1030" s="1">
        <v>15.587999999999999</v>
      </c>
      <c r="L1030" s="33">
        <f>Ahmed[[#This Row],[Sales]]*$L$1</f>
        <v>2338.1999999999998</v>
      </c>
      <c r="M1030" s="33"/>
      <c r="N10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30" s="33" t="str">
        <f>IF(Ahmed[[#This Row],[Sales]]&gt;=500,"High","low")</f>
        <v>low</v>
      </c>
      <c r="P1030" s="1">
        <v>2</v>
      </c>
      <c r="Q1030" s="1">
        <v>0.4</v>
      </c>
      <c r="R1030" s="2">
        <v>-9.8724000000000007</v>
      </c>
      <c r="S1030" s="33">
        <f>Ahmed[[#This Row],[Profit]]-Ahmed[[#This Row],[Discount]]</f>
        <v>-10.272400000000001</v>
      </c>
    </row>
    <row r="1031" spans="1:19">
      <c r="A1031" s="1">
        <v>1029</v>
      </c>
      <c r="B1031" s="1" t="s">
        <v>65</v>
      </c>
      <c r="C1031" s="1" t="s">
        <v>58</v>
      </c>
      <c r="D1031" s="1" t="s">
        <v>478</v>
      </c>
      <c r="E1031" s="1" t="s">
        <v>351</v>
      </c>
      <c r="F1031" s="1" t="s">
        <v>114</v>
      </c>
      <c r="G1031" s="1" t="s">
        <v>62</v>
      </c>
      <c r="H1031" s="33" t="str">
        <f>VLOOKUP(Ahmed[[#This Row],[Category]],Code!$C$2:$D$5,2,0)</f>
        <v>O-102</v>
      </c>
      <c r="I1031" s="1" t="s">
        <v>87</v>
      </c>
      <c r="J1031" t="s">
        <v>129</v>
      </c>
      <c r="K1031" s="1">
        <v>177.2</v>
      </c>
      <c r="L1031" s="33">
        <f>Ahmed[[#This Row],[Sales]]*$L$1</f>
        <v>26580</v>
      </c>
      <c r="M1031" s="33"/>
      <c r="N10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31" s="33" t="str">
        <f>IF(Ahmed[[#This Row],[Sales]]&gt;=500,"High","low")</f>
        <v>low</v>
      </c>
      <c r="P1031" s="1">
        <v>5</v>
      </c>
      <c r="Q1031" s="1">
        <v>0</v>
      </c>
      <c r="R1031" s="2">
        <v>83.283999999999992</v>
      </c>
      <c r="S1031" s="33">
        <f>Ahmed[[#This Row],[Profit]]-Ahmed[[#This Row],[Discount]]</f>
        <v>83.283999999999992</v>
      </c>
    </row>
    <row r="1032" spans="1:19">
      <c r="A1032" s="1">
        <v>1030</v>
      </c>
      <c r="B1032" s="1" t="s">
        <v>65</v>
      </c>
      <c r="C1032" s="1" t="s">
        <v>58</v>
      </c>
      <c r="D1032" s="1" t="s">
        <v>478</v>
      </c>
      <c r="E1032" s="1" t="s">
        <v>351</v>
      </c>
      <c r="F1032" s="1" t="s">
        <v>114</v>
      </c>
      <c r="G1032" s="1" t="s">
        <v>76</v>
      </c>
      <c r="H1032" s="33" t="str">
        <f>VLOOKUP(Ahmed[[#This Row],[Category]],Code!$C$2:$D$5,2,0)</f>
        <v>T-103</v>
      </c>
      <c r="I1032" s="1" t="s">
        <v>77</v>
      </c>
      <c r="J1032" t="s">
        <v>1076</v>
      </c>
      <c r="K1032" s="1">
        <v>197.96999999999997</v>
      </c>
      <c r="L1032" s="33">
        <f>Ahmed[[#This Row],[Sales]]*$L$1</f>
        <v>29695.499999999996</v>
      </c>
      <c r="M1032" s="33"/>
      <c r="N10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32" s="33" t="str">
        <f>IF(Ahmed[[#This Row],[Sales]]&gt;=500,"High","low")</f>
        <v>low</v>
      </c>
      <c r="P1032" s="1">
        <v>3</v>
      </c>
      <c r="Q1032" s="1">
        <v>0</v>
      </c>
      <c r="R1032" s="2">
        <v>57.41129999999999</v>
      </c>
      <c r="S1032" s="33">
        <f>Ahmed[[#This Row],[Profit]]-Ahmed[[#This Row],[Discount]]</f>
        <v>57.41129999999999</v>
      </c>
    </row>
    <row r="1033" spans="1:19">
      <c r="A1033" s="1">
        <v>1031</v>
      </c>
      <c r="B1033" s="1" t="s">
        <v>65</v>
      </c>
      <c r="C1033" s="1" t="s">
        <v>58</v>
      </c>
      <c r="D1033" s="1" t="s">
        <v>478</v>
      </c>
      <c r="E1033" s="1" t="s">
        <v>351</v>
      </c>
      <c r="F1033" s="1" t="s">
        <v>114</v>
      </c>
      <c r="G1033" s="1" t="s">
        <v>53</v>
      </c>
      <c r="H1033" s="33" t="str">
        <f>VLOOKUP(Ahmed[[#This Row],[Category]],Code!$C$2:$D$5,2,0)</f>
        <v>F-101</v>
      </c>
      <c r="I1033" s="1" t="s">
        <v>56</v>
      </c>
      <c r="J1033" t="s">
        <v>703</v>
      </c>
      <c r="K1033" s="1">
        <v>854.94</v>
      </c>
      <c r="L1033" s="33">
        <f>Ahmed[[#This Row],[Sales]]*$L$1</f>
        <v>128241.00000000001</v>
      </c>
      <c r="M1033" s="33"/>
      <c r="N10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33" s="33" t="str">
        <f>IF(Ahmed[[#This Row],[Sales]]&gt;=500,"High","low")</f>
        <v>High</v>
      </c>
      <c r="P1033" s="1">
        <v>3</v>
      </c>
      <c r="Q1033" s="1">
        <v>0</v>
      </c>
      <c r="R1033" s="2">
        <v>213.73500000000001</v>
      </c>
      <c r="S1033" s="33">
        <f>Ahmed[[#This Row],[Profit]]-Ahmed[[#This Row],[Discount]]</f>
        <v>213.73500000000001</v>
      </c>
    </row>
    <row r="1034" spans="1:19">
      <c r="A1034" s="1">
        <v>1032</v>
      </c>
      <c r="B1034" s="1" t="s">
        <v>65</v>
      </c>
      <c r="C1034" s="1" t="s">
        <v>58</v>
      </c>
      <c r="D1034" s="1" t="s">
        <v>478</v>
      </c>
      <c r="E1034" s="1" t="s">
        <v>351</v>
      </c>
      <c r="F1034" s="1" t="s">
        <v>114</v>
      </c>
      <c r="G1034" s="1" t="s">
        <v>53</v>
      </c>
      <c r="H1034" s="33" t="str">
        <f>VLOOKUP(Ahmed[[#This Row],[Category]],Code!$C$2:$D$5,2,0)</f>
        <v>F-101</v>
      </c>
      <c r="I1034" s="1" t="s">
        <v>72</v>
      </c>
      <c r="J1034" t="s">
        <v>223</v>
      </c>
      <c r="K1034" s="1">
        <v>124.10999999999999</v>
      </c>
      <c r="L1034" s="33">
        <f>Ahmed[[#This Row],[Sales]]*$L$1</f>
        <v>18616.499999999996</v>
      </c>
      <c r="M1034" s="33"/>
      <c r="N10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34" s="33" t="str">
        <f>IF(Ahmed[[#This Row],[Sales]]&gt;=500,"High","low")</f>
        <v>low</v>
      </c>
      <c r="P1034" s="1">
        <v>9</v>
      </c>
      <c r="Q1034" s="1">
        <v>0</v>
      </c>
      <c r="R1034" s="2">
        <v>52.126200000000004</v>
      </c>
      <c r="S1034" s="33">
        <f>Ahmed[[#This Row],[Profit]]-Ahmed[[#This Row],[Discount]]</f>
        <v>52.126200000000004</v>
      </c>
    </row>
    <row r="1035" spans="1:19">
      <c r="A1035" s="1">
        <v>1033</v>
      </c>
      <c r="B1035" s="1" t="s">
        <v>65</v>
      </c>
      <c r="C1035" s="1" t="s">
        <v>58</v>
      </c>
      <c r="D1035" s="1" t="s">
        <v>478</v>
      </c>
      <c r="E1035" s="1" t="s">
        <v>351</v>
      </c>
      <c r="F1035" s="1" t="s">
        <v>114</v>
      </c>
      <c r="G1035" s="1" t="s">
        <v>62</v>
      </c>
      <c r="H1035" s="33" t="str">
        <f>VLOOKUP(Ahmed[[#This Row],[Category]],Code!$C$2:$D$5,2,0)</f>
        <v>O-102</v>
      </c>
      <c r="I1035" s="1" t="s">
        <v>63</v>
      </c>
      <c r="J1035" t="s">
        <v>1077</v>
      </c>
      <c r="K1035" s="1">
        <v>14.399999999999999</v>
      </c>
      <c r="L1035" s="33">
        <f>Ahmed[[#This Row],[Sales]]*$L$1</f>
        <v>2160</v>
      </c>
      <c r="M1035" s="33"/>
      <c r="N10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35" s="33" t="str">
        <f>IF(Ahmed[[#This Row],[Sales]]&gt;=500,"High","low")</f>
        <v>low</v>
      </c>
      <c r="P1035" s="1">
        <v>5</v>
      </c>
      <c r="Q1035" s="1">
        <v>0</v>
      </c>
      <c r="R1035" s="2">
        <v>7.056</v>
      </c>
      <c r="S1035" s="33">
        <f>Ahmed[[#This Row],[Profit]]-Ahmed[[#This Row],[Discount]]</f>
        <v>7.056</v>
      </c>
    </row>
    <row r="1036" spans="1:19">
      <c r="A1036" s="1">
        <v>1034</v>
      </c>
      <c r="B1036" s="1" t="s">
        <v>130</v>
      </c>
      <c r="C1036" s="1" t="s">
        <v>49</v>
      </c>
      <c r="D1036" s="1" t="s">
        <v>426</v>
      </c>
      <c r="E1036" s="1" t="s">
        <v>248</v>
      </c>
      <c r="F1036" s="1" t="s">
        <v>114</v>
      </c>
      <c r="G1036" s="1" t="s">
        <v>62</v>
      </c>
      <c r="H1036" s="33" t="str">
        <f>VLOOKUP(Ahmed[[#This Row],[Category]],Code!$C$2:$D$5,2,0)</f>
        <v>O-102</v>
      </c>
      <c r="I1036" s="1" t="s">
        <v>87</v>
      </c>
      <c r="J1036" t="s">
        <v>1078</v>
      </c>
      <c r="K1036" s="1">
        <v>15.696000000000002</v>
      </c>
      <c r="L1036" s="33">
        <f>Ahmed[[#This Row],[Sales]]*$L$1</f>
        <v>2354.4</v>
      </c>
      <c r="M1036" s="33"/>
      <c r="N10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36" s="33" t="str">
        <f>IF(Ahmed[[#This Row],[Sales]]&gt;=500,"High","low")</f>
        <v>low</v>
      </c>
      <c r="P1036" s="1">
        <v>3</v>
      </c>
      <c r="Q1036" s="1">
        <v>0.2</v>
      </c>
      <c r="R1036" s="2">
        <v>5.1011999999999995</v>
      </c>
      <c r="S1036" s="33">
        <f>Ahmed[[#This Row],[Profit]]-Ahmed[[#This Row],[Discount]]</f>
        <v>4.9011999999999993</v>
      </c>
    </row>
    <row r="1037" spans="1:19">
      <c r="A1037" s="1">
        <v>1035</v>
      </c>
      <c r="B1037" s="1" t="s">
        <v>130</v>
      </c>
      <c r="C1037" s="1" t="s">
        <v>49</v>
      </c>
      <c r="D1037" s="1" t="s">
        <v>426</v>
      </c>
      <c r="E1037" s="1" t="s">
        <v>248</v>
      </c>
      <c r="F1037" s="1" t="s">
        <v>114</v>
      </c>
      <c r="G1037" s="1" t="s">
        <v>62</v>
      </c>
      <c r="H1037" s="33" t="str">
        <f>VLOOKUP(Ahmed[[#This Row],[Category]],Code!$C$2:$D$5,2,0)</f>
        <v>O-102</v>
      </c>
      <c r="I1037" s="1" t="s">
        <v>79</v>
      </c>
      <c r="J1037" t="s">
        <v>416</v>
      </c>
      <c r="K1037" s="1">
        <v>2.6280000000000001</v>
      </c>
      <c r="L1037" s="33">
        <f>Ahmed[[#This Row],[Sales]]*$L$1</f>
        <v>394.20000000000005</v>
      </c>
      <c r="M1037" s="33"/>
      <c r="N1037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037" s="33" t="str">
        <f>IF(Ahmed[[#This Row],[Sales]]&gt;=500,"High","low")</f>
        <v>low</v>
      </c>
      <c r="P1037" s="1">
        <v>2</v>
      </c>
      <c r="Q1037" s="1">
        <v>0.7</v>
      </c>
      <c r="R1037" s="2">
        <v>-1.9272</v>
      </c>
      <c r="S1037" s="33">
        <f>Ahmed[[#This Row],[Profit]]-Ahmed[[#This Row],[Discount]]</f>
        <v>-2.6272000000000002</v>
      </c>
    </row>
    <row r="1038" spans="1:19">
      <c r="A1038" s="1">
        <v>1036</v>
      </c>
      <c r="B1038" s="1" t="s">
        <v>130</v>
      </c>
      <c r="C1038" s="1" t="s">
        <v>49</v>
      </c>
      <c r="D1038" s="1" t="s">
        <v>426</v>
      </c>
      <c r="E1038" s="1" t="s">
        <v>248</v>
      </c>
      <c r="F1038" s="1" t="s">
        <v>114</v>
      </c>
      <c r="G1038" s="1" t="s">
        <v>62</v>
      </c>
      <c r="H1038" s="33" t="str">
        <f>VLOOKUP(Ahmed[[#This Row],[Category]],Code!$C$2:$D$5,2,0)</f>
        <v>O-102</v>
      </c>
      <c r="I1038" s="1" t="s">
        <v>79</v>
      </c>
      <c r="J1038" t="s">
        <v>121</v>
      </c>
      <c r="K1038" s="1">
        <v>14.427000000000003</v>
      </c>
      <c r="L1038" s="33">
        <f>Ahmed[[#This Row],[Sales]]*$L$1</f>
        <v>2164.0500000000006</v>
      </c>
      <c r="M1038" s="33"/>
      <c r="N10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38" s="33" t="str">
        <f>IF(Ahmed[[#This Row],[Sales]]&gt;=500,"High","low")</f>
        <v>low</v>
      </c>
      <c r="P1038" s="1">
        <v>3</v>
      </c>
      <c r="Q1038" s="1">
        <v>0.7</v>
      </c>
      <c r="R1038" s="2">
        <v>-10.579799999999999</v>
      </c>
      <c r="S1038" s="33">
        <f>Ahmed[[#This Row],[Profit]]-Ahmed[[#This Row],[Discount]]</f>
        <v>-11.279799999999998</v>
      </c>
    </row>
    <row r="1039" spans="1:19">
      <c r="A1039" s="1">
        <v>1037</v>
      </c>
      <c r="B1039" s="1" t="s">
        <v>65</v>
      </c>
      <c r="C1039" s="1" t="s">
        <v>92</v>
      </c>
      <c r="D1039" s="1" t="s">
        <v>1079</v>
      </c>
      <c r="E1039" s="1" t="s">
        <v>284</v>
      </c>
      <c r="F1039" s="1" t="s">
        <v>95</v>
      </c>
      <c r="G1039" s="1" t="s">
        <v>53</v>
      </c>
      <c r="H1039" s="33" t="str">
        <f>VLOOKUP(Ahmed[[#This Row],[Category]],Code!$C$2:$D$5,2,0)</f>
        <v>F-101</v>
      </c>
      <c r="I1039" s="1" t="s">
        <v>72</v>
      </c>
      <c r="J1039" t="s">
        <v>1080</v>
      </c>
      <c r="K1039" s="1">
        <v>86.62</v>
      </c>
      <c r="L1039" s="33">
        <f>Ahmed[[#This Row],[Sales]]*$L$1</f>
        <v>12993</v>
      </c>
      <c r="M1039" s="33"/>
      <c r="N10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39" s="33" t="str">
        <f>IF(Ahmed[[#This Row],[Sales]]&gt;=500,"High","low")</f>
        <v>low</v>
      </c>
      <c r="P1039" s="1">
        <v>2</v>
      </c>
      <c r="Q1039" s="1">
        <v>0</v>
      </c>
      <c r="R1039" s="2">
        <v>8.6619999999999919</v>
      </c>
      <c r="S1039" s="33">
        <f>Ahmed[[#This Row],[Profit]]-Ahmed[[#This Row],[Discount]]</f>
        <v>8.6619999999999919</v>
      </c>
    </row>
    <row r="1040" spans="1:19">
      <c r="A1040" s="1">
        <v>1038</v>
      </c>
      <c r="B1040" s="1" t="s">
        <v>130</v>
      </c>
      <c r="C1040" s="1" t="s">
        <v>49</v>
      </c>
      <c r="D1040" s="1" t="s">
        <v>59</v>
      </c>
      <c r="E1040" s="1" t="s">
        <v>60</v>
      </c>
      <c r="F1040" s="1" t="s">
        <v>61</v>
      </c>
      <c r="G1040" s="1" t="s">
        <v>62</v>
      </c>
      <c r="H1040" s="33" t="str">
        <f>VLOOKUP(Ahmed[[#This Row],[Category]],Code!$C$2:$D$5,2,0)</f>
        <v>O-102</v>
      </c>
      <c r="I1040" s="1" t="s">
        <v>79</v>
      </c>
      <c r="J1040" t="s">
        <v>1081</v>
      </c>
      <c r="K1040" s="1">
        <v>36.624000000000002</v>
      </c>
      <c r="L1040" s="33">
        <f>Ahmed[[#This Row],[Sales]]*$L$1</f>
        <v>5493.6</v>
      </c>
      <c r="M1040" s="33"/>
      <c r="N10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40" s="33" t="str">
        <f>IF(Ahmed[[#This Row],[Sales]]&gt;=500,"High","low")</f>
        <v>low</v>
      </c>
      <c r="P1040" s="1">
        <v>3</v>
      </c>
      <c r="Q1040" s="1">
        <v>0.2</v>
      </c>
      <c r="R1040" s="2">
        <v>13.734</v>
      </c>
      <c r="S1040" s="33">
        <f>Ahmed[[#This Row],[Profit]]-Ahmed[[#This Row],[Discount]]</f>
        <v>13.534000000000001</v>
      </c>
    </row>
    <row r="1041" spans="1:19">
      <c r="A1041" s="1">
        <v>1039</v>
      </c>
      <c r="B1041" s="1" t="s">
        <v>130</v>
      </c>
      <c r="C1041" s="1" t="s">
        <v>49</v>
      </c>
      <c r="D1041" s="1" t="s">
        <v>829</v>
      </c>
      <c r="E1041" s="1" t="s">
        <v>86</v>
      </c>
      <c r="F1041" s="1" t="s">
        <v>52</v>
      </c>
      <c r="G1041" s="1" t="s">
        <v>62</v>
      </c>
      <c r="H1041" s="33" t="str">
        <f>VLOOKUP(Ahmed[[#This Row],[Category]],Code!$C$2:$D$5,2,0)</f>
        <v>O-102</v>
      </c>
      <c r="I1041" s="1" t="s">
        <v>74</v>
      </c>
      <c r="J1041" t="s">
        <v>1082</v>
      </c>
      <c r="K1041" s="1">
        <v>23.968000000000004</v>
      </c>
      <c r="L1041" s="33">
        <f>Ahmed[[#This Row],[Sales]]*$L$1</f>
        <v>3595.2000000000007</v>
      </c>
      <c r="M1041" s="33"/>
      <c r="N10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41" s="33" t="str">
        <f>IF(Ahmed[[#This Row],[Sales]]&gt;=500,"High","low")</f>
        <v>low</v>
      </c>
      <c r="P1041" s="1">
        <v>7</v>
      </c>
      <c r="Q1041" s="1">
        <v>0.2</v>
      </c>
      <c r="R1041" s="2">
        <v>2.696399999999997</v>
      </c>
      <c r="S1041" s="33">
        <f>Ahmed[[#This Row],[Profit]]-Ahmed[[#This Row],[Discount]]</f>
        <v>2.4963999999999968</v>
      </c>
    </row>
    <row r="1042" spans="1:19">
      <c r="A1042" s="1">
        <v>1040</v>
      </c>
      <c r="B1042" s="1" t="s">
        <v>130</v>
      </c>
      <c r="C1042" s="1" t="s">
        <v>49</v>
      </c>
      <c r="D1042" s="1" t="s">
        <v>829</v>
      </c>
      <c r="E1042" s="1" t="s">
        <v>86</v>
      </c>
      <c r="F1042" s="1" t="s">
        <v>52</v>
      </c>
      <c r="G1042" s="1" t="s">
        <v>62</v>
      </c>
      <c r="H1042" s="33" t="str">
        <f>VLOOKUP(Ahmed[[#This Row],[Category]],Code!$C$2:$D$5,2,0)</f>
        <v>O-102</v>
      </c>
      <c r="I1042" s="1" t="s">
        <v>74</v>
      </c>
      <c r="J1042" t="s">
        <v>1068</v>
      </c>
      <c r="K1042" s="1">
        <v>28.728000000000002</v>
      </c>
      <c r="L1042" s="33">
        <f>Ahmed[[#This Row],[Sales]]*$L$1</f>
        <v>4309.2</v>
      </c>
      <c r="M1042" s="33"/>
      <c r="N10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42" s="33" t="str">
        <f>IF(Ahmed[[#This Row],[Sales]]&gt;=500,"High","low")</f>
        <v>low</v>
      </c>
      <c r="P1042" s="1">
        <v>3</v>
      </c>
      <c r="Q1042" s="1">
        <v>0.2</v>
      </c>
      <c r="R1042" s="2">
        <v>1.7954999999999988</v>
      </c>
      <c r="S1042" s="33">
        <f>Ahmed[[#This Row],[Profit]]-Ahmed[[#This Row],[Discount]]</f>
        <v>1.5954999999999988</v>
      </c>
    </row>
    <row r="1043" spans="1:19">
      <c r="A1043" s="1">
        <v>1041</v>
      </c>
      <c r="B1043" s="1" t="s">
        <v>65</v>
      </c>
      <c r="C1043" s="1" t="s">
        <v>92</v>
      </c>
      <c r="D1043" s="1" t="s">
        <v>1083</v>
      </c>
      <c r="E1043" s="1" t="s">
        <v>284</v>
      </c>
      <c r="F1043" s="1" t="s">
        <v>95</v>
      </c>
      <c r="G1043" s="1" t="s">
        <v>53</v>
      </c>
      <c r="H1043" s="33" t="str">
        <f>VLOOKUP(Ahmed[[#This Row],[Category]],Code!$C$2:$D$5,2,0)</f>
        <v>F-101</v>
      </c>
      <c r="I1043" s="1" t="s">
        <v>68</v>
      </c>
      <c r="J1043" t="s">
        <v>883</v>
      </c>
      <c r="K1043" s="1">
        <v>697.16</v>
      </c>
      <c r="L1043" s="33">
        <f>Ahmed[[#This Row],[Sales]]*$L$1</f>
        <v>104574</v>
      </c>
      <c r="M1043" s="33"/>
      <c r="N10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43" s="33" t="str">
        <f>IF(Ahmed[[#This Row],[Sales]]&gt;=500,"High","low")</f>
        <v>High</v>
      </c>
      <c r="P1043" s="1">
        <v>4</v>
      </c>
      <c r="Q1043" s="1">
        <v>0</v>
      </c>
      <c r="R1043" s="2">
        <v>146.40359999999998</v>
      </c>
      <c r="S1043" s="33">
        <f>Ahmed[[#This Row],[Profit]]-Ahmed[[#This Row],[Discount]]</f>
        <v>146.40359999999998</v>
      </c>
    </row>
    <row r="1044" spans="1:19">
      <c r="A1044" s="1">
        <v>1042</v>
      </c>
      <c r="B1044" s="1" t="s">
        <v>48</v>
      </c>
      <c r="C1044" s="1" t="s">
        <v>49</v>
      </c>
      <c r="D1044" s="1" t="s">
        <v>161</v>
      </c>
      <c r="E1044" s="1" t="s">
        <v>162</v>
      </c>
      <c r="F1044" s="1" t="s">
        <v>114</v>
      </c>
      <c r="G1044" s="1" t="s">
        <v>76</v>
      </c>
      <c r="H1044" s="33" t="str">
        <f>VLOOKUP(Ahmed[[#This Row],[Category]],Code!$C$2:$D$5,2,0)</f>
        <v>T-103</v>
      </c>
      <c r="I1044" s="1" t="s">
        <v>118</v>
      </c>
      <c r="J1044" t="s">
        <v>1084</v>
      </c>
      <c r="K1044" s="1">
        <v>31.86</v>
      </c>
      <c r="L1044" s="33">
        <f>Ahmed[[#This Row],[Sales]]*$L$1</f>
        <v>4779</v>
      </c>
      <c r="M1044" s="33"/>
      <c r="N10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44" s="33" t="str">
        <f>IF(Ahmed[[#This Row],[Sales]]&gt;=500,"High","low")</f>
        <v>low</v>
      </c>
      <c r="P1044" s="1">
        <v>2</v>
      </c>
      <c r="Q1044" s="1">
        <v>0</v>
      </c>
      <c r="R1044" s="2">
        <v>11.151</v>
      </c>
      <c r="S1044" s="33">
        <f>Ahmed[[#This Row],[Profit]]-Ahmed[[#This Row],[Discount]]</f>
        <v>11.151</v>
      </c>
    </row>
    <row r="1045" spans="1:19">
      <c r="A1045" s="1">
        <v>1043</v>
      </c>
      <c r="B1045" s="1" t="s">
        <v>48</v>
      </c>
      <c r="C1045" s="1" t="s">
        <v>49</v>
      </c>
      <c r="D1045" s="1" t="s">
        <v>161</v>
      </c>
      <c r="E1045" s="1" t="s">
        <v>162</v>
      </c>
      <c r="F1045" s="1" t="s">
        <v>114</v>
      </c>
      <c r="G1045" s="1" t="s">
        <v>53</v>
      </c>
      <c r="H1045" s="33" t="str">
        <f>VLOOKUP(Ahmed[[#This Row],[Category]],Code!$C$2:$D$5,2,0)</f>
        <v>F-101</v>
      </c>
      <c r="I1045" s="1" t="s">
        <v>54</v>
      </c>
      <c r="J1045" t="s">
        <v>1085</v>
      </c>
      <c r="K1045" s="1">
        <v>722.35200000000009</v>
      </c>
      <c r="L1045" s="33">
        <f>Ahmed[[#This Row],[Sales]]*$L$1</f>
        <v>108352.80000000002</v>
      </c>
      <c r="M1045" s="33"/>
      <c r="N10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45" s="33" t="str">
        <f>IF(Ahmed[[#This Row],[Sales]]&gt;=500,"High","low")</f>
        <v>High</v>
      </c>
      <c r="P1045" s="1">
        <v>3</v>
      </c>
      <c r="Q1045" s="1">
        <v>0.2</v>
      </c>
      <c r="R1045" s="2">
        <v>90.293999999999926</v>
      </c>
      <c r="S1045" s="33">
        <f>Ahmed[[#This Row],[Profit]]-Ahmed[[#This Row],[Discount]]</f>
        <v>90.093999999999923</v>
      </c>
    </row>
    <row r="1046" spans="1:19">
      <c r="A1046" s="1">
        <v>1044</v>
      </c>
      <c r="B1046" s="1" t="s">
        <v>130</v>
      </c>
      <c r="C1046" s="1" t="s">
        <v>58</v>
      </c>
      <c r="D1046" s="1" t="s">
        <v>177</v>
      </c>
      <c r="E1046" s="1" t="s">
        <v>139</v>
      </c>
      <c r="F1046" s="1" t="s">
        <v>95</v>
      </c>
      <c r="G1046" s="1" t="s">
        <v>62</v>
      </c>
      <c r="H1046" s="33" t="str">
        <f>VLOOKUP(Ahmed[[#This Row],[Category]],Code!$C$2:$D$5,2,0)</f>
        <v>O-102</v>
      </c>
      <c r="I1046" s="1" t="s">
        <v>74</v>
      </c>
      <c r="J1046" t="s">
        <v>1086</v>
      </c>
      <c r="K1046" s="1">
        <v>8.84</v>
      </c>
      <c r="L1046" s="33">
        <f>Ahmed[[#This Row],[Sales]]*$L$1</f>
        <v>1326</v>
      </c>
      <c r="M1046" s="33"/>
      <c r="N104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046" s="33" t="str">
        <f>IF(Ahmed[[#This Row],[Sales]]&gt;=500,"High","low")</f>
        <v>low</v>
      </c>
      <c r="P1046" s="1">
        <v>5</v>
      </c>
      <c r="Q1046" s="1">
        <v>0.2</v>
      </c>
      <c r="R1046" s="2">
        <v>2.9835000000000003</v>
      </c>
      <c r="S1046" s="33">
        <f>Ahmed[[#This Row],[Profit]]-Ahmed[[#This Row],[Discount]]</f>
        <v>2.7835000000000001</v>
      </c>
    </row>
    <row r="1047" spans="1:19">
      <c r="A1047" s="1">
        <v>1045</v>
      </c>
      <c r="B1047" s="1" t="s">
        <v>130</v>
      </c>
      <c r="C1047" s="1" t="s">
        <v>58</v>
      </c>
      <c r="D1047" s="1" t="s">
        <v>177</v>
      </c>
      <c r="E1047" s="1" t="s">
        <v>139</v>
      </c>
      <c r="F1047" s="1" t="s">
        <v>95</v>
      </c>
      <c r="G1047" s="1" t="s">
        <v>62</v>
      </c>
      <c r="H1047" s="33" t="str">
        <f>VLOOKUP(Ahmed[[#This Row],[Category]],Code!$C$2:$D$5,2,0)</f>
        <v>O-102</v>
      </c>
      <c r="I1047" s="1" t="s">
        <v>81</v>
      </c>
      <c r="J1047" t="s">
        <v>1087</v>
      </c>
      <c r="K1047" s="1">
        <v>58.463999999999977</v>
      </c>
      <c r="L1047" s="33">
        <f>Ahmed[[#This Row],[Sales]]*$L$1</f>
        <v>8769.5999999999967</v>
      </c>
      <c r="M1047" s="33"/>
      <c r="N10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47" s="33" t="str">
        <f>IF(Ahmed[[#This Row],[Sales]]&gt;=500,"High","low")</f>
        <v>low</v>
      </c>
      <c r="P1047" s="1">
        <v>9</v>
      </c>
      <c r="Q1047" s="1">
        <v>0.8</v>
      </c>
      <c r="R1047" s="2">
        <v>-146.16000000000003</v>
      </c>
      <c r="S1047" s="33">
        <f>Ahmed[[#This Row],[Profit]]-Ahmed[[#This Row],[Discount]]</f>
        <v>-146.96000000000004</v>
      </c>
    </row>
    <row r="1048" spans="1:19">
      <c r="A1048" s="1">
        <v>1046</v>
      </c>
      <c r="B1048" s="1" t="s">
        <v>65</v>
      </c>
      <c r="C1048" s="1" t="s">
        <v>92</v>
      </c>
      <c r="D1048" s="1" t="s">
        <v>1088</v>
      </c>
      <c r="E1048" s="1" t="s">
        <v>139</v>
      </c>
      <c r="F1048" s="1" t="s">
        <v>95</v>
      </c>
      <c r="G1048" s="1" t="s">
        <v>53</v>
      </c>
      <c r="H1048" s="33" t="str">
        <f>VLOOKUP(Ahmed[[#This Row],[Category]],Code!$C$2:$D$5,2,0)</f>
        <v>F-101</v>
      </c>
      <c r="I1048" s="1" t="s">
        <v>56</v>
      </c>
      <c r="J1048" t="s">
        <v>1089</v>
      </c>
      <c r="K1048" s="1">
        <v>254.60399999999998</v>
      </c>
      <c r="L1048" s="33">
        <f>Ahmed[[#This Row],[Sales]]*$L$1</f>
        <v>38190.6</v>
      </c>
      <c r="M1048" s="33"/>
      <c r="N10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48" s="33" t="str">
        <f>IF(Ahmed[[#This Row],[Sales]]&gt;=500,"High","low")</f>
        <v>low</v>
      </c>
      <c r="P1048" s="1">
        <v>14</v>
      </c>
      <c r="Q1048" s="1">
        <v>0.3</v>
      </c>
      <c r="R1048" s="2">
        <v>-18.185999999999993</v>
      </c>
      <c r="S1048" s="33">
        <f>Ahmed[[#This Row],[Profit]]-Ahmed[[#This Row],[Discount]]</f>
        <v>-18.485999999999994</v>
      </c>
    </row>
    <row r="1049" spans="1:19">
      <c r="A1049" s="1">
        <v>1047</v>
      </c>
      <c r="B1049" s="1" t="s">
        <v>65</v>
      </c>
      <c r="C1049" s="1" t="s">
        <v>49</v>
      </c>
      <c r="D1049" s="1" t="s">
        <v>572</v>
      </c>
      <c r="E1049" s="1" t="s">
        <v>67</v>
      </c>
      <c r="F1049" s="1" t="s">
        <v>52</v>
      </c>
      <c r="G1049" s="1" t="s">
        <v>76</v>
      </c>
      <c r="H1049" s="33" t="str">
        <f>VLOOKUP(Ahmed[[#This Row],[Category]],Code!$C$2:$D$5,2,0)</f>
        <v>T-103</v>
      </c>
      <c r="I1049" s="1" t="s">
        <v>77</v>
      </c>
      <c r="J1049" t="s">
        <v>909</v>
      </c>
      <c r="K1049" s="1">
        <v>1363.96</v>
      </c>
      <c r="L1049" s="33">
        <f>Ahmed[[#This Row],[Sales]]*$L$1</f>
        <v>204594</v>
      </c>
      <c r="M1049" s="33"/>
      <c r="N10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49" s="33" t="str">
        <f>IF(Ahmed[[#This Row],[Sales]]&gt;=500,"High","low")</f>
        <v>High</v>
      </c>
      <c r="P1049" s="1">
        <v>5</v>
      </c>
      <c r="Q1049" s="1">
        <v>0.2</v>
      </c>
      <c r="R1049" s="2">
        <v>85.247500000000002</v>
      </c>
      <c r="S1049" s="33">
        <f>Ahmed[[#This Row],[Profit]]-Ahmed[[#This Row],[Discount]]</f>
        <v>85.047499999999999</v>
      </c>
    </row>
    <row r="1050" spans="1:19">
      <c r="A1050" s="1">
        <v>1048</v>
      </c>
      <c r="B1050" s="1" t="s">
        <v>65</v>
      </c>
      <c r="C1050" s="1" t="s">
        <v>49</v>
      </c>
      <c r="D1050" s="1" t="s">
        <v>572</v>
      </c>
      <c r="E1050" s="1" t="s">
        <v>67</v>
      </c>
      <c r="F1050" s="1" t="s">
        <v>52</v>
      </c>
      <c r="G1050" s="1" t="s">
        <v>53</v>
      </c>
      <c r="H1050" s="33" t="str">
        <f>VLOOKUP(Ahmed[[#This Row],[Category]],Code!$C$2:$D$5,2,0)</f>
        <v>F-101</v>
      </c>
      <c r="I1050" s="1" t="s">
        <v>72</v>
      </c>
      <c r="J1050" t="s">
        <v>234</v>
      </c>
      <c r="K1050" s="1">
        <v>102.35999999999999</v>
      </c>
      <c r="L1050" s="33">
        <f>Ahmed[[#This Row],[Sales]]*$L$1</f>
        <v>15353.999999999998</v>
      </c>
      <c r="M1050" s="33"/>
      <c r="N10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50" s="33" t="str">
        <f>IF(Ahmed[[#This Row],[Sales]]&gt;=500,"High","low")</f>
        <v>low</v>
      </c>
      <c r="P1050" s="1">
        <v>3</v>
      </c>
      <c r="Q1050" s="1">
        <v>0.2</v>
      </c>
      <c r="R1050" s="2">
        <v>-3.8385000000000105</v>
      </c>
      <c r="S1050" s="33">
        <f>Ahmed[[#This Row],[Profit]]-Ahmed[[#This Row],[Discount]]</f>
        <v>-4.0385000000000106</v>
      </c>
    </row>
    <row r="1051" spans="1:19">
      <c r="A1051" s="1">
        <v>1049</v>
      </c>
      <c r="B1051" s="1" t="s">
        <v>48</v>
      </c>
      <c r="C1051" s="1" t="s">
        <v>49</v>
      </c>
      <c r="D1051" s="1" t="s">
        <v>104</v>
      </c>
      <c r="E1051" s="1" t="s">
        <v>60</v>
      </c>
      <c r="F1051" s="1" t="s">
        <v>61</v>
      </c>
      <c r="G1051" s="1" t="s">
        <v>76</v>
      </c>
      <c r="H1051" s="33" t="str">
        <f>VLOOKUP(Ahmed[[#This Row],[Category]],Code!$C$2:$D$5,2,0)</f>
        <v>T-103</v>
      </c>
      <c r="I1051" s="1" t="s">
        <v>77</v>
      </c>
      <c r="J1051" t="s">
        <v>137</v>
      </c>
      <c r="K1051" s="1">
        <v>1113.5039999999999</v>
      </c>
      <c r="L1051" s="33">
        <f>Ahmed[[#This Row],[Sales]]*$L$1</f>
        <v>167025.59999999998</v>
      </c>
      <c r="M1051" s="33"/>
      <c r="N10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51" s="33" t="str">
        <f>IF(Ahmed[[#This Row],[Sales]]&gt;=500,"High","low")</f>
        <v>High</v>
      </c>
      <c r="P1051" s="1">
        <v>12</v>
      </c>
      <c r="Q1051" s="1">
        <v>0.2</v>
      </c>
      <c r="R1051" s="2">
        <v>125.2691999999999</v>
      </c>
      <c r="S1051" s="33">
        <f>Ahmed[[#This Row],[Profit]]-Ahmed[[#This Row],[Discount]]</f>
        <v>125.0691999999999</v>
      </c>
    </row>
    <row r="1052" spans="1:19">
      <c r="A1052" s="1">
        <v>1050</v>
      </c>
      <c r="B1052" s="1" t="s">
        <v>48</v>
      </c>
      <c r="C1052" s="1" t="s">
        <v>49</v>
      </c>
      <c r="D1052" s="1" t="s">
        <v>104</v>
      </c>
      <c r="E1052" s="1" t="s">
        <v>60</v>
      </c>
      <c r="F1052" s="1" t="s">
        <v>61</v>
      </c>
      <c r="G1052" s="1" t="s">
        <v>76</v>
      </c>
      <c r="H1052" s="33" t="str">
        <f>VLOOKUP(Ahmed[[#This Row],[Category]],Code!$C$2:$D$5,2,0)</f>
        <v>T-103</v>
      </c>
      <c r="I1052" s="1" t="s">
        <v>118</v>
      </c>
      <c r="J1052" t="s">
        <v>853</v>
      </c>
      <c r="K1052" s="1">
        <v>99.99</v>
      </c>
      <c r="L1052" s="33">
        <f>Ahmed[[#This Row],[Sales]]*$L$1</f>
        <v>14998.5</v>
      </c>
      <c r="M1052" s="33"/>
      <c r="N10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52" s="33" t="str">
        <f>IF(Ahmed[[#This Row],[Sales]]&gt;=500,"High","low")</f>
        <v>low</v>
      </c>
      <c r="P1052" s="1">
        <v>1</v>
      </c>
      <c r="Q1052" s="1">
        <v>0</v>
      </c>
      <c r="R1052" s="2">
        <v>37.996200000000002</v>
      </c>
      <c r="S1052" s="33">
        <f>Ahmed[[#This Row],[Profit]]-Ahmed[[#This Row],[Discount]]</f>
        <v>37.996200000000002</v>
      </c>
    </row>
    <row r="1053" spans="1:19">
      <c r="A1053" s="1">
        <v>1051</v>
      </c>
      <c r="B1053" s="1" t="s">
        <v>130</v>
      </c>
      <c r="C1053" s="1" t="s">
        <v>58</v>
      </c>
      <c r="D1053" s="1" t="s">
        <v>112</v>
      </c>
      <c r="E1053" s="1" t="s">
        <v>113</v>
      </c>
      <c r="F1053" s="1" t="s">
        <v>114</v>
      </c>
      <c r="G1053" s="1" t="s">
        <v>53</v>
      </c>
      <c r="H1053" s="33" t="str">
        <f>VLOOKUP(Ahmed[[#This Row],[Category]],Code!$C$2:$D$5,2,0)</f>
        <v>F-101</v>
      </c>
      <c r="I1053" s="1" t="s">
        <v>72</v>
      </c>
      <c r="J1053" t="s">
        <v>1090</v>
      </c>
      <c r="K1053" s="1">
        <v>168.46400000000003</v>
      </c>
      <c r="L1053" s="33">
        <f>Ahmed[[#This Row],[Sales]]*$L$1</f>
        <v>25269.600000000006</v>
      </c>
      <c r="M1053" s="33"/>
      <c r="N10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53" s="33" t="str">
        <f>IF(Ahmed[[#This Row],[Sales]]&gt;=500,"High","low")</f>
        <v>low</v>
      </c>
      <c r="P1053" s="1">
        <v>2</v>
      </c>
      <c r="Q1053" s="1">
        <v>0.2</v>
      </c>
      <c r="R1053" s="2">
        <v>-29.481200000000022</v>
      </c>
      <c r="S1053" s="33">
        <f>Ahmed[[#This Row],[Profit]]-Ahmed[[#This Row],[Discount]]</f>
        <v>-29.681200000000022</v>
      </c>
    </row>
    <row r="1054" spans="1:19">
      <c r="A1054" s="1">
        <v>1052</v>
      </c>
      <c r="B1054" s="1" t="s">
        <v>130</v>
      </c>
      <c r="C1054" s="1" t="s">
        <v>58</v>
      </c>
      <c r="D1054" s="1" t="s">
        <v>112</v>
      </c>
      <c r="E1054" s="1" t="s">
        <v>113</v>
      </c>
      <c r="F1054" s="1" t="s">
        <v>114</v>
      </c>
      <c r="G1054" s="1" t="s">
        <v>62</v>
      </c>
      <c r="H1054" s="33" t="str">
        <f>VLOOKUP(Ahmed[[#This Row],[Category]],Code!$C$2:$D$5,2,0)</f>
        <v>O-102</v>
      </c>
      <c r="I1054" s="1" t="s">
        <v>87</v>
      </c>
      <c r="J1054" t="s">
        <v>1091</v>
      </c>
      <c r="K1054" s="1">
        <v>6.7200000000000006</v>
      </c>
      <c r="L1054" s="33">
        <f>Ahmed[[#This Row],[Sales]]*$L$1</f>
        <v>1008.0000000000001</v>
      </c>
      <c r="M1054" s="33"/>
      <c r="N105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054" s="33" t="str">
        <f>IF(Ahmed[[#This Row],[Sales]]&gt;=500,"High","low")</f>
        <v>low</v>
      </c>
      <c r="P1054" s="1">
        <v>2</v>
      </c>
      <c r="Q1054" s="1">
        <v>0.2</v>
      </c>
      <c r="R1054" s="2">
        <v>2.4359999999999995</v>
      </c>
      <c r="S1054" s="33">
        <f>Ahmed[[#This Row],[Profit]]-Ahmed[[#This Row],[Discount]]</f>
        <v>2.2359999999999993</v>
      </c>
    </row>
    <row r="1055" spans="1:19">
      <c r="A1055" s="1">
        <v>1053</v>
      </c>
      <c r="B1055" s="1" t="s">
        <v>130</v>
      </c>
      <c r="C1055" s="1" t="s">
        <v>58</v>
      </c>
      <c r="D1055" s="1" t="s">
        <v>112</v>
      </c>
      <c r="E1055" s="1" t="s">
        <v>113</v>
      </c>
      <c r="F1055" s="1" t="s">
        <v>114</v>
      </c>
      <c r="G1055" s="1" t="s">
        <v>53</v>
      </c>
      <c r="H1055" s="33" t="str">
        <f>VLOOKUP(Ahmed[[#This Row],[Category]],Code!$C$2:$D$5,2,0)</f>
        <v>F-101</v>
      </c>
      <c r="I1055" s="1" t="s">
        <v>72</v>
      </c>
      <c r="J1055" t="s">
        <v>1092</v>
      </c>
      <c r="K1055" s="1">
        <v>282.88800000000003</v>
      </c>
      <c r="L1055" s="33">
        <f>Ahmed[[#This Row],[Sales]]*$L$1</f>
        <v>42433.200000000004</v>
      </c>
      <c r="M1055" s="33"/>
      <c r="N10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55" s="33" t="str">
        <f>IF(Ahmed[[#This Row],[Sales]]&gt;=500,"High","low")</f>
        <v>low</v>
      </c>
      <c r="P1055" s="1">
        <v>9</v>
      </c>
      <c r="Q1055" s="1">
        <v>0.2</v>
      </c>
      <c r="R1055" s="2">
        <v>56.577599999999961</v>
      </c>
      <c r="S1055" s="33">
        <f>Ahmed[[#This Row],[Profit]]-Ahmed[[#This Row],[Discount]]</f>
        <v>56.377599999999958</v>
      </c>
    </row>
    <row r="1056" spans="1:19">
      <c r="A1056" s="1">
        <v>1054</v>
      </c>
      <c r="B1056" s="1" t="s">
        <v>65</v>
      </c>
      <c r="C1056" s="1" t="s">
        <v>92</v>
      </c>
      <c r="D1056" s="1" t="s">
        <v>161</v>
      </c>
      <c r="E1056" s="1" t="s">
        <v>162</v>
      </c>
      <c r="F1056" s="1" t="s">
        <v>114</v>
      </c>
      <c r="G1056" s="1" t="s">
        <v>62</v>
      </c>
      <c r="H1056" s="33" t="str">
        <f>VLOOKUP(Ahmed[[#This Row],[Category]],Code!$C$2:$D$5,2,0)</f>
        <v>O-102</v>
      </c>
      <c r="I1056" s="1" t="s">
        <v>74</v>
      </c>
      <c r="J1056" t="s">
        <v>1093</v>
      </c>
      <c r="K1056" s="1">
        <v>11.16</v>
      </c>
      <c r="L1056" s="33">
        <f>Ahmed[[#This Row],[Sales]]*$L$1</f>
        <v>1674</v>
      </c>
      <c r="M1056" s="33"/>
      <c r="N105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056" s="33" t="str">
        <f>IF(Ahmed[[#This Row],[Sales]]&gt;=500,"High","low")</f>
        <v>low</v>
      </c>
      <c r="P1056" s="1">
        <v>2</v>
      </c>
      <c r="Q1056" s="1">
        <v>0</v>
      </c>
      <c r="R1056" s="2">
        <v>4.3524000000000003</v>
      </c>
      <c r="S1056" s="33">
        <f>Ahmed[[#This Row],[Profit]]-Ahmed[[#This Row],[Discount]]</f>
        <v>4.3524000000000003</v>
      </c>
    </row>
    <row r="1057" spans="1:19">
      <c r="A1057" s="1">
        <v>1055</v>
      </c>
      <c r="B1057" s="1" t="s">
        <v>65</v>
      </c>
      <c r="C1057" s="1" t="s">
        <v>92</v>
      </c>
      <c r="D1057" s="1" t="s">
        <v>161</v>
      </c>
      <c r="E1057" s="1" t="s">
        <v>162</v>
      </c>
      <c r="F1057" s="1" t="s">
        <v>114</v>
      </c>
      <c r="G1057" s="1" t="s">
        <v>53</v>
      </c>
      <c r="H1057" s="33" t="str">
        <f>VLOOKUP(Ahmed[[#This Row],[Category]],Code!$C$2:$D$5,2,0)</f>
        <v>F-101</v>
      </c>
      <c r="I1057" s="1" t="s">
        <v>72</v>
      </c>
      <c r="J1057" t="s">
        <v>1094</v>
      </c>
      <c r="K1057" s="1">
        <v>108.4</v>
      </c>
      <c r="L1057" s="33">
        <f>Ahmed[[#This Row],[Sales]]*$L$1</f>
        <v>16260</v>
      </c>
      <c r="M1057" s="33"/>
      <c r="N10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57" s="33" t="str">
        <f>IF(Ahmed[[#This Row],[Sales]]&gt;=500,"High","low")</f>
        <v>low</v>
      </c>
      <c r="P1057" s="1">
        <v>2</v>
      </c>
      <c r="Q1057" s="1">
        <v>0</v>
      </c>
      <c r="R1057" s="2">
        <v>22.763999999999996</v>
      </c>
      <c r="S1057" s="33">
        <f>Ahmed[[#This Row],[Profit]]-Ahmed[[#This Row],[Discount]]</f>
        <v>22.763999999999996</v>
      </c>
    </row>
    <row r="1058" spans="1:19">
      <c r="A1058" s="1">
        <v>1056</v>
      </c>
      <c r="B1058" s="1" t="s">
        <v>65</v>
      </c>
      <c r="C1058" s="1" t="s">
        <v>92</v>
      </c>
      <c r="D1058" s="1" t="s">
        <v>161</v>
      </c>
      <c r="E1058" s="1" t="s">
        <v>162</v>
      </c>
      <c r="F1058" s="1" t="s">
        <v>114</v>
      </c>
      <c r="G1058" s="1" t="s">
        <v>62</v>
      </c>
      <c r="H1058" s="33" t="str">
        <f>VLOOKUP(Ahmed[[#This Row],[Category]],Code!$C$2:$D$5,2,0)</f>
        <v>O-102</v>
      </c>
      <c r="I1058" s="1" t="s">
        <v>79</v>
      </c>
      <c r="J1058" t="s">
        <v>292</v>
      </c>
      <c r="K1058" s="1">
        <v>82.344000000000008</v>
      </c>
      <c r="L1058" s="33">
        <f>Ahmed[[#This Row],[Sales]]*$L$1</f>
        <v>12351.6</v>
      </c>
      <c r="M1058" s="33"/>
      <c r="N10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58" s="33" t="str">
        <f>IF(Ahmed[[#This Row],[Sales]]&gt;=500,"High","low")</f>
        <v>low</v>
      </c>
      <c r="P1058" s="1">
        <v>3</v>
      </c>
      <c r="Q1058" s="1">
        <v>0.2</v>
      </c>
      <c r="R1058" s="2">
        <v>27.791100000000004</v>
      </c>
      <c r="S1058" s="33">
        <f>Ahmed[[#This Row],[Profit]]-Ahmed[[#This Row],[Discount]]</f>
        <v>27.591100000000004</v>
      </c>
    </row>
    <row r="1059" spans="1:19">
      <c r="A1059" s="1">
        <v>1057</v>
      </c>
      <c r="B1059" s="1" t="s">
        <v>65</v>
      </c>
      <c r="C1059" s="1" t="s">
        <v>92</v>
      </c>
      <c r="D1059" s="1" t="s">
        <v>161</v>
      </c>
      <c r="E1059" s="1" t="s">
        <v>162</v>
      </c>
      <c r="F1059" s="1" t="s">
        <v>114</v>
      </c>
      <c r="G1059" s="1" t="s">
        <v>62</v>
      </c>
      <c r="H1059" s="33" t="str">
        <f>VLOOKUP(Ahmed[[#This Row],[Category]],Code!$C$2:$D$5,2,0)</f>
        <v>O-102</v>
      </c>
      <c r="I1059" s="1" t="s">
        <v>79</v>
      </c>
      <c r="J1059" t="s">
        <v>1095</v>
      </c>
      <c r="K1059" s="1">
        <v>9.0879999999999992</v>
      </c>
      <c r="L1059" s="33">
        <f>Ahmed[[#This Row],[Sales]]*$L$1</f>
        <v>1363.1999999999998</v>
      </c>
      <c r="M1059" s="33"/>
      <c r="N105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059" s="33" t="str">
        <f>IF(Ahmed[[#This Row],[Sales]]&gt;=500,"High","low")</f>
        <v>low</v>
      </c>
      <c r="P1059" s="1">
        <v>4</v>
      </c>
      <c r="Q1059" s="1">
        <v>0.2</v>
      </c>
      <c r="R1059" s="2">
        <v>3.2944</v>
      </c>
      <c r="S1059" s="33">
        <f>Ahmed[[#This Row],[Profit]]-Ahmed[[#This Row],[Discount]]</f>
        <v>3.0943999999999998</v>
      </c>
    </row>
    <row r="1060" spans="1:19">
      <c r="A1060" s="1">
        <v>1058</v>
      </c>
      <c r="B1060" s="1" t="s">
        <v>65</v>
      </c>
      <c r="C1060" s="1" t="s">
        <v>58</v>
      </c>
      <c r="D1060" s="1" t="s">
        <v>408</v>
      </c>
      <c r="E1060" s="1" t="s">
        <v>60</v>
      </c>
      <c r="F1060" s="1" t="s">
        <v>61</v>
      </c>
      <c r="G1060" s="1" t="s">
        <v>62</v>
      </c>
      <c r="H1060" s="33" t="str">
        <f>VLOOKUP(Ahmed[[#This Row],[Category]],Code!$C$2:$D$5,2,0)</f>
        <v>O-102</v>
      </c>
      <c r="I1060" s="1" t="s">
        <v>79</v>
      </c>
      <c r="J1060" t="s">
        <v>1096</v>
      </c>
      <c r="K1060" s="1">
        <v>19.936000000000003</v>
      </c>
      <c r="L1060" s="33">
        <f>Ahmed[[#This Row],[Sales]]*$L$1</f>
        <v>2990.4000000000005</v>
      </c>
      <c r="M1060" s="33"/>
      <c r="N10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60" s="33" t="str">
        <f>IF(Ahmed[[#This Row],[Sales]]&gt;=500,"High","low")</f>
        <v>low</v>
      </c>
      <c r="P1060" s="1">
        <v>4</v>
      </c>
      <c r="Q1060" s="1">
        <v>0.2</v>
      </c>
      <c r="R1060" s="2">
        <v>7.2267999999999999</v>
      </c>
      <c r="S1060" s="33">
        <f>Ahmed[[#This Row],[Profit]]-Ahmed[[#This Row],[Discount]]</f>
        <v>7.0267999999999997</v>
      </c>
    </row>
    <row r="1061" spans="1:19">
      <c r="A1061" s="1">
        <v>1059</v>
      </c>
      <c r="B1061" s="1" t="s">
        <v>65</v>
      </c>
      <c r="C1061" s="1" t="s">
        <v>58</v>
      </c>
      <c r="D1061" s="1" t="s">
        <v>408</v>
      </c>
      <c r="E1061" s="1" t="s">
        <v>60</v>
      </c>
      <c r="F1061" s="1" t="s">
        <v>61</v>
      </c>
      <c r="G1061" s="1" t="s">
        <v>62</v>
      </c>
      <c r="H1061" s="33" t="str">
        <f>VLOOKUP(Ahmed[[#This Row],[Category]],Code!$C$2:$D$5,2,0)</f>
        <v>O-102</v>
      </c>
      <c r="I1061" s="1" t="s">
        <v>79</v>
      </c>
      <c r="J1061" t="s">
        <v>1097</v>
      </c>
      <c r="K1061" s="1">
        <v>65.567999999999998</v>
      </c>
      <c r="L1061" s="33">
        <f>Ahmed[[#This Row],[Sales]]*$L$1</f>
        <v>9835.1999999999989</v>
      </c>
      <c r="M1061" s="33"/>
      <c r="N10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61" s="33" t="str">
        <f>IF(Ahmed[[#This Row],[Sales]]&gt;=500,"High","low")</f>
        <v>low</v>
      </c>
      <c r="P1061" s="1">
        <v>2</v>
      </c>
      <c r="Q1061" s="1">
        <v>0.2</v>
      </c>
      <c r="R1061" s="2">
        <v>22.948799999999995</v>
      </c>
      <c r="S1061" s="33">
        <f>Ahmed[[#This Row],[Profit]]-Ahmed[[#This Row],[Discount]]</f>
        <v>22.748799999999996</v>
      </c>
    </row>
    <row r="1062" spans="1:19">
      <c r="A1062" s="1">
        <v>1060</v>
      </c>
      <c r="B1062" s="1" t="s">
        <v>65</v>
      </c>
      <c r="C1062" s="1" t="s">
        <v>92</v>
      </c>
      <c r="D1062" s="1" t="s">
        <v>112</v>
      </c>
      <c r="E1062" s="1" t="s">
        <v>113</v>
      </c>
      <c r="F1062" s="1" t="s">
        <v>114</v>
      </c>
      <c r="G1062" s="1" t="s">
        <v>62</v>
      </c>
      <c r="H1062" s="33" t="str">
        <f>VLOOKUP(Ahmed[[#This Row],[Category]],Code!$C$2:$D$5,2,0)</f>
        <v>O-102</v>
      </c>
      <c r="I1062" s="1" t="s">
        <v>163</v>
      </c>
      <c r="J1062" t="s">
        <v>1098</v>
      </c>
      <c r="K1062" s="1">
        <v>4.4160000000000004</v>
      </c>
      <c r="L1062" s="33">
        <f>Ahmed[[#This Row],[Sales]]*$L$1</f>
        <v>662.40000000000009</v>
      </c>
      <c r="M1062" s="33"/>
      <c r="N1062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062" s="33" t="str">
        <f>IF(Ahmed[[#This Row],[Sales]]&gt;=500,"High","low")</f>
        <v>low</v>
      </c>
      <c r="P1062" s="1">
        <v>3</v>
      </c>
      <c r="Q1062" s="1">
        <v>0.2</v>
      </c>
      <c r="R1062" s="2">
        <v>1.6008</v>
      </c>
      <c r="S1062" s="33">
        <f>Ahmed[[#This Row],[Profit]]-Ahmed[[#This Row],[Discount]]</f>
        <v>1.4008</v>
      </c>
    </row>
    <row r="1063" spans="1:19">
      <c r="A1063" s="1">
        <v>1061</v>
      </c>
      <c r="B1063" s="1" t="s">
        <v>65</v>
      </c>
      <c r="C1063" s="1" t="s">
        <v>49</v>
      </c>
      <c r="D1063" s="1" t="s">
        <v>128</v>
      </c>
      <c r="E1063" s="1" t="s">
        <v>94</v>
      </c>
      <c r="F1063" s="1" t="s">
        <v>95</v>
      </c>
      <c r="G1063" s="1" t="s">
        <v>53</v>
      </c>
      <c r="H1063" s="33" t="str">
        <f>VLOOKUP(Ahmed[[#This Row],[Category]],Code!$C$2:$D$5,2,0)</f>
        <v>F-101</v>
      </c>
      <c r="I1063" s="1" t="s">
        <v>56</v>
      </c>
      <c r="J1063" t="s">
        <v>614</v>
      </c>
      <c r="K1063" s="1">
        <v>107.77200000000001</v>
      </c>
      <c r="L1063" s="33">
        <f>Ahmed[[#This Row],[Sales]]*$L$1</f>
        <v>16165.800000000001</v>
      </c>
      <c r="M1063" s="33"/>
      <c r="N10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63" s="33" t="str">
        <f>IF(Ahmed[[#This Row],[Sales]]&gt;=500,"High","low")</f>
        <v>low</v>
      </c>
      <c r="P1063" s="1">
        <v>2</v>
      </c>
      <c r="Q1063" s="1">
        <v>0.3</v>
      </c>
      <c r="R1063" s="2">
        <v>-29.252400000000009</v>
      </c>
      <c r="S1063" s="33">
        <f>Ahmed[[#This Row],[Profit]]-Ahmed[[#This Row],[Discount]]</f>
        <v>-29.552400000000009</v>
      </c>
    </row>
    <row r="1064" spans="1:19">
      <c r="A1064" s="1">
        <v>1062</v>
      </c>
      <c r="B1064" s="1" t="s">
        <v>65</v>
      </c>
      <c r="C1064" s="1" t="s">
        <v>58</v>
      </c>
      <c r="D1064" s="1" t="s">
        <v>1011</v>
      </c>
      <c r="E1064" s="1" t="s">
        <v>248</v>
      </c>
      <c r="F1064" s="1" t="s">
        <v>114</v>
      </c>
      <c r="G1064" s="1" t="s">
        <v>62</v>
      </c>
      <c r="H1064" s="33" t="str">
        <f>VLOOKUP(Ahmed[[#This Row],[Category]],Code!$C$2:$D$5,2,0)</f>
        <v>O-102</v>
      </c>
      <c r="I1064" s="1" t="s">
        <v>81</v>
      </c>
      <c r="J1064" t="s">
        <v>804</v>
      </c>
      <c r="K1064" s="1">
        <v>45.216000000000001</v>
      </c>
      <c r="L1064" s="33">
        <f>Ahmed[[#This Row],[Sales]]*$L$1</f>
        <v>6782.4000000000005</v>
      </c>
      <c r="M1064" s="33"/>
      <c r="N10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64" s="33" t="str">
        <f>IF(Ahmed[[#This Row],[Sales]]&gt;=500,"High","low")</f>
        <v>low</v>
      </c>
      <c r="P1064" s="1">
        <v>3</v>
      </c>
      <c r="Q1064" s="1">
        <v>0.2</v>
      </c>
      <c r="R1064" s="2">
        <v>4.5215999999999994</v>
      </c>
      <c r="S1064" s="33">
        <f>Ahmed[[#This Row],[Profit]]-Ahmed[[#This Row],[Discount]]</f>
        <v>4.3215999999999992</v>
      </c>
    </row>
    <row r="1065" spans="1:19">
      <c r="A1065" s="1">
        <v>1063</v>
      </c>
      <c r="B1065" s="1" t="s">
        <v>65</v>
      </c>
      <c r="C1065" s="1" t="s">
        <v>58</v>
      </c>
      <c r="D1065" s="1" t="s">
        <v>1011</v>
      </c>
      <c r="E1065" s="1" t="s">
        <v>248</v>
      </c>
      <c r="F1065" s="1" t="s">
        <v>114</v>
      </c>
      <c r="G1065" s="1" t="s">
        <v>62</v>
      </c>
      <c r="H1065" s="33" t="str">
        <f>VLOOKUP(Ahmed[[#This Row],[Category]],Code!$C$2:$D$5,2,0)</f>
        <v>O-102</v>
      </c>
      <c r="I1065" s="1" t="s">
        <v>163</v>
      </c>
      <c r="J1065" t="s">
        <v>1099</v>
      </c>
      <c r="K1065" s="1">
        <v>10.416000000000002</v>
      </c>
      <c r="L1065" s="33">
        <f>Ahmed[[#This Row],[Sales]]*$L$1</f>
        <v>1562.4000000000003</v>
      </c>
      <c r="M1065" s="33"/>
      <c r="N106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065" s="33" t="str">
        <f>IF(Ahmed[[#This Row],[Sales]]&gt;=500,"High","low")</f>
        <v>low</v>
      </c>
      <c r="P1065" s="1">
        <v>7</v>
      </c>
      <c r="Q1065" s="1">
        <v>0.2</v>
      </c>
      <c r="R1065" s="2">
        <v>-2.2134</v>
      </c>
      <c r="S1065" s="33">
        <f>Ahmed[[#This Row],[Profit]]-Ahmed[[#This Row],[Discount]]</f>
        <v>-2.4134000000000002</v>
      </c>
    </row>
    <row r="1066" spans="1:19">
      <c r="A1066" s="1">
        <v>1064</v>
      </c>
      <c r="B1066" s="1" t="s">
        <v>65</v>
      </c>
      <c r="C1066" s="1" t="s">
        <v>58</v>
      </c>
      <c r="D1066" s="1" t="s">
        <v>1011</v>
      </c>
      <c r="E1066" s="1" t="s">
        <v>248</v>
      </c>
      <c r="F1066" s="1" t="s">
        <v>114</v>
      </c>
      <c r="G1066" s="1" t="s">
        <v>62</v>
      </c>
      <c r="H1066" s="33" t="str">
        <f>VLOOKUP(Ahmed[[#This Row],[Category]],Code!$C$2:$D$5,2,0)</f>
        <v>O-102</v>
      </c>
      <c r="I1066" s="1" t="s">
        <v>74</v>
      </c>
      <c r="J1066" t="s">
        <v>554</v>
      </c>
      <c r="K1066" s="1">
        <v>7.8719999999999999</v>
      </c>
      <c r="L1066" s="33">
        <f>Ahmed[[#This Row],[Sales]]*$L$1</f>
        <v>1180.8</v>
      </c>
      <c r="M1066" s="33"/>
      <c r="N106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066" s="33" t="str">
        <f>IF(Ahmed[[#This Row],[Sales]]&gt;=500,"High","low")</f>
        <v>low</v>
      </c>
      <c r="P1066" s="1">
        <v>3</v>
      </c>
      <c r="Q1066" s="1">
        <v>0.2</v>
      </c>
      <c r="R1066" s="2">
        <v>1.2791999999999994</v>
      </c>
      <c r="S1066" s="33">
        <f>Ahmed[[#This Row],[Profit]]-Ahmed[[#This Row],[Discount]]</f>
        <v>1.0791999999999995</v>
      </c>
    </row>
    <row r="1067" spans="1:19">
      <c r="A1067" s="1">
        <v>1065</v>
      </c>
      <c r="B1067" s="1" t="s">
        <v>65</v>
      </c>
      <c r="C1067" s="1" t="s">
        <v>58</v>
      </c>
      <c r="D1067" s="1" t="s">
        <v>1011</v>
      </c>
      <c r="E1067" s="1" t="s">
        <v>248</v>
      </c>
      <c r="F1067" s="1" t="s">
        <v>114</v>
      </c>
      <c r="G1067" s="1" t="s">
        <v>76</v>
      </c>
      <c r="H1067" s="33" t="str">
        <f>VLOOKUP(Ahmed[[#This Row],[Category]],Code!$C$2:$D$5,2,0)</f>
        <v>T-103</v>
      </c>
      <c r="I1067" s="1" t="s">
        <v>77</v>
      </c>
      <c r="J1067" t="s">
        <v>1100</v>
      </c>
      <c r="K1067" s="1">
        <v>118.78199999999998</v>
      </c>
      <c r="L1067" s="33">
        <f>Ahmed[[#This Row],[Sales]]*$L$1</f>
        <v>17817.299999999996</v>
      </c>
      <c r="M1067" s="33"/>
      <c r="N10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67" s="33" t="str">
        <f>IF(Ahmed[[#This Row],[Sales]]&gt;=500,"High","low")</f>
        <v>low</v>
      </c>
      <c r="P1067" s="1">
        <v>3</v>
      </c>
      <c r="Q1067" s="1">
        <v>0.4</v>
      </c>
      <c r="R1067" s="2">
        <v>-27.715799999999994</v>
      </c>
      <c r="S1067" s="33">
        <f>Ahmed[[#This Row],[Profit]]-Ahmed[[#This Row],[Discount]]</f>
        <v>-28.115799999999993</v>
      </c>
    </row>
    <row r="1068" spans="1:19">
      <c r="A1068" s="1">
        <v>1066</v>
      </c>
      <c r="B1068" s="1" t="s">
        <v>65</v>
      </c>
      <c r="C1068" s="1" t="s">
        <v>58</v>
      </c>
      <c r="D1068" s="1" t="s">
        <v>1011</v>
      </c>
      <c r="E1068" s="1" t="s">
        <v>248</v>
      </c>
      <c r="F1068" s="1" t="s">
        <v>114</v>
      </c>
      <c r="G1068" s="1" t="s">
        <v>62</v>
      </c>
      <c r="H1068" s="33" t="str">
        <f>VLOOKUP(Ahmed[[#This Row],[Category]],Code!$C$2:$D$5,2,0)</f>
        <v>O-102</v>
      </c>
      <c r="I1068" s="1" t="s">
        <v>163</v>
      </c>
      <c r="J1068" t="s">
        <v>1101</v>
      </c>
      <c r="K1068" s="1">
        <v>1.4480000000000002</v>
      </c>
      <c r="L1068" s="33">
        <f>Ahmed[[#This Row],[Sales]]*$L$1</f>
        <v>217.20000000000002</v>
      </c>
      <c r="M1068" s="33"/>
      <c r="N1068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068" s="33" t="str">
        <f>IF(Ahmed[[#This Row],[Sales]]&gt;=500,"High","low")</f>
        <v>low</v>
      </c>
      <c r="P1068" s="1">
        <v>1</v>
      </c>
      <c r="Q1068" s="1">
        <v>0.2</v>
      </c>
      <c r="R1068" s="2">
        <v>0.2352999999999999</v>
      </c>
      <c r="S1068" s="33">
        <f>Ahmed[[#This Row],[Profit]]-Ahmed[[#This Row],[Discount]]</f>
        <v>3.5299999999999887E-2</v>
      </c>
    </row>
    <row r="1069" spans="1:19">
      <c r="A1069" s="1">
        <v>1067</v>
      </c>
      <c r="B1069" s="1" t="s">
        <v>65</v>
      </c>
      <c r="C1069" s="1" t="s">
        <v>58</v>
      </c>
      <c r="D1069" s="1" t="s">
        <v>1011</v>
      </c>
      <c r="E1069" s="1" t="s">
        <v>248</v>
      </c>
      <c r="F1069" s="1" t="s">
        <v>114</v>
      </c>
      <c r="G1069" s="1" t="s">
        <v>62</v>
      </c>
      <c r="H1069" s="33" t="str">
        <f>VLOOKUP(Ahmed[[#This Row],[Category]],Code!$C$2:$D$5,2,0)</f>
        <v>O-102</v>
      </c>
      <c r="I1069" s="1" t="s">
        <v>79</v>
      </c>
      <c r="J1069" t="s">
        <v>1102</v>
      </c>
      <c r="K1069" s="1">
        <v>55.470000000000006</v>
      </c>
      <c r="L1069" s="33">
        <f>Ahmed[[#This Row],[Sales]]*$L$1</f>
        <v>8320.5</v>
      </c>
      <c r="M1069" s="33"/>
      <c r="N10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69" s="33" t="str">
        <f>IF(Ahmed[[#This Row],[Sales]]&gt;=500,"High","low")</f>
        <v>low</v>
      </c>
      <c r="P1069" s="1">
        <v>5</v>
      </c>
      <c r="Q1069" s="1">
        <v>0.7</v>
      </c>
      <c r="R1069" s="2">
        <v>-46.224999999999994</v>
      </c>
      <c r="S1069" s="33">
        <f>Ahmed[[#This Row],[Profit]]-Ahmed[[#This Row],[Discount]]</f>
        <v>-46.924999999999997</v>
      </c>
    </row>
    <row r="1070" spans="1:19">
      <c r="A1070" s="1">
        <v>1068</v>
      </c>
      <c r="B1070" s="1" t="s">
        <v>130</v>
      </c>
      <c r="C1070" s="1" t="s">
        <v>49</v>
      </c>
      <c r="D1070" s="1" t="s">
        <v>104</v>
      </c>
      <c r="E1070" s="1" t="s">
        <v>60</v>
      </c>
      <c r="F1070" s="1" t="s">
        <v>61</v>
      </c>
      <c r="G1070" s="1" t="s">
        <v>53</v>
      </c>
      <c r="H1070" s="33" t="str">
        <f>VLOOKUP(Ahmed[[#This Row],[Category]],Code!$C$2:$D$5,2,0)</f>
        <v>F-101</v>
      </c>
      <c r="I1070" s="1" t="s">
        <v>56</v>
      </c>
      <c r="J1070" t="s">
        <v>178</v>
      </c>
      <c r="K1070" s="1">
        <v>194.84800000000001</v>
      </c>
      <c r="L1070" s="33">
        <f>Ahmed[[#This Row],[Sales]]*$L$1</f>
        <v>29227.200000000001</v>
      </c>
      <c r="M1070" s="33"/>
      <c r="N10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70" s="33" t="str">
        <f>IF(Ahmed[[#This Row],[Sales]]&gt;=500,"High","low")</f>
        <v>low</v>
      </c>
      <c r="P1070" s="1">
        <v>4</v>
      </c>
      <c r="Q1070" s="1">
        <v>0.2</v>
      </c>
      <c r="R1070" s="2">
        <v>12.177999999999983</v>
      </c>
      <c r="S1070" s="33">
        <f>Ahmed[[#This Row],[Profit]]-Ahmed[[#This Row],[Discount]]</f>
        <v>11.977999999999984</v>
      </c>
    </row>
    <row r="1071" spans="1:19">
      <c r="A1071" s="1">
        <v>1069</v>
      </c>
      <c r="B1071" s="1" t="s">
        <v>48</v>
      </c>
      <c r="C1071" s="1" t="s">
        <v>49</v>
      </c>
      <c r="D1071" s="1" t="s">
        <v>1103</v>
      </c>
      <c r="E1071" s="1" t="s">
        <v>94</v>
      </c>
      <c r="F1071" s="1" t="s">
        <v>95</v>
      </c>
      <c r="G1071" s="1" t="s">
        <v>62</v>
      </c>
      <c r="H1071" s="33" t="str">
        <f>VLOOKUP(Ahmed[[#This Row],[Category]],Code!$C$2:$D$5,2,0)</f>
        <v>O-102</v>
      </c>
      <c r="I1071" s="1" t="s">
        <v>278</v>
      </c>
      <c r="J1071" t="s">
        <v>531</v>
      </c>
      <c r="K1071" s="1">
        <v>1.7440000000000002</v>
      </c>
      <c r="L1071" s="33">
        <f>Ahmed[[#This Row],[Sales]]*$L$1</f>
        <v>261.60000000000002</v>
      </c>
      <c r="M1071" s="33"/>
      <c r="N1071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071" s="33" t="str">
        <f>IF(Ahmed[[#This Row],[Sales]]&gt;=500,"High","low")</f>
        <v>low</v>
      </c>
      <c r="P1071" s="1">
        <v>1</v>
      </c>
      <c r="Q1071" s="1">
        <v>0.2</v>
      </c>
      <c r="R1071" s="2">
        <v>-0.34880000000000033</v>
      </c>
      <c r="S1071" s="33">
        <f>Ahmed[[#This Row],[Profit]]-Ahmed[[#This Row],[Discount]]</f>
        <v>-0.5488000000000004</v>
      </c>
    </row>
    <row r="1072" spans="1:19">
      <c r="A1072" s="1">
        <v>1070</v>
      </c>
      <c r="B1072" s="1" t="s">
        <v>65</v>
      </c>
      <c r="C1072" s="1" t="s">
        <v>92</v>
      </c>
      <c r="D1072" s="1" t="s">
        <v>112</v>
      </c>
      <c r="E1072" s="1" t="s">
        <v>113</v>
      </c>
      <c r="F1072" s="1" t="s">
        <v>114</v>
      </c>
      <c r="G1072" s="1" t="s">
        <v>62</v>
      </c>
      <c r="H1072" s="33" t="str">
        <f>VLOOKUP(Ahmed[[#This Row],[Category]],Code!$C$2:$D$5,2,0)</f>
        <v>O-102</v>
      </c>
      <c r="I1072" s="1" t="s">
        <v>79</v>
      </c>
      <c r="J1072" t="s">
        <v>497</v>
      </c>
      <c r="K1072" s="1">
        <v>25.176000000000005</v>
      </c>
      <c r="L1072" s="33">
        <f>Ahmed[[#This Row],[Sales]]*$L$1</f>
        <v>3776.400000000001</v>
      </c>
      <c r="M1072" s="33"/>
      <c r="N10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72" s="33" t="str">
        <f>IF(Ahmed[[#This Row],[Sales]]&gt;=500,"High","low")</f>
        <v>low</v>
      </c>
      <c r="P1072" s="1">
        <v>4</v>
      </c>
      <c r="Q1072" s="1">
        <v>0.7</v>
      </c>
      <c r="R1072" s="2">
        <v>-18.462400000000002</v>
      </c>
      <c r="S1072" s="33">
        <f>Ahmed[[#This Row],[Profit]]-Ahmed[[#This Row],[Discount]]</f>
        <v>-19.162400000000002</v>
      </c>
    </row>
    <row r="1073" spans="1:19">
      <c r="A1073" s="1">
        <v>1071</v>
      </c>
      <c r="B1073" s="1" t="s">
        <v>65</v>
      </c>
      <c r="C1073" s="1" t="s">
        <v>92</v>
      </c>
      <c r="D1073" s="1" t="s">
        <v>59</v>
      </c>
      <c r="E1073" s="1" t="s">
        <v>60</v>
      </c>
      <c r="F1073" s="1" t="s">
        <v>61</v>
      </c>
      <c r="G1073" s="1" t="s">
        <v>62</v>
      </c>
      <c r="H1073" s="33" t="str">
        <f>VLOOKUP(Ahmed[[#This Row],[Category]],Code!$C$2:$D$5,2,0)</f>
        <v>O-102</v>
      </c>
      <c r="I1073" s="1" t="s">
        <v>74</v>
      </c>
      <c r="J1073" t="s">
        <v>526</v>
      </c>
      <c r="K1073" s="1">
        <v>19.459999999999997</v>
      </c>
      <c r="L1073" s="33">
        <f>Ahmed[[#This Row],[Sales]]*$L$1</f>
        <v>2918.9999999999995</v>
      </c>
      <c r="M1073" s="33"/>
      <c r="N10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73" s="33" t="str">
        <f>IF(Ahmed[[#This Row],[Sales]]&gt;=500,"High","low")</f>
        <v>low</v>
      </c>
      <c r="P1073" s="1">
        <v>7</v>
      </c>
      <c r="Q1073" s="1">
        <v>0</v>
      </c>
      <c r="R1073" s="2">
        <v>5.0595999999999997</v>
      </c>
      <c r="S1073" s="33">
        <f>Ahmed[[#This Row],[Profit]]-Ahmed[[#This Row],[Discount]]</f>
        <v>5.0595999999999997</v>
      </c>
    </row>
    <row r="1074" spans="1:19">
      <c r="A1074" s="1">
        <v>1072</v>
      </c>
      <c r="B1074" s="1" t="s">
        <v>65</v>
      </c>
      <c r="C1074" s="1" t="s">
        <v>92</v>
      </c>
      <c r="D1074" s="1" t="s">
        <v>357</v>
      </c>
      <c r="E1074" s="1" t="s">
        <v>232</v>
      </c>
      <c r="F1074" s="1" t="s">
        <v>61</v>
      </c>
      <c r="G1074" s="1" t="s">
        <v>62</v>
      </c>
      <c r="H1074" s="33" t="str">
        <f>VLOOKUP(Ahmed[[#This Row],[Category]],Code!$C$2:$D$5,2,0)</f>
        <v>O-102</v>
      </c>
      <c r="I1074" s="1" t="s">
        <v>87</v>
      </c>
      <c r="J1074" t="s">
        <v>515</v>
      </c>
      <c r="K1074" s="1">
        <v>29.472000000000001</v>
      </c>
      <c r="L1074" s="33">
        <f>Ahmed[[#This Row],[Sales]]*$L$1</f>
        <v>4420.8</v>
      </c>
      <c r="M1074" s="33"/>
      <c r="N10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74" s="33" t="str">
        <f>IF(Ahmed[[#This Row],[Sales]]&gt;=500,"High","low")</f>
        <v>low</v>
      </c>
      <c r="P1074" s="1">
        <v>3</v>
      </c>
      <c r="Q1074" s="1">
        <v>0.2</v>
      </c>
      <c r="R1074" s="2">
        <v>9.9467999999999979</v>
      </c>
      <c r="S1074" s="33">
        <f>Ahmed[[#This Row],[Profit]]-Ahmed[[#This Row],[Discount]]</f>
        <v>9.7467999999999986</v>
      </c>
    </row>
    <row r="1075" spans="1:19">
      <c r="A1075" s="1">
        <v>1073</v>
      </c>
      <c r="B1075" s="1" t="s">
        <v>65</v>
      </c>
      <c r="C1075" s="1" t="s">
        <v>49</v>
      </c>
      <c r="D1075" s="1" t="s">
        <v>161</v>
      </c>
      <c r="E1075" s="1" t="s">
        <v>162</v>
      </c>
      <c r="F1075" s="1" t="s">
        <v>114</v>
      </c>
      <c r="G1075" s="1" t="s">
        <v>62</v>
      </c>
      <c r="H1075" s="33" t="str">
        <f>VLOOKUP(Ahmed[[#This Row],[Category]],Code!$C$2:$D$5,2,0)</f>
        <v>O-102</v>
      </c>
      <c r="I1075" s="1" t="s">
        <v>79</v>
      </c>
      <c r="J1075" t="s">
        <v>1104</v>
      </c>
      <c r="K1075" s="1">
        <v>8.64</v>
      </c>
      <c r="L1075" s="33">
        <f>Ahmed[[#This Row],[Sales]]*$L$1</f>
        <v>1296</v>
      </c>
      <c r="M1075" s="33"/>
      <c r="N107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075" s="33" t="str">
        <f>IF(Ahmed[[#This Row],[Sales]]&gt;=500,"High","low")</f>
        <v>low</v>
      </c>
      <c r="P1075" s="1">
        <v>2</v>
      </c>
      <c r="Q1075" s="1">
        <v>0.2</v>
      </c>
      <c r="R1075" s="2">
        <v>3.024</v>
      </c>
      <c r="S1075" s="33">
        <f>Ahmed[[#This Row],[Profit]]-Ahmed[[#This Row],[Discount]]</f>
        <v>2.8239999999999998</v>
      </c>
    </row>
    <row r="1076" spans="1:19">
      <c r="A1076" s="1">
        <v>1074</v>
      </c>
      <c r="B1076" s="1" t="s">
        <v>65</v>
      </c>
      <c r="C1076" s="1" t="s">
        <v>49</v>
      </c>
      <c r="D1076" s="1" t="s">
        <v>711</v>
      </c>
      <c r="E1076" s="1" t="s">
        <v>180</v>
      </c>
      <c r="F1076" s="1" t="s">
        <v>61</v>
      </c>
      <c r="G1076" s="1" t="s">
        <v>62</v>
      </c>
      <c r="H1076" s="33" t="str">
        <f>VLOOKUP(Ahmed[[#This Row],[Category]],Code!$C$2:$D$5,2,0)</f>
        <v>O-102</v>
      </c>
      <c r="I1076" s="1" t="s">
        <v>79</v>
      </c>
      <c r="J1076" t="s">
        <v>1105</v>
      </c>
      <c r="K1076" s="1">
        <v>6.27</v>
      </c>
      <c r="L1076" s="33">
        <f>Ahmed[[#This Row],[Sales]]*$L$1</f>
        <v>940.49999999999989</v>
      </c>
      <c r="M1076" s="33"/>
      <c r="N107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076" s="33" t="str">
        <f>IF(Ahmed[[#This Row],[Sales]]&gt;=500,"High","low")</f>
        <v>low</v>
      </c>
      <c r="P1076" s="1">
        <v>5</v>
      </c>
      <c r="Q1076" s="1">
        <v>0.7</v>
      </c>
      <c r="R1076" s="2">
        <v>-4.5980000000000008</v>
      </c>
      <c r="S1076" s="33">
        <f>Ahmed[[#This Row],[Profit]]-Ahmed[[#This Row],[Discount]]</f>
        <v>-5.2980000000000009</v>
      </c>
    </row>
    <row r="1077" spans="1:19">
      <c r="A1077" s="1">
        <v>1075</v>
      </c>
      <c r="B1077" s="1" t="s">
        <v>65</v>
      </c>
      <c r="C1077" s="1" t="s">
        <v>49</v>
      </c>
      <c r="D1077" s="1" t="s">
        <v>711</v>
      </c>
      <c r="E1077" s="1" t="s">
        <v>180</v>
      </c>
      <c r="F1077" s="1" t="s">
        <v>61</v>
      </c>
      <c r="G1077" s="1" t="s">
        <v>62</v>
      </c>
      <c r="H1077" s="33" t="str">
        <f>VLOOKUP(Ahmed[[#This Row],[Category]],Code!$C$2:$D$5,2,0)</f>
        <v>O-102</v>
      </c>
      <c r="I1077" s="1" t="s">
        <v>79</v>
      </c>
      <c r="J1077" t="s">
        <v>440</v>
      </c>
      <c r="K1077" s="1">
        <v>4.3680000000000003</v>
      </c>
      <c r="L1077" s="33">
        <f>Ahmed[[#This Row],[Sales]]*$L$1</f>
        <v>655.20000000000005</v>
      </c>
      <c r="M1077" s="33"/>
      <c r="N107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077" s="33" t="str">
        <f>IF(Ahmed[[#This Row],[Sales]]&gt;=500,"High","low")</f>
        <v>low</v>
      </c>
      <c r="P1077" s="1">
        <v>7</v>
      </c>
      <c r="Q1077" s="1">
        <v>0.7</v>
      </c>
      <c r="R1077" s="2">
        <v>-3.3487999999999998</v>
      </c>
      <c r="S1077" s="33">
        <f>Ahmed[[#This Row],[Profit]]-Ahmed[[#This Row],[Discount]]</f>
        <v>-4.0488</v>
      </c>
    </row>
    <row r="1078" spans="1:19">
      <c r="A1078" s="1">
        <v>1076</v>
      </c>
      <c r="B1078" s="1" t="s">
        <v>65</v>
      </c>
      <c r="C1078" s="1" t="s">
        <v>49</v>
      </c>
      <c r="D1078" s="1" t="s">
        <v>711</v>
      </c>
      <c r="E1078" s="1" t="s">
        <v>180</v>
      </c>
      <c r="F1078" s="1" t="s">
        <v>61</v>
      </c>
      <c r="G1078" s="1" t="s">
        <v>76</v>
      </c>
      <c r="H1078" s="33" t="str">
        <f>VLOOKUP(Ahmed[[#This Row],[Category]],Code!$C$2:$D$5,2,0)</f>
        <v>T-103</v>
      </c>
      <c r="I1078" s="1" t="s">
        <v>118</v>
      </c>
      <c r="J1078" t="s">
        <v>1106</v>
      </c>
      <c r="K1078" s="1">
        <v>31.983999999999998</v>
      </c>
      <c r="L1078" s="33">
        <f>Ahmed[[#This Row],[Sales]]*$L$1</f>
        <v>4797.5999999999995</v>
      </c>
      <c r="M1078" s="33"/>
      <c r="N10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78" s="33" t="str">
        <f>IF(Ahmed[[#This Row],[Sales]]&gt;=500,"High","low")</f>
        <v>low</v>
      </c>
      <c r="P1078" s="1">
        <v>2</v>
      </c>
      <c r="Q1078" s="1">
        <v>0.2</v>
      </c>
      <c r="R1078" s="2">
        <v>1.9989999999999979</v>
      </c>
      <c r="S1078" s="33">
        <f>Ahmed[[#This Row],[Profit]]-Ahmed[[#This Row],[Discount]]</f>
        <v>1.7989999999999979</v>
      </c>
    </row>
    <row r="1079" spans="1:19">
      <c r="A1079" s="1">
        <v>1077</v>
      </c>
      <c r="B1079" s="1" t="s">
        <v>130</v>
      </c>
      <c r="C1079" s="1" t="s">
        <v>92</v>
      </c>
      <c r="D1079" s="1" t="s">
        <v>247</v>
      </c>
      <c r="E1079" s="1" t="s">
        <v>156</v>
      </c>
      <c r="F1079" s="1" t="s">
        <v>95</v>
      </c>
      <c r="G1079" s="1" t="s">
        <v>62</v>
      </c>
      <c r="H1079" s="33" t="str">
        <f>VLOOKUP(Ahmed[[#This Row],[Category]],Code!$C$2:$D$5,2,0)</f>
        <v>O-102</v>
      </c>
      <c r="I1079" s="1" t="s">
        <v>74</v>
      </c>
      <c r="J1079" t="s">
        <v>1107</v>
      </c>
      <c r="K1079" s="1">
        <v>40.879999999999995</v>
      </c>
      <c r="L1079" s="33">
        <f>Ahmed[[#This Row],[Sales]]*$L$1</f>
        <v>6131.9999999999991</v>
      </c>
      <c r="M1079" s="33"/>
      <c r="N10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79" s="33" t="str">
        <f>IF(Ahmed[[#This Row],[Sales]]&gt;=500,"High","low")</f>
        <v>low</v>
      </c>
      <c r="P1079" s="1">
        <v>7</v>
      </c>
      <c r="Q1079" s="1">
        <v>0</v>
      </c>
      <c r="R1079" s="2">
        <v>10.628799999999998</v>
      </c>
      <c r="S1079" s="33">
        <f>Ahmed[[#This Row],[Profit]]-Ahmed[[#This Row],[Discount]]</f>
        <v>10.628799999999998</v>
      </c>
    </row>
    <row r="1080" spans="1:19">
      <c r="A1080" s="1">
        <v>1078</v>
      </c>
      <c r="B1080" s="1" t="s">
        <v>48</v>
      </c>
      <c r="C1080" s="1" t="s">
        <v>49</v>
      </c>
      <c r="D1080" s="1" t="s">
        <v>89</v>
      </c>
      <c r="E1080" s="1" t="s">
        <v>90</v>
      </c>
      <c r="F1080" s="1" t="s">
        <v>61</v>
      </c>
      <c r="G1080" s="1" t="s">
        <v>62</v>
      </c>
      <c r="H1080" s="33" t="str">
        <f>VLOOKUP(Ahmed[[#This Row],[Category]],Code!$C$2:$D$5,2,0)</f>
        <v>O-102</v>
      </c>
      <c r="I1080" s="1" t="s">
        <v>81</v>
      </c>
      <c r="J1080" t="s">
        <v>1108</v>
      </c>
      <c r="K1080" s="1">
        <v>119.96</v>
      </c>
      <c r="L1080" s="33">
        <f>Ahmed[[#This Row],[Sales]]*$L$1</f>
        <v>17994</v>
      </c>
      <c r="M1080" s="33"/>
      <c r="N10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80" s="33" t="str">
        <f>IF(Ahmed[[#This Row],[Sales]]&gt;=500,"High","low")</f>
        <v>low</v>
      </c>
      <c r="P1080" s="1">
        <v>2</v>
      </c>
      <c r="Q1080" s="1">
        <v>0</v>
      </c>
      <c r="R1080" s="2">
        <v>33.588800000000006</v>
      </c>
      <c r="S1080" s="33">
        <f>Ahmed[[#This Row],[Profit]]-Ahmed[[#This Row],[Discount]]</f>
        <v>33.588800000000006</v>
      </c>
    </row>
    <row r="1081" spans="1:19">
      <c r="A1081" s="1">
        <v>1079</v>
      </c>
      <c r="B1081" s="1" t="s">
        <v>48</v>
      </c>
      <c r="C1081" s="1" t="s">
        <v>49</v>
      </c>
      <c r="D1081" s="1" t="s">
        <v>89</v>
      </c>
      <c r="E1081" s="1" t="s">
        <v>90</v>
      </c>
      <c r="F1081" s="1" t="s">
        <v>61</v>
      </c>
      <c r="G1081" s="1" t="s">
        <v>62</v>
      </c>
      <c r="H1081" s="33" t="str">
        <f>VLOOKUP(Ahmed[[#This Row],[Category]],Code!$C$2:$D$5,2,0)</f>
        <v>O-102</v>
      </c>
      <c r="I1081" s="1" t="s">
        <v>70</v>
      </c>
      <c r="J1081" t="s">
        <v>712</v>
      </c>
      <c r="K1081" s="1">
        <v>31.44</v>
      </c>
      <c r="L1081" s="33">
        <f>Ahmed[[#This Row],[Sales]]*$L$1</f>
        <v>4716</v>
      </c>
      <c r="M1081" s="33"/>
      <c r="N10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81" s="33" t="str">
        <f>IF(Ahmed[[#This Row],[Sales]]&gt;=500,"High","low")</f>
        <v>low</v>
      </c>
      <c r="P1081" s="1">
        <v>3</v>
      </c>
      <c r="Q1081" s="1">
        <v>0</v>
      </c>
      <c r="R1081" s="2">
        <v>8.4888000000000012</v>
      </c>
      <c r="S1081" s="33">
        <f>Ahmed[[#This Row],[Profit]]-Ahmed[[#This Row],[Discount]]</f>
        <v>8.4888000000000012</v>
      </c>
    </row>
    <row r="1082" spans="1:19">
      <c r="A1082" s="1">
        <v>1080</v>
      </c>
      <c r="B1082" s="1" t="s">
        <v>48</v>
      </c>
      <c r="C1082" s="1" t="s">
        <v>49</v>
      </c>
      <c r="D1082" s="1" t="s">
        <v>89</v>
      </c>
      <c r="E1082" s="1" t="s">
        <v>90</v>
      </c>
      <c r="F1082" s="1" t="s">
        <v>61</v>
      </c>
      <c r="G1082" s="1" t="s">
        <v>62</v>
      </c>
      <c r="H1082" s="33" t="str">
        <f>VLOOKUP(Ahmed[[#This Row],[Category]],Code!$C$2:$D$5,2,0)</f>
        <v>O-102</v>
      </c>
      <c r="I1082" s="1" t="s">
        <v>79</v>
      </c>
      <c r="J1082" t="s">
        <v>723</v>
      </c>
      <c r="K1082" s="1">
        <v>6.88</v>
      </c>
      <c r="L1082" s="33">
        <f>Ahmed[[#This Row],[Sales]]*$L$1</f>
        <v>1032</v>
      </c>
      <c r="M1082" s="33"/>
      <c r="N108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082" s="33" t="str">
        <f>IF(Ahmed[[#This Row],[Sales]]&gt;=500,"High","low")</f>
        <v>low</v>
      </c>
      <c r="P1082" s="1">
        <v>1</v>
      </c>
      <c r="Q1082" s="1">
        <v>0.2</v>
      </c>
      <c r="R1082" s="2">
        <v>2.3220000000000001</v>
      </c>
      <c r="S1082" s="33">
        <f>Ahmed[[#This Row],[Profit]]-Ahmed[[#This Row],[Discount]]</f>
        <v>2.1219999999999999</v>
      </c>
    </row>
    <row r="1083" spans="1:19">
      <c r="A1083" s="1">
        <v>1081</v>
      </c>
      <c r="B1083" s="1" t="s">
        <v>65</v>
      </c>
      <c r="C1083" s="1" t="s">
        <v>58</v>
      </c>
      <c r="D1083" s="1" t="s">
        <v>383</v>
      </c>
      <c r="E1083" s="1" t="s">
        <v>149</v>
      </c>
      <c r="F1083" s="1" t="s">
        <v>95</v>
      </c>
      <c r="G1083" s="1" t="s">
        <v>62</v>
      </c>
      <c r="H1083" s="33" t="str">
        <f>VLOOKUP(Ahmed[[#This Row],[Category]],Code!$C$2:$D$5,2,0)</f>
        <v>O-102</v>
      </c>
      <c r="I1083" s="1" t="s">
        <v>87</v>
      </c>
      <c r="J1083" t="s">
        <v>129</v>
      </c>
      <c r="K1083" s="1">
        <v>19.920000000000002</v>
      </c>
      <c r="L1083" s="33">
        <f>Ahmed[[#This Row],[Sales]]*$L$1</f>
        <v>2988.0000000000005</v>
      </c>
      <c r="M1083" s="33"/>
      <c r="N10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83" s="33" t="str">
        <f>IF(Ahmed[[#This Row],[Sales]]&gt;=500,"High","low")</f>
        <v>low</v>
      </c>
      <c r="P1083" s="1">
        <v>4</v>
      </c>
      <c r="Q1083" s="1">
        <v>0</v>
      </c>
      <c r="R1083" s="2">
        <v>9.3624000000000009</v>
      </c>
      <c r="S1083" s="33">
        <f>Ahmed[[#This Row],[Profit]]-Ahmed[[#This Row],[Discount]]</f>
        <v>9.3624000000000009</v>
      </c>
    </row>
    <row r="1084" spans="1:19">
      <c r="A1084" s="1">
        <v>1082</v>
      </c>
      <c r="B1084" s="1" t="s">
        <v>65</v>
      </c>
      <c r="C1084" s="1" t="s">
        <v>58</v>
      </c>
      <c r="D1084" s="1" t="s">
        <v>383</v>
      </c>
      <c r="E1084" s="1" t="s">
        <v>149</v>
      </c>
      <c r="F1084" s="1" t="s">
        <v>95</v>
      </c>
      <c r="G1084" s="1" t="s">
        <v>53</v>
      </c>
      <c r="H1084" s="33" t="str">
        <f>VLOOKUP(Ahmed[[#This Row],[Category]],Code!$C$2:$D$5,2,0)</f>
        <v>F-101</v>
      </c>
      <c r="I1084" s="1" t="s">
        <v>56</v>
      </c>
      <c r="J1084" t="s">
        <v>1109</v>
      </c>
      <c r="K1084" s="1">
        <v>1106.9099999999999</v>
      </c>
      <c r="L1084" s="33">
        <f>Ahmed[[#This Row],[Sales]]*$L$1</f>
        <v>166036.49999999997</v>
      </c>
      <c r="M1084" s="33"/>
      <c r="N10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84" s="33" t="str">
        <f>IF(Ahmed[[#This Row],[Sales]]&gt;=500,"High","low")</f>
        <v>High</v>
      </c>
      <c r="P1084" s="1">
        <v>9</v>
      </c>
      <c r="Q1084" s="1">
        <v>0</v>
      </c>
      <c r="R1084" s="2">
        <v>121.76009999999994</v>
      </c>
      <c r="S1084" s="33">
        <f>Ahmed[[#This Row],[Profit]]-Ahmed[[#This Row],[Discount]]</f>
        <v>121.76009999999994</v>
      </c>
    </row>
    <row r="1085" spans="1:19">
      <c r="A1085" s="1">
        <v>1083</v>
      </c>
      <c r="B1085" s="1" t="s">
        <v>65</v>
      </c>
      <c r="C1085" s="1" t="s">
        <v>49</v>
      </c>
      <c r="D1085" s="1" t="s">
        <v>1110</v>
      </c>
      <c r="E1085" s="1" t="s">
        <v>162</v>
      </c>
      <c r="F1085" s="1" t="s">
        <v>114</v>
      </c>
      <c r="G1085" s="1" t="s">
        <v>53</v>
      </c>
      <c r="H1085" s="33" t="str">
        <f>VLOOKUP(Ahmed[[#This Row],[Category]],Code!$C$2:$D$5,2,0)</f>
        <v>F-101</v>
      </c>
      <c r="I1085" s="1" t="s">
        <v>68</v>
      </c>
      <c r="J1085" t="s">
        <v>883</v>
      </c>
      <c r="K1085" s="1">
        <v>836.59199999999998</v>
      </c>
      <c r="L1085" s="33">
        <f>Ahmed[[#This Row],[Sales]]*$L$1</f>
        <v>125488.8</v>
      </c>
      <c r="M1085" s="33"/>
      <c r="N10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85" s="33" t="str">
        <f>IF(Ahmed[[#This Row],[Sales]]&gt;=500,"High","low")</f>
        <v>High</v>
      </c>
      <c r="P1085" s="1">
        <v>8</v>
      </c>
      <c r="Q1085" s="1">
        <v>0.4</v>
      </c>
      <c r="R1085" s="2">
        <v>-264.92079999999999</v>
      </c>
      <c r="S1085" s="33">
        <f>Ahmed[[#This Row],[Profit]]-Ahmed[[#This Row],[Discount]]</f>
        <v>-265.32079999999996</v>
      </c>
    </row>
    <row r="1086" spans="1:19">
      <c r="A1086" s="1">
        <v>1084</v>
      </c>
      <c r="B1086" s="1" t="s">
        <v>65</v>
      </c>
      <c r="C1086" s="1" t="s">
        <v>49</v>
      </c>
      <c r="D1086" s="1" t="s">
        <v>1110</v>
      </c>
      <c r="E1086" s="1" t="s">
        <v>162</v>
      </c>
      <c r="F1086" s="1" t="s">
        <v>114</v>
      </c>
      <c r="G1086" s="1" t="s">
        <v>62</v>
      </c>
      <c r="H1086" s="33" t="str">
        <f>VLOOKUP(Ahmed[[#This Row],[Category]],Code!$C$2:$D$5,2,0)</f>
        <v>O-102</v>
      </c>
      <c r="I1086" s="1" t="s">
        <v>87</v>
      </c>
      <c r="J1086" t="s">
        <v>129</v>
      </c>
      <c r="K1086" s="1">
        <v>26.38</v>
      </c>
      <c r="L1086" s="33">
        <f>Ahmed[[#This Row],[Sales]]*$L$1</f>
        <v>3957</v>
      </c>
      <c r="M1086" s="33"/>
      <c r="N10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86" s="33" t="str">
        <f>IF(Ahmed[[#This Row],[Sales]]&gt;=500,"High","low")</f>
        <v>low</v>
      </c>
      <c r="P1086" s="1">
        <v>1</v>
      </c>
      <c r="Q1086" s="1">
        <v>0</v>
      </c>
      <c r="R1086" s="2">
        <v>12.134799999999998</v>
      </c>
      <c r="S1086" s="33">
        <f>Ahmed[[#This Row],[Profit]]-Ahmed[[#This Row],[Discount]]</f>
        <v>12.134799999999998</v>
      </c>
    </row>
    <row r="1087" spans="1:19">
      <c r="A1087" s="1">
        <v>1085</v>
      </c>
      <c r="B1087" s="1" t="s">
        <v>65</v>
      </c>
      <c r="C1087" s="1" t="s">
        <v>49</v>
      </c>
      <c r="D1087" s="1" t="s">
        <v>1110</v>
      </c>
      <c r="E1087" s="1" t="s">
        <v>162</v>
      </c>
      <c r="F1087" s="1" t="s">
        <v>114</v>
      </c>
      <c r="G1087" s="1" t="s">
        <v>62</v>
      </c>
      <c r="H1087" s="33" t="str">
        <f>VLOOKUP(Ahmed[[#This Row],[Category]],Code!$C$2:$D$5,2,0)</f>
        <v>O-102</v>
      </c>
      <c r="I1087" s="1" t="s">
        <v>70</v>
      </c>
      <c r="J1087" t="s">
        <v>429</v>
      </c>
      <c r="K1087" s="1">
        <v>362.92</v>
      </c>
      <c r="L1087" s="33">
        <f>Ahmed[[#This Row],[Sales]]*$L$1</f>
        <v>54438</v>
      </c>
      <c r="M1087" s="33"/>
      <c r="N10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87" s="33" t="str">
        <f>IF(Ahmed[[#This Row],[Sales]]&gt;=500,"High","low")</f>
        <v>low</v>
      </c>
      <c r="P1087" s="1">
        <v>2</v>
      </c>
      <c r="Q1087" s="1">
        <v>0</v>
      </c>
      <c r="R1087" s="2">
        <v>105.24679999999995</v>
      </c>
      <c r="S1087" s="33">
        <f>Ahmed[[#This Row],[Profit]]-Ahmed[[#This Row],[Discount]]</f>
        <v>105.24679999999995</v>
      </c>
    </row>
    <row r="1088" spans="1:19">
      <c r="A1088" s="1">
        <v>1086</v>
      </c>
      <c r="B1088" s="1" t="s">
        <v>65</v>
      </c>
      <c r="C1088" s="1" t="s">
        <v>49</v>
      </c>
      <c r="D1088" s="1" t="s">
        <v>1110</v>
      </c>
      <c r="E1088" s="1" t="s">
        <v>162</v>
      </c>
      <c r="F1088" s="1" t="s">
        <v>114</v>
      </c>
      <c r="G1088" s="1" t="s">
        <v>76</v>
      </c>
      <c r="H1088" s="33" t="str">
        <f>VLOOKUP(Ahmed[[#This Row],[Category]],Code!$C$2:$D$5,2,0)</f>
        <v>T-103</v>
      </c>
      <c r="I1088" s="1" t="s">
        <v>313</v>
      </c>
      <c r="J1088" t="s">
        <v>1111</v>
      </c>
      <c r="K1088" s="1">
        <v>4899.93</v>
      </c>
      <c r="L1088" s="33">
        <f>Ahmed[[#This Row],[Sales]]*$L$1</f>
        <v>734989.5</v>
      </c>
      <c r="M1088" s="33"/>
      <c r="N10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88" s="33" t="str">
        <f>IF(Ahmed[[#This Row],[Sales]]&gt;=500,"High","low")</f>
        <v>High</v>
      </c>
      <c r="P1088" s="1">
        <v>7</v>
      </c>
      <c r="Q1088" s="1">
        <v>0</v>
      </c>
      <c r="R1088" s="2">
        <v>2400.9656999999997</v>
      </c>
      <c r="S1088" s="33">
        <f>Ahmed[[#This Row],[Profit]]-Ahmed[[#This Row],[Discount]]</f>
        <v>2400.9656999999997</v>
      </c>
    </row>
    <row r="1089" spans="1:19">
      <c r="A1089" s="1">
        <v>1087</v>
      </c>
      <c r="B1089" s="1" t="s">
        <v>528</v>
      </c>
      <c r="C1089" s="1" t="s">
        <v>49</v>
      </c>
      <c r="D1089" s="1" t="s">
        <v>556</v>
      </c>
      <c r="E1089" s="1" t="s">
        <v>244</v>
      </c>
      <c r="F1089" s="1" t="s">
        <v>95</v>
      </c>
      <c r="G1089" s="1" t="s">
        <v>62</v>
      </c>
      <c r="H1089" s="33" t="str">
        <f>VLOOKUP(Ahmed[[#This Row],[Category]],Code!$C$2:$D$5,2,0)</f>
        <v>O-102</v>
      </c>
      <c r="I1089" s="1" t="s">
        <v>87</v>
      </c>
      <c r="J1089" t="s">
        <v>1112</v>
      </c>
      <c r="K1089" s="1">
        <v>6.48</v>
      </c>
      <c r="L1089" s="33">
        <f>Ahmed[[#This Row],[Sales]]*$L$1</f>
        <v>972.00000000000011</v>
      </c>
      <c r="M1089" s="33"/>
      <c r="N1089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089" s="33" t="str">
        <f>IF(Ahmed[[#This Row],[Sales]]&gt;=500,"High","low")</f>
        <v>low</v>
      </c>
      <c r="P1089" s="1">
        <v>1</v>
      </c>
      <c r="Q1089" s="1">
        <v>0</v>
      </c>
      <c r="R1089" s="2">
        <v>3.1104000000000003</v>
      </c>
      <c r="S1089" s="33">
        <f>Ahmed[[#This Row],[Profit]]-Ahmed[[#This Row],[Discount]]</f>
        <v>3.1104000000000003</v>
      </c>
    </row>
    <row r="1090" spans="1:19">
      <c r="A1090" s="1">
        <v>1088</v>
      </c>
      <c r="B1090" s="1" t="s">
        <v>48</v>
      </c>
      <c r="C1090" s="1" t="s">
        <v>58</v>
      </c>
      <c r="D1090" s="1" t="s">
        <v>1113</v>
      </c>
      <c r="E1090" s="1" t="s">
        <v>60</v>
      </c>
      <c r="F1090" s="1" t="s">
        <v>61</v>
      </c>
      <c r="G1090" s="1" t="s">
        <v>76</v>
      </c>
      <c r="H1090" s="33" t="str">
        <f>VLOOKUP(Ahmed[[#This Row],[Category]],Code!$C$2:$D$5,2,0)</f>
        <v>T-103</v>
      </c>
      <c r="I1090" s="1" t="s">
        <v>77</v>
      </c>
      <c r="J1090" t="s">
        <v>334</v>
      </c>
      <c r="K1090" s="1">
        <v>71.975999999999999</v>
      </c>
      <c r="L1090" s="33">
        <f>Ahmed[[#This Row],[Sales]]*$L$1</f>
        <v>10796.4</v>
      </c>
      <c r="M1090" s="33"/>
      <c r="N10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90" s="33" t="str">
        <f>IF(Ahmed[[#This Row],[Sales]]&gt;=500,"High","low")</f>
        <v>low</v>
      </c>
      <c r="P1090" s="1">
        <v>3</v>
      </c>
      <c r="Q1090" s="1">
        <v>0.2</v>
      </c>
      <c r="R1090" s="2">
        <v>7.1976000000000049</v>
      </c>
      <c r="S1090" s="33">
        <f>Ahmed[[#This Row],[Profit]]-Ahmed[[#This Row],[Discount]]</f>
        <v>6.9976000000000047</v>
      </c>
    </row>
    <row r="1091" spans="1:19">
      <c r="A1091" s="1">
        <v>1089</v>
      </c>
      <c r="B1091" s="1" t="s">
        <v>48</v>
      </c>
      <c r="C1091" s="1" t="s">
        <v>58</v>
      </c>
      <c r="D1091" s="1" t="s">
        <v>1113</v>
      </c>
      <c r="E1091" s="1" t="s">
        <v>60</v>
      </c>
      <c r="F1091" s="1" t="s">
        <v>61</v>
      </c>
      <c r="G1091" s="1" t="s">
        <v>62</v>
      </c>
      <c r="H1091" s="33" t="str">
        <f>VLOOKUP(Ahmed[[#This Row],[Category]],Code!$C$2:$D$5,2,0)</f>
        <v>O-102</v>
      </c>
      <c r="I1091" s="1" t="s">
        <v>63</v>
      </c>
      <c r="J1091" t="s">
        <v>1114</v>
      </c>
      <c r="K1091" s="1">
        <v>3.15</v>
      </c>
      <c r="L1091" s="33">
        <f>Ahmed[[#This Row],[Sales]]*$L$1</f>
        <v>472.5</v>
      </c>
      <c r="M1091" s="33"/>
      <c r="N1091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091" s="33" t="str">
        <f>IF(Ahmed[[#This Row],[Sales]]&gt;=500,"High","low")</f>
        <v>low</v>
      </c>
      <c r="P1091" s="1">
        <v>1</v>
      </c>
      <c r="Q1091" s="1">
        <v>0</v>
      </c>
      <c r="R1091" s="2">
        <v>1.512</v>
      </c>
      <c r="S1091" s="33">
        <f>Ahmed[[#This Row],[Profit]]-Ahmed[[#This Row],[Discount]]</f>
        <v>1.512</v>
      </c>
    </row>
    <row r="1092" spans="1:19">
      <c r="A1092" s="1">
        <v>1090</v>
      </c>
      <c r="B1092" s="1" t="s">
        <v>65</v>
      </c>
      <c r="C1092" s="1" t="s">
        <v>58</v>
      </c>
      <c r="D1092" s="1" t="s">
        <v>331</v>
      </c>
      <c r="E1092" s="1" t="s">
        <v>86</v>
      </c>
      <c r="F1092" s="1" t="s">
        <v>52</v>
      </c>
      <c r="G1092" s="1" t="s">
        <v>53</v>
      </c>
      <c r="H1092" s="33" t="str">
        <f>VLOOKUP(Ahmed[[#This Row],[Category]],Code!$C$2:$D$5,2,0)</f>
        <v>F-101</v>
      </c>
      <c r="I1092" s="1" t="s">
        <v>72</v>
      </c>
      <c r="J1092" t="s">
        <v>492</v>
      </c>
      <c r="K1092" s="1">
        <v>31.983999999999998</v>
      </c>
      <c r="L1092" s="33">
        <f>Ahmed[[#This Row],[Sales]]*$L$1</f>
        <v>4797.5999999999995</v>
      </c>
      <c r="M1092" s="33"/>
      <c r="N10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92" s="33" t="str">
        <f>IF(Ahmed[[#This Row],[Sales]]&gt;=500,"High","low")</f>
        <v>low</v>
      </c>
      <c r="P1092" s="1">
        <v>2</v>
      </c>
      <c r="Q1092" s="1">
        <v>0.2</v>
      </c>
      <c r="R1092" s="2">
        <v>1.9989999999999979</v>
      </c>
      <c r="S1092" s="33">
        <f>Ahmed[[#This Row],[Profit]]-Ahmed[[#This Row],[Discount]]</f>
        <v>1.7989999999999979</v>
      </c>
    </row>
    <row r="1093" spans="1:19">
      <c r="A1093" s="1">
        <v>1091</v>
      </c>
      <c r="B1093" s="1" t="s">
        <v>65</v>
      </c>
      <c r="C1093" s="1" t="s">
        <v>58</v>
      </c>
      <c r="D1093" s="1" t="s">
        <v>331</v>
      </c>
      <c r="E1093" s="1" t="s">
        <v>86</v>
      </c>
      <c r="F1093" s="1" t="s">
        <v>52</v>
      </c>
      <c r="G1093" s="1" t="s">
        <v>76</v>
      </c>
      <c r="H1093" s="33" t="str">
        <f>VLOOKUP(Ahmed[[#This Row],[Category]],Code!$C$2:$D$5,2,0)</f>
        <v>T-103</v>
      </c>
      <c r="I1093" s="1" t="s">
        <v>77</v>
      </c>
      <c r="J1093" t="s">
        <v>1115</v>
      </c>
      <c r="K1093" s="1">
        <v>71.984000000000009</v>
      </c>
      <c r="L1093" s="33">
        <f>Ahmed[[#This Row],[Sales]]*$L$1</f>
        <v>10797.600000000002</v>
      </c>
      <c r="M1093" s="33"/>
      <c r="N10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93" s="33" t="str">
        <f>IF(Ahmed[[#This Row],[Sales]]&gt;=500,"High","low")</f>
        <v>low</v>
      </c>
      <c r="P1093" s="1">
        <v>2</v>
      </c>
      <c r="Q1093" s="1">
        <v>0.2</v>
      </c>
      <c r="R1093" s="2">
        <v>25.194399999999995</v>
      </c>
      <c r="S1093" s="33">
        <f>Ahmed[[#This Row],[Profit]]-Ahmed[[#This Row],[Discount]]</f>
        <v>24.994399999999995</v>
      </c>
    </row>
    <row r="1094" spans="1:19">
      <c r="A1094" s="1">
        <v>1092</v>
      </c>
      <c r="B1094" s="1" t="s">
        <v>65</v>
      </c>
      <c r="C1094" s="1" t="s">
        <v>49</v>
      </c>
      <c r="D1094" s="1" t="s">
        <v>408</v>
      </c>
      <c r="E1094" s="1" t="s">
        <v>60</v>
      </c>
      <c r="F1094" s="1" t="s">
        <v>61</v>
      </c>
      <c r="G1094" s="1" t="s">
        <v>62</v>
      </c>
      <c r="H1094" s="33" t="str">
        <f>VLOOKUP(Ahmed[[#This Row],[Category]],Code!$C$2:$D$5,2,0)</f>
        <v>O-102</v>
      </c>
      <c r="I1094" s="1" t="s">
        <v>74</v>
      </c>
      <c r="J1094" t="s">
        <v>1116</v>
      </c>
      <c r="K1094" s="1">
        <v>120.14999999999999</v>
      </c>
      <c r="L1094" s="33">
        <f>Ahmed[[#This Row],[Sales]]*$L$1</f>
        <v>18022.5</v>
      </c>
      <c r="M1094" s="33"/>
      <c r="N10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94" s="33" t="str">
        <f>IF(Ahmed[[#This Row],[Sales]]&gt;=500,"High","low")</f>
        <v>low</v>
      </c>
      <c r="P1094" s="1">
        <v>9</v>
      </c>
      <c r="Q1094" s="1">
        <v>0</v>
      </c>
      <c r="R1094" s="2">
        <v>33.641999999999996</v>
      </c>
      <c r="S1094" s="33">
        <f>Ahmed[[#This Row],[Profit]]-Ahmed[[#This Row],[Discount]]</f>
        <v>33.641999999999996</v>
      </c>
    </row>
    <row r="1095" spans="1:19">
      <c r="A1095" s="1">
        <v>1093</v>
      </c>
      <c r="B1095" s="1" t="s">
        <v>65</v>
      </c>
      <c r="C1095" s="1" t="s">
        <v>49</v>
      </c>
      <c r="D1095" s="1" t="s">
        <v>408</v>
      </c>
      <c r="E1095" s="1" t="s">
        <v>60</v>
      </c>
      <c r="F1095" s="1" t="s">
        <v>61</v>
      </c>
      <c r="G1095" s="1" t="s">
        <v>76</v>
      </c>
      <c r="H1095" s="33" t="str">
        <f>VLOOKUP(Ahmed[[#This Row],[Category]],Code!$C$2:$D$5,2,0)</f>
        <v>T-103</v>
      </c>
      <c r="I1095" s="1" t="s">
        <v>77</v>
      </c>
      <c r="J1095" t="s">
        <v>1117</v>
      </c>
      <c r="K1095" s="1">
        <v>219.18400000000003</v>
      </c>
      <c r="L1095" s="33">
        <f>Ahmed[[#This Row],[Sales]]*$L$1</f>
        <v>32877.600000000006</v>
      </c>
      <c r="M1095" s="33"/>
      <c r="N10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95" s="33" t="str">
        <f>IF(Ahmed[[#This Row],[Sales]]&gt;=500,"High","low")</f>
        <v>low</v>
      </c>
      <c r="P1095" s="1">
        <v>2</v>
      </c>
      <c r="Q1095" s="1">
        <v>0.2</v>
      </c>
      <c r="R1095" s="2">
        <v>19.178600000000003</v>
      </c>
      <c r="S1095" s="33">
        <f>Ahmed[[#This Row],[Profit]]-Ahmed[[#This Row],[Discount]]</f>
        <v>18.978600000000004</v>
      </c>
    </row>
    <row r="1096" spans="1:19">
      <c r="A1096" s="1">
        <v>1094</v>
      </c>
      <c r="B1096" s="1" t="s">
        <v>65</v>
      </c>
      <c r="C1096" s="1" t="s">
        <v>92</v>
      </c>
      <c r="D1096" s="1" t="s">
        <v>1118</v>
      </c>
      <c r="E1096" s="1" t="s">
        <v>983</v>
      </c>
      <c r="F1096" s="1" t="s">
        <v>114</v>
      </c>
      <c r="G1096" s="1" t="s">
        <v>62</v>
      </c>
      <c r="H1096" s="33" t="str">
        <f>VLOOKUP(Ahmed[[#This Row],[Category]],Code!$C$2:$D$5,2,0)</f>
        <v>O-102</v>
      </c>
      <c r="I1096" s="1" t="s">
        <v>87</v>
      </c>
      <c r="J1096" t="s">
        <v>1119</v>
      </c>
      <c r="K1096" s="1">
        <v>28.900000000000002</v>
      </c>
      <c r="L1096" s="33">
        <f>Ahmed[[#This Row],[Sales]]*$L$1</f>
        <v>4335</v>
      </c>
      <c r="M1096" s="33"/>
      <c r="N10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96" s="33" t="str">
        <f>IF(Ahmed[[#This Row],[Sales]]&gt;=500,"High","low")</f>
        <v>low</v>
      </c>
      <c r="P1096" s="1">
        <v>5</v>
      </c>
      <c r="Q1096" s="1">
        <v>0</v>
      </c>
      <c r="R1096" s="2">
        <v>14.161000000000001</v>
      </c>
      <c r="S1096" s="33">
        <f>Ahmed[[#This Row],[Profit]]-Ahmed[[#This Row],[Discount]]</f>
        <v>14.161000000000001</v>
      </c>
    </row>
    <row r="1097" spans="1:19">
      <c r="A1097" s="1">
        <v>1095</v>
      </c>
      <c r="B1097" s="1" t="s">
        <v>65</v>
      </c>
      <c r="C1097" s="1" t="s">
        <v>92</v>
      </c>
      <c r="D1097" s="1" t="s">
        <v>1118</v>
      </c>
      <c r="E1097" s="1" t="s">
        <v>983</v>
      </c>
      <c r="F1097" s="1" t="s">
        <v>114</v>
      </c>
      <c r="G1097" s="1" t="s">
        <v>62</v>
      </c>
      <c r="H1097" s="33" t="str">
        <f>VLOOKUP(Ahmed[[#This Row],[Category]],Code!$C$2:$D$5,2,0)</f>
        <v>O-102</v>
      </c>
      <c r="I1097" s="1" t="s">
        <v>81</v>
      </c>
      <c r="J1097" t="s">
        <v>318</v>
      </c>
      <c r="K1097" s="1">
        <v>355.96</v>
      </c>
      <c r="L1097" s="33">
        <f>Ahmed[[#This Row],[Sales]]*$L$1</f>
        <v>53394</v>
      </c>
      <c r="M1097" s="33"/>
      <c r="N10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97" s="33" t="str">
        <f>IF(Ahmed[[#This Row],[Sales]]&gt;=500,"High","low")</f>
        <v>low</v>
      </c>
      <c r="P1097" s="1">
        <v>2</v>
      </c>
      <c r="Q1097" s="1">
        <v>0</v>
      </c>
      <c r="R1097" s="2">
        <v>103.22839999999997</v>
      </c>
      <c r="S1097" s="33">
        <f>Ahmed[[#This Row],[Profit]]-Ahmed[[#This Row],[Discount]]</f>
        <v>103.22839999999997</v>
      </c>
    </row>
    <row r="1098" spans="1:19">
      <c r="A1098" s="1">
        <v>1096</v>
      </c>
      <c r="B1098" s="1" t="s">
        <v>65</v>
      </c>
      <c r="C1098" s="1" t="s">
        <v>92</v>
      </c>
      <c r="D1098" s="1" t="s">
        <v>236</v>
      </c>
      <c r="E1098" s="1" t="s">
        <v>86</v>
      </c>
      <c r="F1098" s="1" t="s">
        <v>52</v>
      </c>
      <c r="G1098" s="1" t="s">
        <v>62</v>
      </c>
      <c r="H1098" s="33" t="str">
        <f>VLOOKUP(Ahmed[[#This Row],[Category]],Code!$C$2:$D$5,2,0)</f>
        <v>O-102</v>
      </c>
      <c r="I1098" s="1" t="s">
        <v>70</v>
      </c>
      <c r="J1098" t="s">
        <v>1120</v>
      </c>
      <c r="K1098" s="1">
        <v>348.20799999999997</v>
      </c>
      <c r="L1098" s="33">
        <f>Ahmed[[#This Row],[Sales]]*$L$1</f>
        <v>52231.199999999997</v>
      </c>
      <c r="M1098" s="33"/>
      <c r="N10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98" s="33" t="str">
        <f>IF(Ahmed[[#This Row],[Sales]]&gt;=500,"High","low")</f>
        <v>low</v>
      </c>
      <c r="P1098" s="1">
        <v>7</v>
      </c>
      <c r="Q1098" s="1">
        <v>0.2</v>
      </c>
      <c r="R1098" s="2">
        <v>30.468200000000024</v>
      </c>
      <c r="S1098" s="33">
        <f>Ahmed[[#This Row],[Profit]]-Ahmed[[#This Row],[Discount]]</f>
        <v>30.268200000000025</v>
      </c>
    </row>
    <row r="1099" spans="1:19">
      <c r="A1099" s="1">
        <v>1097</v>
      </c>
      <c r="B1099" s="1" t="s">
        <v>65</v>
      </c>
      <c r="C1099" s="1" t="s">
        <v>92</v>
      </c>
      <c r="D1099" s="1" t="s">
        <v>236</v>
      </c>
      <c r="E1099" s="1" t="s">
        <v>86</v>
      </c>
      <c r="F1099" s="1" t="s">
        <v>52</v>
      </c>
      <c r="G1099" s="1" t="s">
        <v>62</v>
      </c>
      <c r="H1099" s="33" t="str">
        <f>VLOOKUP(Ahmed[[#This Row],[Category]],Code!$C$2:$D$5,2,0)</f>
        <v>O-102</v>
      </c>
      <c r="I1099" s="1" t="s">
        <v>79</v>
      </c>
      <c r="J1099" t="s">
        <v>1121</v>
      </c>
      <c r="K1099" s="1">
        <v>35.783999999999999</v>
      </c>
      <c r="L1099" s="33">
        <f>Ahmed[[#This Row],[Sales]]*$L$1</f>
        <v>5367.5999999999995</v>
      </c>
      <c r="M1099" s="33"/>
      <c r="N10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099" s="33" t="str">
        <f>IF(Ahmed[[#This Row],[Sales]]&gt;=500,"High","low")</f>
        <v>low</v>
      </c>
      <c r="P1099" s="1">
        <v>7</v>
      </c>
      <c r="Q1099" s="1">
        <v>0.7</v>
      </c>
      <c r="R1099" s="2">
        <v>-28.627200000000009</v>
      </c>
      <c r="S1099" s="33">
        <f>Ahmed[[#This Row],[Profit]]-Ahmed[[#This Row],[Discount]]</f>
        <v>-29.327200000000008</v>
      </c>
    </row>
    <row r="1100" spans="1:19">
      <c r="A1100" s="1">
        <v>1098</v>
      </c>
      <c r="B1100" s="1" t="s">
        <v>130</v>
      </c>
      <c r="C1100" s="1" t="s">
        <v>58</v>
      </c>
      <c r="D1100" s="1" t="s">
        <v>59</v>
      </c>
      <c r="E1100" s="1" t="s">
        <v>60</v>
      </c>
      <c r="F1100" s="1" t="s">
        <v>61</v>
      </c>
      <c r="G1100" s="1" t="s">
        <v>53</v>
      </c>
      <c r="H1100" s="33" t="str">
        <f>VLOOKUP(Ahmed[[#This Row],[Category]],Code!$C$2:$D$5,2,0)</f>
        <v>F-101</v>
      </c>
      <c r="I1100" s="1" t="s">
        <v>68</v>
      </c>
      <c r="J1100" t="s">
        <v>1122</v>
      </c>
      <c r="K1100" s="1">
        <v>447.84</v>
      </c>
      <c r="L1100" s="33">
        <f>Ahmed[[#This Row],[Sales]]*$L$1</f>
        <v>67176</v>
      </c>
      <c r="M1100" s="33"/>
      <c r="N11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00" s="33" t="str">
        <f>IF(Ahmed[[#This Row],[Sales]]&gt;=500,"High","low")</f>
        <v>low</v>
      </c>
      <c r="P1100" s="1">
        <v>5</v>
      </c>
      <c r="Q1100" s="1">
        <v>0.2</v>
      </c>
      <c r="R1100" s="2">
        <v>11.19599999999997</v>
      </c>
      <c r="S1100" s="33">
        <f>Ahmed[[#This Row],[Profit]]-Ahmed[[#This Row],[Discount]]</f>
        <v>10.99599999999997</v>
      </c>
    </row>
    <row r="1101" spans="1:19">
      <c r="A1101" s="1">
        <v>1099</v>
      </c>
      <c r="B1101" s="1" t="s">
        <v>130</v>
      </c>
      <c r="C1101" s="1" t="s">
        <v>92</v>
      </c>
      <c r="D1101" s="1" t="s">
        <v>104</v>
      </c>
      <c r="E1101" s="1" t="s">
        <v>60</v>
      </c>
      <c r="F1101" s="1" t="s">
        <v>61</v>
      </c>
      <c r="G1101" s="1" t="s">
        <v>62</v>
      </c>
      <c r="H1101" s="33" t="str">
        <f>VLOOKUP(Ahmed[[#This Row],[Category]],Code!$C$2:$D$5,2,0)</f>
        <v>O-102</v>
      </c>
      <c r="I1101" s="1" t="s">
        <v>74</v>
      </c>
      <c r="J1101" t="s">
        <v>1123</v>
      </c>
      <c r="K1101" s="1">
        <v>7.04</v>
      </c>
      <c r="L1101" s="33">
        <f>Ahmed[[#This Row],[Sales]]*$L$1</f>
        <v>1056</v>
      </c>
      <c r="M1101" s="33"/>
      <c r="N110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01" s="33" t="str">
        <f>IF(Ahmed[[#This Row],[Sales]]&gt;=500,"High","low")</f>
        <v>low</v>
      </c>
      <c r="P1101" s="1">
        <v>4</v>
      </c>
      <c r="Q1101" s="1">
        <v>0</v>
      </c>
      <c r="R1101" s="2">
        <v>2.0415999999999999</v>
      </c>
      <c r="S1101" s="33">
        <f>Ahmed[[#This Row],[Profit]]-Ahmed[[#This Row],[Discount]]</f>
        <v>2.0415999999999999</v>
      </c>
    </row>
    <row r="1102" spans="1:19">
      <c r="A1102" s="1">
        <v>1100</v>
      </c>
      <c r="B1102" s="1" t="s">
        <v>130</v>
      </c>
      <c r="C1102" s="1" t="s">
        <v>92</v>
      </c>
      <c r="D1102" s="1" t="s">
        <v>104</v>
      </c>
      <c r="E1102" s="1" t="s">
        <v>60</v>
      </c>
      <c r="F1102" s="1" t="s">
        <v>61</v>
      </c>
      <c r="G1102" s="1" t="s">
        <v>53</v>
      </c>
      <c r="H1102" s="33" t="str">
        <f>VLOOKUP(Ahmed[[#This Row],[Category]],Code!$C$2:$D$5,2,0)</f>
        <v>F-101</v>
      </c>
      <c r="I1102" s="1" t="s">
        <v>72</v>
      </c>
      <c r="J1102" t="s">
        <v>621</v>
      </c>
      <c r="K1102" s="1">
        <v>8.73</v>
      </c>
      <c r="L1102" s="33">
        <f>Ahmed[[#This Row],[Sales]]*$L$1</f>
        <v>1309.5</v>
      </c>
      <c r="M1102" s="33"/>
      <c r="N110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02" s="33" t="str">
        <f>IF(Ahmed[[#This Row],[Sales]]&gt;=500,"High","low")</f>
        <v>low</v>
      </c>
      <c r="P1102" s="1">
        <v>3</v>
      </c>
      <c r="Q1102" s="1">
        <v>0</v>
      </c>
      <c r="R1102" s="2">
        <v>4.1030999999999995</v>
      </c>
      <c r="S1102" s="33">
        <f>Ahmed[[#This Row],[Profit]]-Ahmed[[#This Row],[Discount]]</f>
        <v>4.1030999999999995</v>
      </c>
    </row>
    <row r="1103" spans="1:19">
      <c r="A1103" s="1">
        <v>1101</v>
      </c>
      <c r="B1103" s="1" t="s">
        <v>130</v>
      </c>
      <c r="C1103" s="1" t="s">
        <v>92</v>
      </c>
      <c r="D1103" s="1" t="s">
        <v>104</v>
      </c>
      <c r="E1103" s="1" t="s">
        <v>60</v>
      </c>
      <c r="F1103" s="1" t="s">
        <v>61</v>
      </c>
      <c r="G1103" s="1" t="s">
        <v>76</v>
      </c>
      <c r="H1103" s="33" t="str">
        <f>VLOOKUP(Ahmed[[#This Row],[Category]],Code!$C$2:$D$5,2,0)</f>
        <v>T-103</v>
      </c>
      <c r="I1103" s="1" t="s">
        <v>118</v>
      </c>
      <c r="J1103" t="s">
        <v>1124</v>
      </c>
      <c r="K1103" s="1">
        <v>29.29</v>
      </c>
      <c r="L1103" s="33">
        <f>Ahmed[[#This Row],[Sales]]*$L$1</f>
        <v>4393.5</v>
      </c>
      <c r="M1103" s="33"/>
      <c r="N11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03" s="33" t="str">
        <f>IF(Ahmed[[#This Row],[Sales]]&gt;=500,"High","low")</f>
        <v>low</v>
      </c>
      <c r="P1103" s="1">
        <v>1</v>
      </c>
      <c r="Q1103" s="1">
        <v>0</v>
      </c>
      <c r="R1103" s="2">
        <v>9.6656999999999975</v>
      </c>
      <c r="S1103" s="33">
        <f>Ahmed[[#This Row],[Profit]]-Ahmed[[#This Row],[Discount]]</f>
        <v>9.6656999999999975</v>
      </c>
    </row>
    <row r="1104" spans="1:19">
      <c r="A1104" s="1">
        <v>1102</v>
      </c>
      <c r="B1104" s="1" t="s">
        <v>130</v>
      </c>
      <c r="C1104" s="1" t="s">
        <v>92</v>
      </c>
      <c r="D1104" s="1" t="s">
        <v>104</v>
      </c>
      <c r="E1104" s="1" t="s">
        <v>60</v>
      </c>
      <c r="F1104" s="1" t="s">
        <v>61</v>
      </c>
      <c r="G1104" s="1" t="s">
        <v>62</v>
      </c>
      <c r="H1104" s="33" t="str">
        <f>VLOOKUP(Ahmed[[#This Row],[Category]],Code!$C$2:$D$5,2,0)</f>
        <v>O-102</v>
      </c>
      <c r="I1104" s="1" t="s">
        <v>74</v>
      </c>
      <c r="J1104" t="s">
        <v>1125</v>
      </c>
      <c r="K1104" s="1">
        <v>8.64</v>
      </c>
      <c r="L1104" s="33">
        <f>Ahmed[[#This Row],[Sales]]*$L$1</f>
        <v>1296</v>
      </c>
      <c r="M1104" s="33"/>
      <c r="N110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04" s="33" t="str">
        <f>IF(Ahmed[[#This Row],[Sales]]&gt;=500,"High","low")</f>
        <v>low</v>
      </c>
      <c r="P1104" s="1">
        <v>3</v>
      </c>
      <c r="Q1104" s="1">
        <v>0</v>
      </c>
      <c r="R1104" s="2">
        <v>2.5055999999999998</v>
      </c>
      <c r="S1104" s="33">
        <f>Ahmed[[#This Row],[Profit]]-Ahmed[[#This Row],[Discount]]</f>
        <v>2.5055999999999998</v>
      </c>
    </row>
    <row r="1105" spans="1:19">
      <c r="A1105" s="1">
        <v>1103</v>
      </c>
      <c r="B1105" s="1" t="s">
        <v>65</v>
      </c>
      <c r="C1105" s="1" t="s">
        <v>49</v>
      </c>
      <c r="D1105" s="1" t="s">
        <v>128</v>
      </c>
      <c r="E1105" s="1" t="s">
        <v>94</v>
      </c>
      <c r="F1105" s="1" t="s">
        <v>95</v>
      </c>
      <c r="G1105" s="1" t="s">
        <v>62</v>
      </c>
      <c r="H1105" s="33" t="str">
        <f>VLOOKUP(Ahmed[[#This Row],[Category]],Code!$C$2:$D$5,2,0)</f>
        <v>O-102</v>
      </c>
      <c r="I1105" s="1" t="s">
        <v>79</v>
      </c>
      <c r="J1105" t="s">
        <v>504</v>
      </c>
      <c r="K1105" s="1">
        <v>2.6939999999999995</v>
      </c>
      <c r="L1105" s="33">
        <f>Ahmed[[#This Row],[Sales]]*$L$1</f>
        <v>404.09999999999991</v>
      </c>
      <c r="M1105" s="33"/>
      <c r="N1105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105" s="33" t="str">
        <f>IF(Ahmed[[#This Row],[Sales]]&gt;=500,"High","low")</f>
        <v>low</v>
      </c>
      <c r="P1105" s="1">
        <v>3</v>
      </c>
      <c r="Q1105" s="1">
        <v>0.8</v>
      </c>
      <c r="R1105" s="2">
        <v>-4.7145000000000028</v>
      </c>
      <c r="S1105" s="33">
        <f>Ahmed[[#This Row],[Profit]]-Ahmed[[#This Row],[Discount]]</f>
        <v>-5.5145000000000026</v>
      </c>
    </row>
    <row r="1106" spans="1:19">
      <c r="A1106" s="1">
        <v>1104</v>
      </c>
      <c r="B1106" s="1" t="s">
        <v>65</v>
      </c>
      <c r="C1106" s="1" t="s">
        <v>49</v>
      </c>
      <c r="D1106" s="1" t="s">
        <v>128</v>
      </c>
      <c r="E1106" s="1" t="s">
        <v>94</v>
      </c>
      <c r="F1106" s="1" t="s">
        <v>95</v>
      </c>
      <c r="G1106" s="1" t="s">
        <v>62</v>
      </c>
      <c r="H1106" s="33" t="str">
        <f>VLOOKUP(Ahmed[[#This Row],[Category]],Code!$C$2:$D$5,2,0)</f>
        <v>O-102</v>
      </c>
      <c r="I1106" s="1" t="s">
        <v>79</v>
      </c>
      <c r="J1106" t="s">
        <v>1059</v>
      </c>
      <c r="K1106" s="1">
        <v>2.9339999999999993</v>
      </c>
      <c r="L1106" s="33">
        <f>Ahmed[[#This Row],[Sales]]*$L$1</f>
        <v>440.09999999999991</v>
      </c>
      <c r="M1106" s="33"/>
      <c r="N1106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106" s="33" t="str">
        <f>IF(Ahmed[[#This Row],[Sales]]&gt;=500,"High","low")</f>
        <v>low</v>
      </c>
      <c r="P1106" s="1">
        <v>3</v>
      </c>
      <c r="Q1106" s="1">
        <v>0.8</v>
      </c>
      <c r="R1106" s="2">
        <v>-4.9878000000000018</v>
      </c>
      <c r="S1106" s="33">
        <f>Ahmed[[#This Row],[Profit]]-Ahmed[[#This Row],[Discount]]</f>
        <v>-5.7878000000000016</v>
      </c>
    </row>
    <row r="1107" spans="1:19">
      <c r="A1107" s="1">
        <v>1105</v>
      </c>
      <c r="B1107" s="1" t="s">
        <v>65</v>
      </c>
      <c r="C1107" s="1" t="s">
        <v>49</v>
      </c>
      <c r="D1107" s="1" t="s">
        <v>1017</v>
      </c>
      <c r="E1107" s="1" t="s">
        <v>60</v>
      </c>
      <c r="F1107" s="1" t="s">
        <v>61</v>
      </c>
      <c r="G1107" s="1" t="s">
        <v>62</v>
      </c>
      <c r="H1107" s="33" t="str">
        <f>VLOOKUP(Ahmed[[#This Row],[Category]],Code!$C$2:$D$5,2,0)</f>
        <v>O-102</v>
      </c>
      <c r="I1107" s="1" t="s">
        <v>87</v>
      </c>
      <c r="J1107" t="s">
        <v>1126</v>
      </c>
      <c r="K1107" s="1">
        <v>22.919999999999998</v>
      </c>
      <c r="L1107" s="33">
        <f>Ahmed[[#This Row],[Sales]]*$L$1</f>
        <v>3437.9999999999995</v>
      </c>
      <c r="M1107" s="33"/>
      <c r="N11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07" s="33" t="str">
        <f>IF(Ahmed[[#This Row],[Sales]]&gt;=500,"High","low")</f>
        <v>low</v>
      </c>
      <c r="P1107" s="1">
        <v>3</v>
      </c>
      <c r="Q1107" s="1">
        <v>0</v>
      </c>
      <c r="R1107" s="2">
        <v>11.230799999999999</v>
      </c>
      <c r="S1107" s="33">
        <f>Ahmed[[#This Row],[Profit]]-Ahmed[[#This Row],[Discount]]</f>
        <v>11.230799999999999</v>
      </c>
    </row>
    <row r="1108" spans="1:19">
      <c r="A1108" s="1">
        <v>1106</v>
      </c>
      <c r="B1108" s="1" t="s">
        <v>65</v>
      </c>
      <c r="C1108" s="1" t="s">
        <v>49</v>
      </c>
      <c r="D1108" s="1" t="s">
        <v>128</v>
      </c>
      <c r="E1108" s="1" t="s">
        <v>94</v>
      </c>
      <c r="F1108" s="1" t="s">
        <v>95</v>
      </c>
      <c r="G1108" s="1" t="s">
        <v>62</v>
      </c>
      <c r="H1108" s="33" t="str">
        <f>VLOOKUP(Ahmed[[#This Row],[Category]],Code!$C$2:$D$5,2,0)</f>
        <v>O-102</v>
      </c>
      <c r="I1108" s="1" t="s">
        <v>70</v>
      </c>
      <c r="J1108" t="s">
        <v>366</v>
      </c>
      <c r="K1108" s="1">
        <v>100.70400000000001</v>
      </c>
      <c r="L1108" s="33">
        <f>Ahmed[[#This Row],[Sales]]*$L$1</f>
        <v>15105.6</v>
      </c>
      <c r="M1108" s="33"/>
      <c r="N11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08" s="33" t="str">
        <f>IF(Ahmed[[#This Row],[Sales]]&gt;=500,"High","low")</f>
        <v>low</v>
      </c>
      <c r="P1108" s="1">
        <v>6</v>
      </c>
      <c r="Q1108" s="1">
        <v>0.2</v>
      </c>
      <c r="R1108" s="2">
        <v>-16.36440000000001</v>
      </c>
      <c r="S1108" s="33">
        <f>Ahmed[[#This Row],[Profit]]-Ahmed[[#This Row],[Discount]]</f>
        <v>-16.56440000000001</v>
      </c>
    </row>
    <row r="1109" spans="1:19">
      <c r="A1109" s="1">
        <v>1107</v>
      </c>
      <c r="B1109" s="1" t="s">
        <v>65</v>
      </c>
      <c r="C1109" s="1" t="s">
        <v>49</v>
      </c>
      <c r="D1109" s="1" t="s">
        <v>128</v>
      </c>
      <c r="E1109" s="1" t="s">
        <v>94</v>
      </c>
      <c r="F1109" s="1" t="s">
        <v>95</v>
      </c>
      <c r="G1109" s="1" t="s">
        <v>53</v>
      </c>
      <c r="H1109" s="33" t="str">
        <f>VLOOKUP(Ahmed[[#This Row],[Category]],Code!$C$2:$D$5,2,0)</f>
        <v>F-101</v>
      </c>
      <c r="I1109" s="1" t="s">
        <v>72</v>
      </c>
      <c r="J1109" t="s">
        <v>621</v>
      </c>
      <c r="K1109" s="1">
        <v>2.3280000000000003</v>
      </c>
      <c r="L1109" s="33">
        <f>Ahmed[[#This Row],[Sales]]*$L$1</f>
        <v>349.20000000000005</v>
      </c>
      <c r="M1109" s="33"/>
      <c r="N1109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109" s="33" t="str">
        <f>IF(Ahmed[[#This Row],[Sales]]&gt;=500,"High","low")</f>
        <v>low</v>
      </c>
      <c r="P1109" s="1">
        <v>2</v>
      </c>
      <c r="Q1109" s="1">
        <v>0.6</v>
      </c>
      <c r="R1109" s="2">
        <v>-0.75660000000000016</v>
      </c>
      <c r="S1109" s="33">
        <f>Ahmed[[#This Row],[Profit]]-Ahmed[[#This Row],[Discount]]</f>
        <v>-1.3566000000000003</v>
      </c>
    </row>
    <row r="1110" spans="1:19">
      <c r="A1110" s="1">
        <v>1108</v>
      </c>
      <c r="B1110" s="1" t="s">
        <v>65</v>
      </c>
      <c r="C1110" s="1" t="s">
        <v>49</v>
      </c>
      <c r="D1110" s="1" t="s">
        <v>128</v>
      </c>
      <c r="E1110" s="1" t="s">
        <v>94</v>
      </c>
      <c r="F1110" s="1" t="s">
        <v>95</v>
      </c>
      <c r="G1110" s="1" t="s">
        <v>62</v>
      </c>
      <c r="H1110" s="33" t="str">
        <f>VLOOKUP(Ahmed[[#This Row],[Category]],Code!$C$2:$D$5,2,0)</f>
        <v>O-102</v>
      </c>
      <c r="I1110" s="1" t="s">
        <v>79</v>
      </c>
      <c r="J1110" t="s">
        <v>1127</v>
      </c>
      <c r="K1110" s="1">
        <v>10.779999999999996</v>
      </c>
      <c r="L1110" s="33">
        <f>Ahmed[[#This Row],[Sales]]*$L$1</f>
        <v>1616.9999999999993</v>
      </c>
      <c r="M1110" s="33"/>
      <c r="N111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10" s="33" t="str">
        <f>IF(Ahmed[[#This Row],[Sales]]&gt;=500,"High","low")</f>
        <v>low</v>
      </c>
      <c r="P1110" s="1">
        <v>5</v>
      </c>
      <c r="Q1110" s="1">
        <v>0.8</v>
      </c>
      <c r="R1110" s="2">
        <v>-17.248000000000008</v>
      </c>
      <c r="S1110" s="33">
        <f>Ahmed[[#This Row],[Profit]]-Ahmed[[#This Row],[Discount]]</f>
        <v>-18.048000000000009</v>
      </c>
    </row>
    <row r="1111" spans="1:19">
      <c r="A1111" s="1">
        <v>1109</v>
      </c>
      <c r="B1111" s="1" t="s">
        <v>65</v>
      </c>
      <c r="C1111" s="1" t="s">
        <v>49</v>
      </c>
      <c r="D1111" s="1" t="s">
        <v>128</v>
      </c>
      <c r="E1111" s="1" t="s">
        <v>94</v>
      </c>
      <c r="F1111" s="1" t="s">
        <v>95</v>
      </c>
      <c r="G1111" s="1" t="s">
        <v>62</v>
      </c>
      <c r="H1111" s="33" t="str">
        <f>VLOOKUP(Ahmed[[#This Row],[Category]],Code!$C$2:$D$5,2,0)</f>
        <v>O-102</v>
      </c>
      <c r="I1111" s="1" t="s">
        <v>163</v>
      </c>
      <c r="J1111" t="s">
        <v>271</v>
      </c>
      <c r="K1111" s="1">
        <v>58.368000000000009</v>
      </c>
      <c r="L1111" s="33">
        <f>Ahmed[[#This Row],[Sales]]*$L$1</f>
        <v>8755.2000000000007</v>
      </c>
      <c r="M1111" s="33"/>
      <c r="N11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11" s="33" t="str">
        <f>IF(Ahmed[[#This Row],[Sales]]&gt;=500,"High","low")</f>
        <v>low</v>
      </c>
      <c r="P1111" s="1">
        <v>12</v>
      </c>
      <c r="Q1111" s="1">
        <v>0.2</v>
      </c>
      <c r="R1111" s="2">
        <v>21.888000000000002</v>
      </c>
      <c r="S1111" s="33">
        <f>Ahmed[[#This Row],[Profit]]-Ahmed[[#This Row],[Discount]]</f>
        <v>21.688000000000002</v>
      </c>
    </row>
    <row r="1112" spans="1:19">
      <c r="A1112" s="1">
        <v>1110</v>
      </c>
      <c r="B1112" s="1" t="s">
        <v>65</v>
      </c>
      <c r="C1112" s="1" t="s">
        <v>49</v>
      </c>
      <c r="D1112" s="1" t="s">
        <v>128</v>
      </c>
      <c r="E1112" s="1" t="s">
        <v>94</v>
      </c>
      <c r="F1112" s="1" t="s">
        <v>95</v>
      </c>
      <c r="G1112" s="1" t="s">
        <v>62</v>
      </c>
      <c r="H1112" s="33" t="str">
        <f>VLOOKUP(Ahmed[[#This Row],[Category]],Code!$C$2:$D$5,2,0)</f>
        <v>O-102</v>
      </c>
      <c r="I1112" s="1" t="s">
        <v>123</v>
      </c>
      <c r="J1112" t="s">
        <v>1128</v>
      </c>
      <c r="K1112" s="1">
        <v>40.968000000000004</v>
      </c>
      <c r="L1112" s="33">
        <f>Ahmed[[#This Row],[Sales]]*$L$1</f>
        <v>6145.2000000000007</v>
      </c>
      <c r="M1112" s="33"/>
      <c r="N11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12" s="33" t="str">
        <f>IF(Ahmed[[#This Row],[Sales]]&gt;=500,"High","low")</f>
        <v>low</v>
      </c>
      <c r="P1112" s="1">
        <v>3</v>
      </c>
      <c r="Q1112" s="1">
        <v>0.2</v>
      </c>
      <c r="R1112" s="2">
        <v>13.826699999999999</v>
      </c>
      <c r="S1112" s="33">
        <f>Ahmed[[#This Row],[Profit]]-Ahmed[[#This Row],[Discount]]</f>
        <v>13.6267</v>
      </c>
    </row>
    <row r="1113" spans="1:19">
      <c r="A1113" s="1">
        <v>1111</v>
      </c>
      <c r="B1113" s="1" t="s">
        <v>65</v>
      </c>
      <c r="C1113" s="1" t="s">
        <v>49</v>
      </c>
      <c r="D1113" s="1" t="s">
        <v>128</v>
      </c>
      <c r="E1113" s="1" t="s">
        <v>94</v>
      </c>
      <c r="F1113" s="1" t="s">
        <v>95</v>
      </c>
      <c r="G1113" s="1" t="s">
        <v>76</v>
      </c>
      <c r="H1113" s="33" t="str">
        <f>VLOOKUP(Ahmed[[#This Row],[Category]],Code!$C$2:$D$5,2,0)</f>
        <v>T-103</v>
      </c>
      <c r="I1113" s="1" t="s">
        <v>77</v>
      </c>
      <c r="J1113" t="s">
        <v>1129</v>
      </c>
      <c r="K1113" s="1">
        <v>71.959999999999994</v>
      </c>
      <c r="L1113" s="33">
        <f>Ahmed[[#This Row],[Sales]]*$L$1</f>
        <v>10793.999999999998</v>
      </c>
      <c r="M1113" s="33"/>
      <c r="N11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13" s="33" t="str">
        <f>IF(Ahmed[[#This Row],[Sales]]&gt;=500,"High","low")</f>
        <v>low</v>
      </c>
      <c r="P1113" s="1">
        <v>5</v>
      </c>
      <c r="Q1113" s="1">
        <v>0.2</v>
      </c>
      <c r="R1113" s="2">
        <v>25.185999999999996</v>
      </c>
      <c r="S1113" s="33">
        <f>Ahmed[[#This Row],[Profit]]-Ahmed[[#This Row],[Discount]]</f>
        <v>24.985999999999997</v>
      </c>
    </row>
    <row r="1114" spans="1:19">
      <c r="A1114" s="1">
        <v>1112</v>
      </c>
      <c r="B1114" s="1" t="s">
        <v>65</v>
      </c>
      <c r="C1114" s="1" t="s">
        <v>49</v>
      </c>
      <c r="D1114" s="1" t="s">
        <v>128</v>
      </c>
      <c r="E1114" s="1" t="s">
        <v>94</v>
      </c>
      <c r="F1114" s="1" t="s">
        <v>95</v>
      </c>
      <c r="G1114" s="1" t="s">
        <v>62</v>
      </c>
      <c r="H1114" s="33" t="str">
        <f>VLOOKUP(Ahmed[[#This Row],[Category]],Code!$C$2:$D$5,2,0)</f>
        <v>O-102</v>
      </c>
      <c r="I1114" s="1" t="s">
        <v>87</v>
      </c>
      <c r="J1114" t="s">
        <v>1130</v>
      </c>
      <c r="K1114" s="1">
        <v>10.368000000000002</v>
      </c>
      <c r="L1114" s="33">
        <f>Ahmed[[#This Row],[Sales]]*$L$1</f>
        <v>1555.2000000000003</v>
      </c>
      <c r="M1114" s="33"/>
      <c r="N111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14" s="33" t="str">
        <f>IF(Ahmed[[#This Row],[Sales]]&gt;=500,"High","low")</f>
        <v>low</v>
      </c>
      <c r="P1114" s="1">
        <v>2</v>
      </c>
      <c r="Q1114" s="1">
        <v>0.2</v>
      </c>
      <c r="R1114" s="2">
        <v>3.6288</v>
      </c>
      <c r="S1114" s="33">
        <f>Ahmed[[#This Row],[Profit]]-Ahmed[[#This Row],[Discount]]</f>
        <v>3.4287999999999998</v>
      </c>
    </row>
    <row r="1115" spans="1:19">
      <c r="A1115" s="1">
        <v>1113</v>
      </c>
      <c r="B1115" s="1" t="s">
        <v>65</v>
      </c>
      <c r="C1115" s="1" t="s">
        <v>49</v>
      </c>
      <c r="D1115" s="1" t="s">
        <v>128</v>
      </c>
      <c r="E1115" s="1" t="s">
        <v>94</v>
      </c>
      <c r="F1115" s="1" t="s">
        <v>95</v>
      </c>
      <c r="G1115" s="1" t="s">
        <v>62</v>
      </c>
      <c r="H1115" s="33" t="str">
        <f>VLOOKUP(Ahmed[[#This Row],[Category]],Code!$C$2:$D$5,2,0)</f>
        <v>O-102</v>
      </c>
      <c r="I1115" s="1" t="s">
        <v>79</v>
      </c>
      <c r="J1115" t="s">
        <v>229</v>
      </c>
      <c r="K1115" s="1">
        <v>1.1919999999999997</v>
      </c>
      <c r="L1115" s="33">
        <f>Ahmed[[#This Row],[Sales]]*$L$1</f>
        <v>178.79999999999995</v>
      </c>
      <c r="M1115" s="33"/>
      <c r="N1115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115" s="33" t="str">
        <f>IF(Ahmed[[#This Row],[Sales]]&gt;=500,"High","low")</f>
        <v>low</v>
      </c>
      <c r="P1115" s="1">
        <v>2</v>
      </c>
      <c r="Q1115" s="1">
        <v>0.8</v>
      </c>
      <c r="R1115" s="2">
        <v>-2.0264000000000002</v>
      </c>
      <c r="S1115" s="33">
        <f>Ahmed[[#This Row],[Profit]]-Ahmed[[#This Row],[Discount]]</f>
        <v>-2.8264000000000005</v>
      </c>
    </row>
    <row r="1116" spans="1:19">
      <c r="A1116" s="1">
        <v>1114</v>
      </c>
      <c r="B1116" s="1" t="s">
        <v>48</v>
      </c>
      <c r="C1116" s="1" t="s">
        <v>49</v>
      </c>
      <c r="D1116" s="1" t="s">
        <v>1131</v>
      </c>
      <c r="E1116" s="1" t="s">
        <v>60</v>
      </c>
      <c r="F1116" s="1" t="s">
        <v>61</v>
      </c>
      <c r="G1116" s="1" t="s">
        <v>62</v>
      </c>
      <c r="H1116" s="33" t="str">
        <f>VLOOKUP(Ahmed[[#This Row],[Category]],Code!$C$2:$D$5,2,0)</f>
        <v>O-102</v>
      </c>
      <c r="I1116" s="1" t="s">
        <v>79</v>
      </c>
      <c r="J1116" t="s">
        <v>988</v>
      </c>
      <c r="K1116" s="1">
        <v>46.672000000000004</v>
      </c>
      <c r="L1116" s="33">
        <f>Ahmed[[#This Row],[Sales]]*$L$1</f>
        <v>7000.8</v>
      </c>
      <c r="M1116" s="33"/>
      <c r="N11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16" s="33" t="str">
        <f>IF(Ahmed[[#This Row],[Sales]]&gt;=500,"High","low")</f>
        <v>low</v>
      </c>
      <c r="P1116" s="1">
        <v>2</v>
      </c>
      <c r="Q1116" s="1">
        <v>0.2</v>
      </c>
      <c r="R1116" s="2">
        <v>16.3352</v>
      </c>
      <c r="S1116" s="33">
        <f>Ahmed[[#This Row],[Profit]]-Ahmed[[#This Row],[Discount]]</f>
        <v>16.135200000000001</v>
      </c>
    </row>
    <row r="1117" spans="1:19">
      <c r="A1117" s="1">
        <v>1115</v>
      </c>
      <c r="B1117" s="1" t="s">
        <v>48</v>
      </c>
      <c r="C1117" s="1" t="s">
        <v>49</v>
      </c>
      <c r="D1117" s="1" t="s">
        <v>1131</v>
      </c>
      <c r="E1117" s="1" t="s">
        <v>60</v>
      </c>
      <c r="F1117" s="1" t="s">
        <v>61</v>
      </c>
      <c r="G1117" s="1" t="s">
        <v>53</v>
      </c>
      <c r="H1117" s="33" t="str">
        <f>VLOOKUP(Ahmed[[#This Row],[Category]],Code!$C$2:$D$5,2,0)</f>
        <v>F-101</v>
      </c>
      <c r="I1117" s="1" t="s">
        <v>54</v>
      </c>
      <c r="J1117" t="s">
        <v>1132</v>
      </c>
      <c r="K1117" s="1">
        <v>119.83299999999998</v>
      </c>
      <c r="L1117" s="33">
        <f>Ahmed[[#This Row],[Sales]]*$L$1</f>
        <v>17974.949999999997</v>
      </c>
      <c r="M1117" s="33"/>
      <c r="N11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17" s="33" t="str">
        <f>IF(Ahmed[[#This Row],[Sales]]&gt;=500,"High","low")</f>
        <v>low</v>
      </c>
      <c r="P1117" s="1">
        <v>1</v>
      </c>
      <c r="Q1117" s="1">
        <v>0.15</v>
      </c>
      <c r="R1117" s="2">
        <v>-12.688200000000002</v>
      </c>
      <c r="S1117" s="33">
        <f>Ahmed[[#This Row],[Profit]]-Ahmed[[#This Row],[Discount]]</f>
        <v>-12.838200000000002</v>
      </c>
    </row>
    <row r="1118" spans="1:19">
      <c r="A1118" s="1">
        <v>1116</v>
      </c>
      <c r="B1118" s="1" t="s">
        <v>48</v>
      </c>
      <c r="C1118" s="1" t="s">
        <v>49</v>
      </c>
      <c r="D1118" s="1" t="s">
        <v>1131</v>
      </c>
      <c r="E1118" s="1" t="s">
        <v>60</v>
      </c>
      <c r="F1118" s="1" t="s">
        <v>61</v>
      </c>
      <c r="G1118" s="1" t="s">
        <v>76</v>
      </c>
      <c r="H1118" s="33" t="str">
        <f>VLOOKUP(Ahmed[[#This Row],[Category]],Code!$C$2:$D$5,2,0)</f>
        <v>T-103</v>
      </c>
      <c r="I1118" s="1" t="s">
        <v>118</v>
      </c>
      <c r="J1118" t="s">
        <v>868</v>
      </c>
      <c r="K1118" s="1">
        <v>119.98</v>
      </c>
      <c r="L1118" s="33">
        <f>Ahmed[[#This Row],[Sales]]*$L$1</f>
        <v>17997</v>
      </c>
      <c r="M1118" s="33"/>
      <c r="N11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18" s="33" t="str">
        <f>IF(Ahmed[[#This Row],[Sales]]&gt;=500,"High","low")</f>
        <v>low</v>
      </c>
      <c r="P1118" s="1">
        <v>2</v>
      </c>
      <c r="Q1118" s="1">
        <v>0</v>
      </c>
      <c r="R1118" s="2">
        <v>57.590400000000002</v>
      </c>
      <c r="S1118" s="33">
        <f>Ahmed[[#This Row],[Profit]]-Ahmed[[#This Row],[Discount]]</f>
        <v>57.590400000000002</v>
      </c>
    </row>
    <row r="1119" spans="1:19">
      <c r="A1119" s="1">
        <v>1117</v>
      </c>
      <c r="B1119" s="1" t="s">
        <v>48</v>
      </c>
      <c r="C1119" s="1" t="s">
        <v>58</v>
      </c>
      <c r="D1119" s="1" t="s">
        <v>104</v>
      </c>
      <c r="E1119" s="1" t="s">
        <v>60</v>
      </c>
      <c r="F1119" s="1" t="s">
        <v>61</v>
      </c>
      <c r="G1119" s="1" t="s">
        <v>62</v>
      </c>
      <c r="H1119" s="33" t="str">
        <f>VLOOKUP(Ahmed[[#This Row],[Category]],Code!$C$2:$D$5,2,0)</f>
        <v>O-102</v>
      </c>
      <c r="I1119" s="1" t="s">
        <v>63</v>
      </c>
      <c r="J1119" t="s">
        <v>580</v>
      </c>
      <c r="K1119" s="1">
        <v>6.3</v>
      </c>
      <c r="L1119" s="33">
        <f>Ahmed[[#This Row],[Sales]]*$L$1</f>
        <v>945</v>
      </c>
      <c r="M1119" s="33"/>
      <c r="N1119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119" s="33" t="str">
        <f>IF(Ahmed[[#This Row],[Sales]]&gt;=500,"High","low")</f>
        <v>low</v>
      </c>
      <c r="P1119" s="1">
        <v>2</v>
      </c>
      <c r="Q1119" s="1">
        <v>0</v>
      </c>
      <c r="R1119" s="2">
        <v>3.024</v>
      </c>
      <c r="S1119" s="33">
        <f>Ahmed[[#This Row],[Profit]]-Ahmed[[#This Row],[Discount]]</f>
        <v>3.024</v>
      </c>
    </row>
    <row r="1120" spans="1:19">
      <c r="A1120" s="1">
        <v>1118</v>
      </c>
      <c r="B1120" s="1" t="s">
        <v>65</v>
      </c>
      <c r="C1120" s="1" t="s">
        <v>49</v>
      </c>
      <c r="D1120" s="1" t="s">
        <v>1133</v>
      </c>
      <c r="E1120" s="1" t="s">
        <v>522</v>
      </c>
      <c r="F1120" s="1" t="s">
        <v>52</v>
      </c>
      <c r="G1120" s="1" t="s">
        <v>62</v>
      </c>
      <c r="H1120" s="33" t="str">
        <f>VLOOKUP(Ahmed[[#This Row],[Category]],Code!$C$2:$D$5,2,0)</f>
        <v>O-102</v>
      </c>
      <c r="I1120" s="1" t="s">
        <v>87</v>
      </c>
      <c r="J1120" t="s">
        <v>581</v>
      </c>
      <c r="K1120" s="1">
        <v>279.89999999999998</v>
      </c>
      <c r="L1120" s="33">
        <f>Ahmed[[#This Row],[Sales]]*$L$1</f>
        <v>41985</v>
      </c>
      <c r="M1120" s="33"/>
      <c r="N11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20" s="33" t="str">
        <f>IF(Ahmed[[#This Row],[Sales]]&gt;=500,"High","low")</f>
        <v>low</v>
      </c>
      <c r="P1120" s="1">
        <v>5</v>
      </c>
      <c r="Q1120" s="1">
        <v>0</v>
      </c>
      <c r="R1120" s="2">
        <v>137.15100000000001</v>
      </c>
      <c r="S1120" s="33">
        <f>Ahmed[[#This Row],[Profit]]-Ahmed[[#This Row],[Discount]]</f>
        <v>137.15100000000001</v>
      </c>
    </row>
    <row r="1121" spans="1:19">
      <c r="A1121" s="1">
        <v>1119</v>
      </c>
      <c r="B1121" s="1" t="s">
        <v>65</v>
      </c>
      <c r="C1121" s="1" t="s">
        <v>49</v>
      </c>
      <c r="D1121" s="1" t="s">
        <v>1133</v>
      </c>
      <c r="E1121" s="1" t="s">
        <v>522</v>
      </c>
      <c r="F1121" s="1" t="s">
        <v>52</v>
      </c>
      <c r="G1121" s="1" t="s">
        <v>76</v>
      </c>
      <c r="H1121" s="33" t="str">
        <f>VLOOKUP(Ahmed[[#This Row],[Category]],Code!$C$2:$D$5,2,0)</f>
        <v>T-103</v>
      </c>
      <c r="I1121" s="1" t="s">
        <v>118</v>
      </c>
      <c r="J1121" t="s">
        <v>977</v>
      </c>
      <c r="K1121" s="1">
        <v>619.94999999999993</v>
      </c>
      <c r="L1121" s="33">
        <f>Ahmed[[#This Row],[Sales]]*$L$1</f>
        <v>92992.499999999985</v>
      </c>
      <c r="M1121" s="33"/>
      <c r="N11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21" s="33" t="str">
        <f>IF(Ahmed[[#This Row],[Sales]]&gt;=500,"High","low")</f>
        <v>High</v>
      </c>
      <c r="P1121" s="1">
        <v>5</v>
      </c>
      <c r="Q1121" s="1">
        <v>0</v>
      </c>
      <c r="R1121" s="2">
        <v>111.59099999999995</v>
      </c>
      <c r="S1121" s="33">
        <f>Ahmed[[#This Row],[Profit]]-Ahmed[[#This Row],[Discount]]</f>
        <v>111.59099999999995</v>
      </c>
    </row>
    <row r="1122" spans="1:19">
      <c r="A1122" s="1">
        <v>1120</v>
      </c>
      <c r="B1122" s="1" t="s">
        <v>65</v>
      </c>
      <c r="C1122" s="1" t="s">
        <v>49</v>
      </c>
      <c r="D1122" s="1" t="s">
        <v>1133</v>
      </c>
      <c r="E1122" s="1" t="s">
        <v>522</v>
      </c>
      <c r="F1122" s="1" t="s">
        <v>52</v>
      </c>
      <c r="G1122" s="1" t="s">
        <v>62</v>
      </c>
      <c r="H1122" s="33" t="str">
        <f>VLOOKUP(Ahmed[[#This Row],[Category]],Code!$C$2:$D$5,2,0)</f>
        <v>O-102</v>
      </c>
      <c r="I1122" s="1" t="s">
        <v>87</v>
      </c>
      <c r="J1122" t="s">
        <v>1134</v>
      </c>
      <c r="K1122" s="1">
        <v>4.3600000000000003</v>
      </c>
      <c r="L1122" s="33">
        <f>Ahmed[[#This Row],[Sales]]*$L$1</f>
        <v>654</v>
      </c>
      <c r="M1122" s="33"/>
      <c r="N1122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122" s="33" t="str">
        <f>IF(Ahmed[[#This Row],[Sales]]&gt;=500,"High","low")</f>
        <v>low</v>
      </c>
      <c r="P1122" s="1">
        <v>2</v>
      </c>
      <c r="Q1122" s="1">
        <v>0</v>
      </c>
      <c r="R1122" s="2">
        <v>2.0491999999999999</v>
      </c>
      <c r="S1122" s="33">
        <f>Ahmed[[#This Row],[Profit]]-Ahmed[[#This Row],[Discount]]</f>
        <v>2.0491999999999999</v>
      </c>
    </row>
    <row r="1123" spans="1:19">
      <c r="A1123" s="1">
        <v>1121</v>
      </c>
      <c r="B1123" s="1" t="s">
        <v>65</v>
      </c>
      <c r="C1123" s="1" t="s">
        <v>49</v>
      </c>
      <c r="D1123" s="1" t="s">
        <v>1133</v>
      </c>
      <c r="E1123" s="1" t="s">
        <v>522</v>
      </c>
      <c r="F1123" s="1" t="s">
        <v>52</v>
      </c>
      <c r="G1123" s="1" t="s">
        <v>62</v>
      </c>
      <c r="H1123" s="33" t="str">
        <f>VLOOKUP(Ahmed[[#This Row],[Category]],Code!$C$2:$D$5,2,0)</f>
        <v>O-102</v>
      </c>
      <c r="I1123" s="1" t="s">
        <v>123</v>
      </c>
      <c r="J1123" t="s">
        <v>937</v>
      </c>
      <c r="K1123" s="1">
        <v>15.28</v>
      </c>
      <c r="L1123" s="33">
        <f>Ahmed[[#This Row],[Sales]]*$L$1</f>
        <v>2292</v>
      </c>
      <c r="M1123" s="33"/>
      <c r="N11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23" s="33" t="str">
        <f>IF(Ahmed[[#This Row],[Sales]]&gt;=500,"High","low")</f>
        <v>low</v>
      </c>
      <c r="P1123" s="1">
        <v>2</v>
      </c>
      <c r="Q1123" s="1">
        <v>0</v>
      </c>
      <c r="R1123" s="2">
        <v>7.4871999999999996</v>
      </c>
      <c r="S1123" s="33">
        <f>Ahmed[[#This Row],[Profit]]-Ahmed[[#This Row],[Discount]]</f>
        <v>7.4871999999999996</v>
      </c>
    </row>
    <row r="1124" spans="1:19">
      <c r="A1124" s="1">
        <v>1122</v>
      </c>
      <c r="B1124" s="1" t="s">
        <v>65</v>
      </c>
      <c r="C1124" s="1" t="s">
        <v>49</v>
      </c>
      <c r="D1124" s="1" t="s">
        <v>1135</v>
      </c>
      <c r="E1124" s="1" t="s">
        <v>670</v>
      </c>
      <c r="F1124" s="1" t="s">
        <v>52</v>
      </c>
      <c r="G1124" s="1" t="s">
        <v>76</v>
      </c>
      <c r="H1124" s="33" t="str">
        <f>VLOOKUP(Ahmed[[#This Row],[Category]],Code!$C$2:$D$5,2,0)</f>
        <v>T-103</v>
      </c>
      <c r="I1124" s="1" t="s">
        <v>77</v>
      </c>
      <c r="J1124" t="s">
        <v>1136</v>
      </c>
      <c r="K1124" s="1">
        <v>699.93</v>
      </c>
      <c r="L1124" s="33">
        <f>Ahmed[[#This Row],[Sales]]*$L$1</f>
        <v>104989.49999999999</v>
      </c>
      <c r="M1124" s="33"/>
      <c r="N11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24" s="33" t="str">
        <f>IF(Ahmed[[#This Row],[Sales]]&gt;=500,"High","low")</f>
        <v>High</v>
      </c>
      <c r="P1124" s="1">
        <v>7</v>
      </c>
      <c r="Q1124" s="1">
        <v>0</v>
      </c>
      <c r="R1124" s="2">
        <v>181.98179999999999</v>
      </c>
      <c r="S1124" s="33">
        <f>Ahmed[[#This Row],[Profit]]-Ahmed[[#This Row],[Discount]]</f>
        <v>181.98179999999999</v>
      </c>
    </row>
    <row r="1125" spans="1:19">
      <c r="A1125" s="1">
        <v>1123</v>
      </c>
      <c r="B1125" s="1" t="s">
        <v>65</v>
      </c>
      <c r="C1125" s="1" t="s">
        <v>49</v>
      </c>
      <c r="D1125" s="1" t="s">
        <v>1135</v>
      </c>
      <c r="E1125" s="1" t="s">
        <v>670</v>
      </c>
      <c r="F1125" s="1" t="s">
        <v>52</v>
      </c>
      <c r="G1125" s="1" t="s">
        <v>62</v>
      </c>
      <c r="H1125" s="33" t="str">
        <f>VLOOKUP(Ahmed[[#This Row],[Category]],Code!$C$2:$D$5,2,0)</f>
        <v>O-102</v>
      </c>
      <c r="I1125" s="1" t="s">
        <v>74</v>
      </c>
      <c r="J1125" t="s">
        <v>1137</v>
      </c>
      <c r="K1125" s="1">
        <v>22.959999999999997</v>
      </c>
      <c r="L1125" s="33">
        <f>Ahmed[[#This Row],[Sales]]*$L$1</f>
        <v>3443.9999999999995</v>
      </c>
      <c r="M1125" s="33"/>
      <c r="N11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25" s="33" t="str">
        <f>IF(Ahmed[[#This Row],[Sales]]&gt;=500,"High","low")</f>
        <v>low</v>
      </c>
      <c r="P1125" s="1">
        <v>7</v>
      </c>
      <c r="Q1125" s="1">
        <v>0</v>
      </c>
      <c r="R1125" s="2">
        <v>6.6583999999999968</v>
      </c>
      <c r="S1125" s="33">
        <f>Ahmed[[#This Row],[Profit]]-Ahmed[[#This Row],[Discount]]</f>
        <v>6.6583999999999968</v>
      </c>
    </row>
    <row r="1126" spans="1:19">
      <c r="A1126" s="1">
        <v>1124</v>
      </c>
      <c r="B1126" s="1" t="s">
        <v>65</v>
      </c>
      <c r="C1126" s="1" t="s">
        <v>49</v>
      </c>
      <c r="D1126" s="1" t="s">
        <v>1135</v>
      </c>
      <c r="E1126" s="1" t="s">
        <v>670</v>
      </c>
      <c r="F1126" s="1" t="s">
        <v>52</v>
      </c>
      <c r="G1126" s="1" t="s">
        <v>53</v>
      </c>
      <c r="H1126" s="33" t="str">
        <f>VLOOKUP(Ahmed[[#This Row],[Category]],Code!$C$2:$D$5,2,0)</f>
        <v>F-101</v>
      </c>
      <c r="I1126" s="1" t="s">
        <v>72</v>
      </c>
      <c r="J1126" t="s">
        <v>197</v>
      </c>
      <c r="K1126" s="1">
        <v>38.6</v>
      </c>
      <c r="L1126" s="33">
        <f>Ahmed[[#This Row],[Sales]]*$L$1</f>
        <v>5790</v>
      </c>
      <c r="M1126" s="33"/>
      <c r="N11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26" s="33" t="str">
        <f>IF(Ahmed[[#This Row],[Sales]]&gt;=500,"High","low")</f>
        <v>low</v>
      </c>
      <c r="P1126" s="1">
        <v>4</v>
      </c>
      <c r="Q1126" s="1">
        <v>0</v>
      </c>
      <c r="R1126" s="2">
        <v>11.579999999999998</v>
      </c>
      <c r="S1126" s="33">
        <f>Ahmed[[#This Row],[Profit]]-Ahmed[[#This Row],[Discount]]</f>
        <v>11.579999999999998</v>
      </c>
    </row>
    <row r="1127" spans="1:19">
      <c r="A1127" s="1">
        <v>1125</v>
      </c>
      <c r="B1127" s="1" t="s">
        <v>65</v>
      </c>
      <c r="C1127" s="1" t="s">
        <v>49</v>
      </c>
      <c r="D1127" s="1" t="s">
        <v>1135</v>
      </c>
      <c r="E1127" s="1" t="s">
        <v>670</v>
      </c>
      <c r="F1127" s="1" t="s">
        <v>52</v>
      </c>
      <c r="G1127" s="1" t="s">
        <v>62</v>
      </c>
      <c r="H1127" s="33" t="str">
        <f>VLOOKUP(Ahmed[[#This Row],[Category]],Code!$C$2:$D$5,2,0)</f>
        <v>O-102</v>
      </c>
      <c r="I1127" s="1" t="s">
        <v>74</v>
      </c>
      <c r="J1127" t="s">
        <v>690</v>
      </c>
      <c r="K1127" s="1">
        <v>6.63</v>
      </c>
      <c r="L1127" s="33">
        <f>Ahmed[[#This Row],[Sales]]*$L$1</f>
        <v>994.5</v>
      </c>
      <c r="M1127" s="33"/>
      <c r="N112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127" s="33" t="str">
        <f>IF(Ahmed[[#This Row],[Sales]]&gt;=500,"High","low")</f>
        <v>low</v>
      </c>
      <c r="P1127" s="1">
        <v>3</v>
      </c>
      <c r="Q1127" s="1">
        <v>0</v>
      </c>
      <c r="R1127" s="2">
        <v>1.7901</v>
      </c>
      <c r="S1127" s="33">
        <f>Ahmed[[#This Row],[Profit]]-Ahmed[[#This Row],[Discount]]</f>
        <v>1.7901</v>
      </c>
    </row>
    <row r="1128" spans="1:19">
      <c r="A1128" s="1">
        <v>1126</v>
      </c>
      <c r="B1128" s="1" t="s">
        <v>65</v>
      </c>
      <c r="C1128" s="1" t="s">
        <v>49</v>
      </c>
      <c r="D1128" s="1" t="s">
        <v>1135</v>
      </c>
      <c r="E1128" s="1" t="s">
        <v>670</v>
      </c>
      <c r="F1128" s="1" t="s">
        <v>52</v>
      </c>
      <c r="G1128" s="1" t="s">
        <v>62</v>
      </c>
      <c r="H1128" s="33" t="str">
        <f>VLOOKUP(Ahmed[[#This Row],[Category]],Code!$C$2:$D$5,2,0)</f>
        <v>O-102</v>
      </c>
      <c r="I1128" s="1" t="s">
        <v>123</v>
      </c>
      <c r="J1128" t="s">
        <v>309</v>
      </c>
      <c r="K1128" s="1">
        <v>23.34</v>
      </c>
      <c r="L1128" s="33">
        <f>Ahmed[[#This Row],[Sales]]*$L$1</f>
        <v>3501</v>
      </c>
      <c r="M1128" s="33"/>
      <c r="N11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28" s="33" t="str">
        <f>IF(Ahmed[[#This Row],[Sales]]&gt;=500,"High","low")</f>
        <v>low</v>
      </c>
      <c r="P1128" s="1">
        <v>3</v>
      </c>
      <c r="Q1128" s="1">
        <v>0</v>
      </c>
      <c r="R1128" s="2">
        <v>10.969799999999999</v>
      </c>
      <c r="S1128" s="33">
        <f>Ahmed[[#This Row],[Profit]]-Ahmed[[#This Row],[Discount]]</f>
        <v>10.969799999999999</v>
      </c>
    </row>
    <row r="1129" spans="1:19">
      <c r="A1129" s="1">
        <v>1127</v>
      </c>
      <c r="B1129" s="1" t="s">
        <v>65</v>
      </c>
      <c r="C1129" s="1" t="s">
        <v>49</v>
      </c>
      <c r="D1129" s="1" t="s">
        <v>1135</v>
      </c>
      <c r="E1129" s="1" t="s">
        <v>670</v>
      </c>
      <c r="F1129" s="1" t="s">
        <v>52</v>
      </c>
      <c r="G1129" s="1" t="s">
        <v>53</v>
      </c>
      <c r="H1129" s="33" t="str">
        <f>VLOOKUP(Ahmed[[#This Row],[Category]],Code!$C$2:$D$5,2,0)</f>
        <v>F-101</v>
      </c>
      <c r="I1129" s="1" t="s">
        <v>56</v>
      </c>
      <c r="J1129" t="s">
        <v>633</v>
      </c>
      <c r="K1129" s="1">
        <v>1067.94</v>
      </c>
      <c r="L1129" s="33">
        <f>Ahmed[[#This Row],[Sales]]*$L$1</f>
        <v>160191</v>
      </c>
      <c r="M1129" s="33"/>
      <c r="N11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29" s="33" t="str">
        <f>IF(Ahmed[[#This Row],[Sales]]&gt;=500,"High","low")</f>
        <v>High</v>
      </c>
      <c r="P1129" s="1">
        <v>3</v>
      </c>
      <c r="Q1129" s="1">
        <v>0</v>
      </c>
      <c r="R1129" s="2">
        <v>224.2673999999999</v>
      </c>
      <c r="S1129" s="33">
        <f>Ahmed[[#This Row],[Profit]]-Ahmed[[#This Row],[Discount]]</f>
        <v>224.2673999999999</v>
      </c>
    </row>
    <row r="1130" spans="1:19">
      <c r="A1130" s="1">
        <v>1128</v>
      </c>
      <c r="B1130" s="1" t="s">
        <v>65</v>
      </c>
      <c r="C1130" s="1" t="s">
        <v>92</v>
      </c>
      <c r="D1130" s="1" t="s">
        <v>588</v>
      </c>
      <c r="E1130" s="1" t="s">
        <v>156</v>
      </c>
      <c r="F1130" s="1" t="s">
        <v>95</v>
      </c>
      <c r="G1130" s="1" t="s">
        <v>62</v>
      </c>
      <c r="H1130" s="33" t="str">
        <f>VLOOKUP(Ahmed[[#This Row],[Category]],Code!$C$2:$D$5,2,0)</f>
        <v>O-102</v>
      </c>
      <c r="I1130" s="1" t="s">
        <v>74</v>
      </c>
      <c r="J1130" t="s">
        <v>626</v>
      </c>
      <c r="K1130" s="1">
        <v>10.16</v>
      </c>
      <c r="L1130" s="33">
        <f>Ahmed[[#This Row],[Sales]]*$L$1</f>
        <v>1524</v>
      </c>
      <c r="M1130" s="33"/>
      <c r="N113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30" s="33" t="str">
        <f>IF(Ahmed[[#This Row],[Sales]]&gt;=500,"High","low")</f>
        <v>low</v>
      </c>
      <c r="P1130" s="1">
        <v>1</v>
      </c>
      <c r="Q1130" s="1">
        <v>0</v>
      </c>
      <c r="R1130" s="2">
        <v>2.6416000000000004</v>
      </c>
      <c r="S1130" s="33">
        <f>Ahmed[[#This Row],[Profit]]-Ahmed[[#This Row],[Discount]]</f>
        <v>2.6416000000000004</v>
      </c>
    </row>
    <row r="1131" spans="1:19">
      <c r="A1131" s="1">
        <v>1129</v>
      </c>
      <c r="B1131" s="1" t="s">
        <v>65</v>
      </c>
      <c r="C1131" s="1" t="s">
        <v>92</v>
      </c>
      <c r="D1131" s="1" t="s">
        <v>588</v>
      </c>
      <c r="E1131" s="1" t="s">
        <v>156</v>
      </c>
      <c r="F1131" s="1" t="s">
        <v>95</v>
      </c>
      <c r="G1131" s="1" t="s">
        <v>62</v>
      </c>
      <c r="H1131" s="33" t="str">
        <f>VLOOKUP(Ahmed[[#This Row],[Category]],Code!$C$2:$D$5,2,0)</f>
        <v>O-102</v>
      </c>
      <c r="I1131" s="1" t="s">
        <v>123</v>
      </c>
      <c r="J1131" t="s">
        <v>887</v>
      </c>
      <c r="K1131" s="1">
        <v>101.88</v>
      </c>
      <c r="L1131" s="33">
        <f>Ahmed[[#This Row],[Sales]]*$L$1</f>
        <v>15282</v>
      </c>
      <c r="M1131" s="33"/>
      <c r="N11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31" s="33" t="str">
        <f>IF(Ahmed[[#This Row],[Sales]]&gt;=500,"High","low")</f>
        <v>low</v>
      </c>
      <c r="P1131" s="1">
        <v>6</v>
      </c>
      <c r="Q1131" s="1">
        <v>0</v>
      </c>
      <c r="R1131" s="2">
        <v>50.94</v>
      </c>
      <c r="S1131" s="33">
        <f>Ahmed[[#This Row],[Profit]]-Ahmed[[#This Row],[Discount]]</f>
        <v>50.94</v>
      </c>
    </row>
    <row r="1132" spans="1:19">
      <c r="A1132" s="1">
        <v>1130</v>
      </c>
      <c r="B1132" s="1" t="s">
        <v>65</v>
      </c>
      <c r="C1132" s="1" t="s">
        <v>49</v>
      </c>
      <c r="D1132" s="1" t="s">
        <v>183</v>
      </c>
      <c r="E1132" s="1" t="s">
        <v>184</v>
      </c>
      <c r="F1132" s="1" t="s">
        <v>52</v>
      </c>
      <c r="G1132" s="1" t="s">
        <v>53</v>
      </c>
      <c r="H1132" s="33" t="str">
        <f>VLOOKUP(Ahmed[[#This Row],[Category]],Code!$C$2:$D$5,2,0)</f>
        <v>F-101</v>
      </c>
      <c r="I1132" s="1" t="s">
        <v>68</v>
      </c>
      <c r="J1132" t="s">
        <v>1138</v>
      </c>
      <c r="K1132" s="1">
        <v>343.92</v>
      </c>
      <c r="L1132" s="33">
        <f>Ahmed[[#This Row],[Sales]]*$L$1</f>
        <v>51588</v>
      </c>
      <c r="M1132" s="33"/>
      <c r="N11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32" s="33" t="str">
        <f>IF(Ahmed[[#This Row],[Sales]]&gt;=500,"High","low")</f>
        <v>low</v>
      </c>
      <c r="P1132" s="1">
        <v>4</v>
      </c>
      <c r="Q1132" s="1">
        <v>0</v>
      </c>
      <c r="R1132" s="2">
        <v>75.662399999999991</v>
      </c>
      <c r="S1132" s="33">
        <f>Ahmed[[#This Row],[Profit]]-Ahmed[[#This Row],[Discount]]</f>
        <v>75.662399999999991</v>
      </c>
    </row>
    <row r="1133" spans="1:19">
      <c r="A1133" s="1">
        <v>1131</v>
      </c>
      <c r="B1133" s="1" t="s">
        <v>65</v>
      </c>
      <c r="C1133" s="1" t="s">
        <v>49</v>
      </c>
      <c r="D1133" s="1" t="s">
        <v>183</v>
      </c>
      <c r="E1133" s="1" t="s">
        <v>184</v>
      </c>
      <c r="F1133" s="1" t="s">
        <v>52</v>
      </c>
      <c r="G1133" s="1" t="s">
        <v>62</v>
      </c>
      <c r="H1133" s="33" t="str">
        <f>VLOOKUP(Ahmed[[#This Row],[Category]],Code!$C$2:$D$5,2,0)</f>
        <v>O-102</v>
      </c>
      <c r="I1133" s="1" t="s">
        <v>87</v>
      </c>
      <c r="J1133" t="s">
        <v>1139</v>
      </c>
      <c r="K1133" s="1">
        <v>40.99</v>
      </c>
      <c r="L1133" s="33">
        <f>Ahmed[[#This Row],[Sales]]*$L$1</f>
        <v>6148.5</v>
      </c>
      <c r="M1133" s="33"/>
      <c r="N11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33" s="33" t="str">
        <f>IF(Ahmed[[#This Row],[Sales]]&gt;=500,"High","low")</f>
        <v>low</v>
      </c>
      <c r="P1133" s="1">
        <v>1</v>
      </c>
      <c r="Q1133" s="1">
        <v>0</v>
      </c>
      <c r="R1133" s="2">
        <v>20.085100000000001</v>
      </c>
      <c r="S1133" s="33">
        <f>Ahmed[[#This Row],[Profit]]-Ahmed[[#This Row],[Discount]]</f>
        <v>20.085100000000001</v>
      </c>
    </row>
    <row r="1134" spans="1:19">
      <c r="A1134" s="1">
        <v>1132</v>
      </c>
      <c r="B1134" s="1" t="s">
        <v>65</v>
      </c>
      <c r="C1134" s="1" t="s">
        <v>49</v>
      </c>
      <c r="D1134" s="1" t="s">
        <v>183</v>
      </c>
      <c r="E1134" s="1" t="s">
        <v>184</v>
      </c>
      <c r="F1134" s="1" t="s">
        <v>52</v>
      </c>
      <c r="G1134" s="1" t="s">
        <v>62</v>
      </c>
      <c r="H1134" s="33" t="str">
        <f>VLOOKUP(Ahmed[[#This Row],[Category]],Code!$C$2:$D$5,2,0)</f>
        <v>O-102</v>
      </c>
      <c r="I1134" s="1" t="s">
        <v>123</v>
      </c>
      <c r="J1134" t="s">
        <v>259</v>
      </c>
      <c r="K1134" s="1">
        <v>63.9</v>
      </c>
      <c r="L1134" s="33">
        <f>Ahmed[[#This Row],[Sales]]*$L$1</f>
        <v>9585</v>
      </c>
      <c r="M1134" s="33"/>
      <c r="N11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34" s="33" t="str">
        <f>IF(Ahmed[[#This Row],[Sales]]&gt;=500,"High","low")</f>
        <v>low</v>
      </c>
      <c r="P1134" s="1">
        <v>5</v>
      </c>
      <c r="Q1134" s="1">
        <v>0</v>
      </c>
      <c r="R1134" s="2">
        <v>28.754999999999995</v>
      </c>
      <c r="S1134" s="33">
        <f>Ahmed[[#This Row],[Profit]]-Ahmed[[#This Row],[Discount]]</f>
        <v>28.754999999999995</v>
      </c>
    </row>
    <row r="1135" spans="1:19">
      <c r="A1135" s="1">
        <v>1133</v>
      </c>
      <c r="B1135" s="1" t="s">
        <v>130</v>
      </c>
      <c r="C1135" s="1" t="s">
        <v>58</v>
      </c>
      <c r="D1135" s="1" t="s">
        <v>1140</v>
      </c>
      <c r="E1135" s="1" t="s">
        <v>60</v>
      </c>
      <c r="F1135" s="1" t="s">
        <v>61</v>
      </c>
      <c r="G1135" s="1" t="s">
        <v>62</v>
      </c>
      <c r="H1135" s="33" t="str">
        <f>VLOOKUP(Ahmed[[#This Row],[Category]],Code!$C$2:$D$5,2,0)</f>
        <v>O-102</v>
      </c>
      <c r="I1135" s="1" t="s">
        <v>87</v>
      </c>
      <c r="J1135" t="s">
        <v>444</v>
      </c>
      <c r="K1135" s="1">
        <v>19.440000000000001</v>
      </c>
      <c r="L1135" s="33">
        <f>Ahmed[[#This Row],[Sales]]*$L$1</f>
        <v>2916</v>
      </c>
      <c r="M1135" s="33"/>
      <c r="N11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35" s="33" t="str">
        <f>IF(Ahmed[[#This Row],[Sales]]&gt;=500,"High","low")</f>
        <v>low</v>
      </c>
      <c r="P1135" s="1">
        <v>3</v>
      </c>
      <c r="Q1135" s="1">
        <v>0</v>
      </c>
      <c r="R1135" s="2">
        <v>9.3312000000000008</v>
      </c>
      <c r="S1135" s="33">
        <f>Ahmed[[#This Row],[Profit]]-Ahmed[[#This Row],[Discount]]</f>
        <v>9.3312000000000008</v>
      </c>
    </row>
    <row r="1136" spans="1:19">
      <c r="A1136" s="1">
        <v>1134</v>
      </c>
      <c r="B1136" s="1" t="s">
        <v>65</v>
      </c>
      <c r="C1136" s="1" t="s">
        <v>92</v>
      </c>
      <c r="D1136" s="1" t="s">
        <v>112</v>
      </c>
      <c r="E1136" s="1" t="s">
        <v>113</v>
      </c>
      <c r="F1136" s="1" t="s">
        <v>114</v>
      </c>
      <c r="G1136" s="1" t="s">
        <v>62</v>
      </c>
      <c r="H1136" s="33" t="str">
        <f>VLOOKUP(Ahmed[[#This Row],[Category]],Code!$C$2:$D$5,2,0)</f>
        <v>O-102</v>
      </c>
      <c r="I1136" s="1" t="s">
        <v>70</v>
      </c>
      <c r="J1136" t="s">
        <v>141</v>
      </c>
      <c r="K1136" s="1">
        <v>124.608</v>
      </c>
      <c r="L1136" s="33">
        <f>Ahmed[[#This Row],[Sales]]*$L$1</f>
        <v>18691.2</v>
      </c>
      <c r="M1136" s="33"/>
      <c r="N11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36" s="33" t="str">
        <f>IF(Ahmed[[#This Row],[Sales]]&gt;=500,"High","low")</f>
        <v>low</v>
      </c>
      <c r="P1136" s="1">
        <v>4</v>
      </c>
      <c r="Q1136" s="1">
        <v>0.2</v>
      </c>
      <c r="R1136" s="2">
        <v>-23.364000000000019</v>
      </c>
      <c r="S1136" s="33">
        <f>Ahmed[[#This Row],[Profit]]-Ahmed[[#This Row],[Discount]]</f>
        <v>-23.564000000000018</v>
      </c>
    </row>
    <row r="1137" spans="1:19">
      <c r="A1137" s="1">
        <v>1135</v>
      </c>
      <c r="B1137" s="1" t="s">
        <v>65</v>
      </c>
      <c r="C1137" s="1" t="s">
        <v>92</v>
      </c>
      <c r="D1137" s="1" t="s">
        <v>112</v>
      </c>
      <c r="E1137" s="1" t="s">
        <v>113</v>
      </c>
      <c r="F1137" s="1" t="s">
        <v>114</v>
      </c>
      <c r="G1137" s="1" t="s">
        <v>62</v>
      </c>
      <c r="H1137" s="33" t="str">
        <f>VLOOKUP(Ahmed[[#This Row],[Category]],Code!$C$2:$D$5,2,0)</f>
        <v>O-102</v>
      </c>
      <c r="I1137" s="1" t="s">
        <v>63</v>
      </c>
      <c r="J1137" t="s">
        <v>1141</v>
      </c>
      <c r="K1137" s="1">
        <v>7.5600000000000005</v>
      </c>
      <c r="L1137" s="33">
        <f>Ahmed[[#This Row],[Sales]]*$L$1</f>
        <v>1134</v>
      </c>
      <c r="M1137" s="33"/>
      <c r="N113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37" s="33" t="str">
        <f>IF(Ahmed[[#This Row],[Sales]]&gt;=500,"High","low")</f>
        <v>low</v>
      </c>
      <c r="P1137" s="1">
        <v>3</v>
      </c>
      <c r="Q1137" s="1">
        <v>0.2</v>
      </c>
      <c r="R1137" s="2">
        <v>2.6459999999999995</v>
      </c>
      <c r="S1137" s="33">
        <f>Ahmed[[#This Row],[Profit]]-Ahmed[[#This Row],[Discount]]</f>
        <v>2.4459999999999993</v>
      </c>
    </row>
    <row r="1138" spans="1:19">
      <c r="A1138" s="1">
        <v>1136</v>
      </c>
      <c r="B1138" s="1" t="s">
        <v>528</v>
      </c>
      <c r="C1138" s="1" t="s">
        <v>49</v>
      </c>
      <c r="D1138" s="1" t="s">
        <v>1142</v>
      </c>
      <c r="E1138" s="1" t="s">
        <v>67</v>
      </c>
      <c r="F1138" s="1" t="s">
        <v>52</v>
      </c>
      <c r="G1138" s="1" t="s">
        <v>62</v>
      </c>
      <c r="H1138" s="33" t="str">
        <f>VLOOKUP(Ahmed[[#This Row],[Category]],Code!$C$2:$D$5,2,0)</f>
        <v>O-102</v>
      </c>
      <c r="I1138" s="1" t="s">
        <v>70</v>
      </c>
      <c r="J1138" t="s">
        <v>1143</v>
      </c>
      <c r="K1138" s="1">
        <v>85.224000000000004</v>
      </c>
      <c r="L1138" s="33">
        <f>Ahmed[[#This Row],[Sales]]*$L$1</f>
        <v>12783.6</v>
      </c>
      <c r="M1138" s="33"/>
      <c r="N11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38" s="33" t="str">
        <f>IF(Ahmed[[#This Row],[Sales]]&gt;=500,"High","low")</f>
        <v>low</v>
      </c>
      <c r="P1138" s="1">
        <v>3</v>
      </c>
      <c r="Q1138" s="1">
        <v>0.2</v>
      </c>
      <c r="R1138" s="2">
        <v>7.4571000000000041</v>
      </c>
      <c r="S1138" s="33">
        <f>Ahmed[[#This Row],[Profit]]-Ahmed[[#This Row],[Discount]]</f>
        <v>7.2571000000000039</v>
      </c>
    </row>
    <row r="1139" spans="1:19">
      <c r="A1139" s="1">
        <v>1137</v>
      </c>
      <c r="B1139" s="1" t="s">
        <v>48</v>
      </c>
      <c r="C1139" s="1" t="s">
        <v>58</v>
      </c>
      <c r="D1139" s="1" t="s">
        <v>1144</v>
      </c>
      <c r="E1139" s="1" t="s">
        <v>156</v>
      </c>
      <c r="F1139" s="1" t="s">
        <v>95</v>
      </c>
      <c r="G1139" s="1" t="s">
        <v>62</v>
      </c>
      <c r="H1139" s="33" t="str">
        <f>VLOOKUP(Ahmed[[#This Row],[Category]],Code!$C$2:$D$5,2,0)</f>
        <v>O-102</v>
      </c>
      <c r="I1139" s="1" t="s">
        <v>123</v>
      </c>
      <c r="J1139" t="s">
        <v>1145</v>
      </c>
      <c r="K1139" s="1">
        <v>287.52</v>
      </c>
      <c r="L1139" s="33">
        <f>Ahmed[[#This Row],[Sales]]*$L$1</f>
        <v>43128</v>
      </c>
      <c r="M1139" s="33"/>
      <c r="N11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39" s="33" t="str">
        <f>IF(Ahmed[[#This Row],[Sales]]&gt;=500,"High","low")</f>
        <v>low</v>
      </c>
      <c r="P1139" s="1">
        <v>8</v>
      </c>
      <c r="Q1139" s="1">
        <v>0</v>
      </c>
      <c r="R1139" s="2">
        <v>129.38399999999999</v>
      </c>
      <c r="S1139" s="33">
        <f>Ahmed[[#This Row],[Profit]]-Ahmed[[#This Row],[Discount]]</f>
        <v>129.38399999999999</v>
      </c>
    </row>
    <row r="1140" spans="1:19">
      <c r="A1140" s="1">
        <v>1138</v>
      </c>
      <c r="B1140" s="1" t="s">
        <v>48</v>
      </c>
      <c r="C1140" s="1" t="s">
        <v>58</v>
      </c>
      <c r="D1140" s="1" t="s">
        <v>1144</v>
      </c>
      <c r="E1140" s="1" t="s">
        <v>156</v>
      </c>
      <c r="F1140" s="1" t="s">
        <v>95</v>
      </c>
      <c r="G1140" s="1" t="s">
        <v>62</v>
      </c>
      <c r="H1140" s="33" t="str">
        <f>VLOOKUP(Ahmed[[#This Row],[Category]],Code!$C$2:$D$5,2,0)</f>
        <v>O-102</v>
      </c>
      <c r="I1140" s="1" t="s">
        <v>81</v>
      </c>
      <c r="J1140" t="s">
        <v>804</v>
      </c>
      <c r="K1140" s="1">
        <v>37.68</v>
      </c>
      <c r="L1140" s="33">
        <f>Ahmed[[#This Row],[Sales]]*$L$1</f>
        <v>5652</v>
      </c>
      <c r="M1140" s="33"/>
      <c r="N11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40" s="33" t="str">
        <f>IF(Ahmed[[#This Row],[Sales]]&gt;=500,"High","low")</f>
        <v>low</v>
      </c>
      <c r="P1140" s="1">
        <v>2</v>
      </c>
      <c r="Q1140" s="1">
        <v>0</v>
      </c>
      <c r="R1140" s="2">
        <v>10.5504</v>
      </c>
      <c r="S1140" s="33">
        <f>Ahmed[[#This Row],[Profit]]-Ahmed[[#This Row],[Discount]]</f>
        <v>10.5504</v>
      </c>
    </row>
    <row r="1141" spans="1:19">
      <c r="A1141" s="1">
        <v>1139</v>
      </c>
      <c r="B1141" s="1" t="s">
        <v>48</v>
      </c>
      <c r="C1141" s="1" t="s">
        <v>58</v>
      </c>
      <c r="D1141" s="1" t="s">
        <v>1144</v>
      </c>
      <c r="E1141" s="1" t="s">
        <v>156</v>
      </c>
      <c r="F1141" s="1" t="s">
        <v>95</v>
      </c>
      <c r="G1141" s="1" t="s">
        <v>62</v>
      </c>
      <c r="H1141" s="33" t="str">
        <f>VLOOKUP(Ahmed[[#This Row],[Category]],Code!$C$2:$D$5,2,0)</f>
        <v>O-102</v>
      </c>
      <c r="I1141" s="1" t="s">
        <v>87</v>
      </c>
      <c r="J1141" t="s">
        <v>1146</v>
      </c>
      <c r="K1141" s="1">
        <v>19.98</v>
      </c>
      <c r="L1141" s="33">
        <f>Ahmed[[#This Row],[Sales]]*$L$1</f>
        <v>2997</v>
      </c>
      <c r="M1141" s="33"/>
      <c r="N11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41" s="33" t="str">
        <f>IF(Ahmed[[#This Row],[Sales]]&gt;=500,"High","low")</f>
        <v>low</v>
      </c>
      <c r="P1141" s="1">
        <v>2</v>
      </c>
      <c r="Q1141" s="1">
        <v>0</v>
      </c>
      <c r="R1141" s="2">
        <v>8.9909999999999997</v>
      </c>
      <c r="S1141" s="33">
        <f>Ahmed[[#This Row],[Profit]]-Ahmed[[#This Row],[Discount]]</f>
        <v>8.9909999999999997</v>
      </c>
    </row>
    <row r="1142" spans="1:19">
      <c r="A1142" s="1">
        <v>1140</v>
      </c>
      <c r="B1142" s="1" t="s">
        <v>48</v>
      </c>
      <c r="C1142" s="1" t="s">
        <v>58</v>
      </c>
      <c r="D1142" s="1" t="s">
        <v>1144</v>
      </c>
      <c r="E1142" s="1" t="s">
        <v>156</v>
      </c>
      <c r="F1142" s="1" t="s">
        <v>95</v>
      </c>
      <c r="G1142" s="1" t="s">
        <v>62</v>
      </c>
      <c r="H1142" s="33" t="str">
        <f>VLOOKUP(Ahmed[[#This Row],[Category]],Code!$C$2:$D$5,2,0)</f>
        <v>O-102</v>
      </c>
      <c r="I1142" s="1" t="s">
        <v>74</v>
      </c>
      <c r="J1142" t="s">
        <v>745</v>
      </c>
      <c r="K1142" s="1">
        <v>20.58</v>
      </c>
      <c r="L1142" s="33">
        <f>Ahmed[[#This Row],[Sales]]*$L$1</f>
        <v>3086.9999999999995</v>
      </c>
      <c r="M1142" s="33"/>
      <c r="N11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42" s="33" t="str">
        <f>IF(Ahmed[[#This Row],[Sales]]&gt;=500,"High","low")</f>
        <v>low</v>
      </c>
      <c r="P1142" s="1">
        <v>7</v>
      </c>
      <c r="Q1142" s="1">
        <v>0</v>
      </c>
      <c r="R1142" s="2">
        <v>5.5566000000000004</v>
      </c>
      <c r="S1142" s="33">
        <f>Ahmed[[#This Row],[Profit]]-Ahmed[[#This Row],[Discount]]</f>
        <v>5.5566000000000004</v>
      </c>
    </row>
    <row r="1143" spans="1:19">
      <c r="A1143" s="1">
        <v>1141</v>
      </c>
      <c r="B1143" s="1" t="s">
        <v>48</v>
      </c>
      <c r="C1143" s="1" t="s">
        <v>58</v>
      </c>
      <c r="D1143" s="1" t="s">
        <v>1144</v>
      </c>
      <c r="E1143" s="1" t="s">
        <v>156</v>
      </c>
      <c r="F1143" s="1" t="s">
        <v>95</v>
      </c>
      <c r="G1143" s="1" t="s">
        <v>62</v>
      </c>
      <c r="H1143" s="33" t="str">
        <f>VLOOKUP(Ahmed[[#This Row],[Category]],Code!$C$2:$D$5,2,0)</f>
        <v>O-102</v>
      </c>
      <c r="I1143" s="1" t="s">
        <v>79</v>
      </c>
      <c r="J1143" t="s">
        <v>1147</v>
      </c>
      <c r="K1143" s="1">
        <v>17.38</v>
      </c>
      <c r="L1143" s="33">
        <f>Ahmed[[#This Row],[Sales]]*$L$1</f>
        <v>2607</v>
      </c>
      <c r="M1143" s="33"/>
      <c r="N11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43" s="33" t="str">
        <f>IF(Ahmed[[#This Row],[Sales]]&gt;=500,"High","low")</f>
        <v>low</v>
      </c>
      <c r="P1143" s="1">
        <v>2</v>
      </c>
      <c r="Q1143" s="1">
        <v>0</v>
      </c>
      <c r="R1143" s="2">
        <v>8.69</v>
      </c>
      <c r="S1143" s="33">
        <f>Ahmed[[#This Row],[Profit]]-Ahmed[[#This Row],[Discount]]</f>
        <v>8.69</v>
      </c>
    </row>
    <row r="1144" spans="1:19">
      <c r="A1144" s="1">
        <v>1142</v>
      </c>
      <c r="B1144" s="1" t="s">
        <v>65</v>
      </c>
      <c r="C1144" s="1" t="s">
        <v>49</v>
      </c>
      <c r="D1144" s="1" t="s">
        <v>59</v>
      </c>
      <c r="E1144" s="1" t="s">
        <v>60</v>
      </c>
      <c r="F1144" s="1" t="s">
        <v>61</v>
      </c>
      <c r="G1144" s="1" t="s">
        <v>53</v>
      </c>
      <c r="H1144" s="33" t="str">
        <f>VLOOKUP(Ahmed[[#This Row],[Category]],Code!$C$2:$D$5,2,0)</f>
        <v>F-101</v>
      </c>
      <c r="I1144" s="1" t="s">
        <v>72</v>
      </c>
      <c r="J1144" t="s">
        <v>1032</v>
      </c>
      <c r="K1144" s="1">
        <v>204.6</v>
      </c>
      <c r="L1144" s="33">
        <f>Ahmed[[#This Row],[Sales]]*$L$1</f>
        <v>30690</v>
      </c>
      <c r="M1144" s="33"/>
      <c r="N11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44" s="33" t="str">
        <f>IF(Ahmed[[#This Row],[Sales]]&gt;=500,"High","low")</f>
        <v>low</v>
      </c>
      <c r="P1144" s="1">
        <v>2</v>
      </c>
      <c r="Q1144" s="1">
        <v>0</v>
      </c>
      <c r="R1144" s="2">
        <v>53.195999999999998</v>
      </c>
      <c r="S1144" s="33">
        <f>Ahmed[[#This Row],[Profit]]-Ahmed[[#This Row],[Discount]]</f>
        <v>53.195999999999998</v>
      </c>
    </row>
    <row r="1145" spans="1:19">
      <c r="A1145" s="1">
        <v>1143</v>
      </c>
      <c r="B1145" s="1" t="s">
        <v>65</v>
      </c>
      <c r="C1145" s="1" t="s">
        <v>49</v>
      </c>
      <c r="D1145" s="1" t="s">
        <v>59</v>
      </c>
      <c r="E1145" s="1" t="s">
        <v>60</v>
      </c>
      <c r="F1145" s="1" t="s">
        <v>61</v>
      </c>
      <c r="G1145" s="1" t="s">
        <v>62</v>
      </c>
      <c r="H1145" s="33" t="str">
        <f>VLOOKUP(Ahmed[[#This Row],[Category]],Code!$C$2:$D$5,2,0)</f>
        <v>O-102</v>
      </c>
      <c r="I1145" s="1" t="s">
        <v>163</v>
      </c>
      <c r="J1145" t="s">
        <v>1148</v>
      </c>
      <c r="K1145" s="1">
        <v>8.7200000000000006</v>
      </c>
      <c r="L1145" s="33">
        <f>Ahmed[[#This Row],[Sales]]*$L$1</f>
        <v>1308</v>
      </c>
      <c r="M1145" s="33"/>
      <c r="N114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45" s="33" t="str">
        <f>IF(Ahmed[[#This Row],[Sales]]&gt;=500,"High","low")</f>
        <v>low</v>
      </c>
      <c r="P1145" s="1">
        <v>4</v>
      </c>
      <c r="Q1145" s="1">
        <v>0</v>
      </c>
      <c r="R1145" s="2">
        <v>2.8776000000000002</v>
      </c>
      <c r="S1145" s="33">
        <f>Ahmed[[#This Row],[Profit]]-Ahmed[[#This Row],[Discount]]</f>
        <v>2.8776000000000002</v>
      </c>
    </row>
    <row r="1146" spans="1:19">
      <c r="A1146" s="1">
        <v>1144</v>
      </c>
      <c r="B1146" s="1" t="s">
        <v>65</v>
      </c>
      <c r="C1146" s="1" t="s">
        <v>49</v>
      </c>
      <c r="D1146" s="1" t="s">
        <v>59</v>
      </c>
      <c r="E1146" s="1" t="s">
        <v>60</v>
      </c>
      <c r="F1146" s="1" t="s">
        <v>61</v>
      </c>
      <c r="G1146" s="1" t="s">
        <v>62</v>
      </c>
      <c r="H1146" s="33" t="str">
        <f>VLOOKUP(Ahmed[[#This Row],[Category]],Code!$C$2:$D$5,2,0)</f>
        <v>O-102</v>
      </c>
      <c r="I1146" s="1" t="s">
        <v>87</v>
      </c>
      <c r="J1146" t="s">
        <v>459</v>
      </c>
      <c r="K1146" s="1">
        <v>6.48</v>
      </c>
      <c r="L1146" s="33">
        <f>Ahmed[[#This Row],[Sales]]*$L$1</f>
        <v>972.00000000000011</v>
      </c>
      <c r="M1146" s="33"/>
      <c r="N114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146" s="33" t="str">
        <f>IF(Ahmed[[#This Row],[Sales]]&gt;=500,"High","low")</f>
        <v>low</v>
      </c>
      <c r="P1146" s="1">
        <v>1</v>
      </c>
      <c r="Q1146" s="1">
        <v>0</v>
      </c>
      <c r="R1146" s="2">
        <v>3.1104000000000003</v>
      </c>
      <c r="S1146" s="33">
        <f>Ahmed[[#This Row],[Profit]]-Ahmed[[#This Row],[Discount]]</f>
        <v>3.1104000000000003</v>
      </c>
    </row>
    <row r="1147" spans="1:19">
      <c r="A1147" s="1">
        <v>1145</v>
      </c>
      <c r="B1147" s="1" t="s">
        <v>65</v>
      </c>
      <c r="C1147" s="1" t="s">
        <v>49</v>
      </c>
      <c r="D1147" s="1" t="s">
        <v>59</v>
      </c>
      <c r="E1147" s="1" t="s">
        <v>60</v>
      </c>
      <c r="F1147" s="1" t="s">
        <v>61</v>
      </c>
      <c r="G1147" s="1" t="s">
        <v>76</v>
      </c>
      <c r="H1147" s="33" t="str">
        <f>VLOOKUP(Ahmed[[#This Row],[Category]],Code!$C$2:$D$5,2,0)</f>
        <v>T-103</v>
      </c>
      <c r="I1147" s="1" t="s">
        <v>313</v>
      </c>
      <c r="J1147" t="s">
        <v>1149</v>
      </c>
      <c r="K1147" s="1">
        <v>686.32</v>
      </c>
      <c r="L1147" s="33">
        <f>Ahmed[[#This Row],[Sales]]*$L$1</f>
        <v>102948.00000000001</v>
      </c>
      <c r="M1147" s="33"/>
      <c r="N11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47" s="33" t="str">
        <f>IF(Ahmed[[#This Row],[Sales]]&gt;=500,"High","low")</f>
        <v>High</v>
      </c>
      <c r="P1147" s="1">
        <v>2</v>
      </c>
      <c r="Q1147" s="1">
        <v>0.2</v>
      </c>
      <c r="R1147" s="2">
        <v>223.05399999999995</v>
      </c>
      <c r="S1147" s="33">
        <f>Ahmed[[#This Row],[Profit]]-Ahmed[[#This Row],[Discount]]</f>
        <v>222.85399999999996</v>
      </c>
    </row>
    <row r="1148" spans="1:19">
      <c r="A1148" s="1">
        <v>1146</v>
      </c>
      <c r="B1148" s="1" t="s">
        <v>65</v>
      </c>
      <c r="C1148" s="1" t="s">
        <v>49</v>
      </c>
      <c r="D1148" s="1" t="s">
        <v>59</v>
      </c>
      <c r="E1148" s="1" t="s">
        <v>60</v>
      </c>
      <c r="F1148" s="1" t="s">
        <v>61</v>
      </c>
      <c r="G1148" s="1" t="s">
        <v>62</v>
      </c>
      <c r="H1148" s="33" t="str">
        <f>VLOOKUP(Ahmed[[#This Row],[Category]],Code!$C$2:$D$5,2,0)</f>
        <v>O-102</v>
      </c>
      <c r="I1148" s="1" t="s">
        <v>70</v>
      </c>
      <c r="J1148" t="s">
        <v>1120</v>
      </c>
      <c r="K1148" s="1">
        <v>62.18</v>
      </c>
      <c r="L1148" s="33">
        <f>Ahmed[[#This Row],[Sales]]*$L$1</f>
        <v>9327</v>
      </c>
      <c r="M1148" s="33"/>
      <c r="N11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48" s="33" t="str">
        <f>IF(Ahmed[[#This Row],[Sales]]&gt;=500,"High","low")</f>
        <v>low</v>
      </c>
      <c r="P1148" s="1">
        <v>1</v>
      </c>
      <c r="Q1148" s="1">
        <v>0</v>
      </c>
      <c r="R1148" s="2">
        <v>16.788600000000002</v>
      </c>
      <c r="S1148" s="33">
        <f>Ahmed[[#This Row],[Profit]]-Ahmed[[#This Row],[Discount]]</f>
        <v>16.788600000000002</v>
      </c>
    </row>
    <row r="1149" spans="1:19">
      <c r="A1149" s="1">
        <v>1147</v>
      </c>
      <c r="B1149" s="1" t="s">
        <v>528</v>
      </c>
      <c r="C1149" s="1" t="s">
        <v>49</v>
      </c>
      <c r="D1149" s="1" t="s">
        <v>1150</v>
      </c>
      <c r="E1149" s="1" t="s">
        <v>149</v>
      </c>
      <c r="F1149" s="1" t="s">
        <v>95</v>
      </c>
      <c r="G1149" s="1" t="s">
        <v>62</v>
      </c>
      <c r="H1149" s="33" t="str">
        <f>VLOOKUP(Ahmed[[#This Row],[Category]],Code!$C$2:$D$5,2,0)</f>
        <v>O-102</v>
      </c>
      <c r="I1149" s="1" t="s">
        <v>81</v>
      </c>
      <c r="J1149" t="s">
        <v>1151</v>
      </c>
      <c r="K1149" s="1">
        <v>644.07600000000002</v>
      </c>
      <c r="L1149" s="33">
        <f>Ahmed[[#This Row],[Sales]]*$L$1</f>
        <v>96611.400000000009</v>
      </c>
      <c r="M1149" s="33"/>
      <c r="N11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49" s="33" t="str">
        <f>IF(Ahmed[[#This Row],[Sales]]&gt;=500,"High","low")</f>
        <v>High</v>
      </c>
      <c r="P1149" s="1">
        <v>2</v>
      </c>
      <c r="Q1149" s="1">
        <v>0.1</v>
      </c>
      <c r="R1149" s="2">
        <v>107.34599999999996</v>
      </c>
      <c r="S1149" s="33">
        <f>Ahmed[[#This Row],[Profit]]-Ahmed[[#This Row],[Discount]]</f>
        <v>107.24599999999997</v>
      </c>
    </row>
    <row r="1150" spans="1:19">
      <c r="A1150" s="1">
        <v>1148</v>
      </c>
      <c r="B1150" s="1" t="s">
        <v>528</v>
      </c>
      <c r="C1150" s="1" t="s">
        <v>49</v>
      </c>
      <c r="D1150" s="1" t="s">
        <v>1150</v>
      </c>
      <c r="E1150" s="1" t="s">
        <v>149</v>
      </c>
      <c r="F1150" s="1" t="s">
        <v>95</v>
      </c>
      <c r="G1150" s="1" t="s">
        <v>62</v>
      </c>
      <c r="H1150" s="33" t="str">
        <f>VLOOKUP(Ahmed[[#This Row],[Category]],Code!$C$2:$D$5,2,0)</f>
        <v>O-102</v>
      </c>
      <c r="I1150" s="1" t="s">
        <v>163</v>
      </c>
      <c r="J1150" t="s">
        <v>271</v>
      </c>
      <c r="K1150" s="1">
        <v>5.84</v>
      </c>
      <c r="L1150" s="33">
        <f>Ahmed[[#This Row],[Sales]]*$L$1</f>
        <v>876</v>
      </c>
      <c r="M1150" s="33"/>
      <c r="N1150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150" s="33" t="str">
        <f>IF(Ahmed[[#This Row],[Sales]]&gt;=500,"High","low")</f>
        <v>low</v>
      </c>
      <c r="P1150" s="1">
        <v>2</v>
      </c>
      <c r="Q1150" s="1">
        <v>0</v>
      </c>
      <c r="R1150" s="2">
        <v>2.6279999999999997</v>
      </c>
      <c r="S1150" s="33">
        <f>Ahmed[[#This Row],[Profit]]-Ahmed[[#This Row],[Discount]]</f>
        <v>2.6279999999999997</v>
      </c>
    </row>
    <row r="1151" spans="1:19">
      <c r="A1151" s="1">
        <v>1149</v>
      </c>
      <c r="B1151" s="1" t="s">
        <v>528</v>
      </c>
      <c r="C1151" s="1" t="s">
        <v>49</v>
      </c>
      <c r="D1151" s="1" t="s">
        <v>1150</v>
      </c>
      <c r="E1151" s="1" t="s">
        <v>149</v>
      </c>
      <c r="F1151" s="1" t="s">
        <v>95</v>
      </c>
      <c r="G1151" s="1" t="s">
        <v>62</v>
      </c>
      <c r="H1151" s="33" t="str">
        <f>VLOOKUP(Ahmed[[#This Row],[Category]],Code!$C$2:$D$5,2,0)</f>
        <v>O-102</v>
      </c>
      <c r="I1151" s="1" t="s">
        <v>79</v>
      </c>
      <c r="J1151" t="s">
        <v>1152</v>
      </c>
      <c r="K1151" s="1">
        <v>12.76</v>
      </c>
      <c r="L1151" s="33">
        <f>Ahmed[[#This Row],[Sales]]*$L$1</f>
        <v>1914</v>
      </c>
      <c r="M1151" s="33"/>
      <c r="N115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51" s="33" t="str">
        <f>IF(Ahmed[[#This Row],[Sales]]&gt;=500,"High","low")</f>
        <v>low</v>
      </c>
      <c r="P1151" s="1">
        <v>2</v>
      </c>
      <c r="Q1151" s="1">
        <v>0</v>
      </c>
      <c r="R1151" s="2">
        <v>5.8695999999999993</v>
      </c>
      <c r="S1151" s="33">
        <f>Ahmed[[#This Row],[Profit]]-Ahmed[[#This Row],[Discount]]</f>
        <v>5.8695999999999993</v>
      </c>
    </row>
    <row r="1152" spans="1:19">
      <c r="A1152" s="1">
        <v>1150</v>
      </c>
      <c r="B1152" s="1" t="s">
        <v>528</v>
      </c>
      <c r="C1152" s="1" t="s">
        <v>49</v>
      </c>
      <c r="D1152" s="1" t="s">
        <v>1150</v>
      </c>
      <c r="E1152" s="1" t="s">
        <v>149</v>
      </c>
      <c r="F1152" s="1" t="s">
        <v>95</v>
      </c>
      <c r="G1152" s="1" t="s">
        <v>76</v>
      </c>
      <c r="H1152" s="33" t="str">
        <f>VLOOKUP(Ahmed[[#This Row],[Category]],Code!$C$2:$D$5,2,0)</f>
        <v>T-103</v>
      </c>
      <c r="I1152" s="1" t="s">
        <v>77</v>
      </c>
      <c r="J1152" t="s">
        <v>1153</v>
      </c>
      <c r="K1152" s="1">
        <v>10.95</v>
      </c>
      <c r="L1152" s="33">
        <f>Ahmed[[#This Row],[Sales]]*$L$1</f>
        <v>1642.5</v>
      </c>
      <c r="M1152" s="33"/>
      <c r="N115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52" s="33" t="str">
        <f>IF(Ahmed[[#This Row],[Sales]]&gt;=500,"High","low")</f>
        <v>low</v>
      </c>
      <c r="P1152" s="1">
        <v>1</v>
      </c>
      <c r="Q1152" s="1">
        <v>0</v>
      </c>
      <c r="R1152" s="2">
        <v>0.43799999999999883</v>
      </c>
      <c r="S1152" s="33">
        <f>Ahmed[[#This Row],[Profit]]-Ahmed[[#This Row],[Discount]]</f>
        <v>0.43799999999999883</v>
      </c>
    </row>
    <row r="1153" spans="1:19">
      <c r="A1153" s="1">
        <v>1151</v>
      </c>
      <c r="B1153" s="1" t="s">
        <v>528</v>
      </c>
      <c r="C1153" s="1" t="s">
        <v>49</v>
      </c>
      <c r="D1153" s="1" t="s">
        <v>1150</v>
      </c>
      <c r="E1153" s="1" t="s">
        <v>149</v>
      </c>
      <c r="F1153" s="1" t="s">
        <v>95</v>
      </c>
      <c r="G1153" s="1" t="s">
        <v>76</v>
      </c>
      <c r="H1153" s="33" t="str">
        <f>VLOOKUP(Ahmed[[#This Row],[Category]],Code!$C$2:$D$5,2,0)</f>
        <v>T-103</v>
      </c>
      <c r="I1153" s="1" t="s">
        <v>502</v>
      </c>
      <c r="J1153" t="s">
        <v>1154</v>
      </c>
      <c r="K1153" s="1">
        <v>599.98</v>
      </c>
      <c r="L1153" s="33">
        <f>Ahmed[[#This Row],[Sales]]*$L$1</f>
        <v>89997</v>
      </c>
      <c r="M1153" s="33"/>
      <c r="N11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53" s="33" t="str">
        <f>IF(Ahmed[[#This Row],[Sales]]&gt;=500,"High","low")</f>
        <v>High</v>
      </c>
      <c r="P1153" s="1">
        <v>2</v>
      </c>
      <c r="Q1153" s="1">
        <v>0</v>
      </c>
      <c r="R1153" s="2">
        <v>209.99299999999999</v>
      </c>
      <c r="S1153" s="33">
        <f>Ahmed[[#This Row],[Profit]]-Ahmed[[#This Row],[Discount]]</f>
        <v>209.99299999999999</v>
      </c>
    </row>
    <row r="1154" spans="1:19">
      <c r="A1154" s="1">
        <v>1152</v>
      </c>
      <c r="B1154" s="1" t="s">
        <v>65</v>
      </c>
      <c r="C1154" s="1" t="s">
        <v>58</v>
      </c>
      <c r="D1154" s="1" t="s">
        <v>1155</v>
      </c>
      <c r="E1154" s="1" t="s">
        <v>248</v>
      </c>
      <c r="F1154" s="1" t="s">
        <v>114</v>
      </c>
      <c r="G1154" s="1" t="s">
        <v>53</v>
      </c>
      <c r="H1154" s="33" t="str">
        <f>VLOOKUP(Ahmed[[#This Row],[Category]],Code!$C$2:$D$5,2,0)</f>
        <v>F-101</v>
      </c>
      <c r="I1154" s="1" t="s">
        <v>72</v>
      </c>
      <c r="J1154" t="s">
        <v>1156</v>
      </c>
      <c r="K1154" s="1">
        <v>8.3520000000000003</v>
      </c>
      <c r="L1154" s="33">
        <f>Ahmed[[#This Row],[Sales]]*$L$1</f>
        <v>1252.8</v>
      </c>
      <c r="M1154" s="33"/>
      <c r="N115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54" s="33" t="str">
        <f>IF(Ahmed[[#This Row],[Sales]]&gt;=500,"High","low")</f>
        <v>low</v>
      </c>
      <c r="P1154" s="1">
        <v>6</v>
      </c>
      <c r="Q1154" s="1">
        <v>0.2</v>
      </c>
      <c r="R1154" s="2">
        <v>1.2527999999999997</v>
      </c>
      <c r="S1154" s="33">
        <f>Ahmed[[#This Row],[Profit]]-Ahmed[[#This Row],[Discount]]</f>
        <v>1.0527999999999997</v>
      </c>
    </row>
    <row r="1155" spans="1:19">
      <c r="A1155" s="1">
        <v>1153</v>
      </c>
      <c r="B1155" s="1" t="s">
        <v>65</v>
      </c>
      <c r="C1155" s="1" t="s">
        <v>58</v>
      </c>
      <c r="D1155" s="1" t="s">
        <v>1157</v>
      </c>
      <c r="E1155" s="1" t="s">
        <v>562</v>
      </c>
      <c r="F1155" s="1" t="s">
        <v>61</v>
      </c>
      <c r="G1155" s="1" t="s">
        <v>62</v>
      </c>
      <c r="H1155" s="33" t="str">
        <f>VLOOKUP(Ahmed[[#This Row],[Category]],Code!$C$2:$D$5,2,0)</f>
        <v>O-102</v>
      </c>
      <c r="I1155" s="1" t="s">
        <v>74</v>
      </c>
      <c r="J1155" t="s">
        <v>1158</v>
      </c>
      <c r="K1155" s="1">
        <v>3.64</v>
      </c>
      <c r="L1155" s="33">
        <f>Ahmed[[#This Row],[Sales]]*$L$1</f>
        <v>546</v>
      </c>
      <c r="M1155" s="33"/>
      <c r="N1155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155" s="33" t="str">
        <f>IF(Ahmed[[#This Row],[Sales]]&gt;=500,"High","low")</f>
        <v>low</v>
      </c>
      <c r="P1155" s="1">
        <v>2</v>
      </c>
      <c r="Q1155" s="1">
        <v>0</v>
      </c>
      <c r="R1155" s="2">
        <v>1.6379999999999999</v>
      </c>
      <c r="S1155" s="33">
        <f>Ahmed[[#This Row],[Profit]]-Ahmed[[#This Row],[Discount]]</f>
        <v>1.6379999999999999</v>
      </c>
    </row>
    <row r="1156" spans="1:19">
      <c r="A1156" s="1">
        <v>1154</v>
      </c>
      <c r="B1156" s="1" t="s">
        <v>65</v>
      </c>
      <c r="C1156" s="1" t="s">
        <v>58</v>
      </c>
      <c r="D1156" s="1" t="s">
        <v>1157</v>
      </c>
      <c r="E1156" s="1" t="s">
        <v>562</v>
      </c>
      <c r="F1156" s="1" t="s">
        <v>61</v>
      </c>
      <c r="G1156" s="1" t="s">
        <v>62</v>
      </c>
      <c r="H1156" s="33" t="str">
        <f>VLOOKUP(Ahmed[[#This Row],[Category]],Code!$C$2:$D$5,2,0)</f>
        <v>O-102</v>
      </c>
      <c r="I1156" s="1" t="s">
        <v>79</v>
      </c>
      <c r="J1156" t="s">
        <v>979</v>
      </c>
      <c r="K1156" s="1">
        <v>159.768</v>
      </c>
      <c r="L1156" s="33">
        <f>Ahmed[[#This Row],[Sales]]*$L$1</f>
        <v>23965.200000000001</v>
      </c>
      <c r="M1156" s="33"/>
      <c r="N11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56" s="33" t="str">
        <f>IF(Ahmed[[#This Row],[Sales]]&gt;=500,"High","low")</f>
        <v>low</v>
      </c>
      <c r="P1156" s="1">
        <v>7</v>
      </c>
      <c r="Q1156" s="1">
        <v>0.2</v>
      </c>
      <c r="R1156" s="2">
        <v>53.921700000000008</v>
      </c>
      <c r="S1156" s="33">
        <f>Ahmed[[#This Row],[Profit]]-Ahmed[[#This Row],[Discount]]</f>
        <v>53.721700000000006</v>
      </c>
    </row>
    <row r="1157" spans="1:19">
      <c r="A1157" s="1">
        <v>1155</v>
      </c>
      <c r="B1157" s="1" t="s">
        <v>130</v>
      </c>
      <c r="C1157" s="1" t="s">
        <v>92</v>
      </c>
      <c r="D1157" s="1" t="s">
        <v>1159</v>
      </c>
      <c r="E1157" s="1" t="s">
        <v>184</v>
      </c>
      <c r="F1157" s="1" t="s">
        <v>52</v>
      </c>
      <c r="G1157" s="1" t="s">
        <v>62</v>
      </c>
      <c r="H1157" s="33" t="str">
        <f>VLOOKUP(Ahmed[[#This Row],[Category]],Code!$C$2:$D$5,2,0)</f>
        <v>O-102</v>
      </c>
      <c r="I1157" s="1" t="s">
        <v>70</v>
      </c>
      <c r="J1157" t="s">
        <v>1160</v>
      </c>
      <c r="K1157" s="1">
        <v>122.48</v>
      </c>
      <c r="L1157" s="33">
        <f>Ahmed[[#This Row],[Sales]]*$L$1</f>
        <v>18372</v>
      </c>
      <c r="M1157" s="33"/>
      <c r="N11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57" s="33" t="str">
        <f>IF(Ahmed[[#This Row],[Sales]]&gt;=500,"High","low")</f>
        <v>low</v>
      </c>
      <c r="P1157" s="1">
        <v>2</v>
      </c>
      <c r="Q1157" s="1">
        <v>0</v>
      </c>
      <c r="R1157" s="2">
        <v>0</v>
      </c>
      <c r="S1157" s="33">
        <f>Ahmed[[#This Row],[Profit]]-Ahmed[[#This Row],[Discount]]</f>
        <v>0</v>
      </c>
    </row>
    <row r="1158" spans="1:19">
      <c r="A1158" s="1">
        <v>1156</v>
      </c>
      <c r="B1158" s="1" t="s">
        <v>130</v>
      </c>
      <c r="C1158" s="1" t="s">
        <v>92</v>
      </c>
      <c r="D1158" s="1" t="s">
        <v>1159</v>
      </c>
      <c r="E1158" s="1" t="s">
        <v>184</v>
      </c>
      <c r="F1158" s="1" t="s">
        <v>52</v>
      </c>
      <c r="G1158" s="1" t="s">
        <v>53</v>
      </c>
      <c r="H1158" s="33" t="str">
        <f>VLOOKUP(Ahmed[[#This Row],[Category]],Code!$C$2:$D$5,2,0)</f>
        <v>F-101</v>
      </c>
      <c r="I1158" s="1" t="s">
        <v>68</v>
      </c>
      <c r="J1158" t="s">
        <v>1161</v>
      </c>
      <c r="K1158" s="1">
        <v>2244.48</v>
      </c>
      <c r="L1158" s="33">
        <f>Ahmed[[#This Row],[Sales]]*$L$1</f>
        <v>336672</v>
      </c>
      <c r="M1158" s="33"/>
      <c r="N11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58" s="33" t="str">
        <f>IF(Ahmed[[#This Row],[Sales]]&gt;=500,"High","low")</f>
        <v>High</v>
      </c>
      <c r="P1158" s="1">
        <v>7</v>
      </c>
      <c r="Q1158" s="1">
        <v>0</v>
      </c>
      <c r="R1158" s="2">
        <v>493.78559999999993</v>
      </c>
      <c r="S1158" s="33">
        <f>Ahmed[[#This Row],[Profit]]-Ahmed[[#This Row],[Discount]]</f>
        <v>493.78559999999993</v>
      </c>
    </row>
    <row r="1159" spans="1:19">
      <c r="A1159" s="1">
        <v>1157</v>
      </c>
      <c r="B1159" s="1" t="s">
        <v>130</v>
      </c>
      <c r="C1159" s="1" t="s">
        <v>92</v>
      </c>
      <c r="D1159" s="1" t="s">
        <v>1159</v>
      </c>
      <c r="E1159" s="1" t="s">
        <v>184</v>
      </c>
      <c r="F1159" s="1" t="s">
        <v>52</v>
      </c>
      <c r="G1159" s="1" t="s">
        <v>62</v>
      </c>
      <c r="H1159" s="33" t="str">
        <f>VLOOKUP(Ahmed[[#This Row],[Category]],Code!$C$2:$D$5,2,0)</f>
        <v>O-102</v>
      </c>
      <c r="I1159" s="1" t="s">
        <v>79</v>
      </c>
      <c r="J1159" t="s">
        <v>560</v>
      </c>
      <c r="K1159" s="1">
        <v>62.31</v>
      </c>
      <c r="L1159" s="33">
        <f>Ahmed[[#This Row],[Sales]]*$L$1</f>
        <v>9346.5</v>
      </c>
      <c r="M1159" s="33"/>
      <c r="N11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59" s="33" t="str">
        <f>IF(Ahmed[[#This Row],[Sales]]&gt;=500,"High","low")</f>
        <v>low</v>
      </c>
      <c r="P1159" s="1">
        <v>3</v>
      </c>
      <c r="Q1159" s="1">
        <v>0</v>
      </c>
      <c r="R1159" s="2">
        <v>29.285699999999999</v>
      </c>
      <c r="S1159" s="33">
        <f>Ahmed[[#This Row],[Profit]]-Ahmed[[#This Row],[Discount]]</f>
        <v>29.285699999999999</v>
      </c>
    </row>
    <row r="1160" spans="1:19">
      <c r="A1160" s="1">
        <v>1158</v>
      </c>
      <c r="B1160" s="1" t="s">
        <v>130</v>
      </c>
      <c r="C1160" s="1" t="s">
        <v>92</v>
      </c>
      <c r="D1160" s="1" t="s">
        <v>1159</v>
      </c>
      <c r="E1160" s="1" t="s">
        <v>184</v>
      </c>
      <c r="F1160" s="1" t="s">
        <v>52</v>
      </c>
      <c r="G1160" s="1" t="s">
        <v>53</v>
      </c>
      <c r="H1160" s="33" t="str">
        <f>VLOOKUP(Ahmed[[#This Row],[Category]],Code!$C$2:$D$5,2,0)</f>
        <v>F-101</v>
      </c>
      <c r="I1160" s="1" t="s">
        <v>68</v>
      </c>
      <c r="J1160" t="s">
        <v>550</v>
      </c>
      <c r="K1160" s="1">
        <v>455.1</v>
      </c>
      <c r="L1160" s="33">
        <f>Ahmed[[#This Row],[Sales]]*$L$1</f>
        <v>68265</v>
      </c>
      <c r="M1160" s="33"/>
      <c r="N11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60" s="33" t="str">
        <f>IF(Ahmed[[#This Row],[Sales]]&gt;=500,"High","low")</f>
        <v>low</v>
      </c>
      <c r="P1160" s="1">
        <v>2</v>
      </c>
      <c r="Q1160" s="1">
        <v>0</v>
      </c>
      <c r="R1160" s="2">
        <v>100.12200000000001</v>
      </c>
      <c r="S1160" s="33">
        <f>Ahmed[[#This Row],[Profit]]-Ahmed[[#This Row],[Discount]]</f>
        <v>100.12200000000001</v>
      </c>
    </row>
    <row r="1161" spans="1:19">
      <c r="A1161" s="1">
        <v>1159</v>
      </c>
      <c r="B1161" s="1" t="s">
        <v>48</v>
      </c>
      <c r="C1161" s="1" t="s">
        <v>58</v>
      </c>
      <c r="D1161" s="1" t="s">
        <v>59</v>
      </c>
      <c r="E1161" s="1" t="s">
        <v>60</v>
      </c>
      <c r="F1161" s="1" t="s">
        <v>61</v>
      </c>
      <c r="G1161" s="1" t="s">
        <v>53</v>
      </c>
      <c r="H1161" s="33" t="str">
        <f>VLOOKUP(Ahmed[[#This Row],[Category]],Code!$C$2:$D$5,2,0)</f>
        <v>F-101</v>
      </c>
      <c r="I1161" s="1" t="s">
        <v>56</v>
      </c>
      <c r="J1161" t="s">
        <v>1162</v>
      </c>
      <c r="K1161" s="1">
        <v>195.184</v>
      </c>
      <c r="L1161" s="33">
        <f>Ahmed[[#This Row],[Sales]]*$L$1</f>
        <v>29277.599999999999</v>
      </c>
      <c r="M1161" s="33"/>
      <c r="N11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61" s="33" t="str">
        <f>IF(Ahmed[[#This Row],[Sales]]&gt;=500,"High","low")</f>
        <v>low</v>
      </c>
      <c r="P1161" s="1">
        <v>1</v>
      </c>
      <c r="Q1161" s="1">
        <v>0.2</v>
      </c>
      <c r="R1161" s="2">
        <v>19.518400000000007</v>
      </c>
      <c r="S1161" s="33">
        <f>Ahmed[[#This Row],[Profit]]-Ahmed[[#This Row],[Discount]]</f>
        <v>19.318400000000008</v>
      </c>
    </row>
    <row r="1162" spans="1:19">
      <c r="A1162" s="1">
        <v>1160</v>
      </c>
      <c r="B1162" s="1" t="s">
        <v>65</v>
      </c>
      <c r="C1162" s="1" t="s">
        <v>49</v>
      </c>
      <c r="D1162" s="1" t="s">
        <v>216</v>
      </c>
      <c r="E1162" s="1" t="s">
        <v>145</v>
      </c>
      <c r="F1162" s="1" t="s">
        <v>95</v>
      </c>
      <c r="G1162" s="1" t="s">
        <v>62</v>
      </c>
      <c r="H1162" s="33" t="str">
        <f>VLOOKUP(Ahmed[[#This Row],[Category]],Code!$C$2:$D$5,2,0)</f>
        <v>O-102</v>
      </c>
      <c r="I1162" s="1" t="s">
        <v>81</v>
      </c>
      <c r="J1162" t="s">
        <v>1163</v>
      </c>
      <c r="K1162" s="1">
        <v>362.94</v>
      </c>
      <c r="L1162" s="33">
        <f>Ahmed[[#This Row],[Sales]]*$L$1</f>
        <v>54441</v>
      </c>
      <c r="M1162" s="33"/>
      <c r="N11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62" s="33" t="str">
        <f>IF(Ahmed[[#This Row],[Sales]]&gt;=500,"High","low")</f>
        <v>low</v>
      </c>
      <c r="P1162" s="1">
        <v>3</v>
      </c>
      <c r="Q1162" s="1">
        <v>0</v>
      </c>
      <c r="R1162" s="2">
        <v>90.735000000000014</v>
      </c>
      <c r="S1162" s="33">
        <f>Ahmed[[#This Row],[Profit]]-Ahmed[[#This Row],[Discount]]</f>
        <v>90.735000000000014</v>
      </c>
    </row>
    <row r="1163" spans="1:19">
      <c r="A1163" s="1">
        <v>1161</v>
      </c>
      <c r="B1163" s="1" t="s">
        <v>65</v>
      </c>
      <c r="C1163" s="1" t="s">
        <v>49</v>
      </c>
      <c r="D1163" s="1" t="s">
        <v>216</v>
      </c>
      <c r="E1163" s="1" t="s">
        <v>145</v>
      </c>
      <c r="F1163" s="1" t="s">
        <v>95</v>
      </c>
      <c r="G1163" s="1" t="s">
        <v>62</v>
      </c>
      <c r="H1163" s="33" t="str">
        <f>VLOOKUP(Ahmed[[#This Row],[Category]],Code!$C$2:$D$5,2,0)</f>
        <v>O-102</v>
      </c>
      <c r="I1163" s="1" t="s">
        <v>79</v>
      </c>
      <c r="J1163" t="s">
        <v>186</v>
      </c>
      <c r="K1163" s="1">
        <v>11.54</v>
      </c>
      <c r="L1163" s="33">
        <f>Ahmed[[#This Row],[Sales]]*$L$1</f>
        <v>1730.9999999999998</v>
      </c>
      <c r="M1163" s="33"/>
      <c r="N116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63" s="33" t="str">
        <f>IF(Ahmed[[#This Row],[Sales]]&gt;=500,"High","low")</f>
        <v>low</v>
      </c>
      <c r="P1163" s="1">
        <v>2</v>
      </c>
      <c r="Q1163" s="1">
        <v>0</v>
      </c>
      <c r="R1163" s="2">
        <v>5.77</v>
      </c>
      <c r="S1163" s="33">
        <f>Ahmed[[#This Row],[Profit]]-Ahmed[[#This Row],[Discount]]</f>
        <v>5.77</v>
      </c>
    </row>
    <row r="1164" spans="1:19">
      <c r="A1164" s="1">
        <v>1162</v>
      </c>
      <c r="B1164" s="1" t="s">
        <v>48</v>
      </c>
      <c r="C1164" s="1" t="s">
        <v>49</v>
      </c>
      <c r="D1164" s="1" t="s">
        <v>1164</v>
      </c>
      <c r="E1164" s="1" t="s">
        <v>60</v>
      </c>
      <c r="F1164" s="1" t="s">
        <v>61</v>
      </c>
      <c r="G1164" s="1" t="s">
        <v>62</v>
      </c>
      <c r="H1164" s="33" t="str">
        <f>VLOOKUP(Ahmed[[#This Row],[Category]],Code!$C$2:$D$5,2,0)</f>
        <v>O-102</v>
      </c>
      <c r="I1164" s="1" t="s">
        <v>74</v>
      </c>
      <c r="J1164" t="s">
        <v>125</v>
      </c>
      <c r="K1164" s="1">
        <v>53.94</v>
      </c>
      <c r="L1164" s="33">
        <f>Ahmed[[#This Row],[Sales]]*$L$1</f>
        <v>8091</v>
      </c>
      <c r="M1164" s="33"/>
      <c r="N11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64" s="33" t="str">
        <f>IF(Ahmed[[#This Row],[Sales]]&gt;=500,"High","low")</f>
        <v>low</v>
      </c>
      <c r="P1164" s="1">
        <v>3</v>
      </c>
      <c r="Q1164" s="1">
        <v>0</v>
      </c>
      <c r="R1164" s="2">
        <v>15.642599999999995</v>
      </c>
      <c r="S1164" s="33">
        <f>Ahmed[[#This Row],[Profit]]-Ahmed[[#This Row],[Discount]]</f>
        <v>15.642599999999995</v>
      </c>
    </row>
    <row r="1165" spans="1:19">
      <c r="A1165" s="1">
        <v>1163</v>
      </c>
      <c r="B1165" s="1" t="s">
        <v>65</v>
      </c>
      <c r="C1165" s="1" t="s">
        <v>92</v>
      </c>
      <c r="D1165" s="1" t="s">
        <v>161</v>
      </c>
      <c r="E1165" s="1" t="s">
        <v>162</v>
      </c>
      <c r="F1165" s="1" t="s">
        <v>114</v>
      </c>
      <c r="G1165" s="1" t="s">
        <v>76</v>
      </c>
      <c r="H1165" s="33" t="str">
        <f>VLOOKUP(Ahmed[[#This Row],[Category]],Code!$C$2:$D$5,2,0)</f>
        <v>T-103</v>
      </c>
      <c r="I1165" s="1" t="s">
        <v>77</v>
      </c>
      <c r="J1165" t="s">
        <v>1165</v>
      </c>
      <c r="K1165" s="1">
        <v>9.99</v>
      </c>
      <c r="L1165" s="33">
        <f>Ahmed[[#This Row],[Sales]]*$L$1</f>
        <v>1498.5</v>
      </c>
      <c r="M1165" s="33"/>
      <c r="N116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65" s="33" t="str">
        <f>IF(Ahmed[[#This Row],[Sales]]&gt;=500,"High","low")</f>
        <v>low</v>
      </c>
      <c r="P1165" s="1">
        <v>1</v>
      </c>
      <c r="Q1165" s="1">
        <v>0</v>
      </c>
      <c r="R1165" s="2">
        <v>4.5953999999999997</v>
      </c>
      <c r="S1165" s="33">
        <f>Ahmed[[#This Row],[Profit]]-Ahmed[[#This Row],[Discount]]</f>
        <v>4.5953999999999997</v>
      </c>
    </row>
    <row r="1166" spans="1:19">
      <c r="A1166" s="1">
        <v>1164</v>
      </c>
      <c r="B1166" s="1" t="s">
        <v>65</v>
      </c>
      <c r="C1166" s="1" t="s">
        <v>92</v>
      </c>
      <c r="D1166" s="1" t="s">
        <v>161</v>
      </c>
      <c r="E1166" s="1" t="s">
        <v>162</v>
      </c>
      <c r="F1166" s="1" t="s">
        <v>114</v>
      </c>
      <c r="G1166" s="1" t="s">
        <v>62</v>
      </c>
      <c r="H1166" s="33" t="str">
        <f>VLOOKUP(Ahmed[[#This Row],[Category]],Code!$C$2:$D$5,2,0)</f>
        <v>O-102</v>
      </c>
      <c r="I1166" s="1" t="s">
        <v>79</v>
      </c>
      <c r="J1166" t="s">
        <v>456</v>
      </c>
      <c r="K1166" s="1">
        <v>125.76</v>
      </c>
      <c r="L1166" s="33">
        <f>Ahmed[[#This Row],[Sales]]*$L$1</f>
        <v>18864</v>
      </c>
      <c r="M1166" s="33"/>
      <c r="N11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66" s="33" t="str">
        <f>IF(Ahmed[[#This Row],[Sales]]&gt;=500,"High","low")</f>
        <v>low</v>
      </c>
      <c r="P1166" s="1">
        <v>3</v>
      </c>
      <c r="Q1166" s="1">
        <v>0.2</v>
      </c>
      <c r="R1166" s="2">
        <v>40.872</v>
      </c>
      <c r="S1166" s="33">
        <f>Ahmed[[#This Row],[Profit]]-Ahmed[[#This Row],[Discount]]</f>
        <v>40.671999999999997</v>
      </c>
    </row>
    <row r="1167" spans="1:19">
      <c r="A1167" s="1">
        <v>1165</v>
      </c>
      <c r="B1167" s="1" t="s">
        <v>65</v>
      </c>
      <c r="C1167" s="1" t="s">
        <v>92</v>
      </c>
      <c r="D1167" s="1" t="s">
        <v>161</v>
      </c>
      <c r="E1167" s="1" t="s">
        <v>162</v>
      </c>
      <c r="F1167" s="1" t="s">
        <v>114</v>
      </c>
      <c r="G1167" s="1" t="s">
        <v>62</v>
      </c>
      <c r="H1167" s="33" t="str">
        <f>VLOOKUP(Ahmed[[#This Row],[Category]],Code!$C$2:$D$5,2,0)</f>
        <v>O-102</v>
      </c>
      <c r="I1167" s="1" t="s">
        <v>79</v>
      </c>
      <c r="J1167" t="s">
        <v>1166</v>
      </c>
      <c r="K1167" s="1">
        <v>25.32</v>
      </c>
      <c r="L1167" s="33">
        <f>Ahmed[[#This Row],[Sales]]*$L$1</f>
        <v>3798</v>
      </c>
      <c r="M1167" s="33"/>
      <c r="N11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67" s="33" t="str">
        <f>IF(Ahmed[[#This Row],[Sales]]&gt;=500,"High","low")</f>
        <v>low</v>
      </c>
      <c r="P1167" s="1">
        <v>5</v>
      </c>
      <c r="Q1167" s="1">
        <v>0.2</v>
      </c>
      <c r="R1167" s="2">
        <v>9.1785000000000014</v>
      </c>
      <c r="S1167" s="33">
        <f>Ahmed[[#This Row],[Profit]]-Ahmed[[#This Row],[Discount]]</f>
        <v>8.9785000000000021</v>
      </c>
    </row>
    <row r="1168" spans="1:19">
      <c r="A1168" s="1">
        <v>1166</v>
      </c>
      <c r="B1168" s="1" t="s">
        <v>65</v>
      </c>
      <c r="C1168" s="1" t="s">
        <v>49</v>
      </c>
      <c r="D1168" s="1" t="s">
        <v>187</v>
      </c>
      <c r="E1168" s="1" t="s">
        <v>149</v>
      </c>
      <c r="F1168" s="1" t="s">
        <v>95</v>
      </c>
      <c r="G1168" s="1" t="s">
        <v>62</v>
      </c>
      <c r="H1168" s="33" t="str">
        <f>VLOOKUP(Ahmed[[#This Row],[Category]],Code!$C$2:$D$5,2,0)</f>
        <v>O-102</v>
      </c>
      <c r="I1168" s="1" t="s">
        <v>79</v>
      </c>
      <c r="J1168" t="s">
        <v>950</v>
      </c>
      <c r="K1168" s="1">
        <v>46.8</v>
      </c>
      <c r="L1168" s="33">
        <f>Ahmed[[#This Row],[Sales]]*$L$1</f>
        <v>7020</v>
      </c>
      <c r="M1168" s="33"/>
      <c r="N11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68" s="33" t="str">
        <f>IF(Ahmed[[#This Row],[Sales]]&gt;=500,"High","low")</f>
        <v>low</v>
      </c>
      <c r="P1168" s="1">
        <v>4</v>
      </c>
      <c r="Q1168" s="1">
        <v>0</v>
      </c>
      <c r="R1168" s="2">
        <v>21.059999999999995</v>
      </c>
      <c r="S1168" s="33">
        <f>Ahmed[[#This Row],[Profit]]-Ahmed[[#This Row],[Discount]]</f>
        <v>21.059999999999995</v>
      </c>
    </row>
    <row r="1169" spans="1:19">
      <c r="A1169" s="1">
        <v>1167</v>
      </c>
      <c r="B1169" s="1" t="s">
        <v>528</v>
      </c>
      <c r="C1169" s="1" t="s">
        <v>49</v>
      </c>
      <c r="D1169" s="1" t="s">
        <v>89</v>
      </c>
      <c r="E1169" s="1" t="s">
        <v>90</v>
      </c>
      <c r="F1169" s="1" t="s">
        <v>61</v>
      </c>
      <c r="G1169" s="1" t="s">
        <v>76</v>
      </c>
      <c r="H1169" s="33" t="str">
        <f>VLOOKUP(Ahmed[[#This Row],[Category]],Code!$C$2:$D$5,2,0)</f>
        <v>T-103</v>
      </c>
      <c r="I1169" s="1" t="s">
        <v>118</v>
      </c>
      <c r="J1169" t="s">
        <v>233</v>
      </c>
      <c r="K1169" s="1">
        <v>447.93</v>
      </c>
      <c r="L1169" s="33">
        <f>Ahmed[[#This Row],[Sales]]*$L$1</f>
        <v>67189.5</v>
      </c>
      <c r="M1169" s="33"/>
      <c r="N11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69" s="33" t="str">
        <f>IF(Ahmed[[#This Row],[Sales]]&gt;=500,"High","low")</f>
        <v>low</v>
      </c>
      <c r="P1169" s="1">
        <v>9</v>
      </c>
      <c r="Q1169" s="1">
        <v>0</v>
      </c>
      <c r="R1169" s="2">
        <v>49.272299999999987</v>
      </c>
      <c r="S1169" s="33">
        <f>Ahmed[[#This Row],[Profit]]-Ahmed[[#This Row],[Discount]]</f>
        <v>49.272299999999987</v>
      </c>
    </row>
    <row r="1170" spans="1:19">
      <c r="A1170" s="1">
        <v>1168</v>
      </c>
      <c r="B1170" s="1" t="s">
        <v>48</v>
      </c>
      <c r="C1170" s="1" t="s">
        <v>49</v>
      </c>
      <c r="D1170" s="1" t="s">
        <v>161</v>
      </c>
      <c r="E1170" s="1" t="s">
        <v>162</v>
      </c>
      <c r="F1170" s="1" t="s">
        <v>114</v>
      </c>
      <c r="G1170" s="1" t="s">
        <v>53</v>
      </c>
      <c r="H1170" s="33" t="str">
        <f>VLOOKUP(Ahmed[[#This Row],[Category]],Code!$C$2:$D$5,2,0)</f>
        <v>F-101</v>
      </c>
      <c r="I1170" s="1" t="s">
        <v>72</v>
      </c>
      <c r="J1170" t="s">
        <v>1167</v>
      </c>
      <c r="K1170" s="1">
        <v>109.48</v>
      </c>
      <c r="L1170" s="33">
        <f>Ahmed[[#This Row],[Sales]]*$L$1</f>
        <v>16422</v>
      </c>
      <c r="M1170" s="33"/>
      <c r="N11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70" s="33" t="str">
        <f>IF(Ahmed[[#This Row],[Sales]]&gt;=500,"High","low")</f>
        <v>low</v>
      </c>
      <c r="P1170" s="1">
        <v>2</v>
      </c>
      <c r="Q1170" s="1">
        <v>0</v>
      </c>
      <c r="R1170" s="2">
        <v>33.938800000000001</v>
      </c>
      <c r="S1170" s="33">
        <f>Ahmed[[#This Row],[Profit]]-Ahmed[[#This Row],[Discount]]</f>
        <v>33.938800000000001</v>
      </c>
    </row>
    <row r="1171" spans="1:19">
      <c r="A1171" s="1">
        <v>1169</v>
      </c>
      <c r="B1171" s="1" t="s">
        <v>48</v>
      </c>
      <c r="C1171" s="1" t="s">
        <v>49</v>
      </c>
      <c r="D1171" s="1" t="s">
        <v>161</v>
      </c>
      <c r="E1171" s="1" t="s">
        <v>162</v>
      </c>
      <c r="F1171" s="1" t="s">
        <v>114</v>
      </c>
      <c r="G1171" s="1" t="s">
        <v>62</v>
      </c>
      <c r="H1171" s="33" t="str">
        <f>VLOOKUP(Ahmed[[#This Row],[Category]],Code!$C$2:$D$5,2,0)</f>
        <v>O-102</v>
      </c>
      <c r="I1171" s="1" t="s">
        <v>70</v>
      </c>
      <c r="J1171" t="s">
        <v>193</v>
      </c>
      <c r="K1171" s="1">
        <v>272.94</v>
      </c>
      <c r="L1171" s="33">
        <f>Ahmed[[#This Row],[Sales]]*$L$1</f>
        <v>40941</v>
      </c>
      <c r="M1171" s="33"/>
      <c r="N11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71" s="33" t="str">
        <f>IF(Ahmed[[#This Row],[Sales]]&gt;=500,"High","low")</f>
        <v>low</v>
      </c>
      <c r="P1171" s="1">
        <v>3</v>
      </c>
      <c r="Q1171" s="1">
        <v>0</v>
      </c>
      <c r="R1171" s="2">
        <v>0</v>
      </c>
      <c r="S1171" s="33">
        <f>Ahmed[[#This Row],[Profit]]-Ahmed[[#This Row],[Discount]]</f>
        <v>0</v>
      </c>
    </row>
    <row r="1172" spans="1:19">
      <c r="A1172" s="1">
        <v>1170</v>
      </c>
      <c r="B1172" s="1" t="s">
        <v>48</v>
      </c>
      <c r="C1172" s="1" t="s">
        <v>49</v>
      </c>
      <c r="D1172" s="1" t="s">
        <v>161</v>
      </c>
      <c r="E1172" s="1" t="s">
        <v>162</v>
      </c>
      <c r="F1172" s="1" t="s">
        <v>114</v>
      </c>
      <c r="G1172" s="1" t="s">
        <v>62</v>
      </c>
      <c r="H1172" s="33" t="str">
        <f>VLOOKUP(Ahmed[[#This Row],[Category]],Code!$C$2:$D$5,2,0)</f>
        <v>O-102</v>
      </c>
      <c r="I1172" s="1" t="s">
        <v>87</v>
      </c>
      <c r="J1172" t="s">
        <v>1168</v>
      </c>
      <c r="K1172" s="1">
        <v>19.440000000000001</v>
      </c>
      <c r="L1172" s="33">
        <f>Ahmed[[#This Row],[Sales]]*$L$1</f>
        <v>2916</v>
      </c>
      <c r="M1172" s="33"/>
      <c r="N11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72" s="33" t="str">
        <f>IF(Ahmed[[#This Row],[Sales]]&gt;=500,"High","low")</f>
        <v>low</v>
      </c>
      <c r="P1172" s="1">
        <v>3</v>
      </c>
      <c r="Q1172" s="1">
        <v>0</v>
      </c>
      <c r="R1172" s="2">
        <v>9.3312000000000008</v>
      </c>
      <c r="S1172" s="33">
        <f>Ahmed[[#This Row],[Profit]]-Ahmed[[#This Row],[Discount]]</f>
        <v>9.3312000000000008</v>
      </c>
    </row>
    <row r="1173" spans="1:19">
      <c r="A1173" s="1">
        <v>1171</v>
      </c>
      <c r="B1173" s="1" t="s">
        <v>48</v>
      </c>
      <c r="C1173" s="1" t="s">
        <v>49</v>
      </c>
      <c r="D1173" s="1" t="s">
        <v>161</v>
      </c>
      <c r="E1173" s="1" t="s">
        <v>162</v>
      </c>
      <c r="F1173" s="1" t="s">
        <v>114</v>
      </c>
      <c r="G1173" s="1" t="s">
        <v>62</v>
      </c>
      <c r="H1173" s="33" t="str">
        <f>VLOOKUP(Ahmed[[#This Row],[Category]],Code!$C$2:$D$5,2,0)</f>
        <v>O-102</v>
      </c>
      <c r="I1173" s="1" t="s">
        <v>70</v>
      </c>
      <c r="J1173" t="s">
        <v>1169</v>
      </c>
      <c r="K1173" s="1">
        <v>31.92</v>
      </c>
      <c r="L1173" s="33">
        <f>Ahmed[[#This Row],[Sales]]*$L$1</f>
        <v>4788</v>
      </c>
      <c r="M1173" s="33"/>
      <c r="N11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73" s="33" t="str">
        <f>IF(Ahmed[[#This Row],[Sales]]&gt;=500,"High","low")</f>
        <v>low</v>
      </c>
      <c r="P1173" s="1">
        <v>4</v>
      </c>
      <c r="Q1173" s="1">
        <v>0</v>
      </c>
      <c r="R1173" s="2">
        <v>8.299199999999999</v>
      </c>
      <c r="S1173" s="33">
        <f>Ahmed[[#This Row],[Profit]]-Ahmed[[#This Row],[Discount]]</f>
        <v>8.299199999999999</v>
      </c>
    </row>
    <row r="1174" spans="1:19">
      <c r="A1174" s="1">
        <v>1172</v>
      </c>
      <c r="B1174" s="1" t="s">
        <v>65</v>
      </c>
      <c r="C1174" s="1" t="s">
        <v>49</v>
      </c>
      <c r="D1174" s="1" t="s">
        <v>1170</v>
      </c>
      <c r="E1174" s="1" t="s">
        <v>149</v>
      </c>
      <c r="F1174" s="1" t="s">
        <v>95</v>
      </c>
      <c r="G1174" s="1" t="s">
        <v>62</v>
      </c>
      <c r="H1174" s="33" t="str">
        <f>VLOOKUP(Ahmed[[#This Row],[Category]],Code!$C$2:$D$5,2,0)</f>
        <v>O-102</v>
      </c>
      <c r="I1174" s="1" t="s">
        <v>87</v>
      </c>
      <c r="J1174" t="s">
        <v>1171</v>
      </c>
      <c r="K1174" s="1">
        <v>22.38</v>
      </c>
      <c r="L1174" s="33">
        <f>Ahmed[[#This Row],[Sales]]*$L$1</f>
        <v>3357</v>
      </c>
      <c r="M1174" s="33"/>
      <c r="N11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74" s="33" t="str">
        <f>IF(Ahmed[[#This Row],[Sales]]&gt;=500,"High","low")</f>
        <v>low</v>
      </c>
      <c r="P1174" s="1">
        <v>2</v>
      </c>
      <c r="Q1174" s="1">
        <v>0</v>
      </c>
      <c r="R1174" s="2">
        <v>10.7424</v>
      </c>
      <c r="S1174" s="33">
        <f>Ahmed[[#This Row],[Profit]]-Ahmed[[#This Row],[Discount]]</f>
        <v>10.7424</v>
      </c>
    </row>
    <row r="1175" spans="1:19">
      <c r="A1175" s="1">
        <v>1173</v>
      </c>
      <c r="B1175" s="1" t="s">
        <v>65</v>
      </c>
      <c r="C1175" s="1" t="s">
        <v>49</v>
      </c>
      <c r="D1175" s="1" t="s">
        <v>59</v>
      </c>
      <c r="E1175" s="1" t="s">
        <v>60</v>
      </c>
      <c r="F1175" s="1" t="s">
        <v>61</v>
      </c>
      <c r="G1175" s="1" t="s">
        <v>62</v>
      </c>
      <c r="H1175" s="33" t="str">
        <f>VLOOKUP(Ahmed[[#This Row],[Category]],Code!$C$2:$D$5,2,0)</f>
        <v>O-102</v>
      </c>
      <c r="I1175" s="1" t="s">
        <v>79</v>
      </c>
      <c r="J1175" t="s">
        <v>1172</v>
      </c>
      <c r="K1175" s="1">
        <v>16.520000000000003</v>
      </c>
      <c r="L1175" s="33">
        <f>Ahmed[[#This Row],[Sales]]*$L$1</f>
        <v>2478.0000000000005</v>
      </c>
      <c r="M1175" s="33"/>
      <c r="N11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75" s="33" t="str">
        <f>IF(Ahmed[[#This Row],[Sales]]&gt;=500,"High","low")</f>
        <v>low</v>
      </c>
      <c r="P1175" s="1">
        <v>5</v>
      </c>
      <c r="Q1175" s="1">
        <v>0.2</v>
      </c>
      <c r="R1175" s="2">
        <v>5.5754999999999999</v>
      </c>
      <c r="S1175" s="33">
        <f>Ahmed[[#This Row],[Profit]]-Ahmed[[#This Row],[Discount]]</f>
        <v>5.3754999999999997</v>
      </c>
    </row>
    <row r="1176" spans="1:19">
      <c r="A1176" s="1">
        <v>1174</v>
      </c>
      <c r="B1176" s="1" t="s">
        <v>65</v>
      </c>
      <c r="C1176" s="1" t="s">
        <v>49</v>
      </c>
      <c r="D1176" s="1" t="s">
        <v>262</v>
      </c>
      <c r="E1176" s="1" t="s">
        <v>139</v>
      </c>
      <c r="F1176" s="1" t="s">
        <v>95</v>
      </c>
      <c r="G1176" s="1" t="s">
        <v>62</v>
      </c>
      <c r="H1176" s="33" t="str">
        <f>VLOOKUP(Ahmed[[#This Row],[Category]],Code!$C$2:$D$5,2,0)</f>
        <v>O-102</v>
      </c>
      <c r="I1176" s="1" t="s">
        <v>79</v>
      </c>
      <c r="J1176" t="s">
        <v>894</v>
      </c>
      <c r="K1176" s="1">
        <v>5.1759999999999984</v>
      </c>
      <c r="L1176" s="33">
        <f>Ahmed[[#This Row],[Sales]]*$L$1</f>
        <v>776.39999999999975</v>
      </c>
      <c r="M1176" s="33"/>
      <c r="N117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176" s="33" t="str">
        <f>IF(Ahmed[[#This Row],[Sales]]&gt;=500,"High","low")</f>
        <v>low</v>
      </c>
      <c r="P1176" s="1">
        <v>4</v>
      </c>
      <c r="Q1176" s="1">
        <v>0.8</v>
      </c>
      <c r="R1176" s="2">
        <v>-7.7640000000000011</v>
      </c>
      <c r="S1176" s="33">
        <f>Ahmed[[#This Row],[Profit]]-Ahmed[[#This Row],[Discount]]</f>
        <v>-8.5640000000000018</v>
      </c>
    </row>
    <row r="1177" spans="1:19">
      <c r="A1177" s="1">
        <v>1175</v>
      </c>
      <c r="B1177" s="1" t="s">
        <v>130</v>
      </c>
      <c r="C1177" s="1" t="s">
        <v>58</v>
      </c>
      <c r="D1177" s="1" t="s">
        <v>161</v>
      </c>
      <c r="E1177" s="1" t="s">
        <v>162</v>
      </c>
      <c r="F1177" s="1" t="s">
        <v>114</v>
      </c>
      <c r="G1177" s="1" t="s">
        <v>62</v>
      </c>
      <c r="H1177" s="33" t="str">
        <f>VLOOKUP(Ahmed[[#This Row],[Category]],Code!$C$2:$D$5,2,0)</f>
        <v>O-102</v>
      </c>
      <c r="I1177" s="1" t="s">
        <v>79</v>
      </c>
      <c r="J1177" t="s">
        <v>1173</v>
      </c>
      <c r="K1177" s="1">
        <v>50.112000000000002</v>
      </c>
      <c r="L1177" s="33">
        <f>Ahmed[[#This Row],[Sales]]*$L$1</f>
        <v>7516.8</v>
      </c>
      <c r="M1177" s="33"/>
      <c r="N11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77" s="33" t="str">
        <f>IF(Ahmed[[#This Row],[Sales]]&gt;=500,"High","low")</f>
        <v>low</v>
      </c>
      <c r="P1177" s="1">
        <v>6</v>
      </c>
      <c r="Q1177" s="1">
        <v>0.2</v>
      </c>
      <c r="R1177" s="2">
        <v>16.2864</v>
      </c>
      <c r="S1177" s="33">
        <f>Ahmed[[#This Row],[Profit]]-Ahmed[[#This Row],[Discount]]</f>
        <v>16.086400000000001</v>
      </c>
    </row>
    <row r="1178" spans="1:19">
      <c r="A1178" s="1">
        <v>1176</v>
      </c>
      <c r="B1178" s="1" t="s">
        <v>65</v>
      </c>
      <c r="C1178" s="1" t="s">
        <v>92</v>
      </c>
      <c r="D1178" s="1" t="s">
        <v>85</v>
      </c>
      <c r="E1178" s="1" t="s">
        <v>974</v>
      </c>
      <c r="F1178" s="1" t="s">
        <v>114</v>
      </c>
      <c r="G1178" s="1" t="s">
        <v>62</v>
      </c>
      <c r="H1178" s="33" t="str">
        <f>VLOOKUP(Ahmed[[#This Row],[Category]],Code!$C$2:$D$5,2,0)</f>
        <v>O-102</v>
      </c>
      <c r="I1178" s="1" t="s">
        <v>278</v>
      </c>
      <c r="J1178" t="s">
        <v>936</v>
      </c>
      <c r="K1178" s="1">
        <v>27.93</v>
      </c>
      <c r="L1178" s="33">
        <f>Ahmed[[#This Row],[Sales]]*$L$1</f>
        <v>4189.5</v>
      </c>
      <c r="M1178" s="33"/>
      <c r="N11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78" s="33" t="str">
        <f>IF(Ahmed[[#This Row],[Sales]]&gt;=500,"High","low")</f>
        <v>low</v>
      </c>
      <c r="P1178" s="1">
        <v>3</v>
      </c>
      <c r="Q1178" s="1">
        <v>0</v>
      </c>
      <c r="R1178" s="2">
        <v>8.0996999999999986</v>
      </c>
      <c r="S1178" s="33">
        <f>Ahmed[[#This Row],[Profit]]-Ahmed[[#This Row],[Discount]]</f>
        <v>8.0996999999999986</v>
      </c>
    </row>
    <row r="1179" spans="1:19">
      <c r="A1179" s="1">
        <v>1177</v>
      </c>
      <c r="B1179" s="1" t="s">
        <v>48</v>
      </c>
      <c r="C1179" s="1" t="s">
        <v>92</v>
      </c>
      <c r="D1179" s="1" t="s">
        <v>59</v>
      </c>
      <c r="E1179" s="1" t="s">
        <v>60</v>
      </c>
      <c r="F1179" s="1" t="s">
        <v>61</v>
      </c>
      <c r="G1179" s="1" t="s">
        <v>62</v>
      </c>
      <c r="H1179" s="33" t="str">
        <f>VLOOKUP(Ahmed[[#This Row],[Category]],Code!$C$2:$D$5,2,0)</f>
        <v>O-102</v>
      </c>
      <c r="I1179" s="1" t="s">
        <v>63</v>
      </c>
      <c r="J1179" t="s">
        <v>1174</v>
      </c>
      <c r="K1179" s="1">
        <v>11.56</v>
      </c>
      <c r="L1179" s="33">
        <f>Ahmed[[#This Row],[Sales]]*$L$1</f>
        <v>1734</v>
      </c>
      <c r="M1179" s="33"/>
      <c r="N117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79" s="33" t="str">
        <f>IF(Ahmed[[#This Row],[Sales]]&gt;=500,"High","low")</f>
        <v>low</v>
      </c>
      <c r="P1179" s="1">
        <v>4</v>
      </c>
      <c r="Q1179" s="1">
        <v>0</v>
      </c>
      <c r="R1179" s="2">
        <v>5.4332000000000003</v>
      </c>
      <c r="S1179" s="33">
        <f>Ahmed[[#This Row],[Profit]]-Ahmed[[#This Row],[Discount]]</f>
        <v>5.4332000000000003</v>
      </c>
    </row>
    <row r="1180" spans="1:19">
      <c r="A1180" s="1">
        <v>1178</v>
      </c>
      <c r="B1180" s="1" t="s">
        <v>65</v>
      </c>
      <c r="C1180" s="1" t="s">
        <v>49</v>
      </c>
      <c r="D1180" s="1" t="s">
        <v>1175</v>
      </c>
      <c r="E1180" s="1" t="s">
        <v>983</v>
      </c>
      <c r="F1180" s="1" t="s">
        <v>114</v>
      </c>
      <c r="G1180" s="1" t="s">
        <v>53</v>
      </c>
      <c r="H1180" s="33" t="str">
        <f>VLOOKUP(Ahmed[[#This Row],[Category]],Code!$C$2:$D$5,2,0)</f>
        <v>F-101</v>
      </c>
      <c r="I1180" s="1" t="s">
        <v>56</v>
      </c>
      <c r="J1180" t="s">
        <v>1176</v>
      </c>
      <c r="K1180" s="1">
        <v>172.5</v>
      </c>
      <c r="L1180" s="33">
        <f>Ahmed[[#This Row],[Sales]]*$L$1</f>
        <v>25875</v>
      </c>
      <c r="M1180" s="33"/>
      <c r="N11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80" s="33" t="str">
        <f>IF(Ahmed[[#This Row],[Sales]]&gt;=500,"High","low")</f>
        <v>low</v>
      </c>
      <c r="P1180" s="1">
        <v>2</v>
      </c>
      <c r="Q1180" s="1">
        <v>0</v>
      </c>
      <c r="R1180" s="2">
        <v>51.749999999999986</v>
      </c>
      <c r="S1180" s="33">
        <f>Ahmed[[#This Row],[Profit]]-Ahmed[[#This Row],[Discount]]</f>
        <v>51.749999999999986</v>
      </c>
    </row>
    <row r="1181" spans="1:19">
      <c r="A1181" s="1">
        <v>1179</v>
      </c>
      <c r="B1181" s="1" t="s">
        <v>65</v>
      </c>
      <c r="C1181" s="1" t="s">
        <v>49</v>
      </c>
      <c r="D1181" s="1" t="s">
        <v>1175</v>
      </c>
      <c r="E1181" s="1" t="s">
        <v>983</v>
      </c>
      <c r="F1181" s="1" t="s">
        <v>114</v>
      </c>
      <c r="G1181" s="1" t="s">
        <v>76</v>
      </c>
      <c r="H1181" s="33" t="str">
        <f>VLOOKUP(Ahmed[[#This Row],[Category]],Code!$C$2:$D$5,2,0)</f>
        <v>T-103</v>
      </c>
      <c r="I1181" s="1" t="s">
        <v>77</v>
      </c>
      <c r="J1181" t="s">
        <v>319</v>
      </c>
      <c r="K1181" s="1">
        <v>179.97</v>
      </c>
      <c r="L1181" s="33">
        <f>Ahmed[[#This Row],[Sales]]*$L$1</f>
        <v>26995.5</v>
      </c>
      <c r="M1181" s="33"/>
      <c r="N11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81" s="33" t="str">
        <f>IF(Ahmed[[#This Row],[Sales]]&gt;=500,"High","low")</f>
        <v>low</v>
      </c>
      <c r="P1181" s="1">
        <v>3</v>
      </c>
      <c r="Q1181" s="1">
        <v>0</v>
      </c>
      <c r="R1181" s="2">
        <v>44.992500000000007</v>
      </c>
      <c r="S1181" s="33">
        <f>Ahmed[[#This Row],[Profit]]-Ahmed[[#This Row],[Discount]]</f>
        <v>44.992500000000007</v>
      </c>
    </row>
    <row r="1182" spans="1:19">
      <c r="A1182" s="1">
        <v>1180</v>
      </c>
      <c r="B1182" s="1" t="s">
        <v>48</v>
      </c>
      <c r="C1182" s="1" t="s">
        <v>92</v>
      </c>
      <c r="D1182" s="1" t="s">
        <v>128</v>
      </c>
      <c r="E1182" s="1" t="s">
        <v>94</v>
      </c>
      <c r="F1182" s="1" t="s">
        <v>95</v>
      </c>
      <c r="G1182" s="1" t="s">
        <v>76</v>
      </c>
      <c r="H1182" s="33" t="str">
        <f>VLOOKUP(Ahmed[[#This Row],[Category]],Code!$C$2:$D$5,2,0)</f>
        <v>T-103</v>
      </c>
      <c r="I1182" s="1" t="s">
        <v>118</v>
      </c>
      <c r="J1182" t="s">
        <v>888</v>
      </c>
      <c r="K1182" s="1">
        <v>258.69600000000003</v>
      </c>
      <c r="L1182" s="33">
        <f>Ahmed[[#This Row],[Sales]]*$L$1</f>
        <v>38804.400000000001</v>
      </c>
      <c r="M1182" s="33"/>
      <c r="N11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82" s="33" t="str">
        <f>IF(Ahmed[[#This Row],[Sales]]&gt;=500,"High","low")</f>
        <v>low</v>
      </c>
      <c r="P1182" s="1">
        <v>3</v>
      </c>
      <c r="Q1182" s="1">
        <v>0.2</v>
      </c>
      <c r="R1182" s="2">
        <v>64.674000000000007</v>
      </c>
      <c r="S1182" s="33">
        <f>Ahmed[[#This Row],[Profit]]-Ahmed[[#This Row],[Discount]]</f>
        <v>64.474000000000004</v>
      </c>
    </row>
    <row r="1183" spans="1:19">
      <c r="A1183" s="1">
        <v>1181</v>
      </c>
      <c r="B1183" s="1" t="s">
        <v>65</v>
      </c>
      <c r="C1183" s="1" t="s">
        <v>49</v>
      </c>
      <c r="D1183" s="1" t="s">
        <v>468</v>
      </c>
      <c r="E1183" s="1" t="s">
        <v>351</v>
      </c>
      <c r="F1183" s="1" t="s">
        <v>114</v>
      </c>
      <c r="G1183" s="1" t="s">
        <v>76</v>
      </c>
      <c r="H1183" s="33" t="str">
        <f>VLOOKUP(Ahmed[[#This Row],[Category]],Code!$C$2:$D$5,2,0)</f>
        <v>T-103</v>
      </c>
      <c r="I1183" s="1" t="s">
        <v>77</v>
      </c>
      <c r="J1183" t="s">
        <v>1177</v>
      </c>
      <c r="K1183" s="1">
        <v>1322.93</v>
      </c>
      <c r="L1183" s="33">
        <f>Ahmed[[#This Row],[Sales]]*$L$1</f>
        <v>198439.5</v>
      </c>
      <c r="M1183" s="33"/>
      <c r="N11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83" s="33" t="str">
        <f>IF(Ahmed[[#This Row],[Sales]]&gt;=500,"High","low")</f>
        <v>High</v>
      </c>
      <c r="P1183" s="1">
        <v>7</v>
      </c>
      <c r="Q1183" s="1">
        <v>0</v>
      </c>
      <c r="R1183" s="2">
        <v>357.19110000000001</v>
      </c>
      <c r="S1183" s="33">
        <f>Ahmed[[#This Row],[Profit]]-Ahmed[[#This Row],[Discount]]</f>
        <v>357.19110000000001</v>
      </c>
    </row>
    <row r="1184" spans="1:19">
      <c r="A1184" s="1">
        <v>1182</v>
      </c>
      <c r="B1184" s="1" t="s">
        <v>65</v>
      </c>
      <c r="C1184" s="1" t="s">
        <v>49</v>
      </c>
      <c r="D1184" s="1" t="s">
        <v>468</v>
      </c>
      <c r="E1184" s="1" t="s">
        <v>351</v>
      </c>
      <c r="F1184" s="1" t="s">
        <v>114</v>
      </c>
      <c r="G1184" s="1" t="s">
        <v>62</v>
      </c>
      <c r="H1184" s="33" t="str">
        <f>VLOOKUP(Ahmed[[#This Row],[Category]],Code!$C$2:$D$5,2,0)</f>
        <v>O-102</v>
      </c>
      <c r="I1184" s="1" t="s">
        <v>74</v>
      </c>
      <c r="J1184" t="s">
        <v>1178</v>
      </c>
      <c r="K1184" s="1">
        <v>3.76</v>
      </c>
      <c r="L1184" s="33">
        <f>Ahmed[[#This Row],[Sales]]*$L$1</f>
        <v>564</v>
      </c>
      <c r="M1184" s="33"/>
      <c r="N118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184" s="33" t="str">
        <f>IF(Ahmed[[#This Row],[Sales]]&gt;=500,"High","low")</f>
        <v>low</v>
      </c>
      <c r="P1184" s="1">
        <v>2</v>
      </c>
      <c r="Q1184" s="1">
        <v>0</v>
      </c>
      <c r="R1184" s="2">
        <v>1.0903999999999998</v>
      </c>
      <c r="S1184" s="33">
        <f>Ahmed[[#This Row],[Profit]]-Ahmed[[#This Row],[Discount]]</f>
        <v>1.0903999999999998</v>
      </c>
    </row>
    <row r="1185" spans="1:19">
      <c r="A1185" s="1">
        <v>1183</v>
      </c>
      <c r="B1185" s="1" t="s">
        <v>130</v>
      </c>
      <c r="C1185" s="1" t="s">
        <v>49</v>
      </c>
      <c r="D1185" s="1" t="s">
        <v>609</v>
      </c>
      <c r="E1185" s="1" t="s">
        <v>86</v>
      </c>
      <c r="F1185" s="1" t="s">
        <v>52</v>
      </c>
      <c r="G1185" s="1" t="s">
        <v>62</v>
      </c>
      <c r="H1185" s="33" t="str">
        <f>VLOOKUP(Ahmed[[#This Row],[Category]],Code!$C$2:$D$5,2,0)</f>
        <v>O-102</v>
      </c>
      <c r="I1185" s="1" t="s">
        <v>123</v>
      </c>
      <c r="J1185" t="s">
        <v>252</v>
      </c>
      <c r="K1185" s="1">
        <v>21.744</v>
      </c>
      <c r="L1185" s="33">
        <f>Ahmed[[#This Row],[Sales]]*$L$1</f>
        <v>3261.6</v>
      </c>
      <c r="M1185" s="33"/>
      <c r="N11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85" s="33" t="str">
        <f>IF(Ahmed[[#This Row],[Sales]]&gt;=500,"High","low")</f>
        <v>low</v>
      </c>
      <c r="P1185" s="1">
        <v>1</v>
      </c>
      <c r="Q1185" s="1">
        <v>0.2</v>
      </c>
      <c r="R1185" s="2">
        <v>7.3385999999999996</v>
      </c>
      <c r="S1185" s="33">
        <f>Ahmed[[#This Row],[Profit]]-Ahmed[[#This Row],[Discount]]</f>
        <v>7.1385999999999994</v>
      </c>
    </row>
    <row r="1186" spans="1:19">
      <c r="A1186" s="1">
        <v>1184</v>
      </c>
      <c r="B1186" s="1" t="s">
        <v>130</v>
      </c>
      <c r="C1186" s="1" t="s">
        <v>49</v>
      </c>
      <c r="D1186" s="1" t="s">
        <v>609</v>
      </c>
      <c r="E1186" s="1" t="s">
        <v>86</v>
      </c>
      <c r="F1186" s="1" t="s">
        <v>52</v>
      </c>
      <c r="G1186" s="1" t="s">
        <v>76</v>
      </c>
      <c r="H1186" s="33" t="str">
        <f>VLOOKUP(Ahmed[[#This Row],[Category]],Code!$C$2:$D$5,2,0)</f>
        <v>T-103</v>
      </c>
      <c r="I1186" s="1" t="s">
        <v>77</v>
      </c>
      <c r="J1186" t="s">
        <v>1179</v>
      </c>
      <c r="K1186" s="1">
        <v>7.92</v>
      </c>
      <c r="L1186" s="33">
        <f>Ahmed[[#This Row],[Sales]]*$L$1</f>
        <v>1188</v>
      </c>
      <c r="M1186" s="33"/>
      <c r="N118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86" s="33" t="str">
        <f>IF(Ahmed[[#This Row],[Sales]]&gt;=500,"High","low")</f>
        <v>low</v>
      </c>
      <c r="P1186" s="1">
        <v>5</v>
      </c>
      <c r="Q1186" s="1">
        <v>0.2</v>
      </c>
      <c r="R1186" s="2">
        <v>0.69300000000000006</v>
      </c>
      <c r="S1186" s="33">
        <f>Ahmed[[#This Row],[Profit]]-Ahmed[[#This Row],[Discount]]</f>
        <v>0.49300000000000005</v>
      </c>
    </row>
    <row r="1187" spans="1:19">
      <c r="A1187" s="1">
        <v>1185</v>
      </c>
      <c r="B1187" s="1" t="s">
        <v>65</v>
      </c>
      <c r="C1187" s="1" t="s">
        <v>58</v>
      </c>
      <c r="D1187" s="1" t="s">
        <v>89</v>
      </c>
      <c r="E1187" s="1" t="s">
        <v>90</v>
      </c>
      <c r="F1187" s="1" t="s">
        <v>61</v>
      </c>
      <c r="G1187" s="1" t="s">
        <v>62</v>
      </c>
      <c r="H1187" s="33" t="str">
        <f>VLOOKUP(Ahmed[[#This Row],[Category]],Code!$C$2:$D$5,2,0)</f>
        <v>O-102</v>
      </c>
      <c r="I1187" s="1" t="s">
        <v>79</v>
      </c>
      <c r="J1187" t="s">
        <v>1180</v>
      </c>
      <c r="K1187" s="1">
        <v>12.096000000000002</v>
      </c>
      <c r="L1187" s="33">
        <f>Ahmed[[#This Row],[Sales]]*$L$1</f>
        <v>1814.4000000000003</v>
      </c>
      <c r="M1187" s="33"/>
      <c r="N118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187" s="33" t="str">
        <f>IF(Ahmed[[#This Row],[Sales]]&gt;=500,"High","low")</f>
        <v>low</v>
      </c>
      <c r="P1187" s="1">
        <v>7</v>
      </c>
      <c r="Q1187" s="1">
        <v>0.2</v>
      </c>
      <c r="R1187" s="2">
        <v>4.2335999999999991</v>
      </c>
      <c r="S1187" s="33">
        <f>Ahmed[[#This Row],[Profit]]-Ahmed[[#This Row],[Discount]]</f>
        <v>4.033599999999999</v>
      </c>
    </row>
    <row r="1188" spans="1:19">
      <c r="A1188" s="1">
        <v>1186</v>
      </c>
      <c r="B1188" s="1" t="s">
        <v>65</v>
      </c>
      <c r="C1188" s="1" t="s">
        <v>58</v>
      </c>
      <c r="D1188" s="1" t="s">
        <v>89</v>
      </c>
      <c r="E1188" s="1" t="s">
        <v>90</v>
      </c>
      <c r="F1188" s="1" t="s">
        <v>61</v>
      </c>
      <c r="G1188" s="1" t="s">
        <v>62</v>
      </c>
      <c r="H1188" s="33" t="str">
        <f>VLOOKUP(Ahmed[[#This Row],[Category]],Code!$C$2:$D$5,2,0)</f>
        <v>O-102</v>
      </c>
      <c r="I1188" s="1" t="s">
        <v>70</v>
      </c>
      <c r="J1188" t="s">
        <v>1181</v>
      </c>
      <c r="K1188" s="1">
        <v>485.88</v>
      </c>
      <c r="L1188" s="33">
        <f>Ahmed[[#This Row],[Sales]]*$L$1</f>
        <v>72882</v>
      </c>
      <c r="M1188" s="33"/>
      <c r="N11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88" s="33" t="str">
        <f>IF(Ahmed[[#This Row],[Sales]]&gt;=500,"High","low")</f>
        <v>low</v>
      </c>
      <c r="P1188" s="1">
        <v>6</v>
      </c>
      <c r="Q1188" s="1">
        <v>0</v>
      </c>
      <c r="R1188" s="2">
        <v>9.7176000000000329</v>
      </c>
      <c r="S1188" s="33">
        <f>Ahmed[[#This Row],[Profit]]-Ahmed[[#This Row],[Discount]]</f>
        <v>9.7176000000000329</v>
      </c>
    </row>
    <row r="1189" spans="1:19">
      <c r="A1189" s="1">
        <v>1187</v>
      </c>
      <c r="B1189" s="1" t="s">
        <v>65</v>
      </c>
      <c r="C1189" s="1" t="s">
        <v>58</v>
      </c>
      <c r="D1189" s="1" t="s">
        <v>89</v>
      </c>
      <c r="E1189" s="1" t="s">
        <v>90</v>
      </c>
      <c r="F1189" s="1" t="s">
        <v>61</v>
      </c>
      <c r="G1189" s="1" t="s">
        <v>62</v>
      </c>
      <c r="H1189" s="33" t="str">
        <f>VLOOKUP(Ahmed[[#This Row],[Category]],Code!$C$2:$D$5,2,0)</f>
        <v>O-102</v>
      </c>
      <c r="I1189" s="1" t="s">
        <v>87</v>
      </c>
      <c r="J1189" t="s">
        <v>846</v>
      </c>
      <c r="K1189" s="1">
        <v>25.92</v>
      </c>
      <c r="L1189" s="33">
        <f>Ahmed[[#This Row],[Sales]]*$L$1</f>
        <v>3888.0000000000005</v>
      </c>
      <c r="M1189" s="33"/>
      <c r="N11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89" s="33" t="str">
        <f>IF(Ahmed[[#This Row],[Sales]]&gt;=500,"High","low")</f>
        <v>low</v>
      </c>
      <c r="P1189" s="1">
        <v>4</v>
      </c>
      <c r="Q1189" s="1">
        <v>0</v>
      </c>
      <c r="R1189" s="2">
        <v>12.441600000000001</v>
      </c>
      <c r="S1189" s="33">
        <f>Ahmed[[#This Row],[Profit]]-Ahmed[[#This Row],[Discount]]</f>
        <v>12.441600000000001</v>
      </c>
    </row>
    <row r="1190" spans="1:19">
      <c r="A1190" s="1">
        <v>1188</v>
      </c>
      <c r="B1190" s="1" t="s">
        <v>65</v>
      </c>
      <c r="C1190" s="1" t="s">
        <v>58</v>
      </c>
      <c r="D1190" s="1" t="s">
        <v>89</v>
      </c>
      <c r="E1190" s="1" t="s">
        <v>90</v>
      </c>
      <c r="F1190" s="1" t="s">
        <v>61</v>
      </c>
      <c r="G1190" s="1" t="s">
        <v>62</v>
      </c>
      <c r="H1190" s="33" t="str">
        <f>VLOOKUP(Ahmed[[#This Row],[Category]],Code!$C$2:$D$5,2,0)</f>
        <v>O-102</v>
      </c>
      <c r="I1190" s="1" t="s">
        <v>70</v>
      </c>
      <c r="J1190" t="s">
        <v>858</v>
      </c>
      <c r="K1190" s="1">
        <v>197.58</v>
      </c>
      <c r="L1190" s="33">
        <f>Ahmed[[#This Row],[Sales]]*$L$1</f>
        <v>29637.000000000004</v>
      </c>
      <c r="M1190" s="33"/>
      <c r="N11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90" s="33" t="str">
        <f>IF(Ahmed[[#This Row],[Sales]]&gt;=500,"High","low")</f>
        <v>low</v>
      </c>
      <c r="P1190" s="1">
        <v>2</v>
      </c>
      <c r="Q1190" s="1">
        <v>0</v>
      </c>
      <c r="R1190" s="2">
        <v>53.346599999999995</v>
      </c>
      <c r="S1190" s="33">
        <f>Ahmed[[#This Row],[Profit]]-Ahmed[[#This Row],[Discount]]</f>
        <v>53.346599999999995</v>
      </c>
    </row>
    <row r="1191" spans="1:19">
      <c r="A1191" s="1">
        <v>1189</v>
      </c>
      <c r="B1191" s="1" t="s">
        <v>48</v>
      </c>
      <c r="C1191" s="1" t="s">
        <v>92</v>
      </c>
      <c r="D1191" s="1" t="s">
        <v>59</v>
      </c>
      <c r="E1191" s="1" t="s">
        <v>60</v>
      </c>
      <c r="F1191" s="1" t="s">
        <v>61</v>
      </c>
      <c r="G1191" s="1" t="s">
        <v>62</v>
      </c>
      <c r="H1191" s="33" t="str">
        <f>VLOOKUP(Ahmed[[#This Row],[Category]],Code!$C$2:$D$5,2,0)</f>
        <v>O-102</v>
      </c>
      <c r="I1191" s="1" t="s">
        <v>81</v>
      </c>
      <c r="J1191" t="s">
        <v>820</v>
      </c>
      <c r="K1191" s="1">
        <v>81.92</v>
      </c>
      <c r="L1191" s="33">
        <f>Ahmed[[#This Row],[Sales]]*$L$1</f>
        <v>12288</v>
      </c>
      <c r="M1191" s="33"/>
      <c r="N11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91" s="33" t="str">
        <f>IF(Ahmed[[#This Row],[Sales]]&gt;=500,"High","low")</f>
        <v>low</v>
      </c>
      <c r="P1191" s="1">
        <v>4</v>
      </c>
      <c r="Q1191" s="1">
        <v>0</v>
      </c>
      <c r="R1191" s="2">
        <v>22.118400000000001</v>
      </c>
      <c r="S1191" s="33">
        <f>Ahmed[[#This Row],[Profit]]-Ahmed[[#This Row],[Discount]]</f>
        <v>22.118400000000001</v>
      </c>
    </row>
    <row r="1192" spans="1:19">
      <c r="A1192" s="1">
        <v>1190</v>
      </c>
      <c r="B1192" s="1" t="s">
        <v>48</v>
      </c>
      <c r="C1192" s="1" t="s">
        <v>92</v>
      </c>
      <c r="D1192" s="1" t="s">
        <v>59</v>
      </c>
      <c r="E1192" s="1" t="s">
        <v>60</v>
      </c>
      <c r="F1192" s="1" t="s">
        <v>61</v>
      </c>
      <c r="G1192" s="1" t="s">
        <v>76</v>
      </c>
      <c r="H1192" s="33" t="str">
        <f>VLOOKUP(Ahmed[[#This Row],[Category]],Code!$C$2:$D$5,2,0)</f>
        <v>T-103</v>
      </c>
      <c r="I1192" s="1" t="s">
        <v>77</v>
      </c>
      <c r="J1192" t="s">
        <v>1182</v>
      </c>
      <c r="K1192" s="1">
        <v>889.53600000000006</v>
      </c>
      <c r="L1192" s="33">
        <f>Ahmed[[#This Row],[Sales]]*$L$1</f>
        <v>133430.40000000002</v>
      </c>
      <c r="M1192" s="33"/>
      <c r="N11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92" s="33" t="str">
        <f>IF(Ahmed[[#This Row],[Sales]]&gt;=500,"High","low")</f>
        <v>High</v>
      </c>
      <c r="P1192" s="1">
        <v>8</v>
      </c>
      <c r="Q1192" s="1">
        <v>0.2</v>
      </c>
      <c r="R1192" s="2">
        <v>66.715199999999982</v>
      </c>
      <c r="S1192" s="33">
        <f>Ahmed[[#This Row],[Profit]]-Ahmed[[#This Row],[Discount]]</f>
        <v>66.515199999999979</v>
      </c>
    </row>
    <row r="1193" spans="1:19">
      <c r="A1193" s="1">
        <v>1191</v>
      </c>
      <c r="B1193" s="1" t="s">
        <v>48</v>
      </c>
      <c r="C1193" s="1" t="s">
        <v>92</v>
      </c>
      <c r="D1193" s="1" t="s">
        <v>59</v>
      </c>
      <c r="E1193" s="1" t="s">
        <v>60</v>
      </c>
      <c r="F1193" s="1" t="s">
        <v>61</v>
      </c>
      <c r="G1193" s="1" t="s">
        <v>53</v>
      </c>
      <c r="H1193" s="33" t="str">
        <f>VLOOKUP(Ahmed[[#This Row],[Category]],Code!$C$2:$D$5,2,0)</f>
        <v>F-101</v>
      </c>
      <c r="I1193" s="1" t="s">
        <v>56</v>
      </c>
      <c r="J1193" t="s">
        <v>1183</v>
      </c>
      <c r="K1193" s="1">
        <v>892.22400000000005</v>
      </c>
      <c r="L1193" s="33">
        <f>Ahmed[[#This Row],[Sales]]*$L$1</f>
        <v>133833.60000000001</v>
      </c>
      <c r="M1193" s="33"/>
      <c r="N11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93" s="33" t="str">
        <f>IF(Ahmed[[#This Row],[Sales]]&gt;=500,"High","low")</f>
        <v>High</v>
      </c>
      <c r="P1193" s="1">
        <v>3</v>
      </c>
      <c r="Q1193" s="1">
        <v>0.2</v>
      </c>
      <c r="R1193" s="2">
        <v>89.222400000000022</v>
      </c>
      <c r="S1193" s="33">
        <f>Ahmed[[#This Row],[Profit]]-Ahmed[[#This Row],[Discount]]</f>
        <v>89.022400000000019</v>
      </c>
    </row>
    <row r="1194" spans="1:19">
      <c r="A1194" s="1">
        <v>1192</v>
      </c>
      <c r="B1194" s="1" t="s">
        <v>48</v>
      </c>
      <c r="C1194" s="1" t="s">
        <v>92</v>
      </c>
      <c r="D1194" s="1" t="s">
        <v>59</v>
      </c>
      <c r="E1194" s="1" t="s">
        <v>60</v>
      </c>
      <c r="F1194" s="1" t="s">
        <v>61</v>
      </c>
      <c r="G1194" s="1" t="s">
        <v>62</v>
      </c>
      <c r="H1194" s="33" t="str">
        <f>VLOOKUP(Ahmed[[#This Row],[Category]],Code!$C$2:$D$5,2,0)</f>
        <v>O-102</v>
      </c>
      <c r="I1194" s="1" t="s">
        <v>87</v>
      </c>
      <c r="J1194" t="s">
        <v>581</v>
      </c>
      <c r="K1194" s="1">
        <v>223.92</v>
      </c>
      <c r="L1194" s="33">
        <f>Ahmed[[#This Row],[Sales]]*$L$1</f>
        <v>33588</v>
      </c>
      <c r="M1194" s="33"/>
      <c r="N11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94" s="33" t="str">
        <f>IF(Ahmed[[#This Row],[Sales]]&gt;=500,"High","low")</f>
        <v>low</v>
      </c>
      <c r="P1194" s="1">
        <v>4</v>
      </c>
      <c r="Q1194" s="1">
        <v>0</v>
      </c>
      <c r="R1194" s="2">
        <v>109.7208</v>
      </c>
      <c r="S1194" s="33">
        <f>Ahmed[[#This Row],[Profit]]-Ahmed[[#This Row],[Discount]]</f>
        <v>109.7208</v>
      </c>
    </row>
    <row r="1195" spans="1:19">
      <c r="A1195" s="1">
        <v>1193</v>
      </c>
      <c r="B1195" s="1" t="s">
        <v>48</v>
      </c>
      <c r="C1195" s="1" t="s">
        <v>92</v>
      </c>
      <c r="D1195" s="1" t="s">
        <v>59</v>
      </c>
      <c r="E1195" s="1" t="s">
        <v>60</v>
      </c>
      <c r="F1195" s="1" t="s">
        <v>61</v>
      </c>
      <c r="G1195" s="1" t="s">
        <v>62</v>
      </c>
      <c r="H1195" s="33" t="str">
        <f>VLOOKUP(Ahmed[[#This Row],[Category]],Code!$C$2:$D$5,2,0)</f>
        <v>O-102</v>
      </c>
      <c r="I1195" s="1" t="s">
        <v>87</v>
      </c>
      <c r="J1195" t="s">
        <v>1184</v>
      </c>
      <c r="K1195" s="1">
        <v>23.12</v>
      </c>
      <c r="L1195" s="33">
        <f>Ahmed[[#This Row],[Sales]]*$L$1</f>
        <v>3468</v>
      </c>
      <c r="M1195" s="33"/>
      <c r="N11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95" s="33" t="str">
        <f>IF(Ahmed[[#This Row],[Sales]]&gt;=500,"High","low")</f>
        <v>low</v>
      </c>
      <c r="P1195" s="1">
        <v>4</v>
      </c>
      <c r="Q1195" s="1">
        <v>0</v>
      </c>
      <c r="R1195" s="2">
        <v>11.328800000000001</v>
      </c>
      <c r="S1195" s="33">
        <f>Ahmed[[#This Row],[Profit]]-Ahmed[[#This Row],[Discount]]</f>
        <v>11.328800000000001</v>
      </c>
    </row>
    <row r="1196" spans="1:19">
      <c r="A1196" s="1">
        <v>1194</v>
      </c>
      <c r="B1196" s="1" t="s">
        <v>528</v>
      </c>
      <c r="C1196" s="1" t="s">
        <v>58</v>
      </c>
      <c r="D1196" s="1" t="s">
        <v>1185</v>
      </c>
      <c r="E1196" s="1" t="s">
        <v>67</v>
      </c>
      <c r="F1196" s="1" t="s">
        <v>52</v>
      </c>
      <c r="G1196" s="1" t="s">
        <v>62</v>
      </c>
      <c r="H1196" s="33" t="str">
        <f>VLOOKUP(Ahmed[[#This Row],[Category]],Code!$C$2:$D$5,2,0)</f>
        <v>O-102</v>
      </c>
      <c r="I1196" s="1" t="s">
        <v>87</v>
      </c>
      <c r="J1196" t="s">
        <v>482</v>
      </c>
      <c r="K1196" s="1">
        <v>15.552000000000003</v>
      </c>
      <c r="L1196" s="33">
        <f>Ahmed[[#This Row],[Sales]]*$L$1</f>
        <v>2332.8000000000006</v>
      </c>
      <c r="M1196" s="33"/>
      <c r="N11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96" s="33" t="str">
        <f>IF(Ahmed[[#This Row],[Sales]]&gt;=500,"High","low")</f>
        <v>low</v>
      </c>
      <c r="P1196" s="1">
        <v>3</v>
      </c>
      <c r="Q1196" s="1">
        <v>0.2</v>
      </c>
      <c r="R1196" s="2">
        <v>5.4432</v>
      </c>
      <c r="S1196" s="33">
        <f>Ahmed[[#This Row],[Profit]]-Ahmed[[#This Row],[Discount]]</f>
        <v>5.2431999999999999</v>
      </c>
    </row>
    <row r="1197" spans="1:19">
      <c r="A1197" s="1">
        <v>1195</v>
      </c>
      <c r="B1197" s="1" t="s">
        <v>528</v>
      </c>
      <c r="C1197" s="1" t="s">
        <v>58</v>
      </c>
      <c r="D1197" s="1" t="s">
        <v>1185</v>
      </c>
      <c r="E1197" s="1" t="s">
        <v>67</v>
      </c>
      <c r="F1197" s="1" t="s">
        <v>52</v>
      </c>
      <c r="G1197" s="1" t="s">
        <v>53</v>
      </c>
      <c r="H1197" s="33" t="str">
        <f>VLOOKUP(Ahmed[[#This Row],[Category]],Code!$C$2:$D$5,2,0)</f>
        <v>F-101</v>
      </c>
      <c r="I1197" s="1" t="s">
        <v>72</v>
      </c>
      <c r="J1197" t="s">
        <v>1186</v>
      </c>
      <c r="K1197" s="1">
        <v>15.712000000000002</v>
      </c>
      <c r="L1197" s="33">
        <f>Ahmed[[#This Row],[Sales]]*$L$1</f>
        <v>2356.8000000000002</v>
      </c>
      <c r="M1197" s="33"/>
      <c r="N11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97" s="33" t="str">
        <f>IF(Ahmed[[#This Row],[Sales]]&gt;=500,"High","low")</f>
        <v>low</v>
      </c>
      <c r="P1197" s="1">
        <v>4</v>
      </c>
      <c r="Q1197" s="1">
        <v>0.2</v>
      </c>
      <c r="R1197" s="2">
        <v>2.553199999999999</v>
      </c>
      <c r="S1197" s="33">
        <f>Ahmed[[#This Row],[Profit]]-Ahmed[[#This Row],[Discount]]</f>
        <v>2.3531999999999988</v>
      </c>
    </row>
    <row r="1198" spans="1:19">
      <c r="A1198" s="1">
        <v>1196</v>
      </c>
      <c r="B1198" s="1" t="s">
        <v>528</v>
      </c>
      <c r="C1198" s="1" t="s">
        <v>58</v>
      </c>
      <c r="D1198" s="1" t="s">
        <v>1185</v>
      </c>
      <c r="E1198" s="1" t="s">
        <v>67</v>
      </c>
      <c r="F1198" s="1" t="s">
        <v>52</v>
      </c>
      <c r="G1198" s="1" t="s">
        <v>62</v>
      </c>
      <c r="H1198" s="33" t="str">
        <f>VLOOKUP(Ahmed[[#This Row],[Category]],Code!$C$2:$D$5,2,0)</f>
        <v>O-102</v>
      </c>
      <c r="I1198" s="1" t="s">
        <v>70</v>
      </c>
      <c r="J1198" t="s">
        <v>650</v>
      </c>
      <c r="K1198" s="1">
        <v>24.672000000000001</v>
      </c>
      <c r="L1198" s="33">
        <f>Ahmed[[#This Row],[Sales]]*$L$1</f>
        <v>3700.8</v>
      </c>
      <c r="M1198" s="33"/>
      <c r="N11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98" s="33" t="str">
        <f>IF(Ahmed[[#This Row],[Sales]]&gt;=500,"High","low")</f>
        <v>low</v>
      </c>
      <c r="P1198" s="1">
        <v>2</v>
      </c>
      <c r="Q1198" s="1">
        <v>0.2</v>
      </c>
      <c r="R1198" s="2">
        <v>2.1588000000000021</v>
      </c>
      <c r="S1198" s="33">
        <f>Ahmed[[#This Row],[Profit]]-Ahmed[[#This Row],[Discount]]</f>
        <v>1.9588000000000021</v>
      </c>
    </row>
    <row r="1199" spans="1:19">
      <c r="A1199" s="1">
        <v>1197</v>
      </c>
      <c r="B1199" s="1" t="s">
        <v>528</v>
      </c>
      <c r="C1199" s="1" t="s">
        <v>58</v>
      </c>
      <c r="D1199" s="1" t="s">
        <v>1185</v>
      </c>
      <c r="E1199" s="1" t="s">
        <v>67</v>
      </c>
      <c r="F1199" s="1" t="s">
        <v>52</v>
      </c>
      <c r="G1199" s="1" t="s">
        <v>53</v>
      </c>
      <c r="H1199" s="33" t="str">
        <f>VLOOKUP(Ahmed[[#This Row],[Category]],Code!$C$2:$D$5,2,0)</f>
        <v>F-101</v>
      </c>
      <c r="I1199" s="1" t="s">
        <v>72</v>
      </c>
      <c r="J1199" t="s">
        <v>843</v>
      </c>
      <c r="K1199" s="1">
        <v>55.967999999999996</v>
      </c>
      <c r="L1199" s="33">
        <f>Ahmed[[#This Row],[Sales]]*$L$1</f>
        <v>8395.1999999999989</v>
      </c>
      <c r="M1199" s="33"/>
      <c r="N11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199" s="33" t="str">
        <f>IF(Ahmed[[#This Row],[Sales]]&gt;=500,"High","low")</f>
        <v>low</v>
      </c>
      <c r="P1199" s="1">
        <v>1</v>
      </c>
      <c r="Q1199" s="1">
        <v>0.2</v>
      </c>
      <c r="R1199" s="2">
        <v>-2.098800000000006</v>
      </c>
      <c r="S1199" s="33">
        <f>Ahmed[[#This Row],[Profit]]-Ahmed[[#This Row],[Discount]]</f>
        <v>-2.2988000000000062</v>
      </c>
    </row>
    <row r="1200" spans="1:19">
      <c r="A1200" s="1">
        <v>1198</v>
      </c>
      <c r="B1200" s="1" t="s">
        <v>65</v>
      </c>
      <c r="C1200" s="1" t="s">
        <v>49</v>
      </c>
      <c r="D1200" s="1" t="s">
        <v>128</v>
      </c>
      <c r="E1200" s="1" t="s">
        <v>94</v>
      </c>
      <c r="F1200" s="1" t="s">
        <v>95</v>
      </c>
      <c r="G1200" s="1" t="s">
        <v>76</v>
      </c>
      <c r="H1200" s="33" t="str">
        <f>VLOOKUP(Ahmed[[#This Row],[Category]],Code!$C$2:$D$5,2,0)</f>
        <v>T-103</v>
      </c>
      <c r="I1200" s="1" t="s">
        <v>118</v>
      </c>
      <c r="J1200" t="s">
        <v>1187</v>
      </c>
      <c r="K1200" s="1">
        <v>431.92800000000005</v>
      </c>
      <c r="L1200" s="33">
        <f>Ahmed[[#This Row],[Sales]]*$L$1</f>
        <v>64789.200000000012</v>
      </c>
      <c r="M1200" s="33"/>
      <c r="N12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00" s="33" t="str">
        <f>IF(Ahmed[[#This Row],[Sales]]&gt;=500,"High","low")</f>
        <v>low</v>
      </c>
      <c r="P1200" s="1">
        <v>9</v>
      </c>
      <c r="Q1200" s="1">
        <v>0.2</v>
      </c>
      <c r="R1200" s="2">
        <v>64.789199999999951</v>
      </c>
      <c r="S1200" s="33">
        <f>Ahmed[[#This Row],[Profit]]-Ahmed[[#This Row],[Discount]]</f>
        <v>64.589199999999948</v>
      </c>
    </row>
    <row r="1201" spans="1:19">
      <c r="A1201" s="1">
        <v>1199</v>
      </c>
      <c r="B1201" s="1" t="s">
        <v>65</v>
      </c>
      <c r="C1201" s="1" t="s">
        <v>49</v>
      </c>
      <c r="D1201" s="1" t="s">
        <v>128</v>
      </c>
      <c r="E1201" s="1" t="s">
        <v>94</v>
      </c>
      <c r="F1201" s="1" t="s">
        <v>95</v>
      </c>
      <c r="G1201" s="1" t="s">
        <v>53</v>
      </c>
      <c r="H1201" s="33" t="str">
        <f>VLOOKUP(Ahmed[[#This Row],[Category]],Code!$C$2:$D$5,2,0)</f>
        <v>F-101</v>
      </c>
      <c r="I1201" s="1" t="s">
        <v>56</v>
      </c>
      <c r="J1201" t="s">
        <v>1188</v>
      </c>
      <c r="K1201" s="1">
        <v>95.983999999999995</v>
      </c>
      <c r="L1201" s="33">
        <f>Ahmed[[#This Row],[Sales]]*$L$1</f>
        <v>14397.599999999999</v>
      </c>
      <c r="M1201" s="33"/>
      <c r="N12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01" s="33" t="str">
        <f>IF(Ahmed[[#This Row],[Sales]]&gt;=500,"High","low")</f>
        <v>low</v>
      </c>
      <c r="P1201" s="1">
        <v>4</v>
      </c>
      <c r="Q1201" s="1">
        <v>0.3</v>
      </c>
      <c r="R1201" s="2">
        <v>-4.1135999999999981</v>
      </c>
      <c r="S1201" s="33">
        <f>Ahmed[[#This Row],[Profit]]-Ahmed[[#This Row],[Discount]]</f>
        <v>-4.413599999999998</v>
      </c>
    </row>
    <row r="1202" spans="1:19">
      <c r="A1202" s="1">
        <v>1200</v>
      </c>
      <c r="B1202" s="1" t="s">
        <v>65</v>
      </c>
      <c r="C1202" s="1" t="s">
        <v>49</v>
      </c>
      <c r="D1202" s="1" t="s">
        <v>128</v>
      </c>
      <c r="E1202" s="1" t="s">
        <v>94</v>
      </c>
      <c r="F1202" s="1" t="s">
        <v>95</v>
      </c>
      <c r="G1202" s="1" t="s">
        <v>62</v>
      </c>
      <c r="H1202" s="33" t="str">
        <f>VLOOKUP(Ahmed[[#This Row],[Category]],Code!$C$2:$D$5,2,0)</f>
        <v>O-102</v>
      </c>
      <c r="I1202" s="1" t="s">
        <v>79</v>
      </c>
      <c r="J1202" t="s">
        <v>517</v>
      </c>
      <c r="K1202" s="1">
        <v>1088.7919999999997</v>
      </c>
      <c r="L1202" s="33">
        <f>Ahmed[[#This Row],[Sales]]*$L$1</f>
        <v>163318.79999999996</v>
      </c>
      <c r="M1202" s="33"/>
      <c r="N12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02" s="33" t="str">
        <f>IF(Ahmed[[#This Row],[Sales]]&gt;=500,"High","low")</f>
        <v>High</v>
      </c>
      <c r="P1202" s="1">
        <v>4</v>
      </c>
      <c r="Q1202" s="1">
        <v>0.8</v>
      </c>
      <c r="R1202" s="2">
        <v>-1850.9464000000007</v>
      </c>
      <c r="S1202" s="33">
        <f>Ahmed[[#This Row],[Profit]]-Ahmed[[#This Row],[Discount]]</f>
        <v>-1851.7464000000007</v>
      </c>
    </row>
    <row r="1203" spans="1:19">
      <c r="A1203" s="1">
        <v>1201</v>
      </c>
      <c r="B1203" s="1" t="s">
        <v>65</v>
      </c>
      <c r="C1203" s="1" t="s">
        <v>58</v>
      </c>
      <c r="D1203" s="1" t="s">
        <v>357</v>
      </c>
      <c r="E1203" s="1" t="s">
        <v>232</v>
      </c>
      <c r="F1203" s="1" t="s">
        <v>61</v>
      </c>
      <c r="G1203" s="1" t="s">
        <v>53</v>
      </c>
      <c r="H1203" s="33" t="str">
        <f>VLOOKUP(Ahmed[[#This Row],[Category]],Code!$C$2:$D$5,2,0)</f>
        <v>F-101</v>
      </c>
      <c r="I1203" s="1" t="s">
        <v>56</v>
      </c>
      <c r="J1203" t="s">
        <v>898</v>
      </c>
      <c r="K1203" s="1">
        <v>544.00800000000004</v>
      </c>
      <c r="L1203" s="33">
        <f>Ahmed[[#This Row],[Sales]]*$L$1</f>
        <v>81601.200000000012</v>
      </c>
      <c r="M1203" s="33"/>
      <c r="N12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03" s="33" t="str">
        <f>IF(Ahmed[[#This Row],[Sales]]&gt;=500,"High","low")</f>
        <v>High</v>
      </c>
      <c r="P1203" s="1">
        <v>3</v>
      </c>
      <c r="Q1203" s="1">
        <v>0.2</v>
      </c>
      <c r="R1203" s="2">
        <v>40.800600000000003</v>
      </c>
      <c r="S1203" s="33">
        <f>Ahmed[[#This Row],[Profit]]-Ahmed[[#This Row],[Discount]]</f>
        <v>40.6006</v>
      </c>
    </row>
    <row r="1204" spans="1:19">
      <c r="A1204" s="1">
        <v>1202</v>
      </c>
      <c r="B1204" s="1" t="s">
        <v>65</v>
      </c>
      <c r="C1204" s="1" t="s">
        <v>58</v>
      </c>
      <c r="D1204" s="1" t="s">
        <v>357</v>
      </c>
      <c r="E1204" s="1" t="s">
        <v>232</v>
      </c>
      <c r="F1204" s="1" t="s">
        <v>61</v>
      </c>
      <c r="G1204" s="1" t="s">
        <v>62</v>
      </c>
      <c r="H1204" s="33" t="str">
        <f>VLOOKUP(Ahmed[[#This Row],[Category]],Code!$C$2:$D$5,2,0)</f>
        <v>O-102</v>
      </c>
      <c r="I1204" s="1" t="s">
        <v>79</v>
      </c>
      <c r="J1204" t="s">
        <v>440</v>
      </c>
      <c r="K1204" s="1">
        <v>1.8720000000000003</v>
      </c>
      <c r="L1204" s="33">
        <f>Ahmed[[#This Row],[Sales]]*$L$1</f>
        <v>280.80000000000007</v>
      </c>
      <c r="M1204" s="33"/>
      <c r="N1204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204" s="33" t="str">
        <f>IF(Ahmed[[#This Row],[Sales]]&gt;=500,"High","low")</f>
        <v>low</v>
      </c>
      <c r="P1204" s="1">
        <v>3</v>
      </c>
      <c r="Q1204" s="1">
        <v>0.7</v>
      </c>
      <c r="R1204" s="2">
        <v>-1.4352</v>
      </c>
      <c r="S1204" s="33">
        <f>Ahmed[[#This Row],[Profit]]-Ahmed[[#This Row],[Discount]]</f>
        <v>-2.1352000000000002</v>
      </c>
    </row>
    <row r="1205" spans="1:19">
      <c r="A1205" s="1">
        <v>1203</v>
      </c>
      <c r="B1205" s="1" t="s">
        <v>65</v>
      </c>
      <c r="C1205" s="1" t="s">
        <v>58</v>
      </c>
      <c r="D1205" s="1" t="s">
        <v>357</v>
      </c>
      <c r="E1205" s="1" t="s">
        <v>232</v>
      </c>
      <c r="F1205" s="1" t="s">
        <v>61</v>
      </c>
      <c r="G1205" s="1" t="s">
        <v>53</v>
      </c>
      <c r="H1205" s="33" t="str">
        <f>VLOOKUP(Ahmed[[#This Row],[Category]],Code!$C$2:$D$5,2,0)</f>
        <v>F-101</v>
      </c>
      <c r="I1205" s="1" t="s">
        <v>56</v>
      </c>
      <c r="J1205" t="s">
        <v>633</v>
      </c>
      <c r="K1205" s="1">
        <v>854.35200000000009</v>
      </c>
      <c r="L1205" s="33">
        <f>Ahmed[[#This Row],[Sales]]*$L$1</f>
        <v>128152.80000000002</v>
      </c>
      <c r="M1205" s="33"/>
      <c r="N12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05" s="33" t="str">
        <f>IF(Ahmed[[#This Row],[Sales]]&gt;=500,"High","low")</f>
        <v>High</v>
      </c>
      <c r="P1205" s="1">
        <v>3</v>
      </c>
      <c r="Q1205" s="1">
        <v>0.2</v>
      </c>
      <c r="R1205" s="2">
        <v>10.679399999999873</v>
      </c>
      <c r="S1205" s="33">
        <f>Ahmed[[#This Row],[Profit]]-Ahmed[[#This Row],[Discount]]</f>
        <v>10.479399999999874</v>
      </c>
    </row>
    <row r="1206" spans="1:19">
      <c r="A1206" s="1">
        <v>1204</v>
      </c>
      <c r="B1206" s="1" t="s">
        <v>65</v>
      </c>
      <c r="C1206" s="1" t="s">
        <v>58</v>
      </c>
      <c r="D1206" s="1" t="s">
        <v>357</v>
      </c>
      <c r="E1206" s="1" t="s">
        <v>232</v>
      </c>
      <c r="F1206" s="1" t="s">
        <v>61</v>
      </c>
      <c r="G1206" s="1" t="s">
        <v>62</v>
      </c>
      <c r="H1206" s="33" t="str">
        <f>VLOOKUP(Ahmed[[#This Row],[Category]],Code!$C$2:$D$5,2,0)</f>
        <v>O-102</v>
      </c>
      <c r="I1206" s="1" t="s">
        <v>70</v>
      </c>
      <c r="J1206" t="s">
        <v>1189</v>
      </c>
      <c r="K1206" s="1">
        <v>593.5680000000001</v>
      </c>
      <c r="L1206" s="33">
        <f>Ahmed[[#This Row],[Sales]]*$L$1</f>
        <v>89035.200000000012</v>
      </c>
      <c r="M1206" s="33"/>
      <c r="N12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06" s="33" t="str">
        <f>IF(Ahmed[[#This Row],[Sales]]&gt;=500,"High","low")</f>
        <v>High</v>
      </c>
      <c r="P1206" s="1">
        <v>2</v>
      </c>
      <c r="Q1206" s="1">
        <v>0.2</v>
      </c>
      <c r="R1206" s="2">
        <v>0</v>
      </c>
      <c r="S1206" s="33">
        <f>Ahmed[[#This Row],[Profit]]-Ahmed[[#This Row],[Discount]]</f>
        <v>-0.2</v>
      </c>
    </row>
    <row r="1207" spans="1:19">
      <c r="A1207" s="1">
        <v>1205</v>
      </c>
      <c r="B1207" s="1" t="s">
        <v>65</v>
      </c>
      <c r="C1207" s="1" t="s">
        <v>58</v>
      </c>
      <c r="D1207" s="1" t="s">
        <v>357</v>
      </c>
      <c r="E1207" s="1" t="s">
        <v>232</v>
      </c>
      <c r="F1207" s="1" t="s">
        <v>61</v>
      </c>
      <c r="G1207" s="1" t="s">
        <v>62</v>
      </c>
      <c r="H1207" s="33" t="str">
        <f>VLOOKUP(Ahmed[[#This Row],[Category]],Code!$C$2:$D$5,2,0)</f>
        <v>O-102</v>
      </c>
      <c r="I1207" s="1" t="s">
        <v>70</v>
      </c>
      <c r="J1207" t="s">
        <v>655</v>
      </c>
      <c r="K1207" s="1">
        <v>338.04</v>
      </c>
      <c r="L1207" s="33">
        <f>Ahmed[[#This Row],[Sales]]*$L$1</f>
        <v>50706</v>
      </c>
      <c r="M1207" s="33"/>
      <c r="N12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07" s="33" t="str">
        <f>IF(Ahmed[[#This Row],[Sales]]&gt;=500,"High","low")</f>
        <v>low</v>
      </c>
      <c r="P1207" s="1">
        <v>3</v>
      </c>
      <c r="Q1207" s="1">
        <v>0.2</v>
      </c>
      <c r="R1207" s="2">
        <v>-33.804000000000002</v>
      </c>
      <c r="S1207" s="33">
        <f>Ahmed[[#This Row],[Profit]]-Ahmed[[#This Row],[Discount]]</f>
        <v>-34.004000000000005</v>
      </c>
    </row>
    <row r="1208" spans="1:19">
      <c r="A1208" s="1">
        <v>1206</v>
      </c>
      <c r="B1208" s="1" t="s">
        <v>130</v>
      </c>
      <c r="C1208" s="1" t="s">
        <v>49</v>
      </c>
      <c r="D1208" s="1" t="s">
        <v>236</v>
      </c>
      <c r="E1208" s="1" t="s">
        <v>86</v>
      </c>
      <c r="F1208" s="1" t="s">
        <v>52</v>
      </c>
      <c r="G1208" s="1" t="s">
        <v>76</v>
      </c>
      <c r="H1208" s="33" t="str">
        <f>VLOOKUP(Ahmed[[#This Row],[Category]],Code!$C$2:$D$5,2,0)</f>
        <v>T-103</v>
      </c>
      <c r="I1208" s="1" t="s">
        <v>77</v>
      </c>
      <c r="J1208" t="s">
        <v>987</v>
      </c>
      <c r="K1208" s="1">
        <v>271.95999999999998</v>
      </c>
      <c r="L1208" s="33">
        <f>Ahmed[[#This Row],[Sales]]*$L$1</f>
        <v>40794</v>
      </c>
      <c r="M1208" s="33"/>
      <c r="N12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08" s="33" t="str">
        <f>IF(Ahmed[[#This Row],[Sales]]&gt;=500,"High","low")</f>
        <v>low</v>
      </c>
      <c r="P1208" s="1">
        <v>5</v>
      </c>
      <c r="Q1208" s="1">
        <v>0.2</v>
      </c>
      <c r="R1208" s="2">
        <v>16.997500000000016</v>
      </c>
      <c r="S1208" s="33">
        <f>Ahmed[[#This Row],[Profit]]-Ahmed[[#This Row],[Discount]]</f>
        <v>16.797500000000017</v>
      </c>
    </row>
    <row r="1209" spans="1:19">
      <c r="A1209" s="1">
        <v>1207</v>
      </c>
      <c r="B1209" s="1" t="s">
        <v>48</v>
      </c>
      <c r="C1209" s="1" t="s">
        <v>58</v>
      </c>
      <c r="D1209" s="1" t="s">
        <v>161</v>
      </c>
      <c r="E1209" s="1" t="s">
        <v>162</v>
      </c>
      <c r="F1209" s="1" t="s">
        <v>114</v>
      </c>
      <c r="G1209" s="1" t="s">
        <v>62</v>
      </c>
      <c r="H1209" s="33" t="str">
        <f>VLOOKUP(Ahmed[[#This Row],[Category]],Code!$C$2:$D$5,2,0)</f>
        <v>O-102</v>
      </c>
      <c r="I1209" s="1" t="s">
        <v>70</v>
      </c>
      <c r="J1209" t="s">
        <v>867</v>
      </c>
      <c r="K1209" s="1">
        <v>11.21</v>
      </c>
      <c r="L1209" s="33">
        <f>Ahmed[[#This Row],[Sales]]*$L$1</f>
        <v>1681.5000000000002</v>
      </c>
      <c r="M1209" s="33"/>
      <c r="N120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209" s="33" t="str">
        <f>IF(Ahmed[[#This Row],[Sales]]&gt;=500,"High","low")</f>
        <v>low</v>
      </c>
      <c r="P1209" s="1">
        <v>1</v>
      </c>
      <c r="Q1209" s="1">
        <v>0</v>
      </c>
      <c r="R1209" s="2">
        <v>3.3629999999999995</v>
      </c>
      <c r="S1209" s="33">
        <f>Ahmed[[#This Row],[Profit]]-Ahmed[[#This Row],[Discount]]</f>
        <v>3.3629999999999995</v>
      </c>
    </row>
    <row r="1210" spans="1:19">
      <c r="A1210" s="1">
        <v>1208</v>
      </c>
      <c r="B1210" s="1" t="s">
        <v>48</v>
      </c>
      <c r="C1210" s="1" t="s">
        <v>58</v>
      </c>
      <c r="D1210" s="1" t="s">
        <v>161</v>
      </c>
      <c r="E1210" s="1" t="s">
        <v>162</v>
      </c>
      <c r="F1210" s="1" t="s">
        <v>114</v>
      </c>
      <c r="G1210" s="1" t="s">
        <v>62</v>
      </c>
      <c r="H1210" s="33" t="str">
        <f>VLOOKUP(Ahmed[[#This Row],[Category]],Code!$C$2:$D$5,2,0)</f>
        <v>O-102</v>
      </c>
      <c r="I1210" s="1" t="s">
        <v>79</v>
      </c>
      <c r="J1210" t="s">
        <v>516</v>
      </c>
      <c r="K1210" s="1">
        <v>9.1440000000000001</v>
      </c>
      <c r="L1210" s="33">
        <f>Ahmed[[#This Row],[Sales]]*$L$1</f>
        <v>1371.6</v>
      </c>
      <c r="M1210" s="33"/>
      <c r="N121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210" s="33" t="str">
        <f>IF(Ahmed[[#This Row],[Sales]]&gt;=500,"High","low")</f>
        <v>low</v>
      </c>
      <c r="P1210" s="1">
        <v>3</v>
      </c>
      <c r="Q1210" s="1">
        <v>0.2</v>
      </c>
      <c r="R1210" s="2">
        <v>3.2003999999999997</v>
      </c>
      <c r="S1210" s="33">
        <f>Ahmed[[#This Row],[Profit]]-Ahmed[[#This Row],[Discount]]</f>
        <v>3.0003999999999995</v>
      </c>
    </row>
    <row r="1211" spans="1:19">
      <c r="A1211" s="1">
        <v>1209</v>
      </c>
      <c r="B1211" s="1" t="s">
        <v>48</v>
      </c>
      <c r="C1211" s="1" t="s">
        <v>58</v>
      </c>
      <c r="D1211" s="1" t="s">
        <v>161</v>
      </c>
      <c r="E1211" s="1" t="s">
        <v>162</v>
      </c>
      <c r="F1211" s="1" t="s">
        <v>114</v>
      </c>
      <c r="G1211" s="1" t="s">
        <v>62</v>
      </c>
      <c r="H1211" s="33" t="str">
        <f>VLOOKUP(Ahmed[[#This Row],[Category]],Code!$C$2:$D$5,2,0)</f>
        <v>O-102</v>
      </c>
      <c r="I1211" s="1" t="s">
        <v>163</v>
      </c>
      <c r="J1211" t="s">
        <v>276</v>
      </c>
      <c r="K1211" s="1">
        <v>14.069999999999999</v>
      </c>
      <c r="L1211" s="33">
        <f>Ahmed[[#This Row],[Sales]]*$L$1</f>
        <v>2110.5</v>
      </c>
      <c r="M1211" s="33"/>
      <c r="N12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11" s="33" t="str">
        <f>IF(Ahmed[[#This Row],[Sales]]&gt;=500,"High","low")</f>
        <v>low</v>
      </c>
      <c r="P1211" s="1">
        <v>7</v>
      </c>
      <c r="Q1211" s="1">
        <v>0</v>
      </c>
      <c r="R1211" s="2">
        <v>6.8942999999999994</v>
      </c>
      <c r="S1211" s="33">
        <f>Ahmed[[#This Row],[Profit]]-Ahmed[[#This Row],[Discount]]</f>
        <v>6.8942999999999994</v>
      </c>
    </row>
    <row r="1212" spans="1:19">
      <c r="A1212" s="1">
        <v>1210</v>
      </c>
      <c r="B1212" s="1" t="s">
        <v>48</v>
      </c>
      <c r="C1212" s="1" t="s">
        <v>58</v>
      </c>
      <c r="D1212" s="1" t="s">
        <v>161</v>
      </c>
      <c r="E1212" s="1" t="s">
        <v>162</v>
      </c>
      <c r="F1212" s="1" t="s">
        <v>114</v>
      </c>
      <c r="G1212" s="1" t="s">
        <v>62</v>
      </c>
      <c r="H1212" s="33" t="str">
        <f>VLOOKUP(Ahmed[[#This Row],[Category]],Code!$C$2:$D$5,2,0)</f>
        <v>O-102</v>
      </c>
      <c r="I1212" s="1" t="s">
        <v>74</v>
      </c>
      <c r="J1212" t="s">
        <v>1190</v>
      </c>
      <c r="K1212" s="1">
        <v>41.86</v>
      </c>
      <c r="L1212" s="33">
        <f>Ahmed[[#This Row],[Sales]]*$L$1</f>
        <v>6279</v>
      </c>
      <c r="M1212" s="33"/>
      <c r="N12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12" s="33" t="str">
        <f>IF(Ahmed[[#This Row],[Sales]]&gt;=500,"High","low")</f>
        <v>low</v>
      </c>
      <c r="P1212" s="1">
        <v>7</v>
      </c>
      <c r="Q1212" s="1">
        <v>0</v>
      </c>
      <c r="R1212" s="2">
        <v>10.465</v>
      </c>
      <c r="S1212" s="33">
        <f>Ahmed[[#This Row],[Profit]]-Ahmed[[#This Row],[Discount]]</f>
        <v>10.465</v>
      </c>
    </row>
    <row r="1213" spans="1:19">
      <c r="A1213" s="1">
        <v>1211</v>
      </c>
      <c r="B1213" s="1" t="s">
        <v>48</v>
      </c>
      <c r="C1213" s="1" t="s">
        <v>58</v>
      </c>
      <c r="D1213" s="1" t="s">
        <v>161</v>
      </c>
      <c r="E1213" s="1" t="s">
        <v>162</v>
      </c>
      <c r="F1213" s="1" t="s">
        <v>114</v>
      </c>
      <c r="G1213" s="1" t="s">
        <v>62</v>
      </c>
      <c r="H1213" s="33" t="str">
        <f>VLOOKUP(Ahmed[[#This Row],[Category]],Code!$C$2:$D$5,2,0)</f>
        <v>O-102</v>
      </c>
      <c r="I1213" s="1" t="s">
        <v>79</v>
      </c>
      <c r="J1213" t="s">
        <v>1191</v>
      </c>
      <c r="K1213" s="1">
        <v>8.5440000000000005</v>
      </c>
      <c r="L1213" s="33">
        <f>Ahmed[[#This Row],[Sales]]*$L$1</f>
        <v>1281.6000000000001</v>
      </c>
      <c r="M1213" s="33"/>
      <c r="N121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213" s="33" t="str">
        <f>IF(Ahmed[[#This Row],[Sales]]&gt;=500,"High","low")</f>
        <v>low</v>
      </c>
      <c r="P1213" s="1">
        <v>2</v>
      </c>
      <c r="Q1213" s="1">
        <v>0.2</v>
      </c>
      <c r="R1213" s="2">
        <v>2.8835999999999995</v>
      </c>
      <c r="S1213" s="33">
        <f>Ahmed[[#This Row],[Profit]]-Ahmed[[#This Row],[Discount]]</f>
        <v>2.6835999999999993</v>
      </c>
    </row>
    <row r="1214" spans="1:19">
      <c r="A1214" s="1">
        <v>1212</v>
      </c>
      <c r="B1214" s="1" t="s">
        <v>48</v>
      </c>
      <c r="C1214" s="1" t="s">
        <v>58</v>
      </c>
      <c r="D1214" s="1" t="s">
        <v>161</v>
      </c>
      <c r="E1214" s="1" t="s">
        <v>162</v>
      </c>
      <c r="F1214" s="1" t="s">
        <v>114</v>
      </c>
      <c r="G1214" s="1" t="s">
        <v>53</v>
      </c>
      <c r="H1214" s="33" t="str">
        <f>VLOOKUP(Ahmed[[#This Row],[Category]],Code!$C$2:$D$5,2,0)</f>
        <v>F-101</v>
      </c>
      <c r="I1214" s="1" t="s">
        <v>54</v>
      </c>
      <c r="J1214" t="s">
        <v>373</v>
      </c>
      <c r="K1214" s="1">
        <v>579.13599999999997</v>
      </c>
      <c r="L1214" s="33">
        <f>Ahmed[[#This Row],[Sales]]*$L$1</f>
        <v>86870.399999999994</v>
      </c>
      <c r="M1214" s="33"/>
      <c r="N12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14" s="33" t="str">
        <f>IF(Ahmed[[#This Row],[Sales]]&gt;=500,"High","low")</f>
        <v>High</v>
      </c>
      <c r="P1214" s="1">
        <v>4</v>
      </c>
      <c r="Q1214" s="1">
        <v>0.2</v>
      </c>
      <c r="R1214" s="2">
        <v>21.717599999999948</v>
      </c>
      <c r="S1214" s="33">
        <f>Ahmed[[#This Row],[Profit]]-Ahmed[[#This Row],[Discount]]</f>
        <v>21.517599999999948</v>
      </c>
    </row>
    <row r="1215" spans="1:19">
      <c r="A1215" s="1">
        <v>1213</v>
      </c>
      <c r="B1215" s="1" t="s">
        <v>65</v>
      </c>
      <c r="C1215" s="1" t="s">
        <v>58</v>
      </c>
      <c r="D1215" s="1" t="s">
        <v>112</v>
      </c>
      <c r="E1215" s="1" t="s">
        <v>113</v>
      </c>
      <c r="F1215" s="1" t="s">
        <v>114</v>
      </c>
      <c r="G1215" s="1" t="s">
        <v>53</v>
      </c>
      <c r="H1215" s="33" t="str">
        <f>VLOOKUP(Ahmed[[#This Row],[Category]],Code!$C$2:$D$5,2,0)</f>
        <v>F-101</v>
      </c>
      <c r="I1215" s="1" t="s">
        <v>56</v>
      </c>
      <c r="J1215" t="s">
        <v>387</v>
      </c>
      <c r="K1215" s="1">
        <v>141.37199999999999</v>
      </c>
      <c r="L1215" s="33">
        <f>Ahmed[[#This Row],[Sales]]*$L$1</f>
        <v>21205.8</v>
      </c>
      <c r="M1215" s="33"/>
      <c r="N12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15" s="33" t="str">
        <f>IF(Ahmed[[#This Row],[Sales]]&gt;=500,"High","low")</f>
        <v>low</v>
      </c>
      <c r="P1215" s="1">
        <v>2</v>
      </c>
      <c r="Q1215" s="1">
        <v>0.3</v>
      </c>
      <c r="R1215" s="2">
        <v>-48.470400000000019</v>
      </c>
      <c r="S1215" s="33">
        <f>Ahmed[[#This Row],[Profit]]-Ahmed[[#This Row],[Discount]]</f>
        <v>-48.770400000000016</v>
      </c>
    </row>
    <row r="1216" spans="1:19">
      <c r="A1216" s="1">
        <v>1214</v>
      </c>
      <c r="B1216" s="1" t="s">
        <v>65</v>
      </c>
      <c r="C1216" s="1" t="s">
        <v>58</v>
      </c>
      <c r="D1216" s="1" t="s">
        <v>112</v>
      </c>
      <c r="E1216" s="1" t="s">
        <v>113</v>
      </c>
      <c r="F1216" s="1" t="s">
        <v>114</v>
      </c>
      <c r="G1216" s="1" t="s">
        <v>62</v>
      </c>
      <c r="H1216" s="33" t="str">
        <f>VLOOKUP(Ahmed[[#This Row],[Category]],Code!$C$2:$D$5,2,0)</f>
        <v>O-102</v>
      </c>
      <c r="I1216" s="1" t="s">
        <v>79</v>
      </c>
      <c r="J1216" t="s">
        <v>1192</v>
      </c>
      <c r="K1216" s="1">
        <v>3.036</v>
      </c>
      <c r="L1216" s="33">
        <f>Ahmed[[#This Row],[Sales]]*$L$1</f>
        <v>455.4</v>
      </c>
      <c r="M1216" s="33"/>
      <c r="N1216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216" s="33" t="str">
        <f>IF(Ahmed[[#This Row],[Sales]]&gt;=500,"High","low")</f>
        <v>low</v>
      </c>
      <c r="P1216" s="1">
        <v>2</v>
      </c>
      <c r="Q1216" s="1">
        <v>0.7</v>
      </c>
      <c r="R1216" s="2">
        <v>-2.3275999999999994</v>
      </c>
      <c r="S1216" s="33">
        <f>Ahmed[[#This Row],[Profit]]-Ahmed[[#This Row],[Discount]]</f>
        <v>-3.0275999999999996</v>
      </c>
    </row>
    <row r="1217" spans="1:19">
      <c r="A1217" s="1">
        <v>1215</v>
      </c>
      <c r="B1217" s="1" t="s">
        <v>65</v>
      </c>
      <c r="C1217" s="1" t="s">
        <v>58</v>
      </c>
      <c r="D1217" s="1" t="s">
        <v>112</v>
      </c>
      <c r="E1217" s="1" t="s">
        <v>113</v>
      </c>
      <c r="F1217" s="1" t="s">
        <v>114</v>
      </c>
      <c r="G1217" s="1" t="s">
        <v>62</v>
      </c>
      <c r="H1217" s="33" t="str">
        <f>VLOOKUP(Ahmed[[#This Row],[Category]],Code!$C$2:$D$5,2,0)</f>
        <v>O-102</v>
      </c>
      <c r="I1217" s="1" t="s">
        <v>79</v>
      </c>
      <c r="J1217" t="s">
        <v>734</v>
      </c>
      <c r="K1217" s="1">
        <v>4.503000000000001</v>
      </c>
      <c r="L1217" s="33">
        <f>Ahmed[[#This Row],[Sales]]*$L$1</f>
        <v>675.45000000000016</v>
      </c>
      <c r="M1217" s="33"/>
      <c r="N121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217" s="33" t="str">
        <f>IF(Ahmed[[#This Row],[Sales]]&gt;=500,"High","low")</f>
        <v>low</v>
      </c>
      <c r="P1217" s="1">
        <v>1</v>
      </c>
      <c r="Q1217" s="1">
        <v>0.7</v>
      </c>
      <c r="R1217" s="2">
        <v>-3.6024000000000012</v>
      </c>
      <c r="S1217" s="33">
        <f>Ahmed[[#This Row],[Profit]]-Ahmed[[#This Row],[Discount]]</f>
        <v>-4.3024000000000013</v>
      </c>
    </row>
    <row r="1218" spans="1:19">
      <c r="A1218" s="1">
        <v>1216</v>
      </c>
      <c r="B1218" s="1" t="s">
        <v>65</v>
      </c>
      <c r="C1218" s="1" t="s">
        <v>58</v>
      </c>
      <c r="D1218" s="1" t="s">
        <v>112</v>
      </c>
      <c r="E1218" s="1" t="s">
        <v>113</v>
      </c>
      <c r="F1218" s="1" t="s">
        <v>114</v>
      </c>
      <c r="G1218" s="1" t="s">
        <v>62</v>
      </c>
      <c r="H1218" s="33" t="str">
        <f>VLOOKUP(Ahmed[[#This Row],[Category]],Code!$C$2:$D$5,2,0)</f>
        <v>O-102</v>
      </c>
      <c r="I1218" s="1" t="s">
        <v>74</v>
      </c>
      <c r="J1218" t="s">
        <v>423</v>
      </c>
      <c r="K1218" s="1">
        <v>4.6719999999999997</v>
      </c>
      <c r="L1218" s="33">
        <f>Ahmed[[#This Row],[Sales]]*$L$1</f>
        <v>700.8</v>
      </c>
      <c r="M1218" s="33"/>
      <c r="N121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218" s="33" t="str">
        <f>IF(Ahmed[[#This Row],[Sales]]&gt;=500,"High","low")</f>
        <v>low</v>
      </c>
      <c r="P1218" s="1">
        <v>1</v>
      </c>
      <c r="Q1218" s="1">
        <v>0.2</v>
      </c>
      <c r="R1218" s="2">
        <v>1.5767999999999998</v>
      </c>
      <c r="S1218" s="33">
        <f>Ahmed[[#This Row],[Profit]]-Ahmed[[#This Row],[Discount]]</f>
        <v>1.3767999999999998</v>
      </c>
    </row>
    <row r="1219" spans="1:19">
      <c r="A1219" s="1">
        <v>1217</v>
      </c>
      <c r="B1219" s="1" t="s">
        <v>65</v>
      </c>
      <c r="C1219" s="1" t="s">
        <v>58</v>
      </c>
      <c r="D1219" s="1" t="s">
        <v>112</v>
      </c>
      <c r="E1219" s="1" t="s">
        <v>113</v>
      </c>
      <c r="F1219" s="1" t="s">
        <v>114</v>
      </c>
      <c r="G1219" s="1" t="s">
        <v>76</v>
      </c>
      <c r="H1219" s="33" t="str">
        <f>VLOOKUP(Ahmed[[#This Row],[Category]],Code!$C$2:$D$5,2,0)</f>
        <v>T-103</v>
      </c>
      <c r="I1219" s="1" t="s">
        <v>118</v>
      </c>
      <c r="J1219" t="s">
        <v>421</v>
      </c>
      <c r="K1219" s="1">
        <v>95.88000000000001</v>
      </c>
      <c r="L1219" s="33">
        <f>Ahmed[[#This Row],[Sales]]*$L$1</f>
        <v>14382.000000000002</v>
      </c>
      <c r="M1219" s="33"/>
      <c r="N12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19" s="33" t="str">
        <f>IF(Ahmed[[#This Row],[Sales]]&gt;=500,"High","low")</f>
        <v>low</v>
      </c>
      <c r="P1219" s="1">
        <v>3</v>
      </c>
      <c r="Q1219" s="1">
        <v>0.2</v>
      </c>
      <c r="R1219" s="2">
        <v>28.764000000000006</v>
      </c>
      <c r="S1219" s="33">
        <f>Ahmed[[#This Row],[Profit]]-Ahmed[[#This Row],[Discount]]</f>
        <v>28.564000000000007</v>
      </c>
    </row>
    <row r="1220" spans="1:19">
      <c r="A1220" s="1">
        <v>1218</v>
      </c>
      <c r="B1220" s="1" t="s">
        <v>65</v>
      </c>
      <c r="C1220" s="1" t="s">
        <v>58</v>
      </c>
      <c r="D1220" s="1" t="s">
        <v>112</v>
      </c>
      <c r="E1220" s="1" t="s">
        <v>113</v>
      </c>
      <c r="F1220" s="1" t="s">
        <v>114</v>
      </c>
      <c r="G1220" s="1" t="s">
        <v>53</v>
      </c>
      <c r="H1220" s="33" t="str">
        <f>VLOOKUP(Ahmed[[#This Row],[Category]],Code!$C$2:$D$5,2,0)</f>
        <v>F-101</v>
      </c>
      <c r="I1220" s="1" t="s">
        <v>72</v>
      </c>
      <c r="J1220" t="s">
        <v>1193</v>
      </c>
      <c r="K1220" s="1">
        <v>17.024000000000001</v>
      </c>
      <c r="L1220" s="33">
        <f>Ahmed[[#This Row],[Sales]]*$L$1</f>
        <v>2553.6000000000004</v>
      </c>
      <c r="M1220" s="33"/>
      <c r="N12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20" s="33" t="str">
        <f>IF(Ahmed[[#This Row],[Sales]]&gt;=500,"High","low")</f>
        <v>low</v>
      </c>
      <c r="P1220" s="1">
        <v>2</v>
      </c>
      <c r="Q1220" s="1">
        <v>0.2</v>
      </c>
      <c r="R1220" s="2">
        <v>1.7024000000000008</v>
      </c>
      <c r="S1220" s="33">
        <f>Ahmed[[#This Row],[Profit]]-Ahmed[[#This Row],[Discount]]</f>
        <v>1.5024000000000008</v>
      </c>
    </row>
    <row r="1221" spans="1:19">
      <c r="A1221" s="1">
        <v>1219</v>
      </c>
      <c r="B1221" s="1" t="s">
        <v>65</v>
      </c>
      <c r="C1221" s="1" t="s">
        <v>58</v>
      </c>
      <c r="D1221" s="1" t="s">
        <v>112</v>
      </c>
      <c r="E1221" s="1" t="s">
        <v>113</v>
      </c>
      <c r="F1221" s="1" t="s">
        <v>114</v>
      </c>
      <c r="G1221" s="1" t="s">
        <v>76</v>
      </c>
      <c r="H1221" s="33" t="str">
        <f>VLOOKUP(Ahmed[[#This Row],[Category]],Code!$C$2:$D$5,2,0)</f>
        <v>T-103</v>
      </c>
      <c r="I1221" s="1" t="s">
        <v>118</v>
      </c>
      <c r="J1221" t="s">
        <v>888</v>
      </c>
      <c r="K1221" s="1">
        <v>258.69600000000003</v>
      </c>
      <c r="L1221" s="33">
        <f>Ahmed[[#This Row],[Sales]]*$L$1</f>
        <v>38804.400000000001</v>
      </c>
      <c r="M1221" s="33"/>
      <c r="N12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21" s="33" t="str">
        <f>IF(Ahmed[[#This Row],[Sales]]&gt;=500,"High","low")</f>
        <v>low</v>
      </c>
      <c r="P1221" s="1">
        <v>3</v>
      </c>
      <c r="Q1221" s="1">
        <v>0.2</v>
      </c>
      <c r="R1221" s="2">
        <v>64.674000000000007</v>
      </c>
      <c r="S1221" s="33">
        <f>Ahmed[[#This Row],[Profit]]-Ahmed[[#This Row],[Discount]]</f>
        <v>64.474000000000004</v>
      </c>
    </row>
    <row r="1222" spans="1:19">
      <c r="A1222" s="1">
        <v>1220</v>
      </c>
      <c r="B1222" s="1" t="s">
        <v>65</v>
      </c>
      <c r="C1222" s="1" t="s">
        <v>58</v>
      </c>
      <c r="D1222" s="1" t="s">
        <v>112</v>
      </c>
      <c r="E1222" s="1" t="s">
        <v>113</v>
      </c>
      <c r="F1222" s="1" t="s">
        <v>114</v>
      </c>
      <c r="G1222" s="1" t="s">
        <v>76</v>
      </c>
      <c r="H1222" s="33" t="str">
        <f>VLOOKUP(Ahmed[[#This Row],[Category]],Code!$C$2:$D$5,2,0)</f>
        <v>T-103</v>
      </c>
      <c r="I1222" s="1" t="s">
        <v>77</v>
      </c>
      <c r="J1222" t="s">
        <v>1194</v>
      </c>
      <c r="K1222" s="1">
        <v>1931.9579999999999</v>
      </c>
      <c r="L1222" s="33">
        <f>Ahmed[[#This Row],[Sales]]*$L$1</f>
        <v>289793.69999999995</v>
      </c>
      <c r="M1222" s="33"/>
      <c r="N12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22" s="33" t="str">
        <f>IF(Ahmed[[#This Row],[Sales]]&gt;=500,"High","low")</f>
        <v>High</v>
      </c>
      <c r="P1222" s="1">
        <v>7</v>
      </c>
      <c r="Q1222" s="1">
        <v>0.4</v>
      </c>
      <c r="R1222" s="2">
        <v>-386.3915999999997</v>
      </c>
      <c r="S1222" s="33">
        <f>Ahmed[[#This Row],[Profit]]-Ahmed[[#This Row],[Discount]]</f>
        <v>-386.79159999999968</v>
      </c>
    </row>
    <row r="1223" spans="1:19">
      <c r="A1223" s="1">
        <v>1221</v>
      </c>
      <c r="B1223" s="1" t="s">
        <v>65</v>
      </c>
      <c r="C1223" s="1" t="s">
        <v>92</v>
      </c>
      <c r="D1223" s="1" t="s">
        <v>59</v>
      </c>
      <c r="E1223" s="1" t="s">
        <v>60</v>
      </c>
      <c r="F1223" s="1" t="s">
        <v>61</v>
      </c>
      <c r="G1223" s="1" t="s">
        <v>62</v>
      </c>
      <c r="H1223" s="33" t="str">
        <f>VLOOKUP(Ahmed[[#This Row],[Category]],Code!$C$2:$D$5,2,0)</f>
        <v>O-102</v>
      </c>
      <c r="I1223" s="1" t="s">
        <v>70</v>
      </c>
      <c r="J1223" t="s">
        <v>103</v>
      </c>
      <c r="K1223" s="1">
        <v>249.75</v>
      </c>
      <c r="L1223" s="33">
        <f>Ahmed[[#This Row],[Sales]]*$L$1</f>
        <v>37462.5</v>
      </c>
      <c r="M1223" s="33"/>
      <c r="N12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23" s="33" t="str">
        <f>IF(Ahmed[[#This Row],[Sales]]&gt;=500,"High","low")</f>
        <v>low</v>
      </c>
      <c r="P1223" s="1">
        <v>9</v>
      </c>
      <c r="Q1223" s="1">
        <v>0</v>
      </c>
      <c r="R1223" s="2">
        <v>44.954999999999977</v>
      </c>
      <c r="S1223" s="33">
        <f>Ahmed[[#This Row],[Profit]]-Ahmed[[#This Row],[Discount]]</f>
        <v>44.954999999999977</v>
      </c>
    </row>
    <row r="1224" spans="1:19">
      <c r="A1224" s="1">
        <v>1222</v>
      </c>
      <c r="B1224" s="1" t="s">
        <v>65</v>
      </c>
      <c r="C1224" s="1" t="s">
        <v>92</v>
      </c>
      <c r="D1224" s="1" t="s">
        <v>59</v>
      </c>
      <c r="E1224" s="1" t="s">
        <v>60</v>
      </c>
      <c r="F1224" s="1" t="s">
        <v>61</v>
      </c>
      <c r="G1224" s="1" t="s">
        <v>76</v>
      </c>
      <c r="H1224" s="33" t="str">
        <f>VLOOKUP(Ahmed[[#This Row],[Category]],Code!$C$2:$D$5,2,0)</f>
        <v>T-103</v>
      </c>
      <c r="I1224" s="1" t="s">
        <v>77</v>
      </c>
      <c r="J1224" t="s">
        <v>1195</v>
      </c>
      <c r="K1224" s="1">
        <v>255.93600000000004</v>
      </c>
      <c r="L1224" s="33">
        <f>Ahmed[[#This Row],[Sales]]*$L$1</f>
        <v>38390.400000000009</v>
      </c>
      <c r="M1224" s="33"/>
      <c r="N12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24" s="33" t="str">
        <f>IF(Ahmed[[#This Row],[Sales]]&gt;=500,"High","low")</f>
        <v>low</v>
      </c>
      <c r="P1224" s="1">
        <v>8</v>
      </c>
      <c r="Q1224" s="1">
        <v>0.2</v>
      </c>
      <c r="R1224" s="2">
        <v>28.792799999999971</v>
      </c>
      <c r="S1224" s="33">
        <f>Ahmed[[#This Row],[Profit]]-Ahmed[[#This Row],[Discount]]</f>
        <v>28.592799999999972</v>
      </c>
    </row>
    <row r="1225" spans="1:19">
      <c r="A1225" s="1">
        <v>1223</v>
      </c>
      <c r="B1225" s="1" t="s">
        <v>130</v>
      </c>
      <c r="C1225" s="1" t="s">
        <v>49</v>
      </c>
      <c r="D1225" s="1" t="s">
        <v>161</v>
      </c>
      <c r="E1225" s="1" t="s">
        <v>162</v>
      </c>
      <c r="F1225" s="1" t="s">
        <v>114</v>
      </c>
      <c r="G1225" s="1" t="s">
        <v>53</v>
      </c>
      <c r="H1225" s="33" t="str">
        <f>VLOOKUP(Ahmed[[#This Row],[Category]],Code!$C$2:$D$5,2,0)</f>
        <v>F-101</v>
      </c>
      <c r="I1225" s="1" t="s">
        <v>72</v>
      </c>
      <c r="J1225" t="s">
        <v>1060</v>
      </c>
      <c r="K1225" s="1">
        <v>113.78999999999999</v>
      </c>
      <c r="L1225" s="33">
        <f>Ahmed[[#This Row],[Sales]]*$L$1</f>
        <v>17068.5</v>
      </c>
      <c r="M1225" s="33"/>
      <c r="N12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25" s="33" t="str">
        <f>IF(Ahmed[[#This Row],[Sales]]&gt;=500,"High","low")</f>
        <v>low</v>
      </c>
      <c r="P1225" s="1">
        <v>3</v>
      </c>
      <c r="Q1225" s="1">
        <v>0</v>
      </c>
      <c r="R1225" s="2">
        <v>20.482199999999992</v>
      </c>
      <c r="S1225" s="33">
        <f>Ahmed[[#This Row],[Profit]]-Ahmed[[#This Row],[Discount]]</f>
        <v>20.482199999999992</v>
      </c>
    </row>
    <row r="1226" spans="1:19">
      <c r="A1226" s="1">
        <v>1224</v>
      </c>
      <c r="B1226" s="1" t="s">
        <v>130</v>
      </c>
      <c r="C1226" s="1" t="s">
        <v>49</v>
      </c>
      <c r="D1226" s="1" t="s">
        <v>161</v>
      </c>
      <c r="E1226" s="1" t="s">
        <v>162</v>
      </c>
      <c r="F1226" s="1" t="s">
        <v>114</v>
      </c>
      <c r="G1226" s="1" t="s">
        <v>76</v>
      </c>
      <c r="H1226" s="33" t="str">
        <f>VLOOKUP(Ahmed[[#This Row],[Category]],Code!$C$2:$D$5,2,0)</f>
        <v>T-103</v>
      </c>
      <c r="I1226" s="1" t="s">
        <v>118</v>
      </c>
      <c r="J1226" t="s">
        <v>718</v>
      </c>
      <c r="K1226" s="1">
        <v>78.150000000000006</v>
      </c>
      <c r="L1226" s="33">
        <f>Ahmed[[#This Row],[Sales]]*$L$1</f>
        <v>11722.5</v>
      </c>
      <c r="M1226" s="33"/>
      <c r="N12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26" s="33" t="str">
        <f>IF(Ahmed[[#This Row],[Sales]]&gt;=500,"High","low")</f>
        <v>low</v>
      </c>
      <c r="P1226" s="1">
        <v>1</v>
      </c>
      <c r="Q1226" s="1">
        <v>0</v>
      </c>
      <c r="R1226" s="2">
        <v>34.38600000000001</v>
      </c>
      <c r="S1226" s="33">
        <f>Ahmed[[#This Row],[Profit]]-Ahmed[[#This Row],[Discount]]</f>
        <v>34.38600000000001</v>
      </c>
    </row>
    <row r="1227" spans="1:19">
      <c r="A1227" s="1">
        <v>1225</v>
      </c>
      <c r="B1227" s="1" t="s">
        <v>130</v>
      </c>
      <c r="C1227" s="1" t="s">
        <v>49</v>
      </c>
      <c r="D1227" s="1" t="s">
        <v>161</v>
      </c>
      <c r="E1227" s="1" t="s">
        <v>162</v>
      </c>
      <c r="F1227" s="1" t="s">
        <v>114</v>
      </c>
      <c r="G1227" s="1" t="s">
        <v>62</v>
      </c>
      <c r="H1227" s="33" t="str">
        <f>VLOOKUP(Ahmed[[#This Row],[Category]],Code!$C$2:$D$5,2,0)</f>
        <v>O-102</v>
      </c>
      <c r="I1227" s="1" t="s">
        <v>79</v>
      </c>
      <c r="J1227" t="s">
        <v>1180</v>
      </c>
      <c r="K1227" s="1">
        <v>1.7280000000000002</v>
      </c>
      <c r="L1227" s="33">
        <f>Ahmed[[#This Row],[Sales]]*$L$1</f>
        <v>259.20000000000005</v>
      </c>
      <c r="M1227" s="33"/>
      <c r="N1227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227" s="33" t="str">
        <f>IF(Ahmed[[#This Row],[Sales]]&gt;=500,"High","low")</f>
        <v>low</v>
      </c>
      <c r="P1227" s="1">
        <v>1</v>
      </c>
      <c r="Q1227" s="1">
        <v>0.2</v>
      </c>
      <c r="R1227" s="2">
        <v>0.60479999999999989</v>
      </c>
      <c r="S1227" s="33">
        <f>Ahmed[[#This Row],[Profit]]-Ahmed[[#This Row],[Discount]]</f>
        <v>0.40479999999999988</v>
      </c>
    </row>
    <row r="1228" spans="1:19">
      <c r="A1228" s="1">
        <v>1226</v>
      </c>
      <c r="B1228" s="1" t="s">
        <v>130</v>
      </c>
      <c r="C1228" s="1" t="s">
        <v>49</v>
      </c>
      <c r="D1228" s="1" t="s">
        <v>161</v>
      </c>
      <c r="E1228" s="1" t="s">
        <v>162</v>
      </c>
      <c r="F1228" s="1" t="s">
        <v>114</v>
      </c>
      <c r="G1228" s="1" t="s">
        <v>62</v>
      </c>
      <c r="H1228" s="33" t="str">
        <f>VLOOKUP(Ahmed[[#This Row],[Category]],Code!$C$2:$D$5,2,0)</f>
        <v>O-102</v>
      </c>
      <c r="I1228" s="1" t="s">
        <v>87</v>
      </c>
      <c r="J1228" t="s">
        <v>129</v>
      </c>
      <c r="K1228" s="1">
        <v>40.56</v>
      </c>
      <c r="L1228" s="33">
        <f>Ahmed[[#This Row],[Sales]]*$L$1</f>
        <v>6084</v>
      </c>
      <c r="M1228" s="33"/>
      <c r="N12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28" s="33" t="str">
        <f>IF(Ahmed[[#This Row],[Sales]]&gt;=500,"High","low")</f>
        <v>low</v>
      </c>
      <c r="P1228" s="1">
        <v>4</v>
      </c>
      <c r="Q1228" s="1">
        <v>0</v>
      </c>
      <c r="R1228" s="2">
        <v>19.874400000000001</v>
      </c>
      <c r="S1228" s="33">
        <f>Ahmed[[#This Row],[Profit]]-Ahmed[[#This Row],[Discount]]</f>
        <v>19.874400000000001</v>
      </c>
    </row>
    <row r="1229" spans="1:19">
      <c r="A1229" s="1">
        <v>1227</v>
      </c>
      <c r="B1229" s="1" t="s">
        <v>130</v>
      </c>
      <c r="C1229" s="1" t="s">
        <v>49</v>
      </c>
      <c r="D1229" s="1" t="s">
        <v>161</v>
      </c>
      <c r="E1229" s="1" t="s">
        <v>162</v>
      </c>
      <c r="F1229" s="1" t="s">
        <v>114</v>
      </c>
      <c r="G1229" s="1" t="s">
        <v>62</v>
      </c>
      <c r="H1229" s="33" t="str">
        <f>VLOOKUP(Ahmed[[#This Row],[Category]],Code!$C$2:$D$5,2,0)</f>
        <v>O-102</v>
      </c>
      <c r="I1229" s="1" t="s">
        <v>70</v>
      </c>
      <c r="J1229" t="s">
        <v>1196</v>
      </c>
      <c r="K1229" s="1">
        <v>182.94</v>
      </c>
      <c r="L1229" s="33">
        <f>Ahmed[[#This Row],[Sales]]*$L$1</f>
        <v>27441</v>
      </c>
      <c r="M1229" s="33"/>
      <c r="N12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29" s="33" t="str">
        <f>IF(Ahmed[[#This Row],[Sales]]&gt;=500,"High","low")</f>
        <v>low</v>
      </c>
      <c r="P1229" s="1">
        <v>3</v>
      </c>
      <c r="Q1229" s="1">
        <v>0</v>
      </c>
      <c r="R1229" s="2">
        <v>3.6587999999999994</v>
      </c>
      <c r="S1229" s="33">
        <f>Ahmed[[#This Row],[Profit]]-Ahmed[[#This Row],[Discount]]</f>
        <v>3.6587999999999994</v>
      </c>
    </row>
    <row r="1230" spans="1:19">
      <c r="A1230" s="1">
        <v>1228</v>
      </c>
      <c r="B1230" s="1" t="s">
        <v>130</v>
      </c>
      <c r="C1230" s="1" t="s">
        <v>49</v>
      </c>
      <c r="D1230" s="1" t="s">
        <v>161</v>
      </c>
      <c r="E1230" s="1" t="s">
        <v>162</v>
      </c>
      <c r="F1230" s="1" t="s">
        <v>114</v>
      </c>
      <c r="G1230" s="1" t="s">
        <v>62</v>
      </c>
      <c r="H1230" s="33" t="str">
        <f>VLOOKUP(Ahmed[[#This Row],[Category]],Code!$C$2:$D$5,2,0)</f>
        <v>O-102</v>
      </c>
      <c r="I1230" s="1" t="s">
        <v>70</v>
      </c>
      <c r="J1230" t="s">
        <v>1197</v>
      </c>
      <c r="K1230" s="1">
        <v>193.86</v>
      </c>
      <c r="L1230" s="33">
        <f>Ahmed[[#This Row],[Sales]]*$L$1</f>
        <v>29079.000000000004</v>
      </c>
      <c r="M1230" s="33"/>
      <c r="N12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30" s="33" t="str">
        <f>IF(Ahmed[[#This Row],[Sales]]&gt;=500,"High","low")</f>
        <v>low</v>
      </c>
      <c r="P1230" s="1">
        <v>2</v>
      </c>
      <c r="Q1230" s="1">
        <v>0</v>
      </c>
      <c r="R1230" s="2">
        <v>11.631599999999992</v>
      </c>
      <c r="S1230" s="33">
        <f>Ahmed[[#This Row],[Profit]]-Ahmed[[#This Row],[Discount]]</f>
        <v>11.631599999999992</v>
      </c>
    </row>
    <row r="1231" spans="1:19">
      <c r="A1231" s="1">
        <v>1229</v>
      </c>
      <c r="B1231" s="1" t="s">
        <v>65</v>
      </c>
      <c r="C1231" s="1" t="s">
        <v>49</v>
      </c>
      <c r="D1231" s="1" t="s">
        <v>59</v>
      </c>
      <c r="E1231" s="1" t="s">
        <v>60</v>
      </c>
      <c r="F1231" s="1" t="s">
        <v>61</v>
      </c>
      <c r="G1231" s="1" t="s">
        <v>62</v>
      </c>
      <c r="H1231" s="33" t="str">
        <f>VLOOKUP(Ahmed[[#This Row],[Category]],Code!$C$2:$D$5,2,0)</f>
        <v>O-102</v>
      </c>
      <c r="I1231" s="1" t="s">
        <v>123</v>
      </c>
      <c r="J1231" t="s">
        <v>850</v>
      </c>
      <c r="K1231" s="1">
        <v>15.28</v>
      </c>
      <c r="L1231" s="33">
        <f>Ahmed[[#This Row],[Sales]]*$L$1</f>
        <v>2292</v>
      </c>
      <c r="M1231" s="33"/>
      <c r="N12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31" s="33" t="str">
        <f>IF(Ahmed[[#This Row],[Sales]]&gt;=500,"High","low")</f>
        <v>low</v>
      </c>
      <c r="P1231" s="1">
        <v>2</v>
      </c>
      <c r="Q1231" s="1">
        <v>0</v>
      </c>
      <c r="R1231" s="2">
        <v>7.4871999999999996</v>
      </c>
      <c r="S1231" s="33">
        <f>Ahmed[[#This Row],[Profit]]-Ahmed[[#This Row],[Discount]]</f>
        <v>7.4871999999999996</v>
      </c>
    </row>
    <row r="1232" spans="1:19">
      <c r="A1232" s="1">
        <v>1230</v>
      </c>
      <c r="B1232" s="1" t="s">
        <v>65</v>
      </c>
      <c r="C1232" s="1" t="s">
        <v>49</v>
      </c>
      <c r="D1232" s="1" t="s">
        <v>59</v>
      </c>
      <c r="E1232" s="1" t="s">
        <v>60</v>
      </c>
      <c r="F1232" s="1" t="s">
        <v>61</v>
      </c>
      <c r="G1232" s="1" t="s">
        <v>53</v>
      </c>
      <c r="H1232" s="33" t="str">
        <f>VLOOKUP(Ahmed[[#This Row],[Category]],Code!$C$2:$D$5,2,0)</f>
        <v>F-101</v>
      </c>
      <c r="I1232" s="1" t="s">
        <v>72</v>
      </c>
      <c r="J1232" t="s">
        <v>980</v>
      </c>
      <c r="K1232" s="1">
        <v>8.73</v>
      </c>
      <c r="L1232" s="33">
        <f>Ahmed[[#This Row],[Sales]]*$L$1</f>
        <v>1309.5</v>
      </c>
      <c r="M1232" s="33"/>
      <c r="N123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232" s="33" t="str">
        <f>IF(Ahmed[[#This Row],[Sales]]&gt;=500,"High","low")</f>
        <v>low</v>
      </c>
      <c r="P1232" s="1">
        <v>1</v>
      </c>
      <c r="Q1232" s="1">
        <v>0</v>
      </c>
      <c r="R1232" s="2">
        <v>2.9681999999999995</v>
      </c>
      <c r="S1232" s="33">
        <f>Ahmed[[#This Row],[Profit]]-Ahmed[[#This Row],[Discount]]</f>
        <v>2.9681999999999995</v>
      </c>
    </row>
    <row r="1233" spans="1:19">
      <c r="A1233" s="1">
        <v>1231</v>
      </c>
      <c r="B1233" s="1" t="s">
        <v>65</v>
      </c>
      <c r="C1233" s="1" t="s">
        <v>49</v>
      </c>
      <c r="D1233" s="1" t="s">
        <v>59</v>
      </c>
      <c r="E1233" s="1" t="s">
        <v>60</v>
      </c>
      <c r="F1233" s="1" t="s">
        <v>61</v>
      </c>
      <c r="G1233" s="1" t="s">
        <v>62</v>
      </c>
      <c r="H1233" s="33" t="str">
        <f>VLOOKUP(Ahmed[[#This Row],[Category]],Code!$C$2:$D$5,2,0)</f>
        <v>O-102</v>
      </c>
      <c r="I1233" s="1" t="s">
        <v>74</v>
      </c>
      <c r="J1233" t="s">
        <v>1198</v>
      </c>
      <c r="K1233" s="1">
        <v>5.68</v>
      </c>
      <c r="L1233" s="33">
        <f>Ahmed[[#This Row],[Sales]]*$L$1</f>
        <v>852</v>
      </c>
      <c r="M1233" s="33"/>
      <c r="N1233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233" s="33" t="str">
        <f>IF(Ahmed[[#This Row],[Sales]]&gt;=500,"High","low")</f>
        <v>low</v>
      </c>
      <c r="P1233" s="1">
        <v>2</v>
      </c>
      <c r="Q1233" s="1">
        <v>0</v>
      </c>
      <c r="R1233" s="2">
        <v>1.7607999999999997</v>
      </c>
      <c r="S1233" s="33">
        <f>Ahmed[[#This Row],[Profit]]-Ahmed[[#This Row],[Discount]]</f>
        <v>1.7607999999999997</v>
      </c>
    </row>
    <row r="1234" spans="1:19">
      <c r="A1234" s="1">
        <v>1232</v>
      </c>
      <c r="B1234" s="1" t="s">
        <v>48</v>
      </c>
      <c r="C1234" s="1" t="s">
        <v>49</v>
      </c>
      <c r="D1234" s="1" t="s">
        <v>1199</v>
      </c>
      <c r="E1234" s="1" t="s">
        <v>162</v>
      </c>
      <c r="F1234" s="1" t="s">
        <v>114</v>
      </c>
      <c r="G1234" s="1" t="s">
        <v>62</v>
      </c>
      <c r="H1234" s="33" t="str">
        <f>VLOOKUP(Ahmed[[#This Row],[Category]],Code!$C$2:$D$5,2,0)</f>
        <v>O-102</v>
      </c>
      <c r="I1234" s="1" t="s">
        <v>74</v>
      </c>
      <c r="J1234" t="s">
        <v>604</v>
      </c>
      <c r="K1234" s="1">
        <v>2.78</v>
      </c>
      <c r="L1234" s="33">
        <f>Ahmed[[#This Row],[Sales]]*$L$1</f>
        <v>416.99999999999994</v>
      </c>
      <c r="M1234" s="33"/>
      <c r="N1234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234" s="33" t="str">
        <f>IF(Ahmed[[#This Row],[Sales]]&gt;=500,"High","low")</f>
        <v>low</v>
      </c>
      <c r="P1234" s="1">
        <v>2</v>
      </c>
      <c r="Q1234" s="1">
        <v>0</v>
      </c>
      <c r="R1234" s="2">
        <v>0.72279999999999989</v>
      </c>
      <c r="S1234" s="33">
        <f>Ahmed[[#This Row],[Profit]]-Ahmed[[#This Row],[Discount]]</f>
        <v>0.72279999999999989</v>
      </c>
    </row>
    <row r="1235" spans="1:19">
      <c r="A1235" s="1">
        <v>1233</v>
      </c>
      <c r="B1235" s="1" t="s">
        <v>48</v>
      </c>
      <c r="C1235" s="1" t="s">
        <v>49</v>
      </c>
      <c r="D1235" s="1" t="s">
        <v>1199</v>
      </c>
      <c r="E1235" s="1" t="s">
        <v>162</v>
      </c>
      <c r="F1235" s="1" t="s">
        <v>114</v>
      </c>
      <c r="G1235" s="1" t="s">
        <v>62</v>
      </c>
      <c r="H1235" s="33" t="str">
        <f>VLOOKUP(Ahmed[[#This Row],[Category]],Code!$C$2:$D$5,2,0)</f>
        <v>O-102</v>
      </c>
      <c r="I1235" s="1" t="s">
        <v>123</v>
      </c>
      <c r="J1235" t="s">
        <v>1200</v>
      </c>
      <c r="K1235" s="1">
        <v>79.959999999999994</v>
      </c>
      <c r="L1235" s="33">
        <f>Ahmed[[#This Row],[Sales]]*$L$1</f>
        <v>11993.999999999998</v>
      </c>
      <c r="M1235" s="33"/>
      <c r="N12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35" s="33" t="str">
        <f>IF(Ahmed[[#This Row],[Sales]]&gt;=500,"High","low")</f>
        <v>low</v>
      </c>
      <c r="P1235" s="1">
        <v>2</v>
      </c>
      <c r="Q1235" s="1">
        <v>0</v>
      </c>
      <c r="R1235" s="2">
        <v>35.981999999999992</v>
      </c>
      <c r="S1235" s="33">
        <f>Ahmed[[#This Row],[Profit]]-Ahmed[[#This Row],[Discount]]</f>
        <v>35.981999999999992</v>
      </c>
    </row>
    <row r="1236" spans="1:19">
      <c r="A1236" s="1">
        <v>1234</v>
      </c>
      <c r="B1236" s="1" t="s">
        <v>130</v>
      </c>
      <c r="C1236" s="1" t="s">
        <v>58</v>
      </c>
      <c r="D1236" s="1" t="s">
        <v>426</v>
      </c>
      <c r="E1236" s="1" t="s">
        <v>248</v>
      </c>
      <c r="F1236" s="1" t="s">
        <v>114</v>
      </c>
      <c r="G1236" s="1" t="s">
        <v>76</v>
      </c>
      <c r="H1236" s="33" t="str">
        <f>VLOOKUP(Ahmed[[#This Row],[Category]],Code!$C$2:$D$5,2,0)</f>
        <v>T-103</v>
      </c>
      <c r="I1236" s="1" t="s">
        <v>502</v>
      </c>
      <c r="J1236" t="s">
        <v>1201</v>
      </c>
      <c r="K1236" s="1">
        <v>839.98799999999994</v>
      </c>
      <c r="L1236" s="33">
        <f>Ahmed[[#This Row],[Sales]]*$L$1</f>
        <v>125998.2</v>
      </c>
      <c r="M1236" s="33"/>
      <c r="N12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36" s="33" t="str">
        <f>IF(Ahmed[[#This Row],[Sales]]&gt;=500,"High","low")</f>
        <v>High</v>
      </c>
      <c r="P1236" s="1">
        <v>2</v>
      </c>
      <c r="Q1236" s="1">
        <v>0.4</v>
      </c>
      <c r="R1236" s="2">
        <v>69.99899999999991</v>
      </c>
      <c r="S1236" s="33">
        <f>Ahmed[[#This Row],[Profit]]-Ahmed[[#This Row],[Discount]]</f>
        <v>69.598999999999904</v>
      </c>
    </row>
    <row r="1237" spans="1:19">
      <c r="A1237" s="1">
        <v>1235</v>
      </c>
      <c r="B1237" s="1" t="s">
        <v>528</v>
      </c>
      <c r="C1237" s="1" t="s">
        <v>49</v>
      </c>
      <c r="D1237" s="1" t="s">
        <v>1202</v>
      </c>
      <c r="E1237" s="1" t="s">
        <v>67</v>
      </c>
      <c r="F1237" s="1" t="s">
        <v>52</v>
      </c>
      <c r="G1237" s="1" t="s">
        <v>53</v>
      </c>
      <c r="H1237" s="33" t="str">
        <f>VLOOKUP(Ahmed[[#This Row],[Category]],Code!$C$2:$D$5,2,0)</f>
        <v>F-101</v>
      </c>
      <c r="I1237" s="1" t="s">
        <v>72</v>
      </c>
      <c r="J1237" t="s">
        <v>1203</v>
      </c>
      <c r="K1237" s="1">
        <v>47.952000000000005</v>
      </c>
      <c r="L1237" s="33">
        <f>Ahmed[[#This Row],[Sales]]*$L$1</f>
        <v>7192.8000000000011</v>
      </c>
      <c r="M1237" s="33"/>
      <c r="N12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37" s="33" t="str">
        <f>IF(Ahmed[[#This Row],[Sales]]&gt;=500,"High","low")</f>
        <v>low</v>
      </c>
      <c r="P1237" s="1">
        <v>3</v>
      </c>
      <c r="Q1237" s="1">
        <v>0.2</v>
      </c>
      <c r="R1237" s="2">
        <v>13.786200000000006</v>
      </c>
      <c r="S1237" s="33">
        <f>Ahmed[[#This Row],[Profit]]-Ahmed[[#This Row],[Discount]]</f>
        <v>13.586200000000007</v>
      </c>
    </row>
    <row r="1238" spans="1:19">
      <c r="A1238" s="1">
        <v>1236</v>
      </c>
      <c r="B1238" s="1" t="s">
        <v>528</v>
      </c>
      <c r="C1238" s="1" t="s">
        <v>49</v>
      </c>
      <c r="D1238" s="1" t="s">
        <v>1202</v>
      </c>
      <c r="E1238" s="1" t="s">
        <v>67</v>
      </c>
      <c r="F1238" s="1" t="s">
        <v>52</v>
      </c>
      <c r="G1238" s="1" t="s">
        <v>62</v>
      </c>
      <c r="H1238" s="33" t="str">
        <f>VLOOKUP(Ahmed[[#This Row],[Category]],Code!$C$2:$D$5,2,0)</f>
        <v>O-102</v>
      </c>
      <c r="I1238" s="1" t="s">
        <v>79</v>
      </c>
      <c r="J1238" t="s">
        <v>972</v>
      </c>
      <c r="K1238" s="1">
        <v>37.425000000000004</v>
      </c>
      <c r="L1238" s="33">
        <f>Ahmed[[#This Row],[Sales]]*$L$1</f>
        <v>5613.7500000000009</v>
      </c>
      <c r="M1238" s="33"/>
      <c r="N12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38" s="33" t="str">
        <f>IF(Ahmed[[#This Row],[Sales]]&gt;=500,"High","low")</f>
        <v>low</v>
      </c>
      <c r="P1238" s="1">
        <v>5</v>
      </c>
      <c r="Q1238" s="1">
        <v>0.7</v>
      </c>
      <c r="R1238" s="2">
        <v>-29.940000000000012</v>
      </c>
      <c r="S1238" s="33">
        <f>Ahmed[[#This Row],[Profit]]-Ahmed[[#This Row],[Discount]]</f>
        <v>-30.640000000000011</v>
      </c>
    </row>
    <row r="1239" spans="1:19">
      <c r="A1239" s="1">
        <v>1237</v>
      </c>
      <c r="B1239" s="1" t="s">
        <v>528</v>
      </c>
      <c r="C1239" s="1" t="s">
        <v>49</v>
      </c>
      <c r="D1239" s="1" t="s">
        <v>1202</v>
      </c>
      <c r="E1239" s="1" t="s">
        <v>67</v>
      </c>
      <c r="F1239" s="1" t="s">
        <v>52</v>
      </c>
      <c r="G1239" s="1" t="s">
        <v>53</v>
      </c>
      <c r="H1239" s="33" t="str">
        <f>VLOOKUP(Ahmed[[#This Row],[Category]],Code!$C$2:$D$5,2,0)</f>
        <v>F-101</v>
      </c>
      <c r="I1239" s="1" t="s">
        <v>72</v>
      </c>
      <c r="J1239" t="s">
        <v>1204</v>
      </c>
      <c r="K1239" s="1">
        <v>63.967999999999996</v>
      </c>
      <c r="L1239" s="33">
        <f>Ahmed[[#This Row],[Sales]]*$L$1</f>
        <v>9595.1999999999989</v>
      </c>
      <c r="M1239" s="33"/>
      <c r="N12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39" s="33" t="str">
        <f>IF(Ahmed[[#This Row],[Sales]]&gt;=500,"High","low")</f>
        <v>low</v>
      </c>
      <c r="P1239" s="1">
        <v>2</v>
      </c>
      <c r="Q1239" s="1">
        <v>0.2</v>
      </c>
      <c r="R1239" s="2">
        <v>0</v>
      </c>
      <c r="S1239" s="33">
        <f>Ahmed[[#This Row],[Profit]]-Ahmed[[#This Row],[Discount]]</f>
        <v>-0.2</v>
      </c>
    </row>
    <row r="1240" spans="1:19">
      <c r="A1240" s="1">
        <v>1238</v>
      </c>
      <c r="B1240" s="1" t="s">
        <v>528</v>
      </c>
      <c r="C1240" s="1" t="s">
        <v>49</v>
      </c>
      <c r="D1240" s="1" t="s">
        <v>1202</v>
      </c>
      <c r="E1240" s="1" t="s">
        <v>67</v>
      </c>
      <c r="F1240" s="1" t="s">
        <v>52</v>
      </c>
      <c r="G1240" s="1" t="s">
        <v>53</v>
      </c>
      <c r="H1240" s="33" t="str">
        <f>VLOOKUP(Ahmed[[#This Row],[Category]],Code!$C$2:$D$5,2,0)</f>
        <v>F-101</v>
      </c>
      <c r="I1240" s="1" t="s">
        <v>72</v>
      </c>
      <c r="J1240" t="s">
        <v>825</v>
      </c>
      <c r="K1240" s="1">
        <v>165.048</v>
      </c>
      <c r="L1240" s="33">
        <f>Ahmed[[#This Row],[Sales]]*$L$1</f>
        <v>24757.200000000001</v>
      </c>
      <c r="M1240" s="33"/>
      <c r="N12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40" s="33" t="str">
        <f>IF(Ahmed[[#This Row],[Sales]]&gt;=500,"High","low")</f>
        <v>low</v>
      </c>
      <c r="P1240" s="1">
        <v>3</v>
      </c>
      <c r="Q1240" s="1">
        <v>0.2</v>
      </c>
      <c r="R1240" s="2">
        <v>41.262</v>
      </c>
      <c r="S1240" s="33">
        <f>Ahmed[[#This Row],[Profit]]-Ahmed[[#This Row],[Discount]]</f>
        <v>41.061999999999998</v>
      </c>
    </row>
    <row r="1241" spans="1:19">
      <c r="A1241" s="1">
        <v>1239</v>
      </c>
      <c r="B1241" s="1" t="s">
        <v>65</v>
      </c>
      <c r="C1241" s="1" t="s">
        <v>49</v>
      </c>
      <c r="D1241" s="1" t="s">
        <v>89</v>
      </c>
      <c r="E1241" s="1" t="s">
        <v>90</v>
      </c>
      <c r="F1241" s="1" t="s">
        <v>61</v>
      </c>
      <c r="G1241" s="1" t="s">
        <v>53</v>
      </c>
      <c r="H1241" s="33" t="str">
        <f>VLOOKUP(Ahmed[[#This Row],[Category]],Code!$C$2:$D$5,2,0)</f>
        <v>F-101</v>
      </c>
      <c r="I1241" s="1" t="s">
        <v>72</v>
      </c>
      <c r="J1241" t="s">
        <v>1205</v>
      </c>
      <c r="K1241" s="1">
        <v>12.35</v>
      </c>
      <c r="L1241" s="33">
        <f>Ahmed[[#This Row],[Sales]]*$L$1</f>
        <v>1852.5</v>
      </c>
      <c r="M1241" s="33"/>
      <c r="N124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241" s="33" t="str">
        <f>IF(Ahmed[[#This Row],[Sales]]&gt;=500,"High","low")</f>
        <v>low</v>
      </c>
      <c r="P1241" s="1">
        <v>1</v>
      </c>
      <c r="Q1241" s="1">
        <v>0</v>
      </c>
      <c r="R1241" s="2">
        <v>5.4340000000000002</v>
      </c>
      <c r="S1241" s="33">
        <f>Ahmed[[#This Row],[Profit]]-Ahmed[[#This Row],[Discount]]</f>
        <v>5.4340000000000002</v>
      </c>
    </row>
    <row r="1242" spans="1:19">
      <c r="A1242" s="1">
        <v>1240</v>
      </c>
      <c r="B1242" s="1" t="s">
        <v>65</v>
      </c>
      <c r="C1242" s="1" t="s">
        <v>49</v>
      </c>
      <c r="D1242" s="1" t="s">
        <v>89</v>
      </c>
      <c r="E1242" s="1" t="s">
        <v>90</v>
      </c>
      <c r="F1242" s="1" t="s">
        <v>61</v>
      </c>
      <c r="G1242" s="1" t="s">
        <v>62</v>
      </c>
      <c r="H1242" s="33" t="str">
        <f>VLOOKUP(Ahmed[[#This Row],[Category]],Code!$C$2:$D$5,2,0)</f>
        <v>O-102</v>
      </c>
      <c r="I1242" s="1" t="s">
        <v>74</v>
      </c>
      <c r="J1242" t="s">
        <v>1206</v>
      </c>
      <c r="K1242" s="1">
        <v>40.97</v>
      </c>
      <c r="L1242" s="33">
        <f>Ahmed[[#This Row],[Sales]]*$L$1</f>
        <v>6145.5</v>
      </c>
      <c r="M1242" s="33"/>
      <c r="N12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42" s="33" t="str">
        <f>IF(Ahmed[[#This Row],[Sales]]&gt;=500,"High","low")</f>
        <v>low</v>
      </c>
      <c r="P1242" s="1">
        <v>1</v>
      </c>
      <c r="Q1242" s="1">
        <v>0</v>
      </c>
      <c r="R1242" s="2">
        <v>10.652200000000001</v>
      </c>
      <c r="S1242" s="33">
        <f>Ahmed[[#This Row],[Profit]]-Ahmed[[#This Row],[Discount]]</f>
        <v>10.652200000000001</v>
      </c>
    </row>
    <row r="1243" spans="1:19">
      <c r="A1243" s="1">
        <v>1241</v>
      </c>
      <c r="B1243" s="1" t="s">
        <v>65</v>
      </c>
      <c r="C1243" s="1" t="s">
        <v>49</v>
      </c>
      <c r="D1243" s="1" t="s">
        <v>89</v>
      </c>
      <c r="E1243" s="1" t="s">
        <v>90</v>
      </c>
      <c r="F1243" s="1" t="s">
        <v>61</v>
      </c>
      <c r="G1243" s="1" t="s">
        <v>62</v>
      </c>
      <c r="H1243" s="33" t="str">
        <f>VLOOKUP(Ahmed[[#This Row],[Category]],Code!$C$2:$D$5,2,0)</f>
        <v>O-102</v>
      </c>
      <c r="I1243" s="1" t="s">
        <v>163</v>
      </c>
      <c r="J1243" t="s">
        <v>457</v>
      </c>
      <c r="K1243" s="1">
        <v>22.96</v>
      </c>
      <c r="L1243" s="33">
        <f>Ahmed[[#This Row],[Sales]]*$L$1</f>
        <v>3444</v>
      </c>
      <c r="M1243" s="33"/>
      <c r="N12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43" s="33" t="str">
        <f>IF(Ahmed[[#This Row],[Sales]]&gt;=500,"High","low")</f>
        <v>low</v>
      </c>
      <c r="P1243" s="1">
        <v>2</v>
      </c>
      <c r="Q1243" s="1">
        <v>0</v>
      </c>
      <c r="R1243" s="2">
        <v>10.7912</v>
      </c>
      <c r="S1243" s="33">
        <f>Ahmed[[#This Row],[Profit]]-Ahmed[[#This Row],[Discount]]</f>
        <v>10.7912</v>
      </c>
    </row>
    <row r="1244" spans="1:19">
      <c r="A1244" s="1">
        <v>1242</v>
      </c>
      <c r="B1244" s="1" t="s">
        <v>65</v>
      </c>
      <c r="C1244" s="1" t="s">
        <v>92</v>
      </c>
      <c r="D1244" s="1" t="s">
        <v>161</v>
      </c>
      <c r="E1244" s="1" t="s">
        <v>162</v>
      </c>
      <c r="F1244" s="1" t="s">
        <v>114</v>
      </c>
      <c r="G1244" s="1" t="s">
        <v>76</v>
      </c>
      <c r="H1244" s="33" t="str">
        <f>VLOOKUP(Ahmed[[#This Row],[Category]],Code!$C$2:$D$5,2,0)</f>
        <v>T-103</v>
      </c>
      <c r="I1244" s="1" t="s">
        <v>77</v>
      </c>
      <c r="J1244" t="s">
        <v>1207</v>
      </c>
      <c r="K1244" s="1">
        <v>22</v>
      </c>
      <c r="L1244" s="33">
        <f>Ahmed[[#This Row],[Sales]]*$L$1</f>
        <v>3300</v>
      </c>
      <c r="M1244" s="33"/>
      <c r="N12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44" s="33" t="str">
        <f>IF(Ahmed[[#This Row],[Sales]]&gt;=500,"High","low")</f>
        <v>low</v>
      </c>
      <c r="P1244" s="1">
        <v>4</v>
      </c>
      <c r="Q1244" s="1">
        <v>0</v>
      </c>
      <c r="R1244" s="2">
        <v>5.5</v>
      </c>
      <c r="S1244" s="33">
        <f>Ahmed[[#This Row],[Profit]]-Ahmed[[#This Row],[Discount]]</f>
        <v>5.5</v>
      </c>
    </row>
    <row r="1245" spans="1:19">
      <c r="A1245" s="1">
        <v>1243</v>
      </c>
      <c r="B1245" s="1" t="s">
        <v>65</v>
      </c>
      <c r="C1245" s="1" t="s">
        <v>49</v>
      </c>
      <c r="D1245" s="1" t="s">
        <v>161</v>
      </c>
      <c r="E1245" s="1" t="s">
        <v>162</v>
      </c>
      <c r="F1245" s="1" t="s">
        <v>114</v>
      </c>
      <c r="G1245" s="1" t="s">
        <v>62</v>
      </c>
      <c r="H1245" s="33" t="str">
        <f>VLOOKUP(Ahmed[[#This Row],[Category]],Code!$C$2:$D$5,2,0)</f>
        <v>O-102</v>
      </c>
      <c r="I1245" s="1" t="s">
        <v>79</v>
      </c>
      <c r="J1245" t="s">
        <v>1208</v>
      </c>
      <c r="K1245" s="1">
        <v>398.35199999999998</v>
      </c>
      <c r="L1245" s="33">
        <f>Ahmed[[#This Row],[Sales]]*$L$1</f>
        <v>59752.799999999996</v>
      </c>
      <c r="M1245" s="33"/>
      <c r="N12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45" s="33" t="str">
        <f>IF(Ahmed[[#This Row],[Sales]]&gt;=500,"High","low")</f>
        <v>low</v>
      </c>
      <c r="P1245" s="1">
        <v>3</v>
      </c>
      <c r="Q1245" s="1">
        <v>0.2</v>
      </c>
      <c r="R1245" s="2">
        <v>124.48499999999999</v>
      </c>
      <c r="S1245" s="33">
        <f>Ahmed[[#This Row],[Profit]]-Ahmed[[#This Row],[Discount]]</f>
        <v>124.28499999999998</v>
      </c>
    </row>
    <row r="1246" spans="1:19">
      <c r="A1246" s="1">
        <v>1244</v>
      </c>
      <c r="B1246" s="1" t="s">
        <v>65</v>
      </c>
      <c r="C1246" s="1" t="s">
        <v>49</v>
      </c>
      <c r="D1246" s="1" t="s">
        <v>161</v>
      </c>
      <c r="E1246" s="1" t="s">
        <v>162</v>
      </c>
      <c r="F1246" s="1" t="s">
        <v>114</v>
      </c>
      <c r="G1246" s="1" t="s">
        <v>62</v>
      </c>
      <c r="H1246" s="33" t="str">
        <f>VLOOKUP(Ahmed[[#This Row],[Category]],Code!$C$2:$D$5,2,0)</f>
        <v>O-102</v>
      </c>
      <c r="I1246" s="1" t="s">
        <v>163</v>
      </c>
      <c r="J1246" t="s">
        <v>164</v>
      </c>
      <c r="K1246" s="1">
        <v>8.7200000000000006</v>
      </c>
      <c r="L1246" s="33">
        <f>Ahmed[[#This Row],[Sales]]*$L$1</f>
        <v>1308</v>
      </c>
      <c r="M1246" s="33"/>
      <c r="N124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246" s="33" t="str">
        <f>IF(Ahmed[[#This Row],[Sales]]&gt;=500,"High","low")</f>
        <v>low</v>
      </c>
      <c r="P1246" s="1">
        <v>4</v>
      </c>
      <c r="Q1246" s="1">
        <v>0</v>
      </c>
      <c r="R1246" s="2">
        <v>3.5752000000000006</v>
      </c>
      <c r="S1246" s="33">
        <f>Ahmed[[#This Row],[Profit]]-Ahmed[[#This Row],[Discount]]</f>
        <v>3.5752000000000006</v>
      </c>
    </row>
    <row r="1247" spans="1:19">
      <c r="A1247" s="1">
        <v>1245</v>
      </c>
      <c r="B1247" s="1" t="s">
        <v>65</v>
      </c>
      <c r="C1247" s="1" t="s">
        <v>49</v>
      </c>
      <c r="D1247" s="1" t="s">
        <v>1209</v>
      </c>
      <c r="E1247" s="1" t="s">
        <v>597</v>
      </c>
      <c r="F1247" s="1" t="s">
        <v>52</v>
      </c>
      <c r="G1247" s="1" t="s">
        <v>62</v>
      </c>
      <c r="H1247" s="33" t="str">
        <f>VLOOKUP(Ahmed[[#This Row],[Category]],Code!$C$2:$D$5,2,0)</f>
        <v>O-102</v>
      </c>
      <c r="I1247" s="1" t="s">
        <v>123</v>
      </c>
      <c r="J1247" t="s">
        <v>1210</v>
      </c>
      <c r="K1247" s="1">
        <v>48.69</v>
      </c>
      <c r="L1247" s="33">
        <f>Ahmed[[#This Row],[Sales]]*$L$1</f>
        <v>7303.5</v>
      </c>
      <c r="M1247" s="33"/>
      <c r="N12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47" s="33" t="str">
        <f>IF(Ahmed[[#This Row],[Sales]]&gt;=500,"High","low")</f>
        <v>low</v>
      </c>
      <c r="P1247" s="1">
        <v>9</v>
      </c>
      <c r="Q1247" s="1">
        <v>0</v>
      </c>
      <c r="R1247" s="2">
        <v>23.8581</v>
      </c>
      <c r="S1247" s="33">
        <f>Ahmed[[#This Row],[Profit]]-Ahmed[[#This Row],[Discount]]</f>
        <v>23.8581</v>
      </c>
    </row>
    <row r="1248" spans="1:19">
      <c r="A1248" s="1">
        <v>1246</v>
      </c>
      <c r="B1248" s="1" t="s">
        <v>48</v>
      </c>
      <c r="C1248" s="1" t="s">
        <v>49</v>
      </c>
      <c r="D1248" s="1" t="s">
        <v>1211</v>
      </c>
      <c r="E1248" s="1" t="s">
        <v>60</v>
      </c>
      <c r="F1248" s="1" t="s">
        <v>61</v>
      </c>
      <c r="G1248" s="1" t="s">
        <v>53</v>
      </c>
      <c r="H1248" s="33" t="str">
        <f>VLOOKUP(Ahmed[[#This Row],[Category]],Code!$C$2:$D$5,2,0)</f>
        <v>F-101</v>
      </c>
      <c r="I1248" s="1" t="s">
        <v>68</v>
      </c>
      <c r="J1248" t="s">
        <v>1212</v>
      </c>
      <c r="K1248" s="1">
        <v>764.6880000000001</v>
      </c>
      <c r="L1248" s="33">
        <f>Ahmed[[#This Row],[Sales]]*$L$1</f>
        <v>114703.20000000001</v>
      </c>
      <c r="M1248" s="33"/>
      <c r="N12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48" s="33" t="str">
        <f>IF(Ahmed[[#This Row],[Sales]]&gt;=500,"High","low")</f>
        <v>High</v>
      </c>
      <c r="P1248" s="1">
        <v>6</v>
      </c>
      <c r="Q1248" s="1">
        <v>0.2</v>
      </c>
      <c r="R1248" s="2">
        <v>95.585999999999899</v>
      </c>
      <c r="S1248" s="33">
        <f>Ahmed[[#This Row],[Profit]]-Ahmed[[#This Row],[Discount]]</f>
        <v>95.385999999999896</v>
      </c>
    </row>
    <row r="1249" spans="1:19">
      <c r="A1249" s="1">
        <v>1247</v>
      </c>
      <c r="B1249" s="1" t="s">
        <v>48</v>
      </c>
      <c r="C1249" s="1" t="s">
        <v>49</v>
      </c>
      <c r="D1249" s="1" t="s">
        <v>1211</v>
      </c>
      <c r="E1249" s="1" t="s">
        <v>60</v>
      </c>
      <c r="F1249" s="1" t="s">
        <v>61</v>
      </c>
      <c r="G1249" s="1" t="s">
        <v>53</v>
      </c>
      <c r="H1249" s="33" t="str">
        <f>VLOOKUP(Ahmed[[#This Row],[Category]],Code!$C$2:$D$5,2,0)</f>
        <v>F-101</v>
      </c>
      <c r="I1249" s="1" t="s">
        <v>68</v>
      </c>
      <c r="J1249" t="s">
        <v>392</v>
      </c>
      <c r="K1249" s="1">
        <v>3610.848</v>
      </c>
      <c r="L1249" s="33">
        <f>Ahmed[[#This Row],[Sales]]*$L$1</f>
        <v>541627.19999999995</v>
      </c>
      <c r="M1249" s="33"/>
      <c r="N12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49" s="33" t="str">
        <f>IF(Ahmed[[#This Row],[Sales]]&gt;=500,"High","low")</f>
        <v>High</v>
      </c>
      <c r="P1249" s="1">
        <v>12</v>
      </c>
      <c r="Q1249" s="1">
        <v>0.2</v>
      </c>
      <c r="R1249" s="2">
        <v>135.4068000000002</v>
      </c>
      <c r="S1249" s="33">
        <f>Ahmed[[#This Row],[Profit]]-Ahmed[[#This Row],[Discount]]</f>
        <v>135.20680000000021</v>
      </c>
    </row>
    <row r="1250" spans="1:19">
      <c r="A1250" s="1">
        <v>1248</v>
      </c>
      <c r="B1250" s="1" t="s">
        <v>48</v>
      </c>
      <c r="C1250" s="1" t="s">
        <v>49</v>
      </c>
      <c r="D1250" s="1" t="s">
        <v>1211</v>
      </c>
      <c r="E1250" s="1" t="s">
        <v>60</v>
      </c>
      <c r="F1250" s="1" t="s">
        <v>61</v>
      </c>
      <c r="G1250" s="1" t="s">
        <v>53</v>
      </c>
      <c r="H1250" s="33" t="str">
        <f>VLOOKUP(Ahmed[[#This Row],[Category]],Code!$C$2:$D$5,2,0)</f>
        <v>F-101</v>
      </c>
      <c r="I1250" s="1" t="s">
        <v>54</v>
      </c>
      <c r="J1250" t="s">
        <v>1213</v>
      </c>
      <c r="K1250" s="1">
        <v>254.97449999999998</v>
      </c>
      <c r="L1250" s="33">
        <f>Ahmed[[#This Row],[Sales]]*$L$1</f>
        <v>38246.174999999996</v>
      </c>
      <c r="M1250" s="33"/>
      <c r="N12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50" s="33" t="str">
        <f>IF(Ahmed[[#This Row],[Sales]]&gt;=500,"High","low")</f>
        <v>low</v>
      </c>
      <c r="P1250" s="1">
        <v>3</v>
      </c>
      <c r="Q1250" s="1">
        <v>0.15</v>
      </c>
      <c r="R1250" s="2">
        <v>11.998799999999989</v>
      </c>
      <c r="S1250" s="33">
        <f>Ahmed[[#This Row],[Profit]]-Ahmed[[#This Row],[Discount]]</f>
        <v>11.848799999999988</v>
      </c>
    </row>
    <row r="1251" spans="1:19">
      <c r="A1251" s="1">
        <v>1249</v>
      </c>
      <c r="B1251" s="1" t="s">
        <v>65</v>
      </c>
      <c r="C1251" s="1" t="s">
        <v>49</v>
      </c>
      <c r="D1251" s="1" t="s">
        <v>161</v>
      </c>
      <c r="E1251" s="1" t="s">
        <v>162</v>
      </c>
      <c r="F1251" s="1" t="s">
        <v>114</v>
      </c>
      <c r="G1251" s="1" t="s">
        <v>62</v>
      </c>
      <c r="H1251" s="33" t="str">
        <f>VLOOKUP(Ahmed[[#This Row],[Category]],Code!$C$2:$D$5,2,0)</f>
        <v>O-102</v>
      </c>
      <c r="I1251" s="1" t="s">
        <v>74</v>
      </c>
      <c r="J1251" t="s">
        <v>1068</v>
      </c>
      <c r="K1251" s="1">
        <v>38.82</v>
      </c>
      <c r="L1251" s="33">
        <f>Ahmed[[#This Row],[Sales]]*$L$1</f>
        <v>5823</v>
      </c>
      <c r="M1251" s="33"/>
      <c r="N12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51" s="33" t="str">
        <f>IF(Ahmed[[#This Row],[Sales]]&gt;=500,"High","low")</f>
        <v>low</v>
      </c>
      <c r="P1251" s="1">
        <v>6</v>
      </c>
      <c r="Q1251" s="1">
        <v>0</v>
      </c>
      <c r="R1251" s="2">
        <v>17.468999999999998</v>
      </c>
      <c r="S1251" s="33">
        <f>Ahmed[[#This Row],[Profit]]-Ahmed[[#This Row],[Discount]]</f>
        <v>17.468999999999998</v>
      </c>
    </row>
    <row r="1252" spans="1:19">
      <c r="A1252" s="1">
        <v>1250</v>
      </c>
      <c r="B1252" s="1" t="s">
        <v>65</v>
      </c>
      <c r="C1252" s="1" t="s">
        <v>49</v>
      </c>
      <c r="D1252" s="1" t="s">
        <v>161</v>
      </c>
      <c r="E1252" s="1" t="s">
        <v>162</v>
      </c>
      <c r="F1252" s="1" t="s">
        <v>114</v>
      </c>
      <c r="G1252" s="1" t="s">
        <v>53</v>
      </c>
      <c r="H1252" s="33" t="str">
        <f>VLOOKUP(Ahmed[[#This Row],[Category]],Code!$C$2:$D$5,2,0)</f>
        <v>F-101</v>
      </c>
      <c r="I1252" s="1" t="s">
        <v>56</v>
      </c>
      <c r="J1252" t="s">
        <v>1214</v>
      </c>
      <c r="K1252" s="1">
        <v>1141.9379999999999</v>
      </c>
      <c r="L1252" s="33">
        <f>Ahmed[[#This Row],[Sales]]*$L$1</f>
        <v>171290.69999999998</v>
      </c>
      <c r="M1252" s="33"/>
      <c r="N12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52" s="33" t="str">
        <f>IF(Ahmed[[#This Row],[Sales]]&gt;=500,"High","low")</f>
        <v>High</v>
      </c>
      <c r="P1252" s="1">
        <v>9</v>
      </c>
      <c r="Q1252" s="1">
        <v>0.1</v>
      </c>
      <c r="R1252" s="2">
        <v>139.57019999999989</v>
      </c>
      <c r="S1252" s="33">
        <f>Ahmed[[#This Row],[Profit]]-Ahmed[[#This Row],[Discount]]</f>
        <v>139.47019999999989</v>
      </c>
    </row>
    <row r="1253" spans="1:19">
      <c r="A1253" s="1">
        <v>1251</v>
      </c>
      <c r="B1253" s="1" t="s">
        <v>65</v>
      </c>
      <c r="C1253" s="1" t="s">
        <v>49</v>
      </c>
      <c r="D1253" s="1" t="s">
        <v>161</v>
      </c>
      <c r="E1253" s="1" t="s">
        <v>162</v>
      </c>
      <c r="F1253" s="1" t="s">
        <v>114</v>
      </c>
      <c r="G1253" s="1" t="s">
        <v>62</v>
      </c>
      <c r="H1253" s="33" t="str">
        <f>VLOOKUP(Ahmed[[#This Row],[Category]],Code!$C$2:$D$5,2,0)</f>
        <v>O-102</v>
      </c>
      <c r="I1253" s="1" t="s">
        <v>81</v>
      </c>
      <c r="J1253" t="s">
        <v>323</v>
      </c>
      <c r="K1253" s="1">
        <v>1704.56</v>
      </c>
      <c r="L1253" s="33">
        <f>Ahmed[[#This Row],[Sales]]*$L$1</f>
        <v>255684</v>
      </c>
      <c r="M1253" s="33"/>
      <c r="N12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53" s="33" t="str">
        <f>IF(Ahmed[[#This Row],[Sales]]&gt;=500,"High","low")</f>
        <v>High</v>
      </c>
      <c r="P1253" s="1">
        <v>13</v>
      </c>
      <c r="Q1253" s="1">
        <v>0</v>
      </c>
      <c r="R1253" s="2">
        <v>511.36799999999999</v>
      </c>
      <c r="S1253" s="33">
        <f>Ahmed[[#This Row],[Profit]]-Ahmed[[#This Row],[Discount]]</f>
        <v>511.36799999999999</v>
      </c>
    </row>
    <row r="1254" spans="1:19">
      <c r="A1254" s="1">
        <v>1252</v>
      </c>
      <c r="B1254" s="1" t="s">
        <v>65</v>
      </c>
      <c r="C1254" s="1" t="s">
        <v>49</v>
      </c>
      <c r="D1254" s="1" t="s">
        <v>161</v>
      </c>
      <c r="E1254" s="1" t="s">
        <v>162</v>
      </c>
      <c r="F1254" s="1" t="s">
        <v>114</v>
      </c>
      <c r="G1254" s="1" t="s">
        <v>62</v>
      </c>
      <c r="H1254" s="33" t="str">
        <f>VLOOKUP(Ahmed[[#This Row],[Category]],Code!$C$2:$D$5,2,0)</f>
        <v>O-102</v>
      </c>
      <c r="I1254" s="1" t="s">
        <v>74</v>
      </c>
      <c r="J1254" t="s">
        <v>1215</v>
      </c>
      <c r="K1254" s="1">
        <v>3.2</v>
      </c>
      <c r="L1254" s="33">
        <f>Ahmed[[#This Row],[Sales]]*$L$1</f>
        <v>480</v>
      </c>
      <c r="M1254" s="33"/>
      <c r="N1254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254" s="33" t="str">
        <f>IF(Ahmed[[#This Row],[Sales]]&gt;=500,"High","low")</f>
        <v>low</v>
      </c>
      <c r="P1254" s="1">
        <v>2</v>
      </c>
      <c r="Q1254" s="1">
        <v>0</v>
      </c>
      <c r="R1254" s="2">
        <v>1.3760000000000003</v>
      </c>
      <c r="S1254" s="33">
        <f>Ahmed[[#This Row],[Profit]]-Ahmed[[#This Row],[Discount]]</f>
        <v>1.3760000000000003</v>
      </c>
    </row>
    <row r="1255" spans="1:19">
      <c r="A1255" s="1">
        <v>1253</v>
      </c>
      <c r="B1255" s="1" t="s">
        <v>65</v>
      </c>
      <c r="C1255" s="1" t="s">
        <v>49</v>
      </c>
      <c r="D1255" s="1" t="s">
        <v>927</v>
      </c>
      <c r="E1255" s="1" t="s">
        <v>99</v>
      </c>
      <c r="F1255" s="1" t="s">
        <v>95</v>
      </c>
      <c r="G1255" s="1" t="s">
        <v>76</v>
      </c>
      <c r="H1255" s="33" t="str">
        <f>VLOOKUP(Ahmed[[#This Row],[Category]],Code!$C$2:$D$5,2,0)</f>
        <v>T-103</v>
      </c>
      <c r="I1255" s="1" t="s">
        <v>77</v>
      </c>
      <c r="J1255" t="s">
        <v>1216</v>
      </c>
      <c r="K1255" s="1">
        <v>1099.96</v>
      </c>
      <c r="L1255" s="33">
        <f>Ahmed[[#This Row],[Sales]]*$L$1</f>
        <v>164994</v>
      </c>
      <c r="M1255" s="33"/>
      <c r="N12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55" s="33" t="str">
        <f>IF(Ahmed[[#This Row],[Sales]]&gt;=500,"High","low")</f>
        <v>High</v>
      </c>
      <c r="P1255" s="1">
        <v>4</v>
      </c>
      <c r="Q1255" s="1">
        <v>0</v>
      </c>
      <c r="R1255" s="2">
        <v>285.9896</v>
      </c>
      <c r="S1255" s="33">
        <f>Ahmed[[#This Row],[Profit]]-Ahmed[[#This Row],[Discount]]</f>
        <v>285.9896</v>
      </c>
    </row>
    <row r="1256" spans="1:19">
      <c r="A1256" s="1">
        <v>1254</v>
      </c>
      <c r="B1256" s="1" t="s">
        <v>65</v>
      </c>
      <c r="C1256" s="1" t="s">
        <v>92</v>
      </c>
      <c r="D1256" s="1" t="s">
        <v>838</v>
      </c>
      <c r="E1256" s="1" t="s">
        <v>113</v>
      </c>
      <c r="F1256" s="1" t="s">
        <v>114</v>
      </c>
      <c r="G1256" s="1" t="s">
        <v>62</v>
      </c>
      <c r="H1256" s="33" t="str">
        <f>VLOOKUP(Ahmed[[#This Row],[Category]],Code!$C$2:$D$5,2,0)</f>
        <v>O-102</v>
      </c>
      <c r="I1256" s="1" t="s">
        <v>74</v>
      </c>
      <c r="J1256" t="s">
        <v>967</v>
      </c>
      <c r="K1256" s="1">
        <v>5.2480000000000002</v>
      </c>
      <c r="L1256" s="33">
        <f>Ahmed[[#This Row],[Sales]]*$L$1</f>
        <v>787.2</v>
      </c>
      <c r="M1256" s="33"/>
      <c r="N125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256" s="33" t="str">
        <f>IF(Ahmed[[#This Row],[Sales]]&gt;=500,"High","low")</f>
        <v>low</v>
      </c>
      <c r="P1256" s="1">
        <v>2</v>
      </c>
      <c r="Q1256" s="1">
        <v>0.2</v>
      </c>
      <c r="R1256" s="2">
        <v>0.59039999999999915</v>
      </c>
      <c r="S1256" s="33">
        <f>Ahmed[[#This Row],[Profit]]-Ahmed[[#This Row],[Discount]]</f>
        <v>0.39039999999999914</v>
      </c>
    </row>
    <row r="1257" spans="1:19">
      <c r="A1257" s="1">
        <v>1255</v>
      </c>
      <c r="B1257" s="1" t="s">
        <v>65</v>
      </c>
      <c r="C1257" s="1" t="s">
        <v>92</v>
      </c>
      <c r="D1257" s="1" t="s">
        <v>838</v>
      </c>
      <c r="E1257" s="1" t="s">
        <v>113</v>
      </c>
      <c r="F1257" s="1" t="s">
        <v>114</v>
      </c>
      <c r="G1257" s="1" t="s">
        <v>76</v>
      </c>
      <c r="H1257" s="33" t="str">
        <f>VLOOKUP(Ahmed[[#This Row],[Category]],Code!$C$2:$D$5,2,0)</f>
        <v>T-103</v>
      </c>
      <c r="I1257" s="1" t="s">
        <v>77</v>
      </c>
      <c r="J1257" t="s">
        <v>653</v>
      </c>
      <c r="K1257" s="1">
        <v>35.909999999999997</v>
      </c>
      <c r="L1257" s="33">
        <f>Ahmed[[#This Row],[Sales]]*$L$1</f>
        <v>5386.4999999999991</v>
      </c>
      <c r="M1257" s="33"/>
      <c r="N12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57" s="33" t="str">
        <f>IF(Ahmed[[#This Row],[Sales]]&gt;=500,"High","low")</f>
        <v>low</v>
      </c>
      <c r="P1257" s="1">
        <v>3</v>
      </c>
      <c r="Q1257" s="1">
        <v>0.4</v>
      </c>
      <c r="R1257" s="2">
        <v>-8.3790000000000031</v>
      </c>
      <c r="S1257" s="33">
        <f>Ahmed[[#This Row],[Profit]]-Ahmed[[#This Row],[Discount]]</f>
        <v>-8.7790000000000035</v>
      </c>
    </row>
    <row r="1258" spans="1:19">
      <c r="A1258" s="1">
        <v>1256</v>
      </c>
      <c r="B1258" s="1" t="s">
        <v>65</v>
      </c>
      <c r="C1258" s="1" t="s">
        <v>92</v>
      </c>
      <c r="D1258" s="1" t="s">
        <v>838</v>
      </c>
      <c r="E1258" s="1" t="s">
        <v>113</v>
      </c>
      <c r="F1258" s="1" t="s">
        <v>114</v>
      </c>
      <c r="G1258" s="1" t="s">
        <v>53</v>
      </c>
      <c r="H1258" s="33" t="str">
        <f>VLOOKUP(Ahmed[[#This Row],[Category]],Code!$C$2:$D$5,2,0)</f>
        <v>F-101</v>
      </c>
      <c r="I1258" s="1" t="s">
        <v>72</v>
      </c>
      <c r="J1258" t="s">
        <v>1217</v>
      </c>
      <c r="K1258" s="1">
        <v>6.6959999999999997</v>
      </c>
      <c r="L1258" s="33">
        <f>Ahmed[[#This Row],[Sales]]*$L$1</f>
        <v>1004.4</v>
      </c>
      <c r="M1258" s="33"/>
      <c r="N125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258" s="33" t="str">
        <f>IF(Ahmed[[#This Row],[Sales]]&gt;=500,"High","low")</f>
        <v>low</v>
      </c>
      <c r="P1258" s="1">
        <v>1</v>
      </c>
      <c r="Q1258" s="1">
        <v>0.2</v>
      </c>
      <c r="R1258" s="2">
        <v>0.50219999999999976</v>
      </c>
      <c r="S1258" s="33">
        <f>Ahmed[[#This Row],[Profit]]-Ahmed[[#This Row],[Discount]]</f>
        <v>0.30219999999999975</v>
      </c>
    </row>
    <row r="1259" spans="1:19">
      <c r="A1259" s="1">
        <v>1257</v>
      </c>
      <c r="B1259" s="1" t="s">
        <v>65</v>
      </c>
      <c r="C1259" s="1" t="s">
        <v>92</v>
      </c>
      <c r="D1259" s="1" t="s">
        <v>838</v>
      </c>
      <c r="E1259" s="1" t="s">
        <v>113</v>
      </c>
      <c r="F1259" s="1" t="s">
        <v>114</v>
      </c>
      <c r="G1259" s="1" t="s">
        <v>53</v>
      </c>
      <c r="H1259" s="33" t="str">
        <f>VLOOKUP(Ahmed[[#This Row],[Category]],Code!$C$2:$D$5,2,0)</f>
        <v>F-101</v>
      </c>
      <c r="I1259" s="1" t="s">
        <v>72</v>
      </c>
      <c r="J1259" t="s">
        <v>1218</v>
      </c>
      <c r="K1259" s="1">
        <v>43.872000000000007</v>
      </c>
      <c r="L1259" s="33">
        <f>Ahmed[[#This Row],[Sales]]*$L$1</f>
        <v>6580.8000000000011</v>
      </c>
      <c r="M1259" s="33"/>
      <c r="N12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59" s="33" t="str">
        <f>IF(Ahmed[[#This Row],[Sales]]&gt;=500,"High","low")</f>
        <v>low</v>
      </c>
      <c r="P1259" s="1">
        <v>2</v>
      </c>
      <c r="Q1259" s="1">
        <v>0.2</v>
      </c>
      <c r="R1259" s="2">
        <v>11.516399999999999</v>
      </c>
      <c r="S1259" s="33">
        <f>Ahmed[[#This Row],[Profit]]-Ahmed[[#This Row],[Discount]]</f>
        <v>11.3164</v>
      </c>
    </row>
    <row r="1260" spans="1:19">
      <c r="A1260" s="1">
        <v>1258</v>
      </c>
      <c r="B1260" s="1" t="s">
        <v>48</v>
      </c>
      <c r="C1260" s="1" t="s">
        <v>92</v>
      </c>
      <c r="D1260" s="1" t="s">
        <v>236</v>
      </c>
      <c r="E1260" s="1" t="s">
        <v>86</v>
      </c>
      <c r="F1260" s="1" t="s">
        <v>52</v>
      </c>
      <c r="G1260" s="1" t="s">
        <v>62</v>
      </c>
      <c r="H1260" s="33" t="str">
        <f>VLOOKUP(Ahmed[[#This Row],[Category]],Code!$C$2:$D$5,2,0)</f>
        <v>O-102</v>
      </c>
      <c r="I1260" s="1" t="s">
        <v>79</v>
      </c>
      <c r="J1260" t="s">
        <v>842</v>
      </c>
      <c r="K1260" s="1">
        <v>27.882000000000005</v>
      </c>
      <c r="L1260" s="33">
        <f>Ahmed[[#This Row],[Sales]]*$L$1</f>
        <v>4182.3000000000011</v>
      </c>
      <c r="M1260" s="33"/>
      <c r="N12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60" s="33" t="str">
        <f>IF(Ahmed[[#This Row],[Sales]]&gt;=500,"High","low")</f>
        <v>low</v>
      </c>
      <c r="P1260" s="1">
        <v>3</v>
      </c>
      <c r="Q1260" s="1">
        <v>0.7</v>
      </c>
      <c r="R1260" s="2">
        <v>-20.446799999999996</v>
      </c>
      <c r="S1260" s="33">
        <f>Ahmed[[#This Row],[Profit]]-Ahmed[[#This Row],[Discount]]</f>
        <v>-21.146799999999995</v>
      </c>
    </row>
    <row r="1261" spans="1:19">
      <c r="A1261" s="1">
        <v>1259</v>
      </c>
      <c r="B1261" s="1" t="s">
        <v>48</v>
      </c>
      <c r="C1261" s="1" t="s">
        <v>92</v>
      </c>
      <c r="D1261" s="1" t="s">
        <v>236</v>
      </c>
      <c r="E1261" s="1" t="s">
        <v>86</v>
      </c>
      <c r="F1261" s="1" t="s">
        <v>52</v>
      </c>
      <c r="G1261" s="1" t="s">
        <v>62</v>
      </c>
      <c r="H1261" s="33" t="str">
        <f>VLOOKUP(Ahmed[[#This Row],[Category]],Code!$C$2:$D$5,2,0)</f>
        <v>O-102</v>
      </c>
      <c r="I1261" s="1" t="s">
        <v>70</v>
      </c>
      <c r="J1261" t="s">
        <v>1219</v>
      </c>
      <c r="K1261" s="1">
        <v>540.048</v>
      </c>
      <c r="L1261" s="33">
        <f>Ahmed[[#This Row],[Sales]]*$L$1</f>
        <v>81007.199999999997</v>
      </c>
      <c r="M1261" s="33"/>
      <c r="N12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61" s="33" t="str">
        <f>IF(Ahmed[[#This Row],[Sales]]&gt;=500,"High","low")</f>
        <v>High</v>
      </c>
      <c r="P1261" s="1">
        <v>3</v>
      </c>
      <c r="Q1261" s="1">
        <v>0.2</v>
      </c>
      <c r="R1261" s="2">
        <v>-47.254199999999997</v>
      </c>
      <c r="S1261" s="33">
        <f>Ahmed[[#This Row],[Profit]]-Ahmed[[#This Row],[Discount]]</f>
        <v>-47.4542</v>
      </c>
    </row>
    <row r="1262" spans="1:19">
      <c r="A1262" s="1">
        <v>1260</v>
      </c>
      <c r="B1262" s="1" t="s">
        <v>48</v>
      </c>
      <c r="C1262" s="1" t="s">
        <v>92</v>
      </c>
      <c r="D1262" s="1" t="s">
        <v>236</v>
      </c>
      <c r="E1262" s="1" t="s">
        <v>86</v>
      </c>
      <c r="F1262" s="1" t="s">
        <v>52</v>
      </c>
      <c r="G1262" s="1" t="s">
        <v>76</v>
      </c>
      <c r="H1262" s="33" t="str">
        <f>VLOOKUP(Ahmed[[#This Row],[Category]],Code!$C$2:$D$5,2,0)</f>
        <v>T-103</v>
      </c>
      <c r="I1262" s="1" t="s">
        <v>118</v>
      </c>
      <c r="J1262" t="s">
        <v>421</v>
      </c>
      <c r="K1262" s="1">
        <v>255.68000000000004</v>
      </c>
      <c r="L1262" s="33">
        <f>Ahmed[[#This Row],[Sales]]*$L$1</f>
        <v>38352.000000000007</v>
      </c>
      <c r="M1262" s="33"/>
      <c r="N12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62" s="33" t="str">
        <f>IF(Ahmed[[#This Row],[Sales]]&gt;=500,"High","low")</f>
        <v>low</v>
      </c>
      <c r="P1262" s="1">
        <v>8</v>
      </c>
      <c r="Q1262" s="1">
        <v>0.2</v>
      </c>
      <c r="R1262" s="2">
        <v>76.704000000000008</v>
      </c>
      <c r="S1262" s="33">
        <f>Ahmed[[#This Row],[Profit]]-Ahmed[[#This Row],[Discount]]</f>
        <v>76.504000000000005</v>
      </c>
    </row>
    <row r="1263" spans="1:19">
      <c r="A1263" s="1">
        <v>1261</v>
      </c>
      <c r="B1263" s="1" t="s">
        <v>65</v>
      </c>
      <c r="C1263" s="1" t="s">
        <v>49</v>
      </c>
      <c r="D1263" s="1" t="s">
        <v>609</v>
      </c>
      <c r="E1263" s="1" t="s">
        <v>67</v>
      </c>
      <c r="F1263" s="1" t="s">
        <v>52</v>
      </c>
      <c r="G1263" s="1" t="s">
        <v>76</v>
      </c>
      <c r="H1263" s="33" t="str">
        <f>VLOOKUP(Ahmed[[#This Row],[Category]],Code!$C$2:$D$5,2,0)</f>
        <v>T-103</v>
      </c>
      <c r="I1263" s="1" t="s">
        <v>77</v>
      </c>
      <c r="J1263" t="s">
        <v>1220</v>
      </c>
      <c r="K1263" s="1">
        <v>863.87999999999988</v>
      </c>
      <c r="L1263" s="33">
        <f>Ahmed[[#This Row],[Sales]]*$L$1</f>
        <v>129581.99999999999</v>
      </c>
      <c r="M1263" s="33"/>
      <c r="N12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63" s="33" t="str">
        <f>IF(Ahmed[[#This Row],[Sales]]&gt;=500,"High","low")</f>
        <v>High</v>
      </c>
      <c r="P1263" s="1">
        <v>3</v>
      </c>
      <c r="Q1263" s="1">
        <v>0.2</v>
      </c>
      <c r="R1263" s="2">
        <v>107.98499999999996</v>
      </c>
      <c r="S1263" s="33">
        <f>Ahmed[[#This Row],[Profit]]-Ahmed[[#This Row],[Discount]]</f>
        <v>107.78499999999995</v>
      </c>
    </row>
    <row r="1264" spans="1:19">
      <c r="A1264" s="1">
        <v>1262</v>
      </c>
      <c r="B1264" s="1" t="s">
        <v>65</v>
      </c>
      <c r="C1264" s="1" t="s">
        <v>58</v>
      </c>
      <c r="D1264" s="1" t="s">
        <v>1221</v>
      </c>
      <c r="E1264" s="1" t="s">
        <v>86</v>
      </c>
      <c r="F1264" s="1" t="s">
        <v>52</v>
      </c>
      <c r="G1264" s="1" t="s">
        <v>62</v>
      </c>
      <c r="H1264" s="33" t="str">
        <f>VLOOKUP(Ahmed[[#This Row],[Category]],Code!$C$2:$D$5,2,0)</f>
        <v>O-102</v>
      </c>
      <c r="I1264" s="1" t="s">
        <v>79</v>
      </c>
      <c r="J1264" t="s">
        <v>1222</v>
      </c>
      <c r="K1264" s="1">
        <v>17.616000000000003</v>
      </c>
      <c r="L1264" s="33">
        <f>Ahmed[[#This Row],[Sales]]*$L$1</f>
        <v>2642.4000000000005</v>
      </c>
      <c r="M1264" s="33"/>
      <c r="N12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64" s="33" t="str">
        <f>IF(Ahmed[[#This Row],[Sales]]&gt;=500,"High","low")</f>
        <v>low</v>
      </c>
      <c r="P1264" s="1">
        <v>4</v>
      </c>
      <c r="Q1264" s="1">
        <v>0.7</v>
      </c>
      <c r="R1264" s="2">
        <v>-14.0928</v>
      </c>
      <c r="S1264" s="33">
        <f>Ahmed[[#This Row],[Profit]]-Ahmed[[#This Row],[Discount]]</f>
        <v>-14.7928</v>
      </c>
    </row>
    <row r="1265" spans="1:19">
      <c r="A1265" s="1">
        <v>1263</v>
      </c>
      <c r="B1265" s="1" t="s">
        <v>48</v>
      </c>
      <c r="C1265" s="1" t="s">
        <v>49</v>
      </c>
      <c r="D1265" s="1" t="s">
        <v>487</v>
      </c>
      <c r="E1265" s="1" t="s">
        <v>162</v>
      </c>
      <c r="F1265" s="1" t="s">
        <v>114</v>
      </c>
      <c r="G1265" s="1" t="s">
        <v>62</v>
      </c>
      <c r="H1265" s="33" t="str">
        <f>VLOOKUP(Ahmed[[#This Row],[Category]],Code!$C$2:$D$5,2,0)</f>
        <v>O-102</v>
      </c>
      <c r="I1265" s="1" t="s">
        <v>79</v>
      </c>
      <c r="J1265" t="s">
        <v>117</v>
      </c>
      <c r="K1265" s="1">
        <v>17.472000000000001</v>
      </c>
      <c r="L1265" s="33">
        <f>Ahmed[[#This Row],[Sales]]*$L$1</f>
        <v>2620.8000000000002</v>
      </c>
      <c r="M1265" s="33"/>
      <c r="N12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65" s="33" t="str">
        <f>IF(Ahmed[[#This Row],[Sales]]&gt;=500,"High","low")</f>
        <v>low</v>
      </c>
      <c r="P1265" s="1">
        <v>3</v>
      </c>
      <c r="Q1265" s="1">
        <v>0.2</v>
      </c>
      <c r="R1265" s="2">
        <v>6.3336000000000006</v>
      </c>
      <c r="S1265" s="33">
        <f>Ahmed[[#This Row],[Profit]]-Ahmed[[#This Row],[Discount]]</f>
        <v>6.1336000000000004</v>
      </c>
    </row>
    <row r="1266" spans="1:19">
      <c r="A1266" s="1">
        <v>1264</v>
      </c>
      <c r="B1266" s="1" t="s">
        <v>130</v>
      </c>
      <c r="C1266" s="1" t="s">
        <v>49</v>
      </c>
      <c r="D1266" s="1" t="s">
        <v>1144</v>
      </c>
      <c r="E1266" s="1" t="s">
        <v>156</v>
      </c>
      <c r="F1266" s="1" t="s">
        <v>95</v>
      </c>
      <c r="G1266" s="1" t="s">
        <v>76</v>
      </c>
      <c r="H1266" s="33" t="str">
        <f>VLOOKUP(Ahmed[[#This Row],[Category]],Code!$C$2:$D$5,2,0)</f>
        <v>T-103</v>
      </c>
      <c r="I1266" s="1" t="s">
        <v>77</v>
      </c>
      <c r="J1266" t="s">
        <v>290</v>
      </c>
      <c r="K1266" s="1">
        <v>69.900000000000006</v>
      </c>
      <c r="L1266" s="33">
        <f>Ahmed[[#This Row],[Sales]]*$L$1</f>
        <v>10485</v>
      </c>
      <c r="M1266" s="33"/>
      <c r="N12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66" s="33" t="str">
        <f>IF(Ahmed[[#This Row],[Sales]]&gt;=500,"High","low")</f>
        <v>low</v>
      </c>
      <c r="P1266" s="1">
        <v>2</v>
      </c>
      <c r="Q1266" s="1">
        <v>0</v>
      </c>
      <c r="R1266" s="2">
        <v>18.873000000000005</v>
      </c>
      <c r="S1266" s="33">
        <f>Ahmed[[#This Row],[Profit]]-Ahmed[[#This Row],[Discount]]</f>
        <v>18.873000000000005</v>
      </c>
    </row>
    <row r="1267" spans="1:19">
      <c r="A1267" s="1">
        <v>1265</v>
      </c>
      <c r="B1267" s="1" t="s">
        <v>130</v>
      </c>
      <c r="C1267" s="1" t="s">
        <v>49</v>
      </c>
      <c r="D1267" s="1" t="s">
        <v>1144</v>
      </c>
      <c r="E1267" s="1" t="s">
        <v>156</v>
      </c>
      <c r="F1267" s="1" t="s">
        <v>95</v>
      </c>
      <c r="G1267" s="1" t="s">
        <v>53</v>
      </c>
      <c r="H1267" s="33" t="str">
        <f>VLOOKUP(Ahmed[[#This Row],[Category]],Code!$C$2:$D$5,2,0)</f>
        <v>F-101</v>
      </c>
      <c r="I1267" s="1" t="s">
        <v>72</v>
      </c>
      <c r="J1267" t="s">
        <v>1217</v>
      </c>
      <c r="K1267" s="1">
        <v>41.849999999999994</v>
      </c>
      <c r="L1267" s="33">
        <f>Ahmed[[#This Row],[Sales]]*$L$1</f>
        <v>6277.4999999999991</v>
      </c>
      <c r="M1267" s="33"/>
      <c r="N12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67" s="33" t="str">
        <f>IF(Ahmed[[#This Row],[Sales]]&gt;=500,"High","low")</f>
        <v>low</v>
      </c>
      <c r="P1267" s="1">
        <v>5</v>
      </c>
      <c r="Q1267" s="1">
        <v>0</v>
      </c>
      <c r="R1267" s="2">
        <v>10.880999999999998</v>
      </c>
      <c r="S1267" s="33">
        <f>Ahmed[[#This Row],[Profit]]-Ahmed[[#This Row],[Discount]]</f>
        <v>10.880999999999998</v>
      </c>
    </row>
    <row r="1268" spans="1:19">
      <c r="A1268" s="1">
        <v>1266</v>
      </c>
      <c r="B1268" s="1" t="s">
        <v>65</v>
      </c>
      <c r="C1268" s="1" t="s">
        <v>49</v>
      </c>
      <c r="D1268" s="1" t="s">
        <v>104</v>
      </c>
      <c r="E1268" s="1" t="s">
        <v>60</v>
      </c>
      <c r="F1268" s="1" t="s">
        <v>61</v>
      </c>
      <c r="G1268" s="1" t="s">
        <v>62</v>
      </c>
      <c r="H1268" s="33" t="str">
        <f>VLOOKUP(Ahmed[[#This Row],[Category]],Code!$C$2:$D$5,2,0)</f>
        <v>O-102</v>
      </c>
      <c r="I1268" s="1" t="s">
        <v>74</v>
      </c>
      <c r="J1268" t="s">
        <v>1223</v>
      </c>
      <c r="K1268" s="1">
        <v>6.57</v>
      </c>
      <c r="L1268" s="33">
        <f>Ahmed[[#This Row],[Sales]]*$L$1</f>
        <v>985.5</v>
      </c>
      <c r="M1268" s="33"/>
      <c r="N126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268" s="33" t="str">
        <f>IF(Ahmed[[#This Row],[Sales]]&gt;=500,"High","low")</f>
        <v>low</v>
      </c>
      <c r="P1268" s="1">
        <v>3</v>
      </c>
      <c r="Q1268" s="1">
        <v>0</v>
      </c>
      <c r="R1268" s="2">
        <v>1.7738999999999998</v>
      </c>
      <c r="S1268" s="33">
        <f>Ahmed[[#This Row],[Profit]]-Ahmed[[#This Row],[Discount]]</f>
        <v>1.7738999999999998</v>
      </c>
    </row>
    <row r="1269" spans="1:19">
      <c r="A1269" s="1">
        <v>1267</v>
      </c>
      <c r="B1269" s="1" t="s">
        <v>65</v>
      </c>
      <c r="C1269" s="1" t="s">
        <v>58</v>
      </c>
      <c r="D1269" s="1" t="s">
        <v>59</v>
      </c>
      <c r="E1269" s="1" t="s">
        <v>60</v>
      </c>
      <c r="F1269" s="1" t="s">
        <v>61</v>
      </c>
      <c r="G1269" s="1" t="s">
        <v>62</v>
      </c>
      <c r="H1269" s="33" t="str">
        <f>VLOOKUP(Ahmed[[#This Row],[Category]],Code!$C$2:$D$5,2,0)</f>
        <v>O-102</v>
      </c>
      <c r="I1269" s="1" t="s">
        <v>70</v>
      </c>
      <c r="J1269" t="s">
        <v>608</v>
      </c>
      <c r="K1269" s="1">
        <v>142.86000000000001</v>
      </c>
      <c r="L1269" s="33">
        <f>Ahmed[[#This Row],[Sales]]*$L$1</f>
        <v>21429.000000000004</v>
      </c>
      <c r="M1269" s="33"/>
      <c r="N12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69" s="33" t="str">
        <f>IF(Ahmed[[#This Row],[Sales]]&gt;=500,"High","low")</f>
        <v>low</v>
      </c>
      <c r="P1269" s="1">
        <v>1</v>
      </c>
      <c r="Q1269" s="1">
        <v>0</v>
      </c>
      <c r="R1269" s="2">
        <v>41.429399999999987</v>
      </c>
      <c r="S1269" s="33">
        <f>Ahmed[[#This Row],[Profit]]-Ahmed[[#This Row],[Discount]]</f>
        <v>41.429399999999987</v>
      </c>
    </row>
    <row r="1270" spans="1:19">
      <c r="A1270" s="1">
        <v>1268</v>
      </c>
      <c r="B1270" s="1" t="s">
        <v>65</v>
      </c>
      <c r="C1270" s="1" t="s">
        <v>58</v>
      </c>
      <c r="D1270" s="1" t="s">
        <v>59</v>
      </c>
      <c r="E1270" s="1" t="s">
        <v>60</v>
      </c>
      <c r="F1270" s="1" t="s">
        <v>61</v>
      </c>
      <c r="G1270" s="1" t="s">
        <v>53</v>
      </c>
      <c r="H1270" s="33" t="str">
        <f>VLOOKUP(Ahmed[[#This Row],[Category]],Code!$C$2:$D$5,2,0)</f>
        <v>F-101</v>
      </c>
      <c r="I1270" s="1" t="s">
        <v>56</v>
      </c>
      <c r="J1270" t="s">
        <v>178</v>
      </c>
      <c r="K1270" s="1">
        <v>292.27200000000005</v>
      </c>
      <c r="L1270" s="33">
        <f>Ahmed[[#This Row],[Sales]]*$L$1</f>
        <v>43840.80000000001</v>
      </c>
      <c r="M1270" s="33"/>
      <c r="N12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70" s="33" t="str">
        <f>IF(Ahmed[[#This Row],[Sales]]&gt;=500,"High","low")</f>
        <v>low</v>
      </c>
      <c r="P1270" s="1">
        <v>6</v>
      </c>
      <c r="Q1270" s="1">
        <v>0.2</v>
      </c>
      <c r="R1270" s="2">
        <v>18.266999999999967</v>
      </c>
      <c r="S1270" s="33">
        <f>Ahmed[[#This Row],[Profit]]-Ahmed[[#This Row],[Discount]]</f>
        <v>18.066999999999968</v>
      </c>
    </row>
    <row r="1271" spans="1:19">
      <c r="A1271" s="1">
        <v>1269</v>
      </c>
      <c r="B1271" s="1" t="s">
        <v>65</v>
      </c>
      <c r="C1271" s="1" t="s">
        <v>58</v>
      </c>
      <c r="D1271" s="1" t="s">
        <v>592</v>
      </c>
      <c r="E1271" s="1" t="s">
        <v>232</v>
      </c>
      <c r="F1271" s="1" t="s">
        <v>61</v>
      </c>
      <c r="G1271" s="1" t="s">
        <v>53</v>
      </c>
      <c r="H1271" s="33" t="str">
        <f>VLOOKUP(Ahmed[[#This Row],[Category]],Code!$C$2:$D$5,2,0)</f>
        <v>F-101</v>
      </c>
      <c r="I1271" s="1" t="s">
        <v>72</v>
      </c>
      <c r="J1271" t="s">
        <v>615</v>
      </c>
      <c r="K1271" s="1">
        <v>29.328000000000003</v>
      </c>
      <c r="L1271" s="33">
        <f>Ahmed[[#This Row],[Sales]]*$L$1</f>
        <v>4399.2000000000007</v>
      </c>
      <c r="M1271" s="33"/>
      <c r="N12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71" s="33" t="str">
        <f>IF(Ahmed[[#This Row],[Sales]]&gt;=500,"High","low")</f>
        <v>low</v>
      </c>
      <c r="P1271" s="1">
        <v>3</v>
      </c>
      <c r="Q1271" s="1">
        <v>0.2</v>
      </c>
      <c r="R1271" s="2">
        <v>3.665999999999995</v>
      </c>
      <c r="S1271" s="33">
        <f>Ahmed[[#This Row],[Profit]]-Ahmed[[#This Row],[Discount]]</f>
        <v>3.4659999999999949</v>
      </c>
    </row>
    <row r="1272" spans="1:19">
      <c r="A1272" s="1">
        <v>1270</v>
      </c>
      <c r="B1272" s="1" t="s">
        <v>65</v>
      </c>
      <c r="C1272" s="1" t="s">
        <v>49</v>
      </c>
      <c r="D1272" s="1" t="s">
        <v>938</v>
      </c>
      <c r="E1272" s="1" t="s">
        <v>199</v>
      </c>
      <c r="F1272" s="1" t="s">
        <v>52</v>
      </c>
      <c r="G1272" s="1" t="s">
        <v>62</v>
      </c>
      <c r="H1272" s="33" t="str">
        <f>VLOOKUP(Ahmed[[#This Row],[Category]],Code!$C$2:$D$5,2,0)</f>
        <v>O-102</v>
      </c>
      <c r="I1272" s="1" t="s">
        <v>87</v>
      </c>
      <c r="J1272" t="s">
        <v>1224</v>
      </c>
      <c r="K1272" s="1">
        <v>12.48</v>
      </c>
      <c r="L1272" s="33">
        <f>Ahmed[[#This Row],[Sales]]*$L$1</f>
        <v>1872</v>
      </c>
      <c r="M1272" s="33"/>
      <c r="N127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272" s="33" t="str">
        <f>IF(Ahmed[[#This Row],[Sales]]&gt;=500,"High","low")</f>
        <v>low</v>
      </c>
      <c r="P1272" s="1">
        <v>2</v>
      </c>
      <c r="Q1272" s="1">
        <v>0</v>
      </c>
      <c r="R1272" s="2">
        <v>5.6159999999999997</v>
      </c>
      <c r="S1272" s="33">
        <f>Ahmed[[#This Row],[Profit]]-Ahmed[[#This Row],[Discount]]</f>
        <v>5.6159999999999997</v>
      </c>
    </row>
    <row r="1273" spans="1:19">
      <c r="A1273" s="1">
        <v>1271</v>
      </c>
      <c r="B1273" s="1" t="s">
        <v>65</v>
      </c>
      <c r="C1273" s="1" t="s">
        <v>58</v>
      </c>
      <c r="D1273" s="1" t="s">
        <v>177</v>
      </c>
      <c r="E1273" s="1" t="s">
        <v>139</v>
      </c>
      <c r="F1273" s="1" t="s">
        <v>95</v>
      </c>
      <c r="G1273" s="1" t="s">
        <v>62</v>
      </c>
      <c r="H1273" s="33" t="str">
        <f>VLOOKUP(Ahmed[[#This Row],[Category]],Code!$C$2:$D$5,2,0)</f>
        <v>O-102</v>
      </c>
      <c r="I1273" s="1" t="s">
        <v>70</v>
      </c>
      <c r="J1273" t="s">
        <v>1225</v>
      </c>
      <c r="K1273" s="1">
        <v>102.33600000000001</v>
      </c>
      <c r="L1273" s="33">
        <f>Ahmed[[#This Row],[Sales]]*$L$1</f>
        <v>15350.400000000001</v>
      </c>
      <c r="M1273" s="33"/>
      <c r="N12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73" s="33" t="str">
        <f>IF(Ahmed[[#This Row],[Sales]]&gt;=500,"High","low")</f>
        <v>low</v>
      </c>
      <c r="P1273" s="1">
        <v>4</v>
      </c>
      <c r="Q1273" s="1">
        <v>0.2</v>
      </c>
      <c r="R1273" s="2">
        <v>-12.792000000000002</v>
      </c>
      <c r="S1273" s="33">
        <f>Ahmed[[#This Row],[Profit]]-Ahmed[[#This Row],[Discount]]</f>
        <v>-12.992000000000001</v>
      </c>
    </row>
    <row r="1274" spans="1:19">
      <c r="A1274" s="1">
        <v>1272</v>
      </c>
      <c r="B1274" s="1" t="s">
        <v>65</v>
      </c>
      <c r="C1274" s="1" t="s">
        <v>58</v>
      </c>
      <c r="D1274" s="1" t="s">
        <v>177</v>
      </c>
      <c r="E1274" s="1" t="s">
        <v>139</v>
      </c>
      <c r="F1274" s="1" t="s">
        <v>95</v>
      </c>
      <c r="G1274" s="1" t="s">
        <v>62</v>
      </c>
      <c r="H1274" s="33" t="str">
        <f>VLOOKUP(Ahmed[[#This Row],[Category]],Code!$C$2:$D$5,2,0)</f>
        <v>O-102</v>
      </c>
      <c r="I1274" s="1" t="s">
        <v>81</v>
      </c>
      <c r="J1274" t="s">
        <v>1008</v>
      </c>
      <c r="K1274" s="1">
        <v>48.791999999999987</v>
      </c>
      <c r="L1274" s="33">
        <f>Ahmed[[#This Row],[Sales]]*$L$1</f>
        <v>7318.7999999999984</v>
      </c>
      <c r="M1274" s="33"/>
      <c r="N12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74" s="33" t="str">
        <f>IF(Ahmed[[#This Row],[Sales]]&gt;=500,"High","low")</f>
        <v>low</v>
      </c>
      <c r="P1274" s="1">
        <v>3</v>
      </c>
      <c r="Q1274" s="1">
        <v>0.8</v>
      </c>
      <c r="R1274" s="2">
        <v>-126.85920000000002</v>
      </c>
      <c r="S1274" s="33">
        <f>Ahmed[[#This Row],[Profit]]-Ahmed[[#This Row],[Discount]]</f>
        <v>-127.65920000000001</v>
      </c>
    </row>
    <row r="1275" spans="1:19">
      <c r="A1275" s="1">
        <v>1273</v>
      </c>
      <c r="B1275" s="1" t="s">
        <v>65</v>
      </c>
      <c r="C1275" s="1" t="s">
        <v>58</v>
      </c>
      <c r="D1275" s="1" t="s">
        <v>177</v>
      </c>
      <c r="E1275" s="1" t="s">
        <v>139</v>
      </c>
      <c r="F1275" s="1" t="s">
        <v>95</v>
      </c>
      <c r="G1275" s="1" t="s">
        <v>62</v>
      </c>
      <c r="H1275" s="33" t="str">
        <f>VLOOKUP(Ahmed[[#This Row],[Category]],Code!$C$2:$D$5,2,0)</f>
        <v>O-102</v>
      </c>
      <c r="I1275" s="1" t="s">
        <v>79</v>
      </c>
      <c r="J1275" t="s">
        <v>1226</v>
      </c>
      <c r="K1275" s="1">
        <v>44.847999999999992</v>
      </c>
      <c r="L1275" s="33">
        <f>Ahmed[[#This Row],[Sales]]*$L$1</f>
        <v>6727.1999999999989</v>
      </c>
      <c r="M1275" s="33"/>
      <c r="N12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75" s="33" t="str">
        <f>IF(Ahmed[[#This Row],[Sales]]&gt;=500,"High","low")</f>
        <v>low</v>
      </c>
      <c r="P1275" s="1">
        <v>8</v>
      </c>
      <c r="Q1275" s="1">
        <v>0.8</v>
      </c>
      <c r="R1275" s="2">
        <v>-67.27200000000002</v>
      </c>
      <c r="S1275" s="33">
        <f>Ahmed[[#This Row],[Profit]]-Ahmed[[#This Row],[Discount]]</f>
        <v>-68.072000000000017</v>
      </c>
    </row>
    <row r="1276" spans="1:19">
      <c r="A1276" s="1">
        <v>1274</v>
      </c>
      <c r="B1276" s="1" t="s">
        <v>528</v>
      </c>
      <c r="C1276" s="1" t="s">
        <v>49</v>
      </c>
      <c r="D1276" s="1" t="s">
        <v>93</v>
      </c>
      <c r="E1276" s="1" t="s">
        <v>94</v>
      </c>
      <c r="F1276" s="1" t="s">
        <v>95</v>
      </c>
      <c r="G1276" s="1" t="s">
        <v>62</v>
      </c>
      <c r="H1276" s="33" t="str">
        <f>VLOOKUP(Ahmed[[#This Row],[Category]],Code!$C$2:$D$5,2,0)</f>
        <v>O-102</v>
      </c>
      <c r="I1276" s="1" t="s">
        <v>87</v>
      </c>
      <c r="J1276" t="s">
        <v>1037</v>
      </c>
      <c r="K1276" s="1">
        <v>10.368000000000002</v>
      </c>
      <c r="L1276" s="33">
        <f>Ahmed[[#This Row],[Sales]]*$L$1</f>
        <v>1555.2000000000003</v>
      </c>
      <c r="M1276" s="33"/>
      <c r="N127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276" s="33" t="str">
        <f>IF(Ahmed[[#This Row],[Sales]]&gt;=500,"High","low")</f>
        <v>low</v>
      </c>
      <c r="P1276" s="1">
        <v>2</v>
      </c>
      <c r="Q1276" s="1">
        <v>0.2</v>
      </c>
      <c r="R1276" s="2">
        <v>3.6288</v>
      </c>
      <c r="S1276" s="33">
        <f>Ahmed[[#This Row],[Profit]]-Ahmed[[#This Row],[Discount]]</f>
        <v>3.4287999999999998</v>
      </c>
    </row>
    <row r="1277" spans="1:19">
      <c r="A1277" s="1">
        <v>1275</v>
      </c>
      <c r="B1277" s="1" t="s">
        <v>528</v>
      </c>
      <c r="C1277" s="1" t="s">
        <v>49</v>
      </c>
      <c r="D1277" s="1" t="s">
        <v>93</v>
      </c>
      <c r="E1277" s="1" t="s">
        <v>94</v>
      </c>
      <c r="F1277" s="1" t="s">
        <v>95</v>
      </c>
      <c r="G1277" s="1" t="s">
        <v>53</v>
      </c>
      <c r="H1277" s="33" t="str">
        <f>VLOOKUP(Ahmed[[#This Row],[Category]],Code!$C$2:$D$5,2,0)</f>
        <v>F-101</v>
      </c>
      <c r="I1277" s="1" t="s">
        <v>56</v>
      </c>
      <c r="J1277" t="s">
        <v>1227</v>
      </c>
      <c r="K1277" s="1">
        <v>388.42999999999995</v>
      </c>
      <c r="L1277" s="33">
        <f>Ahmed[[#This Row],[Sales]]*$L$1</f>
        <v>58264.499999999993</v>
      </c>
      <c r="M1277" s="33"/>
      <c r="N12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77" s="33" t="str">
        <f>IF(Ahmed[[#This Row],[Sales]]&gt;=500,"High","low")</f>
        <v>low</v>
      </c>
      <c r="P1277" s="1">
        <v>5</v>
      </c>
      <c r="Q1277" s="1">
        <v>0.3</v>
      </c>
      <c r="R1277" s="2">
        <v>-88.783999999999978</v>
      </c>
      <c r="S1277" s="33">
        <f>Ahmed[[#This Row],[Profit]]-Ahmed[[#This Row],[Discount]]</f>
        <v>-89.083999999999975</v>
      </c>
    </row>
    <row r="1278" spans="1:19">
      <c r="A1278" s="1">
        <v>1276</v>
      </c>
      <c r="B1278" s="1" t="s">
        <v>528</v>
      </c>
      <c r="C1278" s="1" t="s">
        <v>49</v>
      </c>
      <c r="D1278" s="1" t="s">
        <v>93</v>
      </c>
      <c r="E1278" s="1" t="s">
        <v>94</v>
      </c>
      <c r="F1278" s="1" t="s">
        <v>95</v>
      </c>
      <c r="G1278" s="1" t="s">
        <v>62</v>
      </c>
      <c r="H1278" s="33" t="str">
        <f>VLOOKUP(Ahmed[[#This Row],[Category]],Code!$C$2:$D$5,2,0)</f>
        <v>O-102</v>
      </c>
      <c r="I1278" s="1" t="s">
        <v>87</v>
      </c>
      <c r="J1278" t="s">
        <v>230</v>
      </c>
      <c r="K1278" s="1">
        <v>14.352000000000002</v>
      </c>
      <c r="L1278" s="33">
        <f>Ahmed[[#This Row],[Sales]]*$L$1</f>
        <v>2152.8000000000002</v>
      </c>
      <c r="M1278" s="33"/>
      <c r="N12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78" s="33" t="str">
        <f>IF(Ahmed[[#This Row],[Sales]]&gt;=500,"High","low")</f>
        <v>low</v>
      </c>
      <c r="P1278" s="1">
        <v>3</v>
      </c>
      <c r="Q1278" s="1">
        <v>0.2</v>
      </c>
      <c r="R1278" s="2">
        <v>5.2026000000000003</v>
      </c>
      <c r="S1278" s="33">
        <f>Ahmed[[#This Row],[Profit]]-Ahmed[[#This Row],[Discount]]</f>
        <v>5.0026000000000002</v>
      </c>
    </row>
    <row r="1279" spans="1:19">
      <c r="A1279" s="1">
        <v>1277</v>
      </c>
      <c r="B1279" s="1" t="s">
        <v>528</v>
      </c>
      <c r="C1279" s="1" t="s">
        <v>49</v>
      </c>
      <c r="D1279" s="1" t="s">
        <v>93</v>
      </c>
      <c r="E1279" s="1" t="s">
        <v>94</v>
      </c>
      <c r="F1279" s="1" t="s">
        <v>95</v>
      </c>
      <c r="G1279" s="1" t="s">
        <v>76</v>
      </c>
      <c r="H1279" s="33" t="str">
        <f>VLOOKUP(Ahmed[[#This Row],[Category]],Code!$C$2:$D$5,2,0)</f>
        <v>T-103</v>
      </c>
      <c r="I1279" s="1" t="s">
        <v>118</v>
      </c>
      <c r="J1279" t="s">
        <v>1228</v>
      </c>
      <c r="K1279" s="1">
        <v>63.991999999999997</v>
      </c>
      <c r="L1279" s="33">
        <f>Ahmed[[#This Row],[Sales]]*$L$1</f>
        <v>9598.7999999999993</v>
      </c>
      <c r="M1279" s="33"/>
      <c r="N12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79" s="33" t="str">
        <f>IF(Ahmed[[#This Row],[Sales]]&gt;=500,"High","low")</f>
        <v>low</v>
      </c>
      <c r="P1279" s="1">
        <v>1</v>
      </c>
      <c r="Q1279" s="1">
        <v>0.2</v>
      </c>
      <c r="R1279" s="2">
        <v>-7.1990999999999961</v>
      </c>
      <c r="S1279" s="33">
        <f>Ahmed[[#This Row],[Profit]]-Ahmed[[#This Row],[Discount]]</f>
        <v>-7.3990999999999962</v>
      </c>
    </row>
    <row r="1280" spans="1:19">
      <c r="A1280" s="1">
        <v>1278</v>
      </c>
      <c r="B1280" s="1" t="s">
        <v>65</v>
      </c>
      <c r="C1280" s="1" t="s">
        <v>49</v>
      </c>
      <c r="D1280" s="1" t="s">
        <v>128</v>
      </c>
      <c r="E1280" s="1" t="s">
        <v>94</v>
      </c>
      <c r="F1280" s="1" t="s">
        <v>95</v>
      </c>
      <c r="G1280" s="1" t="s">
        <v>62</v>
      </c>
      <c r="H1280" s="33" t="str">
        <f>VLOOKUP(Ahmed[[#This Row],[Category]],Code!$C$2:$D$5,2,0)</f>
        <v>O-102</v>
      </c>
      <c r="I1280" s="1" t="s">
        <v>74</v>
      </c>
      <c r="J1280" t="s">
        <v>1229</v>
      </c>
      <c r="K1280" s="1">
        <v>86.352000000000004</v>
      </c>
      <c r="L1280" s="33">
        <f>Ahmed[[#This Row],[Sales]]*$L$1</f>
        <v>12952.800000000001</v>
      </c>
      <c r="M1280" s="33"/>
      <c r="N12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80" s="33" t="str">
        <f>IF(Ahmed[[#This Row],[Sales]]&gt;=500,"High","low")</f>
        <v>low</v>
      </c>
      <c r="P1280" s="1">
        <v>3</v>
      </c>
      <c r="Q1280" s="1">
        <v>0.2</v>
      </c>
      <c r="R1280" s="2">
        <v>5.3969999999999914</v>
      </c>
      <c r="S1280" s="33">
        <f>Ahmed[[#This Row],[Profit]]-Ahmed[[#This Row],[Discount]]</f>
        <v>5.1969999999999912</v>
      </c>
    </row>
    <row r="1281" spans="1:19">
      <c r="A1281" s="1">
        <v>1279</v>
      </c>
      <c r="B1281" s="1" t="s">
        <v>130</v>
      </c>
      <c r="C1281" s="1" t="s">
        <v>58</v>
      </c>
      <c r="D1281" s="1" t="s">
        <v>1230</v>
      </c>
      <c r="E1281" s="1" t="s">
        <v>522</v>
      </c>
      <c r="F1281" s="1" t="s">
        <v>52</v>
      </c>
      <c r="G1281" s="1" t="s">
        <v>76</v>
      </c>
      <c r="H1281" s="33" t="str">
        <f>VLOOKUP(Ahmed[[#This Row],[Category]],Code!$C$2:$D$5,2,0)</f>
        <v>T-103</v>
      </c>
      <c r="I1281" s="1" t="s">
        <v>118</v>
      </c>
      <c r="J1281" t="s">
        <v>1231</v>
      </c>
      <c r="K1281" s="1">
        <v>32.97</v>
      </c>
      <c r="L1281" s="33">
        <f>Ahmed[[#This Row],[Sales]]*$L$1</f>
        <v>4945.5</v>
      </c>
      <c r="M1281" s="33"/>
      <c r="N12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81" s="33" t="str">
        <f>IF(Ahmed[[#This Row],[Sales]]&gt;=500,"High","low")</f>
        <v>low</v>
      </c>
      <c r="P1281" s="1">
        <v>3</v>
      </c>
      <c r="Q1281" s="1">
        <v>0</v>
      </c>
      <c r="R1281" s="2">
        <v>12.8583</v>
      </c>
      <c r="S1281" s="33">
        <f>Ahmed[[#This Row],[Profit]]-Ahmed[[#This Row],[Discount]]</f>
        <v>12.8583</v>
      </c>
    </row>
    <row r="1282" spans="1:19">
      <c r="A1282" s="1">
        <v>1280</v>
      </c>
      <c r="B1282" s="1" t="s">
        <v>130</v>
      </c>
      <c r="C1282" s="1" t="s">
        <v>58</v>
      </c>
      <c r="D1282" s="1" t="s">
        <v>1230</v>
      </c>
      <c r="E1282" s="1" t="s">
        <v>522</v>
      </c>
      <c r="F1282" s="1" t="s">
        <v>52</v>
      </c>
      <c r="G1282" s="1" t="s">
        <v>76</v>
      </c>
      <c r="H1282" s="33" t="str">
        <f>VLOOKUP(Ahmed[[#This Row],[Category]],Code!$C$2:$D$5,2,0)</f>
        <v>T-103</v>
      </c>
      <c r="I1282" s="1" t="s">
        <v>118</v>
      </c>
      <c r="J1282" t="s">
        <v>1232</v>
      </c>
      <c r="K1282" s="1">
        <v>83.88</v>
      </c>
      <c r="L1282" s="33">
        <f>Ahmed[[#This Row],[Sales]]*$L$1</f>
        <v>12582</v>
      </c>
      <c r="M1282" s="33"/>
      <c r="N12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82" s="33" t="str">
        <f>IF(Ahmed[[#This Row],[Sales]]&gt;=500,"High","low")</f>
        <v>low</v>
      </c>
      <c r="P1282" s="1">
        <v>4</v>
      </c>
      <c r="Q1282" s="1">
        <v>0</v>
      </c>
      <c r="R1282" s="2">
        <v>30.196799999999996</v>
      </c>
      <c r="S1282" s="33">
        <f>Ahmed[[#This Row],[Profit]]-Ahmed[[#This Row],[Discount]]</f>
        <v>30.196799999999996</v>
      </c>
    </row>
    <row r="1283" spans="1:19">
      <c r="A1283" s="1">
        <v>1281</v>
      </c>
      <c r="B1283" s="1" t="s">
        <v>130</v>
      </c>
      <c r="C1283" s="1" t="s">
        <v>49</v>
      </c>
      <c r="D1283" s="1" t="s">
        <v>1233</v>
      </c>
      <c r="E1283" s="1" t="s">
        <v>244</v>
      </c>
      <c r="F1283" s="1" t="s">
        <v>95</v>
      </c>
      <c r="G1283" s="1" t="s">
        <v>76</v>
      </c>
      <c r="H1283" s="33" t="str">
        <f>VLOOKUP(Ahmed[[#This Row],[Category]],Code!$C$2:$D$5,2,0)</f>
        <v>T-103</v>
      </c>
      <c r="I1283" s="1" t="s">
        <v>77</v>
      </c>
      <c r="J1283" t="s">
        <v>1234</v>
      </c>
      <c r="K1283" s="1">
        <v>278.39999999999998</v>
      </c>
      <c r="L1283" s="33">
        <f>Ahmed[[#This Row],[Sales]]*$L$1</f>
        <v>41760</v>
      </c>
      <c r="M1283" s="33"/>
      <c r="N12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83" s="33" t="str">
        <f>IF(Ahmed[[#This Row],[Sales]]&gt;=500,"High","low")</f>
        <v>low</v>
      </c>
      <c r="P1283" s="1">
        <v>3</v>
      </c>
      <c r="Q1283" s="1">
        <v>0</v>
      </c>
      <c r="R1283" s="2">
        <v>80.735999999999976</v>
      </c>
      <c r="S1283" s="33">
        <f>Ahmed[[#This Row],[Profit]]-Ahmed[[#This Row],[Discount]]</f>
        <v>80.735999999999976</v>
      </c>
    </row>
    <row r="1284" spans="1:19">
      <c r="A1284" s="1">
        <v>1282</v>
      </c>
      <c r="B1284" s="1" t="s">
        <v>130</v>
      </c>
      <c r="C1284" s="1" t="s">
        <v>49</v>
      </c>
      <c r="D1284" s="1" t="s">
        <v>609</v>
      </c>
      <c r="E1284" s="1" t="s">
        <v>67</v>
      </c>
      <c r="F1284" s="1" t="s">
        <v>52</v>
      </c>
      <c r="G1284" s="1" t="s">
        <v>62</v>
      </c>
      <c r="H1284" s="33" t="str">
        <f>VLOOKUP(Ahmed[[#This Row],[Category]],Code!$C$2:$D$5,2,0)</f>
        <v>O-102</v>
      </c>
      <c r="I1284" s="1" t="s">
        <v>63</v>
      </c>
      <c r="J1284" t="s">
        <v>1235</v>
      </c>
      <c r="K1284" s="1">
        <v>15.120000000000001</v>
      </c>
      <c r="L1284" s="33">
        <f>Ahmed[[#This Row],[Sales]]*$L$1</f>
        <v>2268</v>
      </c>
      <c r="M1284" s="33"/>
      <c r="N12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84" s="33" t="str">
        <f>IF(Ahmed[[#This Row],[Sales]]&gt;=500,"High","low")</f>
        <v>low</v>
      </c>
      <c r="P1284" s="1">
        <v>3</v>
      </c>
      <c r="Q1284" s="1">
        <v>0.2</v>
      </c>
      <c r="R1284" s="2">
        <v>4.9139999999999988</v>
      </c>
      <c r="S1284" s="33">
        <f>Ahmed[[#This Row],[Profit]]-Ahmed[[#This Row],[Discount]]</f>
        <v>4.7139999999999986</v>
      </c>
    </row>
    <row r="1285" spans="1:19">
      <c r="A1285" s="1">
        <v>1283</v>
      </c>
      <c r="B1285" s="1" t="s">
        <v>130</v>
      </c>
      <c r="C1285" s="1" t="s">
        <v>49</v>
      </c>
      <c r="D1285" s="1" t="s">
        <v>609</v>
      </c>
      <c r="E1285" s="1" t="s">
        <v>67</v>
      </c>
      <c r="F1285" s="1" t="s">
        <v>52</v>
      </c>
      <c r="G1285" s="1" t="s">
        <v>62</v>
      </c>
      <c r="H1285" s="33" t="str">
        <f>VLOOKUP(Ahmed[[#This Row],[Category]],Code!$C$2:$D$5,2,0)</f>
        <v>O-102</v>
      </c>
      <c r="I1285" s="1" t="s">
        <v>79</v>
      </c>
      <c r="J1285" t="s">
        <v>1236</v>
      </c>
      <c r="K1285" s="1">
        <v>17.430000000000003</v>
      </c>
      <c r="L1285" s="33">
        <f>Ahmed[[#This Row],[Sales]]*$L$1</f>
        <v>2614.5000000000005</v>
      </c>
      <c r="M1285" s="33"/>
      <c r="N12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85" s="33" t="str">
        <f>IF(Ahmed[[#This Row],[Sales]]&gt;=500,"High","low")</f>
        <v>low</v>
      </c>
      <c r="P1285" s="1">
        <v>1</v>
      </c>
      <c r="Q1285" s="1">
        <v>0.7</v>
      </c>
      <c r="R1285" s="2">
        <v>-13.363000000000003</v>
      </c>
      <c r="S1285" s="33">
        <f>Ahmed[[#This Row],[Profit]]-Ahmed[[#This Row],[Discount]]</f>
        <v>-14.063000000000002</v>
      </c>
    </row>
    <row r="1286" spans="1:19">
      <c r="A1286" s="1">
        <v>1284</v>
      </c>
      <c r="B1286" s="1" t="s">
        <v>130</v>
      </c>
      <c r="C1286" s="1" t="s">
        <v>49</v>
      </c>
      <c r="D1286" s="1" t="s">
        <v>609</v>
      </c>
      <c r="E1286" s="1" t="s">
        <v>67</v>
      </c>
      <c r="F1286" s="1" t="s">
        <v>52</v>
      </c>
      <c r="G1286" s="1" t="s">
        <v>62</v>
      </c>
      <c r="H1286" s="33" t="str">
        <f>VLOOKUP(Ahmed[[#This Row],[Category]],Code!$C$2:$D$5,2,0)</f>
        <v>O-102</v>
      </c>
      <c r="I1286" s="1" t="s">
        <v>87</v>
      </c>
      <c r="J1286" t="s">
        <v>1237</v>
      </c>
      <c r="K1286" s="1">
        <v>251.64</v>
      </c>
      <c r="L1286" s="33">
        <f>Ahmed[[#This Row],[Sales]]*$L$1</f>
        <v>37746</v>
      </c>
      <c r="M1286" s="33"/>
      <c r="N12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86" s="33" t="str">
        <f>IF(Ahmed[[#This Row],[Sales]]&gt;=500,"High","low")</f>
        <v>low</v>
      </c>
      <c r="P1286" s="1">
        <v>3</v>
      </c>
      <c r="Q1286" s="1">
        <v>0.2</v>
      </c>
      <c r="R1286" s="2">
        <v>88.073999999999984</v>
      </c>
      <c r="S1286" s="33">
        <f>Ahmed[[#This Row],[Profit]]-Ahmed[[#This Row],[Discount]]</f>
        <v>87.873999999999981</v>
      </c>
    </row>
    <row r="1287" spans="1:19">
      <c r="A1287" s="1">
        <v>1285</v>
      </c>
      <c r="B1287" s="1" t="s">
        <v>65</v>
      </c>
      <c r="C1287" s="1" t="s">
        <v>49</v>
      </c>
      <c r="D1287" s="1" t="s">
        <v>511</v>
      </c>
      <c r="E1287" s="1" t="s">
        <v>94</v>
      </c>
      <c r="F1287" s="1" t="s">
        <v>95</v>
      </c>
      <c r="G1287" s="1" t="s">
        <v>62</v>
      </c>
      <c r="H1287" s="33" t="str">
        <f>VLOOKUP(Ahmed[[#This Row],[Category]],Code!$C$2:$D$5,2,0)</f>
        <v>O-102</v>
      </c>
      <c r="I1287" s="1" t="s">
        <v>79</v>
      </c>
      <c r="J1287" t="s">
        <v>1238</v>
      </c>
      <c r="K1287" s="1">
        <v>2.7719999999999994</v>
      </c>
      <c r="L1287" s="33">
        <f>Ahmed[[#This Row],[Sales]]*$L$1</f>
        <v>415.7999999999999</v>
      </c>
      <c r="M1287" s="33"/>
      <c r="N1287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287" s="33" t="str">
        <f>IF(Ahmed[[#This Row],[Sales]]&gt;=500,"High","low")</f>
        <v>low</v>
      </c>
      <c r="P1287" s="1">
        <v>7</v>
      </c>
      <c r="Q1287" s="1">
        <v>0.8</v>
      </c>
      <c r="R1287" s="2">
        <v>-4.8510000000000009</v>
      </c>
      <c r="S1287" s="33">
        <f>Ahmed[[#This Row],[Profit]]-Ahmed[[#This Row],[Discount]]</f>
        <v>-5.6510000000000007</v>
      </c>
    </row>
    <row r="1288" spans="1:19">
      <c r="A1288" s="1">
        <v>1286</v>
      </c>
      <c r="B1288" s="1" t="s">
        <v>65</v>
      </c>
      <c r="C1288" s="1" t="s">
        <v>49</v>
      </c>
      <c r="D1288" s="1" t="s">
        <v>1239</v>
      </c>
      <c r="E1288" s="1" t="s">
        <v>565</v>
      </c>
      <c r="F1288" s="1" t="s">
        <v>114</v>
      </c>
      <c r="G1288" s="1" t="s">
        <v>62</v>
      </c>
      <c r="H1288" s="33" t="str">
        <f>VLOOKUP(Ahmed[[#This Row],[Category]],Code!$C$2:$D$5,2,0)</f>
        <v>O-102</v>
      </c>
      <c r="I1288" s="1" t="s">
        <v>70</v>
      </c>
      <c r="J1288" t="s">
        <v>607</v>
      </c>
      <c r="K1288" s="1">
        <v>14.9</v>
      </c>
      <c r="L1288" s="33">
        <f>Ahmed[[#This Row],[Sales]]*$L$1</f>
        <v>2235</v>
      </c>
      <c r="M1288" s="33"/>
      <c r="N12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88" s="33" t="str">
        <f>IF(Ahmed[[#This Row],[Sales]]&gt;=500,"High","low")</f>
        <v>low</v>
      </c>
      <c r="P1288" s="1">
        <v>5</v>
      </c>
      <c r="Q1288" s="1">
        <v>0</v>
      </c>
      <c r="R1288" s="2">
        <v>1.0429999999999984</v>
      </c>
      <c r="S1288" s="33">
        <f>Ahmed[[#This Row],[Profit]]-Ahmed[[#This Row],[Discount]]</f>
        <v>1.0429999999999984</v>
      </c>
    </row>
    <row r="1289" spans="1:19">
      <c r="A1289" s="1">
        <v>1287</v>
      </c>
      <c r="B1289" s="1" t="s">
        <v>65</v>
      </c>
      <c r="C1289" s="1" t="s">
        <v>92</v>
      </c>
      <c r="D1289" s="1" t="s">
        <v>161</v>
      </c>
      <c r="E1289" s="1" t="s">
        <v>162</v>
      </c>
      <c r="F1289" s="1" t="s">
        <v>114</v>
      </c>
      <c r="G1289" s="1" t="s">
        <v>62</v>
      </c>
      <c r="H1289" s="33" t="str">
        <f>VLOOKUP(Ahmed[[#This Row],[Category]],Code!$C$2:$D$5,2,0)</f>
        <v>O-102</v>
      </c>
      <c r="I1289" s="1" t="s">
        <v>74</v>
      </c>
      <c r="J1289" t="s">
        <v>1240</v>
      </c>
      <c r="K1289" s="1">
        <v>15.48</v>
      </c>
      <c r="L1289" s="33">
        <f>Ahmed[[#This Row],[Sales]]*$L$1</f>
        <v>2322</v>
      </c>
      <c r="M1289" s="33"/>
      <c r="N12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89" s="33" t="str">
        <f>IF(Ahmed[[#This Row],[Sales]]&gt;=500,"High","low")</f>
        <v>low</v>
      </c>
      <c r="P1289" s="1">
        <v>3</v>
      </c>
      <c r="Q1289" s="1">
        <v>0</v>
      </c>
      <c r="R1289" s="2">
        <v>4.4891999999999985</v>
      </c>
      <c r="S1289" s="33">
        <f>Ahmed[[#This Row],[Profit]]-Ahmed[[#This Row],[Discount]]</f>
        <v>4.4891999999999985</v>
      </c>
    </row>
    <row r="1290" spans="1:19">
      <c r="A1290" s="1">
        <v>1288</v>
      </c>
      <c r="B1290" s="1" t="s">
        <v>65</v>
      </c>
      <c r="C1290" s="1" t="s">
        <v>58</v>
      </c>
      <c r="D1290" s="1" t="s">
        <v>161</v>
      </c>
      <c r="E1290" s="1" t="s">
        <v>162</v>
      </c>
      <c r="F1290" s="1" t="s">
        <v>114</v>
      </c>
      <c r="G1290" s="1" t="s">
        <v>53</v>
      </c>
      <c r="H1290" s="33" t="str">
        <f>VLOOKUP(Ahmed[[#This Row],[Category]],Code!$C$2:$D$5,2,0)</f>
        <v>F-101</v>
      </c>
      <c r="I1290" s="1" t="s">
        <v>72</v>
      </c>
      <c r="J1290" t="s">
        <v>176</v>
      </c>
      <c r="K1290" s="1">
        <v>39.880000000000003</v>
      </c>
      <c r="L1290" s="33">
        <f>Ahmed[[#This Row],[Sales]]*$L$1</f>
        <v>5982</v>
      </c>
      <c r="M1290" s="33"/>
      <c r="N12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90" s="33" t="str">
        <f>IF(Ahmed[[#This Row],[Sales]]&gt;=500,"High","low")</f>
        <v>low</v>
      </c>
      <c r="P1290" s="1">
        <v>2</v>
      </c>
      <c r="Q1290" s="1">
        <v>0</v>
      </c>
      <c r="R1290" s="2">
        <v>11.166400000000003</v>
      </c>
      <c r="S1290" s="33">
        <f>Ahmed[[#This Row],[Profit]]-Ahmed[[#This Row],[Discount]]</f>
        <v>11.166400000000003</v>
      </c>
    </row>
    <row r="1291" spans="1:19">
      <c r="A1291" s="1">
        <v>1289</v>
      </c>
      <c r="B1291" s="1" t="s">
        <v>65</v>
      </c>
      <c r="C1291" s="1" t="s">
        <v>58</v>
      </c>
      <c r="D1291" s="1" t="s">
        <v>161</v>
      </c>
      <c r="E1291" s="1" t="s">
        <v>162</v>
      </c>
      <c r="F1291" s="1" t="s">
        <v>114</v>
      </c>
      <c r="G1291" s="1" t="s">
        <v>62</v>
      </c>
      <c r="H1291" s="33" t="str">
        <f>VLOOKUP(Ahmed[[#This Row],[Category]],Code!$C$2:$D$5,2,0)</f>
        <v>O-102</v>
      </c>
      <c r="I1291" s="1" t="s">
        <v>79</v>
      </c>
      <c r="J1291" t="s">
        <v>784</v>
      </c>
      <c r="K1291" s="1">
        <v>12.192</v>
      </c>
      <c r="L1291" s="33">
        <f>Ahmed[[#This Row],[Sales]]*$L$1</f>
        <v>1828.8</v>
      </c>
      <c r="M1291" s="33"/>
      <c r="N129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291" s="33" t="str">
        <f>IF(Ahmed[[#This Row],[Sales]]&gt;=500,"High","low")</f>
        <v>low</v>
      </c>
      <c r="P1291" s="1">
        <v>4</v>
      </c>
      <c r="Q1291" s="1">
        <v>0.2</v>
      </c>
      <c r="R1291" s="2">
        <v>4.1147999999999989</v>
      </c>
      <c r="S1291" s="33">
        <f>Ahmed[[#This Row],[Profit]]-Ahmed[[#This Row],[Discount]]</f>
        <v>3.9147999999999987</v>
      </c>
    </row>
    <row r="1292" spans="1:19">
      <c r="A1292" s="1">
        <v>1290</v>
      </c>
      <c r="B1292" s="1" t="s">
        <v>65</v>
      </c>
      <c r="C1292" s="1" t="s">
        <v>58</v>
      </c>
      <c r="D1292" s="1" t="s">
        <v>161</v>
      </c>
      <c r="E1292" s="1" t="s">
        <v>162</v>
      </c>
      <c r="F1292" s="1" t="s">
        <v>114</v>
      </c>
      <c r="G1292" s="1" t="s">
        <v>62</v>
      </c>
      <c r="H1292" s="33" t="str">
        <f>VLOOKUP(Ahmed[[#This Row],[Category]],Code!$C$2:$D$5,2,0)</f>
        <v>O-102</v>
      </c>
      <c r="I1292" s="1" t="s">
        <v>74</v>
      </c>
      <c r="J1292" t="s">
        <v>1241</v>
      </c>
      <c r="K1292" s="1">
        <v>20.82</v>
      </c>
      <c r="L1292" s="33">
        <f>Ahmed[[#This Row],[Sales]]*$L$1</f>
        <v>3123</v>
      </c>
      <c r="M1292" s="33"/>
      <c r="N12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92" s="33" t="str">
        <f>IF(Ahmed[[#This Row],[Sales]]&gt;=500,"High","low")</f>
        <v>low</v>
      </c>
      <c r="P1292" s="1">
        <v>3</v>
      </c>
      <c r="Q1292" s="1">
        <v>0</v>
      </c>
      <c r="R1292" s="2">
        <v>7.4952000000000005</v>
      </c>
      <c r="S1292" s="33">
        <f>Ahmed[[#This Row],[Profit]]-Ahmed[[#This Row],[Discount]]</f>
        <v>7.4952000000000005</v>
      </c>
    </row>
    <row r="1293" spans="1:19">
      <c r="A1293" s="1">
        <v>1291</v>
      </c>
      <c r="B1293" s="1" t="s">
        <v>130</v>
      </c>
      <c r="C1293" s="1" t="s">
        <v>92</v>
      </c>
      <c r="D1293" s="1" t="s">
        <v>104</v>
      </c>
      <c r="E1293" s="1" t="s">
        <v>60</v>
      </c>
      <c r="F1293" s="1" t="s">
        <v>61</v>
      </c>
      <c r="G1293" s="1" t="s">
        <v>62</v>
      </c>
      <c r="H1293" s="33" t="str">
        <f>VLOOKUP(Ahmed[[#This Row],[Category]],Code!$C$2:$D$5,2,0)</f>
        <v>O-102</v>
      </c>
      <c r="I1293" s="1" t="s">
        <v>79</v>
      </c>
      <c r="J1293" t="s">
        <v>1242</v>
      </c>
      <c r="K1293" s="1">
        <v>13.216000000000001</v>
      </c>
      <c r="L1293" s="33">
        <f>Ahmed[[#This Row],[Sales]]*$L$1</f>
        <v>1982.4</v>
      </c>
      <c r="M1293" s="33"/>
      <c r="N129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293" s="33" t="str">
        <f>IF(Ahmed[[#This Row],[Sales]]&gt;=500,"High","low")</f>
        <v>low</v>
      </c>
      <c r="P1293" s="1">
        <v>4</v>
      </c>
      <c r="Q1293" s="1">
        <v>0.2</v>
      </c>
      <c r="R1293" s="2">
        <v>4.4603999999999999</v>
      </c>
      <c r="S1293" s="33">
        <f>Ahmed[[#This Row],[Profit]]-Ahmed[[#This Row],[Discount]]</f>
        <v>4.2603999999999997</v>
      </c>
    </row>
    <row r="1294" spans="1:19">
      <c r="A1294" s="1">
        <v>1292</v>
      </c>
      <c r="B1294" s="1" t="s">
        <v>130</v>
      </c>
      <c r="C1294" s="1" t="s">
        <v>92</v>
      </c>
      <c r="D1294" s="1" t="s">
        <v>104</v>
      </c>
      <c r="E1294" s="1" t="s">
        <v>60</v>
      </c>
      <c r="F1294" s="1" t="s">
        <v>61</v>
      </c>
      <c r="G1294" s="1" t="s">
        <v>62</v>
      </c>
      <c r="H1294" s="33" t="str">
        <f>VLOOKUP(Ahmed[[#This Row],[Category]],Code!$C$2:$D$5,2,0)</f>
        <v>O-102</v>
      </c>
      <c r="I1294" s="1" t="s">
        <v>87</v>
      </c>
      <c r="J1294" t="s">
        <v>1168</v>
      </c>
      <c r="K1294" s="1">
        <v>32.400000000000006</v>
      </c>
      <c r="L1294" s="33">
        <f>Ahmed[[#This Row],[Sales]]*$L$1</f>
        <v>4860.0000000000009</v>
      </c>
      <c r="M1294" s="33"/>
      <c r="N12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94" s="33" t="str">
        <f>IF(Ahmed[[#This Row],[Sales]]&gt;=500,"High","low")</f>
        <v>low</v>
      </c>
      <c r="P1294" s="1">
        <v>5</v>
      </c>
      <c r="Q1294" s="1">
        <v>0</v>
      </c>
      <c r="R1294" s="2">
        <v>15.552000000000001</v>
      </c>
      <c r="S1294" s="33">
        <f>Ahmed[[#This Row],[Profit]]-Ahmed[[#This Row],[Discount]]</f>
        <v>15.552000000000001</v>
      </c>
    </row>
    <row r="1295" spans="1:19">
      <c r="A1295" s="1">
        <v>1293</v>
      </c>
      <c r="B1295" s="1" t="s">
        <v>65</v>
      </c>
      <c r="C1295" s="1" t="s">
        <v>49</v>
      </c>
      <c r="D1295" s="1" t="s">
        <v>408</v>
      </c>
      <c r="E1295" s="1" t="s">
        <v>60</v>
      </c>
      <c r="F1295" s="1" t="s">
        <v>61</v>
      </c>
      <c r="G1295" s="1" t="s">
        <v>62</v>
      </c>
      <c r="H1295" s="33" t="str">
        <f>VLOOKUP(Ahmed[[#This Row],[Category]],Code!$C$2:$D$5,2,0)</f>
        <v>O-102</v>
      </c>
      <c r="I1295" s="1" t="s">
        <v>278</v>
      </c>
      <c r="J1295" t="s">
        <v>279</v>
      </c>
      <c r="K1295" s="1">
        <v>32.94</v>
      </c>
      <c r="L1295" s="33">
        <f>Ahmed[[#This Row],[Sales]]*$L$1</f>
        <v>4941</v>
      </c>
      <c r="M1295" s="33"/>
      <c r="N12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95" s="33" t="str">
        <f>IF(Ahmed[[#This Row],[Sales]]&gt;=500,"High","low")</f>
        <v>low</v>
      </c>
      <c r="P1295" s="1">
        <v>3</v>
      </c>
      <c r="Q1295" s="1">
        <v>0</v>
      </c>
      <c r="R1295" s="2">
        <v>9.2232000000000021</v>
      </c>
      <c r="S1295" s="33">
        <f>Ahmed[[#This Row],[Profit]]-Ahmed[[#This Row],[Discount]]</f>
        <v>9.2232000000000021</v>
      </c>
    </row>
    <row r="1296" spans="1:19">
      <c r="A1296" s="1">
        <v>1294</v>
      </c>
      <c r="B1296" s="1" t="s">
        <v>65</v>
      </c>
      <c r="C1296" s="1" t="s">
        <v>49</v>
      </c>
      <c r="D1296" s="1" t="s">
        <v>408</v>
      </c>
      <c r="E1296" s="1" t="s">
        <v>60</v>
      </c>
      <c r="F1296" s="1" t="s">
        <v>61</v>
      </c>
      <c r="G1296" s="1" t="s">
        <v>62</v>
      </c>
      <c r="H1296" s="33" t="str">
        <f>VLOOKUP(Ahmed[[#This Row],[Category]],Code!$C$2:$D$5,2,0)</f>
        <v>O-102</v>
      </c>
      <c r="I1296" s="1" t="s">
        <v>87</v>
      </c>
      <c r="J1296" t="s">
        <v>1243</v>
      </c>
      <c r="K1296" s="1">
        <v>114.2</v>
      </c>
      <c r="L1296" s="33">
        <f>Ahmed[[#This Row],[Sales]]*$L$1</f>
        <v>17130</v>
      </c>
      <c r="M1296" s="33"/>
      <c r="N12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96" s="33" t="str">
        <f>IF(Ahmed[[#This Row],[Sales]]&gt;=500,"High","low")</f>
        <v>low</v>
      </c>
      <c r="P1296" s="1">
        <v>5</v>
      </c>
      <c r="Q1296" s="1">
        <v>0</v>
      </c>
      <c r="R1296" s="2">
        <v>52.531999999999996</v>
      </c>
      <c r="S1296" s="33">
        <f>Ahmed[[#This Row],[Profit]]-Ahmed[[#This Row],[Discount]]</f>
        <v>52.531999999999996</v>
      </c>
    </row>
    <row r="1297" spans="1:19">
      <c r="A1297" s="1">
        <v>1295</v>
      </c>
      <c r="B1297" s="1" t="s">
        <v>65</v>
      </c>
      <c r="C1297" s="1" t="s">
        <v>49</v>
      </c>
      <c r="D1297" s="1" t="s">
        <v>408</v>
      </c>
      <c r="E1297" s="1" t="s">
        <v>60</v>
      </c>
      <c r="F1297" s="1" t="s">
        <v>61</v>
      </c>
      <c r="G1297" s="1" t="s">
        <v>62</v>
      </c>
      <c r="H1297" s="33" t="str">
        <f>VLOOKUP(Ahmed[[#This Row],[Category]],Code!$C$2:$D$5,2,0)</f>
        <v>O-102</v>
      </c>
      <c r="I1297" s="1" t="s">
        <v>63</v>
      </c>
      <c r="J1297" t="s">
        <v>212</v>
      </c>
      <c r="K1297" s="1">
        <v>3.08</v>
      </c>
      <c r="L1297" s="33">
        <f>Ahmed[[#This Row],[Sales]]*$L$1</f>
        <v>462</v>
      </c>
      <c r="M1297" s="33"/>
      <c r="N1297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297" s="33" t="str">
        <f>IF(Ahmed[[#This Row],[Sales]]&gt;=500,"High","low")</f>
        <v>low</v>
      </c>
      <c r="P1297" s="1">
        <v>1</v>
      </c>
      <c r="Q1297" s="1">
        <v>0</v>
      </c>
      <c r="R1297" s="2">
        <v>1.4783999999999999</v>
      </c>
      <c r="S1297" s="33">
        <f>Ahmed[[#This Row],[Profit]]-Ahmed[[#This Row],[Discount]]</f>
        <v>1.4783999999999999</v>
      </c>
    </row>
    <row r="1298" spans="1:19">
      <c r="A1298" s="1">
        <v>1296</v>
      </c>
      <c r="B1298" s="1" t="s">
        <v>65</v>
      </c>
      <c r="C1298" s="1" t="s">
        <v>49</v>
      </c>
      <c r="D1298" s="1" t="s">
        <v>1244</v>
      </c>
      <c r="E1298" s="1" t="s">
        <v>232</v>
      </c>
      <c r="F1298" s="1" t="s">
        <v>61</v>
      </c>
      <c r="G1298" s="1" t="s">
        <v>62</v>
      </c>
      <c r="H1298" s="33" t="str">
        <f>VLOOKUP(Ahmed[[#This Row],[Category]],Code!$C$2:$D$5,2,0)</f>
        <v>O-102</v>
      </c>
      <c r="I1298" s="1" t="s">
        <v>81</v>
      </c>
      <c r="J1298" t="s">
        <v>1008</v>
      </c>
      <c r="K1298" s="1">
        <v>845.72799999999995</v>
      </c>
      <c r="L1298" s="33">
        <f>Ahmed[[#This Row],[Sales]]*$L$1</f>
        <v>126859.2</v>
      </c>
      <c r="M1298" s="33"/>
      <c r="N12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98" s="33" t="str">
        <f>IF(Ahmed[[#This Row],[Sales]]&gt;=500,"High","low")</f>
        <v>High</v>
      </c>
      <c r="P1298" s="1">
        <v>13</v>
      </c>
      <c r="Q1298" s="1">
        <v>0.2</v>
      </c>
      <c r="R1298" s="2">
        <v>84.572799999999944</v>
      </c>
      <c r="S1298" s="33">
        <f>Ahmed[[#This Row],[Profit]]-Ahmed[[#This Row],[Discount]]</f>
        <v>84.372799999999941</v>
      </c>
    </row>
    <row r="1299" spans="1:19">
      <c r="A1299" s="1">
        <v>1297</v>
      </c>
      <c r="B1299" s="1" t="s">
        <v>65</v>
      </c>
      <c r="C1299" s="1" t="s">
        <v>58</v>
      </c>
      <c r="D1299" s="1" t="s">
        <v>336</v>
      </c>
      <c r="E1299" s="1" t="s">
        <v>60</v>
      </c>
      <c r="F1299" s="1" t="s">
        <v>61</v>
      </c>
      <c r="G1299" s="1" t="s">
        <v>62</v>
      </c>
      <c r="H1299" s="33" t="str">
        <f>VLOOKUP(Ahmed[[#This Row],[Category]],Code!$C$2:$D$5,2,0)</f>
        <v>O-102</v>
      </c>
      <c r="I1299" s="1" t="s">
        <v>79</v>
      </c>
      <c r="J1299" t="s">
        <v>777</v>
      </c>
      <c r="K1299" s="1">
        <v>13.904</v>
      </c>
      <c r="L1299" s="33">
        <f>Ahmed[[#This Row],[Sales]]*$L$1</f>
        <v>2085.6</v>
      </c>
      <c r="M1299" s="33"/>
      <c r="N12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299" s="33" t="str">
        <f>IF(Ahmed[[#This Row],[Sales]]&gt;=500,"High","low")</f>
        <v>low</v>
      </c>
      <c r="P1299" s="1">
        <v>2</v>
      </c>
      <c r="Q1299" s="1">
        <v>0.2</v>
      </c>
      <c r="R1299" s="2">
        <v>4.5187999999999997</v>
      </c>
      <c r="S1299" s="33">
        <f>Ahmed[[#This Row],[Profit]]-Ahmed[[#This Row],[Discount]]</f>
        <v>4.3187999999999995</v>
      </c>
    </row>
    <row r="1300" spans="1:19">
      <c r="A1300" s="1">
        <v>1298</v>
      </c>
      <c r="B1300" s="1" t="s">
        <v>65</v>
      </c>
      <c r="C1300" s="1" t="s">
        <v>58</v>
      </c>
      <c r="D1300" s="1" t="s">
        <v>336</v>
      </c>
      <c r="E1300" s="1" t="s">
        <v>60</v>
      </c>
      <c r="F1300" s="1" t="s">
        <v>61</v>
      </c>
      <c r="G1300" s="1" t="s">
        <v>62</v>
      </c>
      <c r="H1300" s="33" t="str">
        <f>VLOOKUP(Ahmed[[#This Row],[Category]],Code!$C$2:$D$5,2,0)</f>
        <v>O-102</v>
      </c>
      <c r="I1300" s="1" t="s">
        <v>79</v>
      </c>
      <c r="J1300" t="s">
        <v>1245</v>
      </c>
      <c r="K1300" s="1">
        <v>20.72</v>
      </c>
      <c r="L1300" s="33">
        <f>Ahmed[[#This Row],[Sales]]*$L$1</f>
        <v>3108</v>
      </c>
      <c r="M1300" s="33"/>
      <c r="N13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00" s="33" t="str">
        <f>IF(Ahmed[[#This Row],[Sales]]&gt;=500,"High","low")</f>
        <v>low</v>
      </c>
      <c r="P1300" s="1">
        <v>2</v>
      </c>
      <c r="Q1300" s="1">
        <v>0.2</v>
      </c>
      <c r="R1300" s="2">
        <v>6.4749999999999979</v>
      </c>
      <c r="S1300" s="33">
        <f>Ahmed[[#This Row],[Profit]]-Ahmed[[#This Row],[Discount]]</f>
        <v>6.2749999999999977</v>
      </c>
    </row>
    <row r="1301" spans="1:19">
      <c r="A1301" s="1">
        <v>1299</v>
      </c>
      <c r="B1301" s="1" t="s">
        <v>48</v>
      </c>
      <c r="C1301" s="1" t="s">
        <v>58</v>
      </c>
      <c r="D1301" s="1" t="s">
        <v>225</v>
      </c>
      <c r="E1301" s="1" t="s">
        <v>145</v>
      </c>
      <c r="F1301" s="1" t="s">
        <v>95</v>
      </c>
      <c r="G1301" s="1" t="s">
        <v>76</v>
      </c>
      <c r="H1301" s="33" t="str">
        <f>VLOOKUP(Ahmed[[#This Row],[Category]],Code!$C$2:$D$5,2,0)</f>
        <v>T-103</v>
      </c>
      <c r="I1301" s="1" t="s">
        <v>77</v>
      </c>
      <c r="J1301" t="s">
        <v>700</v>
      </c>
      <c r="K1301" s="1">
        <v>114.94999999999999</v>
      </c>
      <c r="L1301" s="33">
        <f>Ahmed[[#This Row],[Sales]]*$L$1</f>
        <v>17242.5</v>
      </c>
      <c r="M1301" s="33"/>
      <c r="N13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01" s="33" t="str">
        <f>IF(Ahmed[[#This Row],[Sales]]&gt;=500,"High","low")</f>
        <v>low</v>
      </c>
      <c r="P1301" s="1">
        <v>5</v>
      </c>
      <c r="Q1301" s="1">
        <v>0</v>
      </c>
      <c r="R1301" s="2">
        <v>2.2990000000000066</v>
      </c>
      <c r="S1301" s="33">
        <f>Ahmed[[#This Row],[Profit]]-Ahmed[[#This Row],[Discount]]</f>
        <v>2.2990000000000066</v>
      </c>
    </row>
    <row r="1302" spans="1:19">
      <c r="A1302" s="1">
        <v>1300</v>
      </c>
      <c r="B1302" s="1" t="s">
        <v>130</v>
      </c>
      <c r="C1302" s="1" t="s">
        <v>49</v>
      </c>
      <c r="D1302" s="1" t="s">
        <v>104</v>
      </c>
      <c r="E1302" s="1" t="s">
        <v>60</v>
      </c>
      <c r="F1302" s="1" t="s">
        <v>61</v>
      </c>
      <c r="G1302" s="1" t="s">
        <v>62</v>
      </c>
      <c r="H1302" s="33" t="str">
        <f>VLOOKUP(Ahmed[[#This Row],[Category]],Code!$C$2:$D$5,2,0)</f>
        <v>O-102</v>
      </c>
      <c r="I1302" s="1" t="s">
        <v>70</v>
      </c>
      <c r="J1302" t="s">
        <v>299</v>
      </c>
      <c r="K1302" s="1">
        <v>26.96</v>
      </c>
      <c r="L1302" s="33">
        <f>Ahmed[[#This Row],[Sales]]*$L$1</f>
        <v>4044</v>
      </c>
      <c r="M1302" s="33"/>
      <c r="N13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02" s="33" t="str">
        <f>IF(Ahmed[[#This Row],[Sales]]&gt;=500,"High","low")</f>
        <v>low</v>
      </c>
      <c r="P1302" s="1">
        <v>2</v>
      </c>
      <c r="Q1302" s="1">
        <v>0</v>
      </c>
      <c r="R1302" s="2">
        <v>7.0095999999999989</v>
      </c>
      <c r="S1302" s="33">
        <f>Ahmed[[#This Row],[Profit]]-Ahmed[[#This Row],[Discount]]</f>
        <v>7.0095999999999989</v>
      </c>
    </row>
    <row r="1303" spans="1:19">
      <c r="A1303" s="1">
        <v>1301</v>
      </c>
      <c r="B1303" s="1" t="s">
        <v>48</v>
      </c>
      <c r="C1303" s="1" t="s">
        <v>49</v>
      </c>
      <c r="D1303" s="1" t="s">
        <v>183</v>
      </c>
      <c r="E1303" s="1" t="s">
        <v>184</v>
      </c>
      <c r="F1303" s="1" t="s">
        <v>52</v>
      </c>
      <c r="G1303" s="1" t="s">
        <v>53</v>
      </c>
      <c r="H1303" s="33" t="str">
        <f>VLOOKUP(Ahmed[[#This Row],[Category]],Code!$C$2:$D$5,2,0)</f>
        <v>F-101</v>
      </c>
      <c r="I1303" s="1" t="s">
        <v>72</v>
      </c>
      <c r="J1303" t="s">
        <v>133</v>
      </c>
      <c r="K1303" s="1">
        <v>572.76</v>
      </c>
      <c r="L1303" s="33">
        <f>Ahmed[[#This Row],[Sales]]*$L$1</f>
        <v>85914</v>
      </c>
      <c r="M1303" s="33"/>
      <c r="N13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03" s="33" t="str">
        <f>IF(Ahmed[[#This Row],[Sales]]&gt;=500,"High","low")</f>
        <v>High</v>
      </c>
      <c r="P1303" s="1">
        <v>6</v>
      </c>
      <c r="Q1303" s="1">
        <v>0</v>
      </c>
      <c r="R1303" s="2">
        <v>166.10039999999995</v>
      </c>
      <c r="S1303" s="33">
        <f>Ahmed[[#This Row],[Profit]]-Ahmed[[#This Row],[Discount]]</f>
        <v>166.10039999999995</v>
      </c>
    </row>
    <row r="1304" spans="1:19">
      <c r="A1304" s="1">
        <v>1302</v>
      </c>
      <c r="B1304" s="1" t="s">
        <v>48</v>
      </c>
      <c r="C1304" s="1" t="s">
        <v>49</v>
      </c>
      <c r="D1304" s="1" t="s">
        <v>183</v>
      </c>
      <c r="E1304" s="1" t="s">
        <v>184</v>
      </c>
      <c r="F1304" s="1" t="s">
        <v>52</v>
      </c>
      <c r="G1304" s="1" t="s">
        <v>53</v>
      </c>
      <c r="H1304" s="33" t="str">
        <f>VLOOKUP(Ahmed[[#This Row],[Category]],Code!$C$2:$D$5,2,0)</f>
        <v>F-101</v>
      </c>
      <c r="I1304" s="1" t="s">
        <v>72</v>
      </c>
      <c r="J1304" t="s">
        <v>133</v>
      </c>
      <c r="K1304" s="1">
        <v>286.38</v>
      </c>
      <c r="L1304" s="33">
        <f>Ahmed[[#This Row],[Sales]]*$L$1</f>
        <v>42957</v>
      </c>
      <c r="M1304" s="33"/>
      <c r="N13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04" s="33" t="str">
        <f>IF(Ahmed[[#This Row],[Sales]]&gt;=500,"High","low")</f>
        <v>low</v>
      </c>
      <c r="P1304" s="1">
        <v>3</v>
      </c>
      <c r="Q1304" s="1">
        <v>0</v>
      </c>
      <c r="R1304" s="2">
        <v>83.050199999999975</v>
      </c>
      <c r="S1304" s="33">
        <f>Ahmed[[#This Row],[Profit]]-Ahmed[[#This Row],[Discount]]</f>
        <v>83.050199999999975</v>
      </c>
    </row>
    <row r="1305" spans="1:19">
      <c r="A1305" s="1">
        <v>1303</v>
      </c>
      <c r="B1305" s="1" t="s">
        <v>48</v>
      </c>
      <c r="C1305" s="1" t="s">
        <v>92</v>
      </c>
      <c r="D1305" s="1" t="s">
        <v>471</v>
      </c>
      <c r="E1305" s="1" t="s">
        <v>184</v>
      </c>
      <c r="F1305" s="1" t="s">
        <v>52</v>
      </c>
      <c r="G1305" s="1" t="s">
        <v>53</v>
      </c>
      <c r="H1305" s="33" t="str">
        <f>VLOOKUP(Ahmed[[#This Row],[Category]],Code!$C$2:$D$5,2,0)</f>
        <v>F-101</v>
      </c>
      <c r="I1305" s="1" t="s">
        <v>54</v>
      </c>
      <c r="J1305" t="s">
        <v>1246</v>
      </c>
      <c r="K1305" s="1">
        <v>61.96</v>
      </c>
      <c r="L1305" s="33">
        <f>Ahmed[[#This Row],[Sales]]*$L$1</f>
        <v>9294</v>
      </c>
      <c r="M1305" s="33"/>
      <c r="N13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05" s="33" t="str">
        <f>IF(Ahmed[[#This Row],[Sales]]&gt;=500,"High","low")</f>
        <v>low</v>
      </c>
      <c r="P1305" s="1">
        <v>2</v>
      </c>
      <c r="Q1305" s="1">
        <v>0</v>
      </c>
      <c r="R1305" s="2">
        <v>4.3371999999999957</v>
      </c>
      <c r="S1305" s="33">
        <f>Ahmed[[#This Row],[Profit]]-Ahmed[[#This Row],[Discount]]</f>
        <v>4.3371999999999957</v>
      </c>
    </row>
    <row r="1306" spans="1:19">
      <c r="A1306" s="1">
        <v>1304</v>
      </c>
      <c r="B1306" s="1" t="s">
        <v>65</v>
      </c>
      <c r="C1306" s="1" t="s">
        <v>49</v>
      </c>
      <c r="D1306" s="1" t="s">
        <v>247</v>
      </c>
      <c r="E1306" s="1" t="s">
        <v>522</v>
      </c>
      <c r="F1306" s="1" t="s">
        <v>52</v>
      </c>
      <c r="G1306" s="1" t="s">
        <v>53</v>
      </c>
      <c r="H1306" s="33" t="str">
        <f>VLOOKUP(Ahmed[[#This Row],[Category]],Code!$C$2:$D$5,2,0)</f>
        <v>F-101</v>
      </c>
      <c r="I1306" s="1" t="s">
        <v>72</v>
      </c>
      <c r="J1306" t="s">
        <v>1247</v>
      </c>
      <c r="K1306" s="1">
        <v>23.99</v>
      </c>
      <c r="L1306" s="33">
        <f>Ahmed[[#This Row],[Sales]]*$L$1</f>
        <v>3598.4999999999995</v>
      </c>
      <c r="M1306" s="33"/>
      <c r="N13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06" s="33" t="str">
        <f>IF(Ahmed[[#This Row],[Sales]]&gt;=500,"High","low")</f>
        <v>low</v>
      </c>
      <c r="P1306" s="1">
        <v>1</v>
      </c>
      <c r="Q1306" s="1">
        <v>0</v>
      </c>
      <c r="R1306" s="2">
        <v>5.5176999999999978</v>
      </c>
      <c r="S1306" s="33">
        <f>Ahmed[[#This Row],[Profit]]-Ahmed[[#This Row],[Discount]]</f>
        <v>5.5176999999999978</v>
      </c>
    </row>
    <row r="1307" spans="1:19">
      <c r="A1307" s="1">
        <v>1305</v>
      </c>
      <c r="B1307" s="1" t="s">
        <v>65</v>
      </c>
      <c r="C1307" s="1" t="s">
        <v>49</v>
      </c>
      <c r="D1307" s="1" t="s">
        <v>247</v>
      </c>
      <c r="E1307" s="1" t="s">
        <v>522</v>
      </c>
      <c r="F1307" s="1" t="s">
        <v>52</v>
      </c>
      <c r="G1307" s="1" t="s">
        <v>76</v>
      </c>
      <c r="H1307" s="33" t="str">
        <f>VLOOKUP(Ahmed[[#This Row],[Category]],Code!$C$2:$D$5,2,0)</f>
        <v>T-103</v>
      </c>
      <c r="I1307" s="1" t="s">
        <v>77</v>
      </c>
      <c r="J1307" t="s">
        <v>941</v>
      </c>
      <c r="K1307" s="1">
        <v>287.96999999999997</v>
      </c>
      <c r="L1307" s="33">
        <f>Ahmed[[#This Row],[Sales]]*$L$1</f>
        <v>43195.499999999993</v>
      </c>
      <c r="M1307" s="33"/>
      <c r="N13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07" s="33" t="str">
        <f>IF(Ahmed[[#This Row],[Sales]]&gt;=500,"High","low")</f>
        <v>low</v>
      </c>
      <c r="P1307" s="1">
        <v>3</v>
      </c>
      <c r="Q1307" s="1">
        <v>0</v>
      </c>
      <c r="R1307" s="2">
        <v>77.751899999999992</v>
      </c>
      <c r="S1307" s="33">
        <f>Ahmed[[#This Row],[Profit]]-Ahmed[[#This Row],[Discount]]</f>
        <v>77.751899999999992</v>
      </c>
    </row>
    <row r="1308" spans="1:19">
      <c r="A1308" s="1">
        <v>1306</v>
      </c>
      <c r="B1308" s="1" t="s">
        <v>48</v>
      </c>
      <c r="C1308" s="1" t="s">
        <v>49</v>
      </c>
      <c r="D1308" s="1" t="s">
        <v>128</v>
      </c>
      <c r="E1308" s="1" t="s">
        <v>94</v>
      </c>
      <c r="F1308" s="1" t="s">
        <v>95</v>
      </c>
      <c r="G1308" s="1" t="s">
        <v>76</v>
      </c>
      <c r="H1308" s="33" t="str">
        <f>VLOOKUP(Ahmed[[#This Row],[Category]],Code!$C$2:$D$5,2,0)</f>
        <v>T-103</v>
      </c>
      <c r="I1308" s="1" t="s">
        <v>77</v>
      </c>
      <c r="J1308" t="s">
        <v>1248</v>
      </c>
      <c r="K1308" s="1">
        <v>419.94399999999996</v>
      </c>
      <c r="L1308" s="33">
        <f>Ahmed[[#This Row],[Sales]]*$L$1</f>
        <v>62991.599999999991</v>
      </c>
      <c r="M1308" s="33"/>
      <c r="N13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08" s="33" t="str">
        <f>IF(Ahmed[[#This Row],[Sales]]&gt;=500,"High","low")</f>
        <v>low</v>
      </c>
      <c r="P1308" s="1">
        <v>7</v>
      </c>
      <c r="Q1308" s="1">
        <v>0.2</v>
      </c>
      <c r="R1308" s="2">
        <v>52.492999999999967</v>
      </c>
      <c r="S1308" s="33">
        <f>Ahmed[[#This Row],[Profit]]-Ahmed[[#This Row],[Discount]]</f>
        <v>52.292999999999964</v>
      </c>
    </row>
    <row r="1309" spans="1:19">
      <c r="A1309" s="1">
        <v>1307</v>
      </c>
      <c r="B1309" s="1" t="s">
        <v>130</v>
      </c>
      <c r="C1309" s="1" t="s">
        <v>49</v>
      </c>
      <c r="D1309" s="1" t="s">
        <v>286</v>
      </c>
      <c r="E1309" s="1" t="s">
        <v>60</v>
      </c>
      <c r="F1309" s="1" t="s">
        <v>61</v>
      </c>
      <c r="G1309" s="1" t="s">
        <v>62</v>
      </c>
      <c r="H1309" s="33" t="str">
        <f>VLOOKUP(Ahmed[[#This Row],[Category]],Code!$C$2:$D$5,2,0)</f>
        <v>O-102</v>
      </c>
      <c r="I1309" s="1" t="s">
        <v>87</v>
      </c>
      <c r="J1309" t="s">
        <v>724</v>
      </c>
      <c r="K1309" s="1">
        <v>46.76</v>
      </c>
      <c r="L1309" s="33">
        <f>Ahmed[[#This Row],[Sales]]*$L$1</f>
        <v>7014</v>
      </c>
      <c r="M1309" s="33"/>
      <c r="N13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09" s="33" t="str">
        <f>IF(Ahmed[[#This Row],[Sales]]&gt;=500,"High","low")</f>
        <v>low</v>
      </c>
      <c r="P1309" s="1">
        <v>7</v>
      </c>
      <c r="Q1309" s="1">
        <v>0</v>
      </c>
      <c r="R1309" s="2">
        <v>22.444800000000001</v>
      </c>
      <c r="S1309" s="33">
        <f>Ahmed[[#This Row],[Profit]]-Ahmed[[#This Row],[Discount]]</f>
        <v>22.444800000000001</v>
      </c>
    </row>
    <row r="1310" spans="1:19">
      <c r="A1310" s="1">
        <v>1308</v>
      </c>
      <c r="B1310" s="1" t="s">
        <v>130</v>
      </c>
      <c r="C1310" s="1" t="s">
        <v>49</v>
      </c>
      <c r="D1310" s="1" t="s">
        <v>286</v>
      </c>
      <c r="E1310" s="1" t="s">
        <v>60</v>
      </c>
      <c r="F1310" s="1" t="s">
        <v>61</v>
      </c>
      <c r="G1310" s="1" t="s">
        <v>62</v>
      </c>
      <c r="H1310" s="33" t="str">
        <f>VLOOKUP(Ahmed[[#This Row],[Category]],Code!$C$2:$D$5,2,0)</f>
        <v>O-102</v>
      </c>
      <c r="I1310" s="1" t="s">
        <v>79</v>
      </c>
      <c r="J1310" t="s">
        <v>1072</v>
      </c>
      <c r="K1310" s="1">
        <v>17.712</v>
      </c>
      <c r="L1310" s="33">
        <f>Ahmed[[#This Row],[Sales]]*$L$1</f>
        <v>2656.8</v>
      </c>
      <c r="M1310" s="33"/>
      <c r="N13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10" s="33" t="str">
        <f>IF(Ahmed[[#This Row],[Sales]]&gt;=500,"High","low")</f>
        <v>low</v>
      </c>
      <c r="P1310" s="1">
        <v>3</v>
      </c>
      <c r="Q1310" s="1">
        <v>0.2</v>
      </c>
      <c r="R1310" s="2">
        <v>6.4206000000000012</v>
      </c>
      <c r="S1310" s="33">
        <f>Ahmed[[#This Row],[Profit]]-Ahmed[[#This Row],[Discount]]</f>
        <v>6.220600000000001</v>
      </c>
    </row>
    <row r="1311" spans="1:19">
      <c r="A1311" s="1">
        <v>1309</v>
      </c>
      <c r="B1311" s="1" t="s">
        <v>130</v>
      </c>
      <c r="C1311" s="1" t="s">
        <v>49</v>
      </c>
      <c r="D1311" s="1" t="s">
        <v>286</v>
      </c>
      <c r="E1311" s="1" t="s">
        <v>60</v>
      </c>
      <c r="F1311" s="1" t="s">
        <v>61</v>
      </c>
      <c r="G1311" s="1" t="s">
        <v>62</v>
      </c>
      <c r="H1311" s="33" t="str">
        <f>VLOOKUP(Ahmed[[#This Row],[Category]],Code!$C$2:$D$5,2,0)</f>
        <v>O-102</v>
      </c>
      <c r="I1311" s="1" t="s">
        <v>81</v>
      </c>
      <c r="J1311" t="s">
        <v>1249</v>
      </c>
      <c r="K1311" s="1">
        <v>21.78</v>
      </c>
      <c r="L1311" s="33">
        <f>Ahmed[[#This Row],[Sales]]*$L$1</f>
        <v>3267</v>
      </c>
      <c r="M1311" s="33"/>
      <c r="N13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11" s="33" t="str">
        <f>IF(Ahmed[[#This Row],[Sales]]&gt;=500,"High","low")</f>
        <v>low</v>
      </c>
      <c r="P1311" s="1">
        <v>2</v>
      </c>
      <c r="Q1311" s="1">
        <v>0</v>
      </c>
      <c r="R1311" s="2">
        <v>5.6628000000000007</v>
      </c>
      <c r="S1311" s="33">
        <f>Ahmed[[#This Row],[Profit]]-Ahmed[[#This Row],[Discount]]</f>
        <v>5.6628000000000007</v>
      </c>
    </row>
    <row r="1312" spans="1:19">
      <c r="A1312" s="1">
        <v>1310</v>
      </c>
      <c r="B1312" s="1" t="s">
        <v>130</v>
      </c>
      <c r="C1312" s="1" t="s">
        <v>49</v>
      </c>
      <c r="D1312" s="1" t="s">
        <v>286</v>
      </c>
      <c r="E1312" s="1" t="s">
        <v>60</v>
      </c>
      <c r="F1312" s="1" t="s">
        <v>61</v>
      </c>
      <c r="G1312" s="1" t="s">
        <v>62</v>
      </c>
      <c r="H1312" s="33" t="str">
        <f>VLOOKUP(Ahmed[[#This Row],[Category]],Code!$C$2:$D$5,2,0)</f>
        <v>O-102</v>
      </c>
      <c r="I1312" s="1" t="s">
        <v>70</v>
      </c>
      <c r="J1312" t="s">
        <v>624</v>
      </c>
      <c r="K1312" s="1">
        <v>161.94</v>
      </c>
      <c r="L1312" s="33">
        <f>Ahmed[[#This Row],[Sales]]*$L$1</f>
        <v>24291</v>
      </c>
      <c r="M1312" s="33"/>
      <c r="N13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12" s="33" t="str">
        <f>IF(Ahmed[[#This Row],[Sales]]&gt;=500,"High","low")</f>
        <v>low</v>
      </c>
      <c r="P1312" s="1">
        <v>3</v>
      </c>
      <c r="Q1312" s="1">
        <v>0</v>
      </c>
      <c r="R1312" s="2">
        <v>9.716399999999993</v>
      </c>
      <c r="S1312" s="33">
        <f>Ahmed[[#This Row],[Profit]]-Ahmed[[#This Row],[Discount]]</f>
        <v>9.716399999999993</v>
      </c>
    </row>
    <row r="1313" spans="1:19">
      <c r="A1313" s="1">
        <v>1311</v>
      </c>
      <c r="B1313" s="1" t="s">
        <v>130</v>
      </c>
      <c r="C1313" s="1" t="s">
        <v>49</v>
      </c>
      <c r="D1313" s="1" t="s">
        <v>286</v>
      </c>
      <c r="E1313" s="1" t="s">
        <v>60</v>
      </c>
      <c r="F1313" s="1" t="s">
        <v>61</v>
      </c>
      <c r="G1313" s="1" t="s">
        <v>53</v>
      </c>
      <c r="H1313" s="33" t="str">
        <f>VLOOKUP(Ahmed[[#This Row],[Category]],Code!$C$2:$D$5,2,0)</f>
        <v>F-101</v>
      </c>
      <c r="I1313" s="1" t="s">
        <v>56</v>
      </c>
      <c r="J1313" t="s">
        <v>1250</v>
      </c>
      <c r="K1313" s="1">
        <v>161.56800000000001</v>
      </c>
      <c r="L1313" s="33">
        <f>Ahmed[[#This Row],[Sales]]*$L$1</f>
        <v>24235.200000000001</v>
      </c>
      <c r="M1313" s="33"/>
      <c r="N13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13" s="33" t="str">
        <f>IF(Ahmed[[#This Row],[Sales]]&gt;=500,"High","low")</f>
        <v>low</v>
      </c>
      <c r="P1313" s="1">
        <v>2</v>
      </c>
      <c r="Q1313" s="1">
        <v>0.2</v>
      </c>
      <c r="R1313" s="2">
        <v>-8.0783999999999949</v>
      </c>
      <c r="S1313" s="33">
        <f>Ahmed[[#This Row],[Profit]]-Ahmed[[#This Row],[Discount]]</f>
        <v>-8.2783999999999942</v>
      </c>
    </row>
    <row r="1314" spans="1:19">
      <c r="A1314" s="1">
        <v>1312</v>
      </c>
      <c r="B1314" s="1" t="s">
        <v>65</v>
      </c>
      <c r="C1314" s="1" t="s">
        <v>49</v>
      </c>
      <c r="D1314" s="1" t="s">
        <v>594</v>
      </c>
      <c r="E1314" s="1" t="s">
        <v>513</v>
      </c>
      <c r="F1314" s="1" t="s">
        <v>114</v>
      </c>
      <c r="G1314" s="1" t="s">
        <v>62</v>
      </c>
      <c r="H1314" s="33" t="str">
        <f>VLOOKUP(Ahmed[[#This Row],[Category]],Code!$C$2:$D$5,2,0)</f>
        <v>O-102</v>
      </c>
      <c r="I1314" s="1" t="s">
        <v>63</v>
      </c>
      <c r="J1314" t="s">
        <v>1251</v>
      </c>
      <c r="K1314" s="1">
        <v>3.69</v>
      </c>
      <c r="L1314" s="33">
        <f>Ahmed[[#This Row],[Sales]]*$L$1</f>
        <v>553.5</v>
      </c>
      <c r="M1314" s="33"/>
      <c r="N131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314" s="33" t="str">
        <f>IF(Ahmed[[#This Row],[Sales]]&gt;=500,"High","low")</f>
        <v>low</v>
      </c>
      <c r="P1314" s="1">
        <v>1</v>
      </c>
      <c r="Q1314" s="1">
        <v>0</v>
      </c>
      <c r="R1314" s="2">
        <v>1.7343</v>
      </c>
      <c r="S1314" s="33">
        <f>Ahmed[[#This Row],[Profit]]-Ahmed[[#This Row],[Discount]]</f>
        <v>1.7343</v>
      </c>
    </row>
    <row r="1315" spans="1:19">
      <c r="A1315" s="1">
        <v>1313</v>
      </c>
      <c r="B1315" s="1" t="s">
        <v>65</v>
      </c>
      <c r="C1315" s="1" t="s">
        <v>49</v>
      </c>
      <c r="D1315" s="1" t="s">
        <v>594</v>
      </c>
      <c r="E1315" s="1" t="s">
        <v>513</v>
      </c>
      <c r="F1315" s="1" t="s">
        <v>114</v>
      </c>
      <c r="G1315" s="1" t="s">
        <v>62</v>
      </c>
      <c r="H1315" s="33" t="str">
        <f>VLOOKUP(Ahmed[[#This Row],[Category]],Code!$C$2:$D$5,2,0)</f>
        <v>O-102</v>
      </c>
      <c r="I1315" s="1" t="s">
        <v>63</v>
      </c>
      <c r="J1315" t="s">
        <v>1252</v>
      </c>
      <c r="K1315" s="1">
        <v>122.12</v>
      </c>
      <c r="L1315" s="33">
        <f>Ahmed[[#This Row],[Sales]]*$L$1</f>
        <v>18318</v>
      </c>
      <c r="M1315" s="33"/>
      <c r="N13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15" s="33" t="str">
        <f>IF(Ahmed[[#This Row],[Sales]]&gt;=500,"High","low")</f>
        <v>low</v>
      </c>
      <c r="P1315" s="1">
        <v>4</v>
      </c>
      <c r="Q1315" s="1">
        <v>0</v>
      </c>
      <c r="R1315" s="2">
        <v>56.175200000000004</v>
      </c>
      <c r="S1315" s="33">
        <f>Ahmed[[#This Row],[Profit]]-Ahmed[[#This Row],[Discount]]</f>
        <v>56.175200000000004</v>
      </c>
    </row>
    <row r="1316" spans="1:19">
      <c r="A1316" s="1">
        <v>1314</v>
      </c>
      <c r="B1316" s="1" t="s">
        <v>65</v>
      </c>
      <c r="C1316" s="1" t="s">
        <v>49</v>
      </c>
      <c r="D1316" s="1" t="s">
        <v>247</v>
      </c>
      <c r="E1316" s="1" t="s">
        <v>248</v>
      </c>
      <c r="F1316" s="1" t="s">
        <v>114</v>
      </c>
      <c r="G1316" s="1" t="s">
        <v>53</v>
      </c>
      <c r="H1316" s="33" t="str">
        <f>VLOOKUP(Ahmed[[#This Row],[Category]],Code!$C$2:$D$5,2,0)</f>
        <v>F-101</v>
      </c>
      <c r="I1316" s="1" t="s">
        <v>56</v>
      </c>
      <c r="J1316" t="s">
        <v>907</v>
      </c>
      <c r="K1316" s="1">
        <v>155.37199999999999</v>
      </c>
      <c r="L1316" s="33">
        <f>Ahmed[[#This Row],[Sales]]*$L$1</f>
        <v>23305.8</v>
      </c>
      <c r="M1316" s="33"/>
      <c r="N13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16" s="33" t="str">
        <f>IF(Ahmed[[#This Row],[Sales]]&gt;=500,"High","low")</f>
        <v>low</v>
      </c>
      <c r="P1316" s="1">
        <v>2</v>
      </c>
      <c r="Q1316" s="1">
        <v>0.3</v>
      </c>
      <c r="R1316" s="2">
        <v>-13.317599999999999</v>
      </c>
      <c r="S1316" s="33">
        <f>Ahmed[[#This Row],[Profit]]-Ahmed[[#This Row],[Discount]]</f>
        <v>-13.617599999999999</v>
      </c>
    </row>
    <row r="1317" spans="1:19">
      <c r="A1317" s="1">
        <v>1315</v>
      </c>
      <c r="B1317" s="1" t="s">
        <v>65</v>
      </c>
      <c r="C1317" s="1" t="s">
        <v>58</v>
      </c>
      <c r="D1317" s="1" t="s">
        <v>59</v>
      </c>
      <c r="E1317" s="1" t="s">
        <v>60</v>
      </c>
      <c r="F1317" s="1" t="s">
        <v>61</v>
      </c>
      <c r="G1317" s="1" t="s">
        <v>62</v>
      </c>
      <c r="H1317" s="33" t="str">
        <f>VLOOKUP(Ahmed[[#This Row],[Category]],Code!$C$2:$D$5,2,0)</f>
        <v>O-102</v>
      </c>
      <c r="I1317" s="1" t="s">
        <v>87</v>
      </c>
      <c r="J1317" t="s">
        <v>1253</v>
      </c>
      <c r="K1317" s="1">
        <v>38.880000000000003</v>
      </c>
      <c r="L1317" s="33">
        <f>Ahmed[[#This Row],[Sales]]*$L$1</f>
        <v>5832</v>
      </c>
      <c r="M1317" s="33"/>
      <c r="N13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17" s="33" t="str">
        <f>IF(Ahmed[[#This Row],[Sales]]&gt;=500,"High","low")</f>
        <v>low</v>
      </c>
      <c r="P1317" s="1">
        <v>6</v>
      </c>
      <c r="Q1317" s="1">
        <v>0</v>
      </c>
      <c r="R1317" s="2">
        <v>18.662400000000002</v>
      </c>
      <c r="S1317" s="33">
        <f>Ahmed[[#This Row],[Profit]]-Ahmed[[#This Row],[Discount]]</f>
        <v>18.662400000000002</v>
      </c>
    </row>
    <row r="1318" spans="1:19">
      <c r="A1318" s="1">
        <v>1316</v>
      </c>
      <c r="B1318" s="1" t="s">
        <v>65</v>
      </c>
      <c r="C1318" s="1" t="s">
        <v>58</v>
      </c>
      <c r="D1318" s="1" t="s">
        <v>59</v>
      </c>
      <c r="E1318" s="1" t="s">
        <v>60</v>
      </c>
      <c r="F1318" s="1" t="s">
        <v>61</v>
      </c>
      <c r="G1318" s="1" t="s">
        <v>53</v>
      </c>
      <c r="H1318" s="33" t="str">
        <f>VLOOKUP(Ahmed[[#This Row],[Category]],Code!$C$2:$D$5,2,0)</f>
        <v>F-101</v>
      </c>
      <c r="I1318" s="1" t="s">
        <v>72</v>
      </c>
      <c r="J1318" t="s">
        <v>1254</v>
      </c>
      <c r="K1318" s="1">
        <v>183.84</v>
      </c>
      <c r="L1318" s="33">
        <f>Ahmed[[#This Row],[Sales]]*$L$1</f>
        <v>27576</v>
      </c>
      <c r="M1318" s="33"/>
      <c r="N13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18" s="33" t="str">
        <f>IF(Ahmed[[#This Row],[Sales]]&gt;=500,"High","low")</f>
        <v>low</v>
      </c>
      <c r="P1318" s="1">
        <v>8</v>
      </c>
      <c r="Q1318" s="1">
        <v>0</v>
      </c>
      <c r="R1318" s="2">
        <v>62.505600000000001</v>
      </c>
      <c r="S1318" s="33">
        <f>Ahmed[[#This Row],[Profit]]-Ahmed[[#This Row],[Discount]]</f>
        <v>62.505600000000001</v>
      </c>
    </row>
    <row r="1319" spans="1:19">
      <c r="A1319" s="1">
        <v>1317</v>
      </c>
      <c r="B1319" s="1" t="s">
        <v>65</v>
      </c>
      <c r="C1319" s="1" t="s">
        <v>58</v>
      </c>
      <c r="D1319" s="1" t="s">
        <v>59</v>
      </c>
      <c r="E1319" s="1" t="s">
        <v>60</v>
      </c>
      <c r="F1319" s="1" t="s">
        <v>61</v>
      </c>
      <c r="G1319" s="1" t="s">
        <v>62</v>
      </c>
      <c r="H1319" s="33" t="str">
        <f>VLOOKUP(Ahmed[[#This Row],[Category]],Code!$C$2:$D$5,2,0)</f>
        <v>O-102</v>
      </c>
      <c r="I1319" s="1" t="s">
        <v>278</v>
      </c>
      <c r="J1319" t="s">
        <v>639</v>
      </c>
      <c r="K1319" s="1">
        <v>579.29999999999995</v>
      </c>
      <c r="L1319" s="33">
        <f>Ahmed[[#This Row],[Sales]]*$L$1</f>
        <v>86895</v>
      </c>
      <c r="M1319" s="33"/>
      <c r="N13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19" s="33" t="str">
        <f>IF(Ahmed[[#This Row],[Sales]]&gt;=500,"High","low")</f>
        <v>High</v>
      </c>
      <c r="P1319" s="1">
        <v>5</v>
      </c>
      <c r="Q1319" s="1">
        <v>0</v>
      </c>
      <c r="R1319" s="2">
        <v>28.964999999999961</v>
      </c>
      <c r="S1319" s="33">
        <f>Ahmed[[#This Row],[Profit]]-Ahmed[[#This Row],[Discount]]</f>
        <v>28.964999999999961</v>
      </c>
    </row>
    <row r="1320" spans="1:19">
      <c r="A1320" s="1">
        <v>1318</v>
      </c>
      <c r="B1320" s="1" t="s">
        <v>65</v>
      </c>
      <c r="C1320" s="1" t="s">
        <v>49</v>
      </c>
      <c r="D1320" s="1" t="s">
        <v>112</v>
      </c>
      <c r="E1320" s="1" t="s">
        <v>113</v>
      </c>
      <c r="F1320" s="1" t="s">
        <v>114</v>
      </c>
      <c r="G1320" s="1" t="s">
        <v>76</v>
      </c>
      <c r="H1320" s="33" t="str">
        <f>VLOOKUP(Ahmed[[#This Row],[Category]],Code!$C$2:$D$5,2,0)</f>
        <v>T-103</v>
      </c>
      <c r="I1320" s="1" t="s">
        <v>118</v>
      </c>
      <c r="J1320" t="s">
        <v>1255</v>
      </c>
      <c r="K1320" s="1">
        <v>14.200000000000001</v>
      </c>
      <c r="L1320" s="33">
        <f>Ahmed[[#This Row],[Sales]]*$L$1</f>
        <v>2130</v>
      </c>
      <c r="M1320" s="33"/>
      <c r="N13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20" s="33" t="str">
        <f>IF(Ahmed[[#This Row],[Sales]]&gt;=500,"High","low")</f>
        <v>low</v>
      </c>
      <c r="P1320" s="1">
        <v>1</v>
      </c>
      <c r="Q1320" s="1">
        <v>0.2</v>
      </c>
      <c r="R1320" s="2">
        <v>3.3724999999999992</v>
      </c>
      <c r="S1320" s="33">
        <f>Ahmed[[#This Row],[Profit]]-Ahmed[[#This Row],[Discount]]</f>
        <v>3.172499999999999</v>
      </c>
    </row>
    <row r="1321" spans="1:19">
      <c r="A1321" s="1">
        <v>1319</v>
      </c>
      <c r="B1321" s="1" t="s">
        <v>65</v>
      </c>
      <c r="C1321" s="1" t="s">
        <v>58</v>
      </c>
      <c r="D1321" s="1" t="s">
        <v>1256</v>
      </c>
      <c r="E1321" s="1" t="s">
        <v>67</v>
      </c>
      <c r="F1321" s="1" t="s">
        <v>52</v>
      </c>
      <c r="G1321" s="1" t="s">
        <v>76</v>
      </c>
      <c r="H1321" s="33" t="str">
        <f>VLOOKUP(Ahmed[[#This Row],[Category]],Code!$C$2:$D$5,2,0)</f>
        <v>T-103</v>
      </c>
      <c r="I1321" s="1" t="s">
        <v>77</v>
      </c>
      <c r="J1321" t="s">
        <v>1220</v>
      </c>
      <c r="K1321" s="1">
        <v>575.91999999999996</v>
      </c>
      <c r="L1321" s="33">
        <f>Ahmed[[#This Row],[Sales]]*$L$1</f>
        <v>86388</v>
      </c>
      <c r="M1321" s="33"/>
      <c r="N13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21" s="33" t="str">
        <f>IF(Ahmed[[#This Row],[Sales]]&gt;=500,"High","low")</f>
        <v>High</v>
      </c>
      <c r="P1321" s="1">
        <v>2</v>
      </c>
      <c r="Q1321" s="1">
        <v>0.2</v>
      </c>
      <c r="R1321" s="2">
        <v>71.989999999999981</v>
      </c>
      <c r="S1321" s="33">
        <f>Ahmed[[#This Row],[Profit]]-Ahmed[[#This Row],[Discount]]</f>
        <v>71.789999999999978</v>
      </c>
    </row>
    <row r="1322" spans="1:19">
      <c r="A1322" s="1">
        <v>1320</v>
      </c>
      <c r="B1322" s="1" t="s">
        <v>65</v>
      </c>
      <c r="C1322" s="1" t="s">
        <v>58</v>
      </c>
      <c r="D1322" s="1" t="s">
        <v>1256</v>
      </c>
      <c r="E1322" s="1" t="s">
        <v>67</v>
      </c>
      <c r="F1322" s="1" t="s">
        <v>52</v>
      </c>
      <c r="G1322" s="1" t="s">
        <v>62</v>
      </c>
      <c r="H1322" s="33" t="str">
        <f>VLOOKUP(Ahmed[[#This Row],[Category]],Code!$C$2:$D$5,2,0)</f>
        <v>O-102</v>
      </c>
      <c r="I1322" s="1" t="s">
        <v>79</v>
      </c>
      <c r="J1322" t="s">
        <v>881</v>
      </c>
      <c r="K1322" s="1">
        <v>5.1840000000000011</v>
      </c>
      <c r="L1322" s="33">
        <f>Ahmed[[#This Row],[Sales]]*$L$1</f>
        <v>777.60000000000014</v>
      </c>
      <c r="M1322" s="33"/>
      <c r="N1322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322" s="33" t="str">
        <f>IF(Ahmed[[#This Row],[Sales]]&gt;=500,"High","low")</f>
        <v>low</v>
      </c>
      <c r="P1322" s="1">
        <v>6</v>
      </c>
      <c r="Q1322" s="1">
        <v>0.7</v>
      </c>
      <c r="R1322" s="2">
        <v>-3.6288</v>
      </c>
      <c r="S1322" s="33">
        <f>Ahmed[[#This Row],[Profit]]-Ahmed[[#This Row],[Discount]]</f>
        <v>-4.3288000000000002</v>
      </c>
    </row>
    <row r="1323" spans="1:19">
      <c r="A1323" s="1">
        <v>1321</v>
      </c>
      <c r="B1323" s="1" t="s">
        <v>65</v>
      </c>
      <c r="C1323" s="1" t="s">
        <v>49</v>
      </c>
      <c r="D1323" s="1" t="s">
        <v>426</v>
      </c>
      <c r="E1323" s="1" t="s">
        <v>248</v>
      </c>
      <c r="F1323" s="1" t="s">
        <v>114</v>
      </c>
      <c r="G1323" s="1" t="s">
        <v>62</v>
      </c>
      <c r="H1323" s="33" t="str">
        <f>VLOOKUP(Ahmed[[#This Row],[Category]],Code!$C$2:$D$5,2,0)</f>
        <v>O-102</v>
      </c>
      <c r="I1323" s="1" t="s">
        <v>79</v>
      </c>
      <c r="J1323" t="s">
        <v>981</v>
      </c>
      <c r="K1323" s="1">
        <v>5.2290000000000001</v>
      </c>
      <c r="L1323" s="33">
        <f>Ahmed[[#This Row],[Sales]]*$L$1</f>
        <v>784.35</v>
      </c>
      <c r="M1323" s="33"/>
      <c r="N1323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323" s="33" t="str">
        <f>IF(Ahmed[[#This Row],[Sales]]&gt;=500,"High","low")</f>
        <v>low</v>
      </c>
      <c r="P1323" s="1">
        <v>3</v>
      </c>
      <c r="Q1323" s="1">
        <v>0.7</v>
      </c>
      <c r="R1323" s="2">
        <v>-4.1831999999999976</v>
      </c>
      <c r="S1323" s="33">
        <f>Ahmed[[#This Row],[Profit]]-Ahmed[[#This Row],[Discount]]</f>
        <v>-4.8831999999999978</v>
      </c>
    </row>
    <row r="1324" spans="1:19">
      <c r="A1324" s="1">
        <v>1322</v>
      </c>
      <c r="B1324" s="1" t="s">
        <v>65</v>
      </c>
      <c r="C1324" s="1" t="s">
        <v>49</v>
      </c>
      <c r="D1324" s="1" t="s">
        <v>426</v>
      </c>
      <c r="E1324" s="1" t="s">
        <v>248</v>
      </c>
      <c r="F1324" s="1" t="s">
        <v>114</v>
      </c>
      <c r="G1324" s="1" t="s">
        <v>62</v>
      </c>
      <c r="H1324" s="33" t="str">
        <f>VLOOKUP(Ahmed[[#This Row],[Category]],Code!$C$2:$D$5,2,0)</f>
        <v>O-102</v>
      </c>
      <c r="I1324" s="1" t="s">
        <v>70</v>
      </c>
      <c r="J1324" t="s">
        <v>764</v>
      </c>
      <c r="K1324" s="1">
        <v>285.55200000000002</v>
      </c>
      <c r="L1324" s="33">
        <f>Ahmed[[#This Row],[Sales]]*$L$1</f>
        <v>42832.800000000003</v>
      </c>
      <c r="M1324" s="33"/>
      <c r="N13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24" s="33" t="str">
        <f>IF(Ahmed[[#This Row],[Sales]]&gt;=500,"High","low")</f>
        <v>low</v>
      </c>
      <c r="P1324" s="1">
        <v>2</v>
      </c>
      <c r="Q1324" s="1">
        <v>0.2</v>
      </c>
      <c r="R1324" s="2">
        <v>35.69399999999996</v>
      </c>
      <c r="S1324" s="33">
        <f>Ahmed[[#This Row],[Profit]]-Ahmed[[#This Row],[Discount]]</f>
        <v>35.493999999999957</v>
      </c>
    </row>
    <row r="1325" spans="1:19">
      <c r="A1325" s="1">
        <v>1323</v>
      </c>
      <c r="B1325" s="1" t="s">
        <v>65</v>
      </c>
      <c r="C1325" s="1" t="s">
        <v>49</v>
      </c>
      <c r="D1325" s="1" t="s">
        <v>1257</v>
      </c>
      <c r="E1325" s="1" t="s">
        <v>51</v>
      </c>
      <c r="F1325" s="1" t="s">
        <v>52</v>
      </c>
      <c r="G1325" s="1" t="s">
        <v>62</v>
      </c>
      <c r="H1325" s="33" t="str">
        <f>VLOOKUP(Ahmed[[#This Row],[Category]],Code!$C$2:$D$5,2,0)</f>
        <v>O-102</v>
      </c>
      <c r="I1325" s="1" t="s">
        <v>81</v>
      </c>
      <c r="J1325" t="s">
        <v>1258</v>
      </c>
      <c r="K1325" s="1">
        <v>72.8</v>
      </c>
      <c r="L1325" s="33">
        <f>Ahmed[[#This Row],[Sales]]*$L$1</f>
        <v>10920</v>
      </c>
      <c r="M1325" s="33"/>
      <c r="N13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25" s="33" t="str">
        <f>IF(Ahmed[[#This Row],[Sales]]&gt;=500,"High","low")</f>
        <v>low</v>
      </c>
      <c r="P1325" s="1">
        <v>5</v>
      </c>
      <c r="Q1325" s="1">
        <v>0</v>
      </c>
      <c r="R1325" s="2">
        <v>19.656000000000002</v>
      </c>
      <c r="S1325" s="33">
        <f>Ahmed[[#This Row],[Profit]]-Ahmed[[#This Row],[Discount]]</f>
        <v>19.656000000000002</v>
      </c>
    </row>
    <row r="1326" spans="1:19">
      <c r="A1326" s="1">
        <v>1324</v>
      </c>
      <c r="B1326" s="1" t="s">
        <v>130</v>
      </c>
      <c r="C1326" s="1" t="s">
        <v>49</v>
      </c>
      <c r="D1326" s="1" t="s">
        <v>256</v>
      </c>
      <c r="E1326" s="1" t="s">
        <v>86</v>
      </c>
      <c r="F1326" s="1" t="s">
        <v>52</v>
      </c>
      <c r="G1326" s="1" t="s">
        <v>62</v>
      </c>
      <c r="H1326" s="33" t="str">
        <f>VLOOKUP(Ahmed[[#This Row],[Category]],Code!$C$2:$D$5,2,0)</f>
        <v>O-102</v>
      </c>
      <c r="I1326" s="1" t="s">
        <v>87</v>
      </c>
      <c r="J1326" t="s">
        <v>1259</v>
      </c>
      <c r="K1326" s="1">
        <v>10.816000000000001</v>
      </c>
      <c r="L1326" s="33">
        <f>Ahmed[[#This Row],[Sales]]*$L$1</f>
        <v>1622.4</v>
      </c>
      <c r="M1326" s="33"/>
      <c r="N132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326" s="33" t="str">
        <f>IF(Ahmed[[#This Row],[Sales]]&gt;=500,"High","low")</f>
        <v>low</v>
      </c>
      <c r="P1326" s="1">
        <v>4</v>
      </c>
      <c r="Q1326" s="1">
        <v>0.2</v>
      </c>
      <c r="R1326" s="2">
        <v>3.5151999999999988</v>
      </c>
      <c r="S1326" s="33">
        <f>Ahmed[[#This Row],[Profit]]-Ahmed[[#This Row],[Discount]]</f>
        <v>3.3151999999999986</v>
      </c>
    </row>
    <row r="1327" spans="1:19">
      <c r="A1327" s="1">
        <v>1325</v>
      </c>
      <c r="B1327" s="1" t="s">
        <v>65</v>
      </c>
      <c r="C1327" s="1" t="s">
        <v>58</v>
      </c>
      <c r="D1327" s="1" t="s">
        <v>594</v>
      </c>
      <c r="E1327" s="1" t="s">
        <v>513</v>
      </c>
      <c r="F1327" s="1" t="s">
        <v>114</v>
      </c>
      <c r="G1327" s="1" t="s">
        <v>62</v>
      </c>
      <c r="H1327" s="33" t="str">
        <f>VLOOKUP(Ahmed[[#This Row],[Category]],Code!$C$2:$D$5,2,0)</f>
        <v>O-102</v>
      </c>
      <c r="I1327" s="1" t="s">
        <v>70</v>
      </c>
      <c r="J1327" t="s">
        <v>650</v>
      </c>
      <c r="K1327" s="1">
        <v>46.26</v>
      </c>
      <c r="L1327" s="33">
        <f>Ahmed[[#This Row],[Sales]]*$L$1</f>
        <v>6939</v>
      </c>
      <c r="M1327" s="33"/>
      <c r="N13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27" s="33" t="str">
        <f>IF(Ahmed[[#This Row],[Sales]]&gt;=500,"High","low")</f>
        <v>low</v>
      </c>
      <c r="P1327" s="1">
        <v>3</v>
      </c>
      <c r="Q1327" s="1">
        <v>0</v>
      </c>
      <c r="R1327" s="2">
        <v>12.490200000000003</v>
      </c>
      <c r="S1327" s="33">
        <f>Ahmed[[#This Row],[Profit]]-Ahmed[[#This Row],[Discount]]</f>
        <v>12.490200000000003</v>
      </c>
    </row>
    <row r="1328" spans="1:19">
      <c r="A1328" s="1">
        <v>1326</v>
      </c>
      <c r="B1328" s="1" t="s">
        <v>130</v>
      </c>
      <c r="C1328" s="1" t="s">
        <v>49</v>
      </c>
      <c r="D1328" s="1" t="s">
        <v>177</v>
      </c>
      <c r="E1328" s="1" t="s">
        <v>139</v>
      </c>
      <c r="F1328" s="1" t="s">
        <v>95</v>
      </c>
      <c r="G1328" s="1" t="s">
        <v>62</v>
      </c>
      <c r="H1328" s="33" t="str">
        <f>VLOOKUP(Ahmed[[#This Row],[Category]],Code!$C$2:$D$5,2,0)</f>
        <v>O-102</v>
      </c>
      <c r="I1328" s="1" t="s">
        <v>79</v>
      </c>
      <c r="J1328" t="s">
        <v>1260</v>
      </c>
      <c r="K1328" s="1">
        <v>17.459999999999997</v>
      </c>
      <c r="L1328" s="33">
        <f>Ahmed[[#This Row],[Sales]]*$L$1</f>
        <v>2618.9999999999995</v>
      </c>
      <c r="M1328" s="33"/>
      <c r="N13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28" s="33" t="str">
        <f>IF(Ahmed[[#This Row],[Sales]]&gt;=500,"High","low")</f>
        <v>low</v>
      </c>
      <c r="P1328" s="1">
        <v>6</v>
      </c>
      <c r="Q1328" s="1">
        <v>0.8</v>
      </c>
      <c r="R1328" s="2">
        <v>-30.555000000000007</v>
      </c>
      <c r="S1328" s="33">
        <f>Ahmed[[#This Row],[Profit]]-Ahmed[[#This Row],[Discount]]</f>
        <v>-31.355000000000008</v>
      </c>
    </row>
    <row r="1329" spans="1:19">
      <c r="A1329" s="1">
        <v>1327</v>
      </c>
      <c r="B1329" s="1" t="s">
        <v>65</v>
      </c>
      <c r="C1329" s="1" t="s">
        <v>92</v>
      </c>
      <c r="D1329" s="1" t="s">
        <v>112</v>
      </c>
      <c r="E1329" s="1" t="s">
        <v>113</v>
      </c>
      <c r="F1329" s="1" t="s">
        <v>114</v>
      </c>
      <c r="G1329" s="1" t="s">
        <v>53</v>
      </c>
      <c r="H1329" s="33" t="str">
        <f>VLOOKUP(Ahmed[[#This Row],[Category]],Code!$C$2:$D$5,2,0)</f>
        <v>F-101</v>
      </c>
      <c r="I1329" s="1" t="s">
        <v>72</v>
      </c>
      <c r="J1329" t="s">
        <v>1193</v>
      </c>
      <c r="K1329" s="1">
        <v>51.072000000000003</v>
      </c>
      <c r="L1329" s="33">
        <f>Ahmed[[#This Row],[Sales]]*$L$1</f>
        <v>7660.8</v>
      </c>
      <c r="M1329" s="33"/>
      <c r="N13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29" s="33" t="str">
        <f>IF(Ahmed[[#This Row],[Sales]]&gt;=500,"High","low")</f>
        <v>low</v>
      </c>
      <c r="P1329" s="1">
        <v>6</v>
      </c>
      <c r="Q1329" s="1">
        <v>0.2</v>
      </c>
      <c r="R1329" s="2">
        <v>5.1072000000000024</v>
      </c>
      <c r="S1329" s="33">
        <f>Ahmed[[#This Row],[Profit]]-Ahmed[[#This Row],[Discount]]</f>
        <v>4.9072000000000022</v>
      </c>
    </row>
    <row r="1330" spans="1:19">
      <c r="A1330" s="1">
        <v>1328</v>
      </c>
      <c r="B1330" s="1" t="s">
        <v>130</v>
      </c>
      <c r="C1330" s="1" t="s">
        <v>58</v>
      </c>
      <c r="D1330" s="1" t="s">
        <v>1002</v>
      </c>
      <c r="E1330" s="1" t="s">
        <v>337</v>
      </c>
      <c r="F1330" s="1" t="s">
        <v>114</v>
      </c>
      <c r="G1330" s="1" t="s">
        <v>62</v>
      </c>
      <c r="H1330" s="33" t="str">
        <f>VLOOKUP(Ahmed[[#This Row],[Category]],Code!$C$2:$D$5,2,0)</f>
        <v>O-102</v>
      </c>
      <c r="I1330" s="1" t="s">
        <v>87</v>
      </c>
      <c r="J1330" t="s">
        <v>1042</v>
      </c>
      <c r="K1330" s="1">
        <v>11.34</v>
      </c>
      <c r="L1330" s="33">
        <f>Ahmed[[#This Row],[Sales]]*$L$1</f>
        <v>1701</v>
      </c>
      <c r="M1330" s="33"/>
      <c r="N133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330" s="33" t="str">
        <f>IF(Ahmed[[#This Row],[Sales]]&gt;=500,"High","low")</f>
        <v>low</v>
      </c>
      <c r="P1330" s="1">
        <v>1</v>
      </c>
      <c r="Q1330" s="1">
        <v>0</v>
      </c>
      <c r="R1330" s="2">
        <v>5.5565999999999995</v>
      </c>
      <c r="S1330" s="33">
        <f>Ahmed[[#This Row],[Profit]]-Ahmed[[#This Row],[Discount]]</f>
        <v>5.5565999999999995</v>
      </c>
    </row>
    <row r="1331" spans="1:19">
      <c r="A1331" s="1">
        <v>1329</v>
      </c>
      <c r="B1331" s="1" t="s">
        <v>48</v>
      </c>
      <c r="C1331" s="1" t="s">
        <v>92</v>
      </c>
      <c r="D1331" s="1" t="s">
        <v>104</v>
      </c>
      <c r="E1331" s="1" t="s">
        <v>60</v>
      </c>
      <c r="F1331" s="1" t="s">
        <v>61</v>
      </c>
      <c r="G1331" s="1" t="s">
        <v>62</v>
      </c>
      <c r="H1331" s="33" t="str">
        <f>VLOOKUP(Ahmed[[#This Row],[Category]],Code!$C$2:$D$5,2,0)</f>
        <v>O-102</v>
      </c>
      <c r="I1331" s="1" t="s">
        <v>74</v>
      </c>
      <c r="J1331" t="s">
        <v>1261</v>
      </c>
      <c r="K1331" s="1">
        <v>87.92</v>
      </c>
      <c r="L1331" s="33">
        <f>Ahmed[[#This Row],[Sales]]*$L$1</f>
        <v>13188</v>
      </c>
      <c r="M1331" s="33"/>
      <c r="N13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31" s="33" t="str">
        <f>IF(Ahmed[[#This Row],[Sales]]&gt;=500,"High","low")</f>
        <v>low</v>
      </c>
      <c r="P1331" s="1">
        <v>4</v>
      </c>
      <c r="Q1331" s="1">
        <v>0</v>
      </c>
      <c r="R1331" s="2">
        <v>26.375999999999998</v>
      </c>
      <c r="S1331" s="33">
        <f>Ahmed[[#This Row],[Profit]]-Ahmed[[#This Row],[Discount]]</f>
        <v>26.375999999999998</v>
      </c>
    </row>
    <row r="1332" spans="1:19">
      <c r="A1332" s="1">
        <v>1330</v>
      </c>
      <c r="B1332" s="1" t="s">
        <v>65</v>
      </c>
      <c r="C1332" s="1" t="s">
        <v>49</v>
      </c>
      <c r="D1332" s="1" t="s">
        <v>104</v>
      </c>
      <c r="E1332" s="1" t="s">
        <v>60</v>
      </c>
      <c r="F1332" s="1" t="s">
        <v>61</v>
      </c>
      <c r="G1332" s="1" t="s">
        <v>53</v>
      </c>
      <c r="H1332" s="33" t="str">
        <f>VLOOKUP(Ahmed[[#This Row],[Category]],Code!$C$2:$D$5,2,0)</f>
        <v>F-101</v>
      </c>
      <c r="I1332" s="1" t="s">
        <v>72</v>
      </c>
      <c r="J1332" t="s">
        <v>1205</v>
      </c>
      <c r="K1332" s="1">
        <v>37.049999999999997</v>
      </c>
      <c r="L1332" s="33">
        <f>Ahmed[[#This Row],[Sales]]*$L$1</f>
        <v>5557.5</v>
      </c>
      <c r="M1332" s="33"/>
      <c r="N13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32" s="33" t="str">
        <f>IF(Ahmed[[#This Row],[Sales]]&gt;=500,"High","low")</f>
        <v>low</v>
      </c>
      <c r="P1332" s="1">
        <v>3</v>
      </c>
      <c r="Q1332" s="1">
        <v>0</v>
      </c>
      <c r="R1332" s="2">
        <v>16.302</v>
      </c>
      <c r="S1332" s="33">
        <f>Ahmed[[#This Row],[Profit]]-Ahmed[[#This Row],[Discount]]</f>
        <v>16.302</v>
      </c>
    </row>
    <row r="1333" spans="1:19">
      <c r="A1333" s="1">
        <v>1331</v>
      </c>
      <c r="B1333" s="1" t="s">
        <v>65</v>
      </c>
      <c r="C1333" s="1" t="s">
        <v>92</v>
      </c>
      <c r="D1333" s="1" t="s">
        <v>954</v>
      </c>
      <c r="E1333" s="1" t="s">
        <v>248</v>
      </c>
      <c r="F1333" s="1" t="s">
        <v>114</v>
      </c>
      <c r="G1333" s="1" t="s">
        <v>76</v>
      </c>
      <c r="H1333" s="33" t="str">
        <f>VLOOKUP(Ahmed[[#This Row],[Category]],Code!$C$2:$D$5,2,0)</f>
        <v>T-103</v>
      </c>
      <c r="I1333" s="1" t="s">
        <v>77</v>
      </c>
      <c r="J1333" t="s">
        <v>743</v>
      </c>
      <c r="K1333" s="1">
        <v>2.97</v>
      </c>
      <c r="L1333" s="33">
        <f>Ahmed[[#This Row],[Sales]]*$L$1</f>
        <v>445.50000000000006</v>
      </c>
      <c r="M1333" s="33"/>
      <c r="N1333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333" s="33" t="str">
        <f>IF(Ahmed[[#This Row],[Sales]]&gt;=500,"High","low")</f>
        <v>low</v>
      </c>
      <c r="P1333" s="1">
        <v>1</v>
      </c>
      <c r="Q1333" s="1">
        <v>0.4</v>
      </c>
      <c r="R1333" s="2">
        <v>-0.64350000000000018</v>
      </c>
      <c r="S1333" s="33">
        <f>Ahmed[[#This Row],[Profit]]-Ahmed[[#This Row],[Discount]]</f>
        <v>-1.0435000000000003</v>
      </c>
    </row>
    <row r="1334" spans="1:19">
      <c r="A1334" s="1">
        <v>1332</v>
      </c>
      <c r="B1334" s="1" t="s">
        <v>65</v>
      </c>
      <c r="C1334" s="1" t="s">
        <v>92</v>
      </c>
      <c r="D1334" s="1" t="s">
        <v>954</v>
      </c>
      <c r="E1334" s="1" t="s">
        <v>248</v>
      </c>
      <c r="F1334" s="1" t="s">
        <v>114</v>
      </c>
      <c r="G1334" s="1" t="s">
        <v>62</v>
      </c>
      <c r="H1334" s="33" t="str">
        <f>VLOOKUP(Ahmed[[#This Row],[Category]],Code!$C$2:$D$5,2,0)</f>
        <v>O-102</v>
      </c>
      <c r="I1334" s="1" t="s">
        <v>70</v>
      </c>
      <c r="J1334" t="s">
        <v>695</v>
      </c>
      <c r="K1334" s="1">
        <v>27.439999999999998</v>
      </c>
      <c r="L1334" s="33">
        <f>Ahmed[[#This Row],[Sales]]*$L$1</f>
        <v>4116</v>
      </c>
      <c r="M1334" s="33"/>
      <c r="N13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34" s="33" t="str">
        <f>IF(Ahmed[[#This Row],[Sales]]&gt;=500,"High","low")</f>
        <v>low</v>
      </c>
      <c r="P1334" s="1">
        <v>2</v>
      </c>
      <c r="Q1334" s="1">
        <v>0.2</v>
      </c>
      <c r="R1334" s="2">
        <v>2.4009999999999998</v>
      </c>
      <c r="S1334" s="33">
        <f>Ahmed[[#This Row],[Profit]]-Ahmed[[#This Row],[Discount]]</f>
        <v>2.2009999999999996</v>
      </c>
    </row>
    <row r="1335" spans="1:19">
      <c r="A1335" s="1">
        <v>1333</v>
      </c>
      <c r="B1335" s="1" t="s">
        <v>65</v>
      </c>
      <c r="C1335" s="1" t="s">
        <v>49</v>
      </c>
      <c r="D1335" s="1" t="s">
        <v>360</v>
      </c>
      <c r="E1335" s="1" t="s">
        <v>94</v>
      </c>
      <c r="F1335" s="1" t="s">
        <v>95</v>
      </c>
      <c r="G1335" s="1" t="s">
        <v>62</v>
      </c>
      <c r="H1335" s="33" t="str">
        <f>VLOOKUP(Ahmed[[#This Row],[Category]],Code!$C$2:$D$5,2,0)</f>
        <v>O-102</v>
      </c>
      <c r="I1335" s="1" t="s">
        <v>79</v>
      </c>
      <c r="J1335" t="s">
        <v>1041</v>
      </c>
      <c r="K1335" s="1">
        <v>1.0799999999999998</v>
      </c>
      <c r="L1335" s="33">
        <f>Ahmed[[#This Row],[Sales]]*$L$1</f>
        <v>161.99999999999997</v>
      </c>
      <c r="M1335" s="33"/>
      <c r="N1335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335" s="33" t="str">
        <f>IF(Ahmed[[#This Row],[Sales]]&gt;=500,"High","low")</f>
        <v>low</v>
      </c>
      <c r="P1335" s="1">
        <v>3</v>
      </c>
      <c r="Q1335" s="1">
        <v>0.8</v>
      </c>
      <c r="R1335" s="2">
        <v>-1.7280000000000002</v>
      </c>
      <c r="S1335" s="33">
        <f>Ahmed[[#This Row],[Profit]]-Ahmed[[#This Row],[Discount]]</f>
        <v>-2.5280000000000005</v>
      </c>
    </row>
    <row r="1336" spans="1:19">
      <c r="A1336" s="1">
        <v>1334</v>
      </c>
      <c r="B1336" s="1" t="s">
        <v>65</v>
      </c>
      <c r="C1336" s="1" t="s">
        <v>49</v>
      </c>
      <c r="D1336" s="1" t="s">
        <v>360</v>
      </c>
      <c r="E1336" s="1" t="s">
        <v>94</v>
      </c>
      <c r="F1336" s="1" t="s">
        <v>95</v>
      </c>
      <c r="G1336" s="1" t="s">
        <v>62</v>
      </c>
      <c r="H1336" s="33" t="str">
        <f>VLOOKUP(Ahmed[[#This Row],[Category]],Code!$C$2:$D$5,2,0)</f>
        <v>O-102</v>
      </c>
      <c r="I1336" s="1" t="s">
        <v>81</v>
      </c>
      <c r="J1336" t="s">
        <v>1262</v>
      </c>
      <c r="K1336" s="1">
        <v>7.9599999999999973</v>
      </c>
      <c r="L1336" s="33">
        <f>Ahmed[[#This Row],[Sales]]*$L$1</f>
        <v>1193.9999999999995</v>
      </c>
      <c r="M1336" s="33"/>
      <c r="N133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336" s="33" t="str">
        <f>IF(Ahmed[[#This Row],[Sales]]&gt;=500,"High","low")</f>
        <v>low</v>
      </c>
      <c r="P1336" s="1">
        <v>2</v>
      </c>
      <c r="Q1336" s="1">
        <v>0.8</v>
      </c>
      <c r="R1336" s="2">
        <v>-13.930000000000003</v>
      </c>
      <c r="S1336" s="33">
        <f>Ahmed[[#This Row],[Profit]]-Ahmed[[#This Row],[Discount]]</f>
        <v>-14.730000000000004</v>
      </c>
    </row>
    <row r="1337" spans="1:19">
      <c r="A1337" s="1">
        <v>1335</v>
      </c>
      <c r="B1337" s="1" t="s">
        <v>65</v>
      </c>
      <c r="C1337" s="1" t="s">
        <v>92</v>
      </c>
      <c r="D1337" s="1" t="s">
        <v>59</v>
      </c>
      <c r="E1337" s="1" t="s">
        <v>60</v>
      </c>
      <c r="F1337" s="1" t="s">
        <v>61</v>
      </c>
      <c r="G1337" s="1" t="s">
        <v>62</v>
      </c>
      <c r="H1337" s="33" t="str">
        <f>VLOOKUP(Ahmed[[#This Row],[Category]],Code!$C$2:$D$5,2,0)</f>
        <v>O-102</v>
      </c>
      <c r="I1337" s="1" t="s">
        <v>79</v>
      </c>
      <c r="J1337" t="s">
        <v>998</v>
      </c>
      <c r="K1337" s="1">
        <v>140.73599999999999</v>
      </c>
      <c r="L1337" s="33">
        <f>Ahmed[[#This Row],[Sales]]*$L$1</f>
        <v>21110.399999999998</v>
      </c>
      <c r="M1337" s="33"/>
      <c r="N13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37" s="33" t="str">
        <f>IF(Ahmed[[#This Row],[Sales]]&gt;=500,"High","low")</f>
        <v>low</v>
      </c>
      <c r="P1337" s="1">
        <v>8</v>
      </c>
      <c r="Q1337" s="1">
        <v>0.2</v>
      </c>
      <c r="R1337" s="2">
        <v>52.775999999999996</v>
      </c>
      <c r="S1337" s="33">
        <f>Ahmed[[#This Row],[Profit]]-Ahmed[[#This Row],[Discount]]</f>
        <v>52.575999999999993</v>
      </c>
    </row>
    <row r="1338" spans="1:19">
      <c r="A1338" s="1">
        <v>1336</v>
      </c>
      <c r="B1338" s="1" t="s">
        <v>65</v>
      </c>
      <c r="C1338" s="1" t="s">
        <v>49</v>
      </c>
      <c r="D1338" s="1" t="s">
        <v>1263</v>
      </c>
      <c r="E1338" s="1" t="s">
        <v>337</v>
      </c>
      <c r="F1338" s="1" t="s">
        <v>114</v>
      </c>
      <c r="G1338" s="1" t="s">
        <v>62</v>
      </c>
      <c r="H1338" s="33" t="str">
        <f>VLOOKUP(Ahmed[[#This Row],[Category]],Code!$C$2:$D$5,2,0)</f>
        <v>O-102</v>
      </c>
      <c r="I1338" s="1" t="s">
        <v>70</v>
      </c>
      <c r="J1338" t="s">
        <v>1264</v>
      </c>
      <c r="K1338" s="1">
        <v>552.55999999999995</v>
      </c>
      <c r="L1338" s="33">
        <f>Ahmed[[#This Row],[Sales]]*$L$1</f>
        <v>82883.999999999985</v>
      </c>
      <c r="M1338" s="33"/>
      <c r="N13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38" s="33" t="str">
        <f>IF(Ahmed[[#This Row],[Sales]]&gt;=500,"High","low")</f>
        <v>High</v>
      </c>
      <c r="P1338" s="1">
        <v>4</v>
      </c>
      <c r="Q1338" s="1">
        <v>0</v>
      </c>
      <c r="R1338" s="2">
        <v>0</v>
      </c>
      <c r="S1338" s="33">
        <f>Ahmed[[#This Row],[Profit]]-Ahmed[[#This Row],[Discount]]</f>
        <v>0</v>
      </c>
    </row>
    <row r="1339" spans="1:19">
      <c r="A1339" s="1">
        <v>1337</v>
      </c>
      <c r="B1339" s="1" t="s">
        <v>65</v>
      </c>
      <c r="C1339" s="1" t="s">
        <v>49</v>
      </c>
      <c r="D1339" s="1" t="s">
        <v>59</v>
      </c>
      <c r="E1339" s="1" t="s">
        <v>60</v>
      </c>
      <c r="F1339" s="1" t="s">
        <v>61</v>
      </c>
      <c r="G1339" s="1" t="s">
        <v>53</v>
      </c>
      <c r="H1339" s="33" t="str">
        <f>VLOOKUP(Ahmed[[#This Row],[Category]],Code!$C$2:$D$5,2,0)</f>
        <v>F-101</v>
      </c>
      <c r="I1339" s="1" t="s">
        <v>72</v>
      </c>
      <c r="J1339" t="s">
        <v>1217</v>
      </c>
      <c r="K1339" s="1">
        <v>25.11</v>
      </c>
      <c r="L1339" s="33">
        <f>Ahmed[[#This Row],[Sales]]*$L$1</f>
        <v>3766.5</v>
      </c>
      <c r="M1339" s="33"/>
      <c r="N13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39" s="33" t="str">
        <f>IF(Ahmed[[#This Row],[Sales]]&gt;=500,"High","low")</f>
        <v>low</v>
      </c>
      <c r="P1339" s="1">
        <v>3</v>
      </c>
      <c r="Q1339" s="1">
        <v>0</v>
      </c>
      <c r="R1339" s="2">
        <v>6.5285999999999991</v>
      </c>
      <c r="S1339" s="33">
        <f>Ahmed[[#This Row],[Profit]]-Ahmed[[#This Row],[Discount]]</f>
        <v>6.5285999999999991</v>
      </c>
    </row>
    <row r="1340" spans="1:19">
      <c r="A1340" s="1">
        <v>1338</v>
      </c>
      <c r="B1340" s="1" t="s">
        <v>48</v>
      </c>
      <c r="C1340" s="1" t="s">
        <v>49</v>
      </c>
      <c r="D1340" s="1" t="s">
        <v>161</v>
      </c>
      <c r="E1340" s="1" t="s">
        <v>162</v>
      </c>
      <c r="F1340" s="1" t="s">
        <v>114</v>
      </c>
      <c r="G1340" s="1" t="s">
        <v>53</v>
      </c>
      <c r="H1340" s="33" t="str">
        <f>VLOOKUP(Ahmed[[#This Row],[Category]],Code!$C$2:$D$5,2,0)</f>
        <v>F-101</v>
      </c>
      <c r="I1340" s="1" t="s">
        <v>72</v>
      </c>
      <c r="J1340" t="s">
        <v>1265</v>
      </c>
      <c r="K1340" s="1">
        <v>29.78</v>
      </c>
      <c r="L1340" s="33">
        <f>Ahmed[[#This Row],[Sales]]*$L$1</f>
        <v>4467</v>
      </c>
      <c r="M1340" s="33"/>
      <c r="N13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40" s="33" t="str">
        <f>IF(Ahmed[[#This Row],[Sales]]&gt;=500,"High","low")</f>
        <v>low</v>
      </c>
      <c r="P1340" s="1">
        <v>2</v>
      </c>
      <c r="Q1340" s="1">
        <v>0</v>
      </c>
      <c r="R1340" s="2">
        <v>8.0406000000000013</v>
      </c>
      <c r="S1340" s="33">
        <f>Ahmed[[#This Row],[Profit]]-Ahmed[[#This Row],[Discount]]</f>
        <v>8.0406000000000013</v>
      </c>
    </row>
    <row r="1341" spans="1:19">
      <c r="A1341" s="1">
        <v>1339</v>
      </c>
      <c r="B1341" s="1" t="s">
        <v>48</v>
      </c>
      <c r="C1341" s="1" t="s">
        <v>49</v>
      </c>
      <c r="D1341" s="1" t="s">
        <v>161</v>
      </c>
      <c r="E1341" s="1" t="s">
        <v>162</v>
      </c>
      <c r="F1341" s="1" t="s">
        <v>114</v>
      </c>
      <c r="G1341" s="1" t="s">
        <v>76</v>
      </c>
      <c r="H1341" s="33" t="str">
        <f>VLOOKUP(Ahmed[[#This Row],[Category]],Code!$C$2:$D$5,2,0)</f>
        <v>T-103</v>
      </c>
      <c r="I1341" s="1" t="s">
        <v>77</v>
      </c>
      <c r="J1341" t="s">
        <v>1266</v>
      </c>
      <c r="K1341" s="1">
        <v>677.58</v>
      </c>
      <c r="L1341" s="33">
        <f>Ahmed[[#This Row],[Sales]]*$L$1</f>
        <v>101637</v>
      </c>
      <c r="M1341" s="33"/>
      <c r="N13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41" s="33" t="str">
        <f>IF(Ahmed[[#This Row],[Sales]]&gt;=500,"High","low")</f>
        <v>High</v>
      </c>
      <c r="P1341" s="1">
        <v>3</v>
      </c>
      <c r="Q1341" s="1">
        <v>0</v>
      </c>
      <c r="R1341" s="2">
        <v>176.17080000000001</v>
      </c>
      <c r="S1341" s="33">
        <f>Ahmed[[#This Row],[Profit]]-Ahmed[[#This Row],[Discount]]</f>
        <v>176.17080000000001</v>
      </c>
    </row>
    <row r="1342" spans="1:19">
      <c r="A1342" s="1">
        <v>1340</v>
      </c>
      <c r="B1342" s="1" t="s">
        <v>48</v>
      </c>
      <c r="C1342" s="1" t="s">
        <v>49</v>
      </c>
      <c r="D1342" s="1" t="s">
        <v>161</v>
      </c>
      <c r="E1342" s="1" t="s">
        <v>162</v>
      </c>
      <c r="F1342" s="1" t="s">
        <v>114</v>
      </c>
      <c r="G1342" s="1" t="s">
        <v>62</v>
      </c>
      <c r="H1342" s="33" t="str">
        <f>VLOOKUP(Ahmed[[#This Row],[Category]],Code!$C$2:$D$5,2,0)</f>
        <v>O-102</v>
      </c>
      <c r="I1342" s="1" t="s">
        <v>87</v>
      </c>
      <c r="J1342" t="s">
        <v>1267</v>
      </c>
      <c r="K1342" s="1">
        <v>75.040000000000006</v>
      </c>
      <c r="L1342" s="33">
        <f>Ahmed[[#This Row],[Sales]]*$L$1</f>
        <v>11256.000000000002</v>
      </c>
      <c r="M1342" s="33"/>
      <c r="N13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42" s="33" t="str">
        <f>IF(Ahmed[[#This Row],[Sales]]&gt;=500,"High","low")</f>
        <v>low</v>
      </c>
      <c r="P1342" s="1">
        <v>8</v>
      </c>
      <c r="Q1342" s="1">
        <v>0</v>
      </c>
      <c r="R1342" s="2">
        <v>36.019200000000005</v>
      </c>
      <c r="S1342" s="33">
        <f>Ahmed[[#This Row],[Profit]]-Ahmed[[#This Row],[Discount]]</f>
        <v>36.019200000000005</v>
      </c>
    </row>
    <row r="1343" spans="1:19">
      <c r="A1343" s="1">
        <v>1341</v>
      </c>
      <c r="B1343" s="1" t="s">
        <v>130</v>
      </c>
      <c r="C1343" s="1" t="s">
        <v>58</v>
      </c>
      <c r="D1343" s="1" t="s">
        <v>609</v>
      </c>
      <c r="E1343" s="1" t="s">
        <v>86</v>
      </c>
      <c r="F1343" s="1" t="s">
        <v>52</v>
      </c>
      <c r="G1343" s="1" t="s">
        <v>76</v>
      </c>
      <c r="H1343" s="33" t="str">
        <f>VLOOKUP(Ahmed[[#This Row],[Category]],Code!$C$2:$D$5,2,0)</f>
        <v>T-103</v>
      </c>
      <c r="I1343" s="1" t="s">
        <v>313</v>
      </c>
      <c r="J1343" t="s">
        <v>1268</v>
      </c>
      <c r="K1343" s="1">
        <v>695.7</v>
      </c>
      <c r="L1343" s="33">
        <f>Ahmed[[#This Row],[Sales]]*$L$1</f>
        <v>104355</v>
      </c>
      <c r="M1343" s="33"/>
      <c r="N13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43" s="33" t="str">
        <f>IF(Ahmed[[#This Row],[Sales]]&gt;=500,"High","low")</f>
        <v>High</v>
      </c>
      <c r="P1343" s="1">
        <v>2</v>
      </c>
      <c r="Q1343" s="1">
        <v>0.5</v>
      </c>
      <c r="R1343" s="2">
        <v>-27.827999999999975</v>
      </c>
      <c r="S1343" s="33">
        <f>Ahmed[[#This Row],[Profit]]-Ahmed[[#This Row],[Discount]]</f>
        <v>-28.327999999999975</v>
      </c>
    </row>
    <row r="1344" spans="1:19">
      <c r="A1344" s="1">
        <v>1342</v>
      </c>
      <c r="B1344" s="1" t="s">
        <v>130</v>
      </c>
      <c r="C1344" s="1" t="s">
        <v>58</v>
      </c>
      <c r="D1344" s="1" t="s">
        <v>609</v>
      </c>
      <c r="E1344" s="1" t="s">
        <v>86</v>
      </c>
      <c r="F1344" s="1" t="s">
        <v>52</v>
      </c>
      <c r="G1344" s="1" t="s">
        <v>62</v>
      </c>
      <c r="H1344" s="33" t="str">
        <f>VLOOKUP(Ahmed[[#This Row],[Category]],Code!$C$2:$D$5,2,0)</f>
        <v>O-102</v>
      </c>
      <c r="I1344" s="1" t="s">
        <v>79</v>
      </c>
      <c r="J1344" t="s">
        <v>1173</v>
      </c>
      <c r="K1344" s="1">
        <v>15.66</v>
      </c>
      <c r="L1344" s="33">
        <f>Ahmed[[#This Row],[Sales]]*$L$1</f>
        <v>2349</v>
      </c>
      <c r="M1344" s="33"/>
      <c r="N13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44" s="33" t="str">
        <f>IF(Ahmed[[#This Row],[Sales]]&gt;=500,"High","low")</f>
        <v>low</v>
      </c>
      <c r="P1344" s="1">
        <v>5</v>
      </c>
      <c r="Q1344" s="1">
        <v>0.7</v>
      </c>
      <c r="R1344" s="2">
        <v>-12.527999999999995</v>
      </c>
      <c r="S1344" s="33">
        <f>Ahmed[[#This Row],[Profit]]-Ahmed[[#This Row],[Discount]]</f>
        <v>-13.227999999999994</v>
      </c>
    </row>
    <row r="1345" spans="1:19">
      <c r="A1345" s="1">
        <v>1343</v>
      </c>
      <c r="B1345" s="1" t="s">
        <v>130</v>
      </c>
      <c r="C1345" s="1" t="s">
        <v>58</v>
      </c>
      <c r="D1345" s="1" t="s">
        <v>609</v>
      </c>
      <c r="E1345" s="1" t="s">
        <v>86</v>
      </c>
      <c r="F1345" s="1" t="s">
        <v>52</v>
      </c>
      <c r="G1345" s="1" t="s">
        <v>62</v>
      </c>
      <c r="H1345" s="33" t="str">
        <f>VLOOKUP(Ahmed[[#This Row],[Category]],Code!$C$2:$D$5,2,0)</f>
        <v>O-102</v>
      </c>
      <c r="I1345" s="1" t="s">
        <v>79</v>
      </c>
      <c r="J1345" t="s">
        <v>121</v>
      </c>
      <c r="K1345" s="1">
        <v>28.854000000000006</v>
      </c>
      <c r="L1345" s="33">
        <f>Ahmed[[#This Row],[Sales]]*$L$1</f>
        <v>4328.1000000000013</v>
      </c>
      <c r="M1345" s="33"/>
      <c r="N13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45" s="33" t="str">
        <f>IF(Ahmed[[#This Row],[Sales]]&gt;=500,"High","low")</f>
        <v>low</v>
      </c>
      <c r="P1345" s="1">
        <v>6</v>
      </c>
      <c r="Q1345" s="1">
        <v>0.7</v>
      </c>
      <c r="R1345" s="2">
        <v>-21.159599999999998</v>
      </c>
      <c r="S1345" s="33">
        <f>Ahmed[[#This Row],[Profit]]-Ahmed[[#This Row],[Discount]]</f>
        <v>-21.859599999999997</v>
      </c>
    </row>
    <row r="1346" spans="1:19">
      <c r="A1346" s="1">
        <v>1344</v>
      </c>
      <c r="B1346" s="1" t="s">
        <v>65</v>
      </c>
      <c r="C1346" s="1" t="s">
        <v>49</v>
      </c>
      <c r="D1346" s="1" t="s">
        <v>1269</v>
      </c>
      <c r="E1346" s="1" t="s">
        <v>162</v>
      </c>
      <c r="F1346" s="1" t="s">
        <v>114</v>
      </c>
      <c r="G1346" s="1" t="s">
        <v>62</v>
      </c>
      <c r="H1346" s="33" t="str">
        <f>VLOOKUP(Ahmed[[#This Row],[Category]],Code!$C$2:$D$5,2,0)</f>
        <v>O-102</v>
      </c>
      <c r="I1346" s="1" t="s">
        <v>74</v>
      </c>
      <c r="J1346" t="s">
        <v>1270</v>
      </c>
      <c r="K1346" s="1">
        <v>47.82</v>
      </c>
      <c r="L1346" s="33">
        <f>Ahmed[[#This Row],[Sales]]*$L$1</f>
        <v>7173</v>
      </c>
      <c r="M1346" s="33"/>
      <c r="N13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46" s="33" t="str">
        <f>IF(Ahmed[[#This Row],[Sales]]&gt;=500,"High","low")</f>
        <v>low</v>
      </c>
      <c r="P1346" s="1">
        <v>3</v>
      </c>
      <c r="Q1346" s="1">
        <v>0</v>
      </c>
      <c r="R1346" s="2">
        <v>14.345999999999995</v>
      </c>
      <c r="S1346" s="33">
        <f>Ahmed[[#This Row],[Profit]]-Ahmed[[#This Row],[Discount]]</f>
        <v>14.345999999999995</v>
      </c>
    </row>
    <row r="1347" spans="1:19">
      <c r="A1347" s="1">
        <v>1345</v>
      </c>
      <c r="B1347" s="1" t="s">
        <v>65</v>
      </c>
      <c r="C1347" s="1" t="s">
        <v>49</v>
      </c>
      <c r="D1347" s="1" t="s">
        <v>1269</v>
      </c>
      <c r="E1347" s="1" t="s">
        <v>162</v>
      </c>
      <c r="F1347" s="1" t="s">
        <v>114</v>
      </c>
      <c r="G1347" s="1" t="s">
        <v>62</v>
      </c>
      <c r="H1347" s="33" t="str">
        <f>VLOOKUP(Ahmed[[#This Row],[Category]],Code!$C$2:$D$5,2,0)</f>
        <v>O-102</v>
      </c>
      <c r="I1347" s="1" t="s">
        <v>63</v>
      </c>
      <c r="J1347" t="s">
        <v>1271</v>
      </c>
      <c r="K1347" s="1">
        <v>13.049999999999999</v>
      </c>
      <c r="L1347" s="33">
        <f>Ahmed[[#This Row],[Sales]]*$L$1</f>
        <v>1957.4999999999998</v>
      </c>
      <c r="M1347" s="33"/>
      <c r="N134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347" s="33" t="str">
        <f>IF(Ahmed[[#This Row],[Sales]]&gt;=500,"High","low")</f>
        <v>low</v>
      </c>
      <c r="P1347" s="1">
        <v>5</v>
      </c>
      <c r="Q1347" s="1">
        <v>0</v>
      </c>
      <c r="R1347" s="2">
        <v>6.0029999999999992</v>
      </c>
      <c r="S1347" s="33">
        <f>Ahmed[[#This Row],[Profit]]-Ahmed[[#This Row],[Discount]]</f>
        <v>6.0029999999999992</v>
      </c>
    </row>
    <row r="1348" spans="1:19">
      <c r="A1348" s="1">
        <v>1346</v>
      </c>
      <c r="B1348" s="1" t="s">
        <v>65</v>
      </c>
      <c r="C1348" s="1" t="s">
        <v>49</v>
      </c>
      <c r="D1348" s="1" t="s">
        <v>403</v>
      </c>
      <c r="E1348" s="1" t="s">
        <v>145</v>
      </c>
      <c r="F1348" s="1" t="s">
        <v>95</v>
      </c>
      <c r="G1348" s="1" t="s">
        <v>62</v>
      </c>
      <c r="H1348" s="33" t="str">
        <f>VLOOKUP(Ahmed[[#This Row],[Category]],Code!$C$2:$D$5,2,0)</f>
        <v>O-102</v>
      </c>
      <c r="I1348" s="1" t="s">
        <v>81</v>
      </c>
      <c r="J1348" t="s">
        <v>852</v>
      </c>
      <c r="K1348" s="1">
        <v>93.78</v>
      </c>
      <c r="L1348" s="33">
        <f>Ahmed[[#This Row],[Sales]]*$L$1</f>
        <v>14067</v>
      </c>
      <c r="M1348" s="33"/>
      <c r="N13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48" s="33" t="str">
        <f>IF(Ahmed[[#This Row],[Sales]]&gt;=500,"High","low")</f>
        <v>low</v>
      </c>
      <c r="P1348" s="1">
        <v>2</v>
      </c>
      <c r="Q1348" s="1">
        <v>0</v>
      </c>
      <c r="R1348" s="2">
        <v>36.574200000000005</v>
      </c>
      <c r="S1348" s="33">
        <f>Ahmed[[#This Row],[Profit]]-Ahmed[[#This Row],[Discount]]</f>
        <v>36.574200000000005</v>
      </c>
    </row>
    <row r="1349" spans="1:19">
      <c r="A1349" s="1">
        <v>1347</v>
      </c>
      <c r="B1349" s="1" t="s">
        <v>65</v>
      </c>
      <c r="C1349" s="1" t="s">
        <v>49</v>
      </c>
      <c r="D1349" s="1" t="s">
        <v>403</v>
      </c>
      <c r="E1349" s="1" t="s">
        <v>145</v>
      </c>
      <c r="F1349" s="1" t="s">
        <v>95</v>
      </c>
      <c r="G1349" s="1" t="s">
        <v>62</v>
      </c>
      <c r="H1349" s="33" t="str">
        <f>VLOOKUP(Ahmed[[#This Row],[Category]],Code!$C$2:$D$5,2,0)</f>
        <v>O-102</v>
      </c>
      <c r="I1349" s="1" t="s">
        <v>87</v>
      </c>
      <c r="J1349" t="s">
        <v>1272</v>
      </c>
      <c r="K1349" s="1">
        <v>47.18</v>
      </c>
      <c r="L1349" s="33">
        <f>Ahmed[[#This Row],[Sales]]*$L$1</f>
        <v>7077</v>
      </c>
      <c r="M1349" s="33"/>
      <c r="N13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49" s="33" t="str">
        <f>IF(Ahmed[[#This Row],[Sales]]&gt;=500,"High","low")</f>
        <v>low</v>
      </c>
      <c r="P1349" s="1">
        <v>7</v>
      </c>
      <c r="Q1349" s="1">
        <v>0</v>
      </c>
      <c r="R1349" s="2">
        <v>23.59</v>
      </c>
      <c r="S1349" s="33">
        <f>Ahmed[[#This Row],[Profit]]-Ahmed[[#This Row],[Discount]]</f>
        <v>23.59</v>
      </c>
    </row>
    <row r="1350" spans="1:19">
      <c r="A1350" s="1">
        <v>1348</v>
      </c>
      <c r="B1350" s="1" t="s">
        <v>65</v>
      </c>
      <c r="C1350" s="1" t="s">
        <v>49</v>
      </c>
      <c r="D1350" s="1" t="s">
        <v>403</v>
      </c>
      <c r="E1350" s="1" t="s">
        <v>145</v>
      </c>
      <c r="F1350" s="1" t="s">
        <v>95</v>
      </c>
      <c r="G1350" s="1" t="s">
        <v>62</v>
      </c>
      <c r="H1350" s="33" t="str">
        <f>VLOOKUP(Ahmed[[#This Row],[Category]],Code!$C$2:$D$5,2,0)</f>
        <v>O-102</v>
      </c>
      <c r="I1350" s="1" t="s">
        <v>74</v>
      </c>
      <c r="J1350" t="s">
        <v>1273</v>
      </c>
      <c r="K1350" s="1">
        <v>19.68</v>
      </c>
      <c r="L1350" s="33">
        <f>Ahmed[[#This Row],[Sales]]*$L$1</f>
        <v>2952</v>
      </c>
      <c r="M1350" s="33"/>
      <c r="N13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50" s="33" t="str">
        <f>IF(Ahmed[[#This Row],[Sales]]&gt;=500,"High","low")</f>
        <v>low</v>
      </c>
      <c r="P1350" s="1">
        <v>6</v>
      </c>
      <c r="Q1350" s="1">
        <v>0</v>
      </c>
      <c r="R1350" s="2">
        <v>5.7071999999999976</v>
      </c>
      <c r="S1350" s="33">
        <f>Ahmed[[#This Row],[Profit]]-Ahmed[[#This Row],[Discount]]</f>
        <v>5.7071999999999976</v>
      </c>
    </row>
    <row r="1351" spans="1:19">
      <c r="A1351" s="1">
        <v>1349</v>
      </c>
      <c r="B1351" s="1" t="s">
        <v>65</v>
      </c>
      <c r="C1351" s="1" t="s">
        <v>49</v>
      </c>
      <c r="D1351" s="1" t="s">
        <v>403</v>
      </c>
      <c r="E1351" s="1" t="s">
        <v>145</v>
      </c>
      <c r="F1351" s="1" t="s">
        <v>95</v>
      </c>
      <c r="G1351" s="1" t="s">
        <v>62</v>
      </c>
      <c r="H1351" s="33" t="str">
        <f>VLOOKUP(Ahmed[[#This Row],[Category]],Code!$C$2:$D$5,2,0)</f>
        <v>O-102</v>
      </c>
      <c r="I1351" s="1" t="s">
        <v>79</v>
      </c>
      <c r="J1351" t="s">
        <v>1274</v>
      </c>
      <c r="K1351" s="1">
        <v>53.4</v>
      </c>
      <c r="L1351" s="33">
        <f>Ahmed[[#This Row],[Sales]]*$L$1</f>
        <v>8010</v>
      </c>
      <c r="M1351" s="33"/>
      <c r="N13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51" s="33" t="str">
        <f>IF(Ahmed[[#This Row],[Sales]]&gt;=500,"High","low")</f>
        <v>low</v>
      </c>
      <c r="P1351" s="1">
        <v>10</v>
      </c>
      <c r="Q1351" s="1">
        <v>0</v>
      </c>
      <c r="R1351" s="2">
        <v>25.097999999999999</v>
      </c>
      <c r="S1351" s="33">
        <f>Ahmed[[#This Row],[Profit]]-Ahmed[[#This Row],[Discount]]</f>
        <v>25.097999999999999</v>
      </c>
    </row>
    <row r="1352" spans="1:19">
      <c r="A1352" s="1">
        <v>1350</v>
      </c>
      <c r="B1352" s="1" t="s">
        <v>65</v>
      </c>
      <c r="C1352" s="1" t="s">
        <v>49</v>
      </c>
      <c r="D1352" s="1" t="s">
        <v>403</v>
      </c>
      <c r="E1352" s="1" t="s">
        <v>145</v>
      </c>
      <c r="F1352" s="1" t="s">
        <v>95</v>
      </c>
      <c r="G1352" s="1" t="s">
        <v>62</v>
      </c>
      <c r="H1352" s="33" t="str">
        <f>VLOOKUP(Ahmed[[#This Row],[Category]],Code!$C$2:$D$5,2,0)</f>
        <v>O-102</v>
      </c>
      <c r="I1352" s="1" t="s">
        <v>79</v>
      </c>
      <c r="J1352" t="s">
        <v>1275</v>
      </c>
      <c r="K1352" s="1">
        <v>35.880000000000003</v>
      </c>
      <c r="L1352" s="33">
        <f>Ahmed[[#This Row],[Sales]]*$L$1</f>
        <v>5382</v>
      </c>
      <c r="M1352" s="33"/>
      <c r="N13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52" s="33" t="str">
        <f>IF(Ahmed[[#This Row],[Sales]]&gt;=500,"High","low")</f>
        <v>low</v>
      </c>
      <c r="P1352" s="1">
        <v>6</v>
      </c>
      <c r="Q1352" s="1">
        <v>0</v>
      </c>
      <c r="R1352" s="2">
        <v>17.2224</v>
      </c>
      <c r="S1352" s="33">
        <f>Ahmed[[#This Row],[Profit]]-Ahmed[[#This Row],[Discount]]</f>
        <v>17.2224</v>
      </c>
    </row>
    <row r="1353" spans="1:19">
      <c r="A1353" s="1">
        <v>1351</v>
      </c>
      <c r="B1353" s="1" t="s">
        <v>48</v>
      </c>
      <c r="C1353" s="1" t="s">
        <v>49</v>
      </c>
      <c r="D1353" s="1" t="s">
        <v>876</v>
      </c>
      <c r="E1353" s="1" t="s">
        <v>139</v>
      </c>
      <c r="F1353" s="1" t="s">
        <v>95</v>
      </c>
      <c r="G1353" s="1" t="s">
        <v>53</v>
      </c>
      <c r="H1353" s="33" t="str">
        <f>VLOOKUP(Ahmed[[#This Row],[Category]],Code!$C$2:$D$5,2,0)</f>
        <v>F-101</v>
      </c>
      <c r="I1353" s="1" t="s">
        <v>56</v>
      </c>
      <c r="J1353" t="s">
        <v>1109</v>
      </c>
      <c r="K1353" s="1">
        <v>258.279</v>
      </c>
      <c r="L1353" s="33">
        <f>Ahmed[[#This Row],[Sales]]*$L$1</f>
        <v>38741.85</v>
      </c>
      <c r="M1353" s="33"/>
      <c r="N13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53" s="33" t="str">
        <f>IF(Ahmed[[#This Row],[Sales]]&gt;=500,"High","low")</f>
        <v>low</v>
      </c>
      <c r="P1353" s="1">
        <v>3</v>
      </c>
      <c r="Q1353" s="1">
        <v>0.3</v>
      </c>
      <c r="R1353" s="2">
        <v>-70.104300000000023</v>
      </c>
      <c r="S1353" s="33">
        <f>Ahmed[[#This Row],[Profit]]-Ahmed[[#This Row],[Discount]]</f>
        <v>-70.404300000000021</v>
      </c>
    </row>
    <row r="1354" spans="1:19">
      <c r="A1354" s="1">
        <v>1352</v>
      </c>
      <c r="B1354" s="1" t="s">
        <v>130</v>
      </c>
      <c r="C1354" s="1" t="s">
        <v>58</v>
      </c>
      <c r="D1354" s="1" t="s">
        <v>471</v>
      </c>
      <c r="E1354" s="1" t="s">
        <v>184</v>
      </c>
      <c r="F1354" s="1" t="s">
        <v>52</v>
      </c>
      <c r="G1354" s="1" t="s">
        <v>62</v>
      </c>
      <c r="H1354" s="33" t="str">
        <f>VLOOKUP(Ahmed[[#This Row],[Category]],Code!$C$2:$D$5,2,0)</f>
        <v>O-102</v>
      </c>
      <c r="I1354" s="1" t="s">
        <v>70</v>
      </c>
      <c r="J1354" t="s">
        <v>1276</v>
      </c>
      <c r="K1354" s="1">
        <v>31.4</v>
      </c>
      <c r="L1354" s="33">
        <f>Ahmed[[#This Row],[Sales]]*$L$1</f>
        <v>4710</v>
      </c>
      <c r="M1354" s="33"/>
      <c r="N13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54" s="33" t="str">
        <f>IF(Ahmed[[#This Row],[Sales]]&gt;=500,"High","low")</f>
        <v>low</v>
      </c>
      <c r="P1354" s="1">
        <v>2</v>
      </c>
      <c r="Q1354" s="1">
        <v>0</v>
      </c>
      <c r="R1354" s="2">
        <v>7.8500000000000014</v>
      </c>
      <c r="S1354" s="33">
        <f>Ahmed[[#This Row],[Profit]]-Ahmed[[#This Row],[Discount]]</f>
        <v>7.8500000000000014</v>
      </c>
    </row>
    <row r="1355" spans="1:19">
      <c r="A1355" s="1">
        <v>1353</v>
      </c>
      <c r="B1355" s="1" t="s">
        <v>65</v>
      </c>
      <c r="C1355" s="1" t="s">
        <v>58</v>
      </c>
      <c r="D1355" s="1" t="s">
        <v>104</v>
      </c>
      <c r="E1355" s="1" t="s">
        <v>60</v>
      </c>
      <c r="F1355" s="1" t="s">
        <v>61</v>
      </c>
      <c r="G1355" s="1" t="s">
        <v>76</v>
      </c>
      <c r="H1355" s="33" t="str">
        <f>VLOOKUP(Ahmed[[#This Row],[Category]],Code!$C$2:$D$5,2,0)</f>
        <v>T-103</v>
      </c>
      <c r="I1355" s="1" t="s">
        <v>77</v>
      </c>
      <c r="J1355" t="s">
        <v>767</v>
      </c>
      <c r="K1355" s="1">
        <v>183.96</v>
      </c>
      <c r="L1355" s="33">
        <f>Ahmed[[#This Row],[Sales]]*$L$1</f>
        <v>27594</v>
      </c>
      <c r="M1355" s="33"/>
      <c r="N13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55" s="33" t="str">
        <f>IF(Ahmed[[#This Row],[Sales]]&gt;=500,"High","low")</f>
        <v>low</v>
      </c>
      <c r="P1355" s="1">
        <v>5</v>
      </c>
      <c r="Q1355" s="1">
        <v>0.2</v>
      </c>
      <c r="R1355" s="2">
        <v>20.695499999999988</v>
      </c>
      <c r="S1355" s="33">
        <f>Ahmed[[#This Row],[Profit]]-Ahmed[[#This Row],[Discount]]</f>
        <v>20.495499999999989</v>
      </c>
    </row>
    <row r="1356" spans="1:19">
      <c r="A1356" s="1">
        <v>1354</v>
      </c>
      <c r="B1356" s="1" t="s">
        <v>65</v>
      </c>
      <c r="C1356" s="1" t="s">
        <v>58</v>
      </c>
      <c r="D1356" s="1" t="s">
        <v>104</v>
      </c>
      <c r="E1356" s="1" t="s">
        <v>60</v>
      </c>
      <c r="F1356" s="1" t="s">
        <v>61</v>
      </c>
      <c r="G1356" s="1" t="s">
        <v>62</v>
      </c>
      <c r="H1356" s="33" t="str">
        <f>VLOOKUP(Ahmed[[#This Row],[Category]],Code!$C$2:$D$5,2,0)</f>
        <v>O-102</v>
      </c>
      <c r="I1356" s="1" t="s">
        <v>87</v>
      </c>
      <c r="J1356" t="s">
        <v>989</v>
      </c>
      <c r="K1356" s="1">
        <v>17.61</v>
      </c>
      <c r="L1356" s="33">
        <f>Ahmed[[#This Row],[Sales]]*$L$1</f>
        <v>2641.5</v>
      </c>
      <c r="M1356" s="33"/>
      <c r="N13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56" s="33" t="str">
        <f>IF(Ahmed[[#This Row],[Sales]]&gt;=500,"High","low")</f>
        <v>low</v>
      </c>
      <c r="P1356" s="1">
        <v>3</v>
      </c>
      <c r="Q1356" s="1">
        <v>0</v>
      </c>
      <c r="R1356" s="2">
        <v>8.4527999999999999</v>
      </c>
      <c r="S1356" s="33">
        <f>Ahmed[[#This Row],[Profit]]-Ahmed[[#This Row],[Discount]]</f>
        <v>8.4527999999999999</v>
      </c>
    </row>
    <row r="1357" spans="1:19">
      <c r="A1357" s="1">
        <v>1355</v>
      </c>
      <c r="B1357" s="1" t="s">
        <v>65</v>
      </c>
      <c r="C1357" s="1" t="s">
        <v>58</v>
      </c>
      <c r="D1357" s="1" t="s">
        <v>104</v>
      </c>
      <c r="E1357" s="1" t="s">
        <v>60</v>
      </c>
      <c r="F1357" s="1" t="s">
        <v>61</v>
      </c>
      <c r="G1357" s="1" t="s">
        <v>53</v>
      </c>
      <c r="H1357" s="33" t="str">
        <f>VLOOKUP(Ahmed[[#This Row],[Category]],Code!$C$2:$D$5,2,0)</f>
        <v>F-101</v>
      </c>
      <c r="I1357" s="1" t="s">
        <v>68</v>
      </c>
      <c r="J1357" t="s">
        <v>392</v>
      </c>
      <c r="K1357" s="1">
        <v>300.904</v>
      </c>
      <c r="L1357" s="33">
        <f>Ahmed[[#This Row],[Sales]]*$L$1</f>
        <v>45135.6</v>
      </c>
      <c r="M1357" s="33"/>
      <c r="N13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57" s="33" t="str">
        <f>IF(Ahmed[[#This Row],[Sales]]&gt;=500,"High","low")</f>
        <v>low</v>
      </c>
      <c r="P1357" s="1">
        <v>1</v>
      </c>
      <c r="Q1357" s="1">
        <v>0.2</v>
      </c>
      <c r="R1357" s="2">
        <v>11.283900000000017</v>
      </c>
      <c r="S1357" s="33">
        <f>Ahmed[[#This Row],[Profit]]-Ahmed[[#This Row],[Discount]]</f>
        <v>11.083900000000018</v>
      </c>
    </row>
    <row r="1358" spans="1:19">
      <c r="A1358" s="1">
        <v>1356</v>
      </c>
      <c r="B1358" s="1" t="s">
        <v>528</v>
      </c>
      <c r="C1358" s="1" t="s">
        <v>49</v>
      </c>
      <c r="D1358" s="1" t="s">
        <v>128</v>
      </c>
      <c r="E1358" s="1" t="s">
        <v>94</v>
      </c>
      <c r="F1358" s="1" t="s">
        <v>95</v>
      </c>
      <c r="G1358" s="1" t="s">
        <v>62</v>
      </c>
      <c r="H1358" s="33" t="str">
        <f>VLOOKUP(Ahmed[[#This Row],[Category]],Code!$C$2:$D$5,2,0)</f>
        <v>O-102</v>
      </c>
      <c r="I1358" s="1" t="s">
        <v>70</v>
      </c>
      <c r="J1358" t="s">
        <v>369</v>
      </c>
      <c r="K1358" s="1">
        <v>220.77600000000001</v>
      </c>
      <c r="L1358" s="33">
        <f>Ahmed[[#This Row],[Sales]]*$L$1</f>
        <v>33116.400000000001</v>
      </c>
      <c r="M1358" s="33"/>
      <c r="N13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58" s="33" t="str">
        <f>IF(Ahmed[[#This Row],[Sales]]&gt;=500,"High","low")</f>
        <v>low</v>
      </c>
      <c r="P1358" s="1">
        <v>3</v>
      </c>
      <c r="Q1358" s="1">
        <v>0.2</v>
      </c>
      <c r="R1358" s="2">
        <v>-44.155200000000022</v>
      </c>
      <c r="S1358" s="33">
        <f>Ahmed[[#This Row],[Profit]]-Ahmed[[#This Row],[Discount]]</f>
        <v>-44.355200000000025</v>
      </c>
    </row>
    <row r="1359" spans="1:19">
      <c r="A1359" s="1">
        <v>1357</v>
      </c>
      <c r="B1359" s="1" t="s">
        <v>528</v>
      </c>
      <c r="C1359" s="1" t="s">
        <v>49</v>
      </c>
      <c r="D1359" s="1" t="s">
        <v>128</v>
      </c>
      <c r="E1359" s="1" t="s">
        <v>94</v>
      </c>
      <c r="F1359" s="1" t="s">
        <v>95</v>
      </c>
      <c r="G1359" s="1" t="s">
        <v>62</v>
      </c>
      <c r="H1359" s="33" t="str">
        <f>VLOOKUP(Ahmed[[#This Row],[Category]],Code!$C$2:$D$5,2,0)</f>
        <v>O-102</v>
      </c>
      <c r="I1359" s="1" t="s">
        <v>70</v>
      </c>
      <c r="J1359" t="s">
        <v>1225</v>
      </c>
      <c r="K1359" s="1">
        <v>281.42400000000004</v>
      </c>
      <c r="L1359" s="33">
        <f>Ahmed[[#This Row],[Sales]]*$L$1</f>
        <v>42213.600000000006</v>
      </c>
      <c r="M1359" s="33"/>
      <c r="N13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59" s="33" t="str">
        <f>IF(Ahmed[[#This Row],[Sales]]&gt;=500,"High","low")</f>
        <v>low</v>
      </c>
      <c r="P1359" s="1">
        <v>11</v>
      </c>
      <c r="Q1359" s="1">
        <v>0.2</v>
      </c>
      <c r="R1359" s="2">
        <v>-35.178000000000004</v>
      </c>
      <c r="S1359" s="33">
        <f>Ahmed[[#This Row],[Profit]]-Ahmed[[#This Row],[Discount]]</f>
        <v>-35.378000000000007</v>
      </c>
    </row>
    <row r="1360" spans="1:19">
      <c r="A1360" s="1">
        <v>1358</v>
      </c>
      <c r="B1360" s="1" t="s">
        <v>130</v>
      </c>
      <c r="C1360" s="1" t="s">
        <v>49</v>
      </c>
      <c r="D1360" s="1" t="s">
        <v>592</v>
      </c>
      <c r="E1360" s="1" t="s">
        <v>51</v>
      </c>
      <c r="F1360" s="1" t="s">
        <v>52</v>
      </c>
      <c r="G1360" s="1" t="s">
        <v>62</v>
      </c>
      <c r="H1360" s="33" t="str">
        <f>VLOOKUP(Ahmed[[#This Row],[Category]],Code!$C$2:$D$5,2,0)</f>
        <v>O-102</v>
      </c>
      <c r="I1360" s="1" t="s">
        <v>87</v>
      </c>
      <c r="J1360" t="s">
        <v>1277</v>
      </c>
      <c r="K1360" s="1">
        <v>79.14</v>
      </c>
      <c r="L1360" s="33">
        <f>Ahmed[[#This Row],[Sales]]*$L$1</f>
        <v>11871</v>
      </c>
      <c r="M1360" s="33"/>
      <c r="N13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60" s="33" t="str">
        <f>IF(Ahmed[[#This Row],[Sales]]&gt;=500,"High","low")</f>
        <v>low</v>
      </c>
      <c r="P1360" s="1">
        <v>3</v>
      </c>
      <c r="Q1360" s="1">
        <v>0</v>
      </c>
      <c r="R1360" s="2">
        <v>36.404399999999995</v>
      </c>
      <c r="S1360" s="33">
        <f>Ahmed[[#This Row],[Profit]]-Ahmed[[#This Row],[Discount]]</f>
        <v>36.404399999999995</v>
      </c>
    </row>
    <row r="1361" spans="1:19">
      <c r="A1361" s="1">
        <v>1359</v>
      </c>
      <c r="B1361" s="1" t="s">
        <v>130</v>
      </c>
      <c r="C1361" s="1" t="s">
        <v>49</v>
      </c>
      <c r="D1361" s="1" t="s">
        <v>93</v>
      </c>
      <c r="E1361" s="1" t="s">
        <v>94</v>
      </c>
      <c r="F1361" s="1" t="s">
        <v>95</v>
      </c>
      <c r="G1361" s="1" t="s">
        <v>53</v>
      </c>
      <c r="H1361" s="33" t="str">
        <f>VLOOKUP(Ahmed[[#This Row],[Category]],Code!$C$2:$D$5,2,0)</f>
        <v>F-101</v>
      </c>
      <c r="I1361" s="1" t="s">
        <v>72</v>
      </c>
      <c r="J1361" t="s">
        <v>774</v>
      </c>
      <c r="K1361" s="1">
        <v>1.988</v>
      </c>
      <c r="L1361" s="33">
        <f>Ahmed[[#This Row],[Sales]]*$L$1</f>
        <v>298.2</v>
      </c>
      <c r="M1361" s="33"/>
      <c r="N1361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361" s="33" t="str">
        <f>IF(Ahmed[[#This Row],[Sales]]&gt;=500,"High","low")</f>
        <v>low</v>
      </c>
      <c r="P1361" s="1">
        <v>1</v>
      </c>
      <c r="Q1361" s="1">
        <v>0.6</v>
      </c>
      <c r="R1361" s="2">
        <v>-1.4413</v>
      </c>
      <c r="S1361" s="33">
        <f>Ahmed[[#This Row],[Profit]]-Ahmed[[#This Row],[Discount]]</f>
        <v>-2.0413000000000001</v>
      </c>
    </row>
    <row r="1362" spans="1:19">
      <c r="A1362" s="1">
        <v>1360</v>
      </c>
      <c r="B1362" s="1" t="s">
        <v>48</v>
      </c>
      <c r="C1362" s="1" t="s">
        <v>49</v>
      </c>
      <c r="D1362" s="1" t="s">
        <v>59</v>
      </c>
      <c r="E1362" s="1" t="s">
        <v>60</v>
      </c>
      <c r="F1362" s="1" t="s">
        <v>61</v>
      </c>
      <c r="G1362" s="1" t="s">
        <v>53</v>
      </c>
      <c r="H1362" s="33" t="str">
        <f>VLOOKUP(Ahmed[[#This Row],[Category]],Code!$C$2:$D$5,2,0)</f>
        <v>F-101</v>
      </c>
      <c r="I1362" s="1" t="s">
        <v>56</v>
      </c>
      <c r="J1362" t="s">
        <v>1278</v>
      </c>
      <c r="K1362" s="1">
        <v>145.56800000000001</v>
      </c>
      <c r="L1362" s="33">
        <f>Ahmed[[#This Row],[Sales]]*$L$1</f>
        <v>21835.200000000001</v>
      </c>
      <c r="M1362" s="33"/>
      <c r="N13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62" s="33" t="str">
        <f>IF(Ahmed[[#This Row],[Sales]]&gt;=500,"High","low")</f>
        <v>low</v>
      </c>
      <c r="P1362" s="1">
        <v>2</v>
      </c>
      <c r="Q1362" s="1">
        <v>0.2</v>
      </c>
      <c r="R1362" s="2">
        <v>0</v>
      </c>
      <c r="S1362" s="33">
        <f>Ahmed[[#This Row],[Profit]]-Ahmed[[#This Row],[Discount]]</f>
        <v>-0.2</v>
      </c>
    </row>
    <row r="1363" spans="1:19">
      <c r="A1363" s="1">
        <v>1361</v>
      </c>
      <c r="B1363" s="1" t="s">
        <v>65</v>
      </c>
      <c r="C1363" s="1" t="s">
        <v>58</v>
      </c>
      <c r="D1363" s="1" t="s">
        <v>112</v>
      </c>
      <c r="E1363" s="1" t="s">
        <v>113</v>
      </c>
      <c r="F1363" s="1" t="s">
        <v>114</v>
      </c>
      <c r="G1363" s="1" t="s">
        <v>62</v>
      </c>
      <c r="H1363" s="33" t="str">
        <f>VLOOKUP(Ahmed[[#This Row],[Category]],Code!$C$2:$D$5,2,0)</f>
        <v>O-102</v>
      </c>
      <c r="I1363" s="1" t="s">
        <v>74</v>
      </c>
      <c r="J1363" t="s">
        <v>943</v>
      </c>
      <c r="K1363" s="1">
        <v>123.256</v>
      </c>
      <c r="L1363" s="33">
        <f>Ahmed[[#This Row],[Sales]]*$L$1</f>
        <v>18488.400000000001</v>
      </c>
      <c r="M1363" s="33"/>
      <c r="N13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63" s="33" t="str">
        <f>IF(Ahmed[[#This Row],[Sales]]&gt;=500,"High","low")</f>
        <v>low</v>
      </c>
      <c r="P1363" s="1">
        <v>7</v>
      </c>
      <c r="Q1363" s="1">
        <v>0.2</v>
      </c>
      <c r="R1363" s="2">
        <v>9.2441999999999993</v>
      </c>
      <c r="S1363" s="33">
        <f>Ahmed[[#This Row],[Profit]]-Ahmed[[#This Row],[Discount]]</f>
        <v>9.0442</v>
      </c>
    </row>
    <row r="1364" spans="1:19">
      <c r="A1364" s="1">
        <v>1362</v>
      </c>
      <c r="B1364" s="1" t="s">
        <v>65</v>
      </c>
      <c r="C1364" s="1" t="s">
        <v>58</v>
      </c>
      <c r="D1364" s="1" t="s">
        <v>112</v>
      </c>
      <c r="E1364" s="1" t="s">
        <v>113</v>
      </c>
      <c r="F1364" s="1" t="s">
        <v>114</v>
      </c>
      <c r="G1364" s="1" t="s">
        <v>62</v>
      </c>
      <c r="H1364" s="33" t="str">
        <f>VLOOKUP(Ahmed[[#This Row],[Category]],Code!$C$2:$D$5,2,0)</f>
        <v>O-102</v>
      </c>
      <c r="I1364" s="1" t="s">
        <v>87</v>
      </c>
      <c r="J1364" t="s">
        <v>1279</v>
      </c>
      <c r="K1364" s="1">
        <v>23.680000000000003</v>
      </c>
      <c r="L1364" s="33">
        <f>Ahmed[[#This Row],[Sales]]*$L$1</f>
        <v>3552.0000000000005</v>
      </c>
      <c r="M1364" s="33"/>
      <c r="N13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64" s="33" t="str">
        <f>IF(Ahmed[[#This Row],[Sales]]&gt;=500,"High","low")</f>
        <v>low</v>
      </c>
      <c r="P1364" s="1">
        <v>4</v>
      </c>
      <c r="Q1364" s="1">
        <v>0.2</v>
      </c>
      <c r="R1364" s="2">
        <v>7.3999999999999995</v>
      </c>
      <c r="S1364" s="33">
        <f>Ahmed[[#This Row],[Profit]]-Ahmed[[#This Row],[Discount]]</f>
        <v>7.1999999999999993</v>
      </c>
    </row>
    <row r="1365" spans="1:19">
      <c r="A1365" s="1">
        <v>1363</v>
      </c>
      <c r="B1365" s="1" t="s">
        <v>65</v>
      </c>
      <c r="C1365" s="1" t="s">
        <v>58</v>
      </c>
      <c r="D1365" s="1" t="s">
        <v>112</v>
      </c>
      <c r="E1365" s="1" t="s">
        <v>113</v>
      </c>
      <c r="F1365" s="1" t="s">
        <v>114</v>
      </c>
      <c r="G1365" s="1" t="s">
        <v>76</v>
      </c>
      <c r="H1365" s="33" t="str">
        <f>VLOOKUP(Ahmed[[#This Row],[Category]],Code!$C$2:$D$5,2,0)</f>
        <v>T-103</v>
      </c>
      <c r="I1365" s="1" t="s">
        <v>77</v>
      </c>
      <c r="J1365" t="s">
        <v>1280</v>
      </c>
      <c r="K1365" s="1">
        <v>309.57600000000002</v>
      </c>
      <c r="L1365" s="33">
        <f>Ahmed[[#This Row],[Sales]]*$L$1</f>
        <v>46436.4</v>
      </c>
      <c r="M1365" s="33"/>
      <c r="N13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65" s="33" t="str">
        <f>IF(Ahmed[[#This Row],[Sales]]&gt;=500,"High","low")</f>
        <v>low</v>
      </c>
      <c r="P1365" s="1">
        <v>4</v>
      </c>
      <c r="Q1365" s="1">
        <v>0.4</v>
      </c>
      <c r="R1365" s="2">
        <v>-56.755600000000015</v>
      </c>
      <c r="S1365" s="33">
        <f>Ahmed[[#This Row],[Profit]]-Ahmed[[#This Row],[Discount]]</f>
        <v>-57.155600000000014</v>
      </c>
    </row>
    <row r="1366" spans="1:19">
      <c r="A1366" s="1">
        <v>1364</v>
      </c>
      <c r="B1366" s="1" t="s">
        <v>130</v>
      </c>
      <c r="C1366" s="1" t="s">
        <v>58</v>
      </c>
      <c r="D1366" s="1" t="s">
        <v>536</v>
      </c>
      <c r="E1366" s="1" t="s">
        <v>180</v>
      </c>
      <c r="F1366" s="1" t="s">
        <v>61</v>
      </c>
      <c r="G1366" s="1" t="s">
        <v>62</v>
      </c>
      <c r="H1366" s="33" t="str">
        <f>VLOOKUP(Ahmed[[#This Row],[Category]],Code!$C$2:$D$5,2,0)</f>
        <v>O-102</v>
      </c>
      <c r="I1366" s="1" t="s">
        <v>79</v>
      </c>
      <c r="J1366" t="s">
        <v>893</v>
      </c>
      <c r="K1366" s="1">
        <v>38.388000000000005</v>
      </c>
      <c r="L1366" s="33">
        <f>Ahmed[[#This Row],[Sales]]*$L$1</f>
        <v>5758.2000000000007</v>
      </c>
      <c r="M1366" s="33"/>
      <c r="N13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66" s="33" t="str">
        <f>IF(Ahmed[[#This Row],[Sales]]&gt;=500,"High","low")</f>
        <v>low</v>
      </c>
      <c r="P1366" s="1">
        <v>14</v>
      </c>
      <c r="Q1366" s="1">
        <v>0.7</v>
      </c>
      <c r="R1366" s="2">
        <v>-25.591999999999999</v>
      </c>
      <c r="S1366" s="33">
        <f>Ahmed[[#This Row],[Profit]]-Ahmed[[#This Row],[Discount]]</f>
        <v>-26.291999999999998</v>
      </c>
    </row>
    <row r="1367" spans="1:19">
      <c r="A1367" s="1">
        <v>1365</v>
      </c>
      <c r="B1367" s="1" t="s">
        <v>130</v>
      </c>
      <c r="C1367" s="1" t="s">
        <v>58</v>
      </c>
      <c r="D1367" s="1" t="s">
        <v>536</v>
      </c>
      <c r="E1367" s="1" t="s">
        <v>180</v>
      </c>
      <c r="F1367" s="1" t="s">
        <v>61</v>
      </c>
      <c r="G1367" s="1" t="s">
        <v>76</v>
      </c>
      <c r="H1367" s="33" t="str">
        <f>VLOOKUP(Ahmed[[#This Row],[Category]],Code!$C$2:$D$5,2,0)</f>
        <v>T-103</v>
      </c>
      <c r="I1367" s="1" t="s">
        <v>313</v>
      </c>
      <c r="J1367" t="s">
        <v>1281</v>
      </c>
      <c r="K1367" s="1">
        <v>95.994000000000014</v>
      </c>
      <c r="L1367" s="33">
        <f>Ahmed[[#This Row],[Sales]]*$L$1</f>
        <v>14399.100000000002</v>
      </c>
      <c r="M1367" s="33"/>
      <c r="N13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67" s="33" t="str">
        <f>IF(Ahmed[[#This Row],[Sales]]&gt;=500,"High","low")</f>
        <v>low</v>
      </c>
      <c r="P1367" s="1">
        <v>2</v>
      </c>
      <c r="Q1367" s="1">
        <v>0.7</v>
      </c>
      <c r="R1367" s="2">
        <v>-63.995999999999981</v>
      </c>
      <c r="S1367" s="33">
        <f>Ahmed[[#This Row],[Profit]]-Ahmed[[#This Row],[Discount]]</f>
        <v>-64.695999999999984</v>
      </c>
    </row>
    <row r="1368" spans="1:19">
      <c r="A1368" s="1">
        <v>1366</v>
      </c>
      <c r="B1368" s="1" t="s">
        <v>130</v>
      </c>
      <c r="C1368" s="1" t="s">
        <v>58</v>
      </c>
      <c r="D1368" s="1" t="s">
        <v>536</v>
      </c>
      <c r="E1368" s="1" t="s">
        <v>180</v>
      </c>
      <c r="F1368" s="1" t="s">
        <v>61</v>
      </c>
      <c r="G1368" s="1" t="s">
        <v>76</v>
      </c>
      <c r="H1368" s="33" t="str">
        <f>VLOOKUP(Ahmed[[#This Row],[Category]],Code!$C$2:$D$5,2,0)</f>
        <v>T-103</v>
      </c>
      <c r="I1368" s="1" t="s">
        <v>118</v>
      </c>
      <c r="J1368" t="s">
        <v>1282</v>
      </c>
      <c r="K1368" s="1">
        <v>239.95200000000003</v>
      </c>
      <c r="L1368" s="33">
        <f>Ahmed[[#This Row],[Sales]]*$L$1</f>
        <v>35992.800000000003</v>
      </c>
      <c r="M1368" s="33"/>
      <c r="N13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68" s="33" t="str">
        <f>IF(Ahmed[[#This Row],[Sales]]&gt;=500,"High","low")</f>
        <v>low</v>
      </c>
      <c r="P1368" s="1">
        <v>6</v>
      </c>
      <c r="Q1368" s="1">
        <v>0.2</v>
      </c>
      <c r="R1368" s="2">
        <v>-35.992800000000038</v>
      </c>
      <c r="S1368" s="33">
        <f>Ahmed[[#This Row],[Profit]]-Ahmed[[#This Row],[Discount]]</f>
        <v>-36.192800000000041</v>
      </c>
    </row>
    <row r="1369" spans="1:19">
      <c r="A1369" s="1">
        <v>1367</v>
      </c>
      <c r="B1369" s="1" t="s">
        <v>130</v>
      </c>
      <c r="C1369" s="1" t="s">
        <v>58</v>
      </c>
      <c r="D1369" s="1" t="s">
        <v>536</v>
      </c>
      <c r="E1369" s="1" t="s">
        <v>180</v>
      </c>
      <c r="F1369" s="1" t="s">
        <v>61</v>
      </c>
      <c r="G1369" s="1" t="s">
        <v>76</v>
      </c>
      <c r="H1369" s="33" t="str">
        <f>VLOOKUP(Ahmed[[#This Row],[Category]],Code!$C$2:$D$5,2,0)</f>
        <v>T-103</v>
      </c>
      <c r="I1369" s="1" t="s">
        <v>77</v>
      </c>
      <c r="J1369" t="s">
        <v>376</v>
      </c>
      <c r="K1369" s="1">
        <v>201.584</v>
      </c>
      <c r="L1369" s="33">
        <f>Ahmed[[#This Row],[Sales]]*$L$1</f>
        <v>30237.600000000002</v>
      </c>
      <c r="M1369" s="33"/>
      <c r="N13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69" s="33" t="str">
        <f>IF(Ahmed[[#This Row],[Sales]]&gt;=500,"High","low")</f>
        <v>low</v>
      </c>
      <c r="P1369" s="1">
        <v>2</v>
      </c>
      <c r="Q1369" s="1">
        <v>0.2</v>
      </c>
      <c r="R1369" s="2">
        <v>15.118800000000007</v>
      </c>
      <c r="S1369" s="33">
        <f>Ahmed[[#This Row],[Profit]]-Ahmed[[#This Row],[Discount]]</f>
        <v>14.918800000000008</v>
      </c>
    </row>
    <row r="1370" spans="1:19">
      <c r="A1370" s="1">
        <v>1368</v>
      </c>
      <c r="B1370" s="1" t="s">
        <v>130</v>
      </c>
      <c r="C1370" s="1" t="s">
        <v>58</v>
      </c>
      <c r="D1370" s="1" t="s">
        <v>536</v>
      </c>
      <c r="E1370" s="1" t="s">
        <v>180</v>
      </c>
      <c r="F1370" s="1" t="s">
        <v>61</v>
      </c>
      <c r="G1370" s="1" t="s">
        <v>53</v>
      </c>
      <c r="H1370" s="33" t="str">
        <f>VLOOKUP(Ahmed[[#This Row],[Category]],Code!$C$2:$D$5,2,0)</f>
        <v>F-101</v>
      </c>
      <c r="I1370" s="1" t="s">
        <v>56</v>
      </c>
      <c r="J1370" t="s">
        <v>495</v>
      </c>
      <c r="K1370" s="1">
        <v>899.13600000000008</v>
      </c>
      <c r="L1370" s="33">
        <f>Ahmed[[#This Row],[Sales]]*$L$1</f>
        <v>134870.40000000002</v>
      </c>
      <c r="M1370" s="33"/>
      <c r="N13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70" s="33" t="str">
        <f>IF(Ahmed[[#This Row],[Sales]]&gt;=500,"High","low")</f>
        <v>High</v>
      </c>
      <c r="P1370" s="1">
        <v>4</v>
      </c>
      <c r="Q1370" s="1">
        <v>0.2</v>
      </c>
      <c r="R1370" s="2">
        <v>-146.10960000000014</v>
      </c>
      <c r="S1370" s="33">
        <f>Ahmed[[#This Row],[Profit]]-Ahmed[[#This Row],[Discount]]</f>
        <v>-146.30960000000013</v>
      </c>
    </row>
    <row r="1371" spans="1:19">
      <c r="A1371" s="1">
        <v>1369</v>
      </c>
      <c r="B1371" s="1" t="s">
        <v>130</v>
      </c>
      <c r="C1371" s="1" t="s">
        <v>92</v>
      </c>
      <c r="D1371" s="1" t="s">
        <v>1283</v>
      </c>
      <c r="E1371" s="1" t="s">
        <v>60</v>
      </c>
      <c r="F1371" s="1" t="s">
        <v>61</v>
      </c>
      <c r="G1371" s="1" t="s">
        <v>53</v>
      </c>
      <c r="H1371" s="33" t="str">
        <f>VLOOKUP(Ahmed[[#This Row],[Category]],Code!$C$2:$D$5,2,0)</f>
        <v>F-101</v>
      </c>
      <c r="I1371" s="1" t="s">
        <v>72</v>
      </c>
      <c r="J1371" t="s">
        <v>479</v>
      </c>
      <c r="K1371" s="1">
        <v>145.9</v>
      </c>
      <c r="L1371" s="33">
        <f>Ahmed[[#This Row],[Sales]]*$L$1</f>
        <v>21885</v>
      </c>
      <c r="M1371" s="33"/>
      <c r="N13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71" s="33" t="str">
        <f>IF(Ahmed[[#This Row],[Sales]]&gt;=500,"High","low")</f>
        <v>low</v>
      </c>
      <c r="P1371" s="1">
        <v>5</v>
      </c>
      <c r="Q1371" s="1">
        <v>0</v>
      </c>
      <c r="R1371" s="2">
        <v>62.736999999999995</v>
      </c>
      <c r="S1371" s="33">
        <f>Ahmed[[#This Row],[Profit]]-Ahmed[[#This Row],[Discount]]</f>
        <v>62.736999999999995</v>
      </c>
    </row>
    <row r="1372" spans="1:19">
      <c r="A1372" s="1">
        <v>1370</v>
      </c>
      <c r="B1372" s="1" t="s">
        <v>65</v>
      </c>
      <c r="C1372" s="1" t="s">
        <v>49</v>
      </c>
      <c r="D1372" s="1" t="s">
        <v>452</v>
      </c>
      <c r="E1372" s="1" t="s">
        <v>232</v>
      </c>
      <c r="F1372" s="1" t="s">
        <v>61</v>
      </c>
      <c r="G1372" s="1" t="s">
        <v>53</v>
      </c>
      <c r="H1372" s="33" t="str">
        <f>VLOOKUP(Ahmed[[#This Row],[Category]],Code!$C$2:$D$5,2,0)</f>
        <v>F-101</v>
      </c>
      <c r="I1372" s="1" t="s">
        <v>54</v>
      </c>
      <c r="J1372" t="s">
        <v>342</v>
      </c>
      <c r="K1372" s="1">
        <v>590.05800000000011</v>
      </c>
      <c r="L1372" s="33">
        <f>Ahmed[[#This Row],[Sales]]*$L$1</f>
        <v>88508.700000000012</v>
      </c>
      <c r="M1372" s="33"/>
      <c r="N13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72" s="33" t="str">
        <f>IF(Ahmed[[#This Row],[Sales]]&gt;=500,"High","low")</f>
        <v>High</v>
      </c>
      <c r="P1372" s="1">
        <v>7</v>
      </c>
      <c r="Q1372" s="1">
        <v>0.7</v>
      </c>
      <c r="R1372" s="2">
        <v>-786.74400000000026</v>
      </c>
      <c r="S1372" s="33">
        <f>Ahmed[[#This Row],[Profit]]-Ahmed[[#This Row],[Discount]]</f>
        <v>-787.4440000000003</v>
      </c>
    </row>
    <row r="1373" spans="1:19">
      <c r="A1373" s="1">
        <v>1371</v>
      </c>
      <c r="B1373" s="1" t="s">
        <v>65</v>
      </c>
      <c r="C1373" s="1" t="s">
        <v>49</v>
      </c>
      <c r="D1373" s="1" t="s">
        <v>452</v>
      </c>
      <c r="E1373" s="1" t="s">
        <v>232</v>
      </c>
      <c r="F1373" s="1" t="s">
        <v>61</v>
      </c>
      <c r="G1373" s="1" t="s">
        <v>62</v>
      </c>
      <c r="H1373" s="33" t="str">
        <f>VLOOKUP(Ahmed[[#This Row],[Category]],Code!$C$2:$D$5,2,0)</f>
        <v>O-102</v>
      </c>
      <c r="I1373" s="1" t="s">
        <v>74</v>
      </c>
      <c r="J1373" t="s">
        <v>897</v>
      </c>
      <c r="K1373" s="1">
        <v>14.04</v>
      </c>
      <c r="L1373" s="33">
        <f>Ahmed[[#This Row],[Sales]]*$L$1</f>
        <v>2106</v>
      </c>
      <c r="M1373" s="33"/>
      <c r="N13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73" s="33" t="str">
        <f>IF(Ahmed[[#This Row],[Sales]]&gt;=500,"High","low")</f>
        <v>low</v>
      </c>
      <c r="P1373" s="1">
        <v>3</v>
      </c>
      <c r="Q1373" s="1">
        <v>0.2</v>
      </c>
      <c r="R1373" s="2">
        <v>1.5794999999999986</v>
      </c>
      <c r="S1373" s="33">
        <f>Ahmed[[#This Row],[Profit]]-Ahmed[[#This Row],[Discount]]</f>
        <v>1.3794999999999986</v>
      </c>
    </row>
    <row r="1374" spans="1:19">
      <c r="A1374" s="1">
        <v>1372</v>
      </c>
      <c r="B1374" s="1" t="s">
        <v>65</v>
      </c>
      <c r="C1374" s="1" t="s">
        <v>92</v>
      </c>
      <c r="D1374" s="1" t="s">
        <v>1118</v>
      </c>
      <c r="E1374" s="1" t="s">
        <v>983</v>
      </c>
      <c r="F1374" s="1" t="s">
        <v>114</v>
      </c>
      <c r="G1374" s="1" t="s">
        <v>76</v>
      </c>
      <c r="H1374" s="33" t="str">
        <f>VLOOKUP(Ahmed[[#This Row],[Category]],Code!$C$2:$D$5,2,0)</f>
        <v>T-103</v>
      </c>
      <c r="I1374" s="1" t="s">
        <v>118</v>
      </c>
      <c r="J1374" t="s">
        <v>1284</v>
      </c>
      <c r="K1374" s="1">
        <v>49.08</v>
      </c>
      <c r="L1374" s="33">
        <f>Ahmed[[#This Row],[Sales]]*$L$1</f>
        <v>7362</v>
      </c>
      <c r="M1374" s="33"/>
      <c r="N13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74" s="33" t="str">
        <f>IF(Ahmed[[#This Row],[Sales]]&gt;=500,"High","low")</f>
        <v>low</v>
      </c>
      <c r="P1374" s="1">
        <v>3</v>
      </c>
      <c r="Q1374" s="1">
        <v>0</v>
      </c>
      <c r="R1374" s="2">
        <v>4.9079999999999977</v>
      </c>
      <c r="S1374" s="33">
        <f>Ahmed[[#This Row],[Profit]]-Ahmed[[#This Row],[Discount]]</f>
        <v>4.9079999999999977</v>
      </c>
    </row>
    <row r="1375" spans="1:19">
      <c r="A1375" s="1">
        <v>1373</v>
      </c>
      <c r="B1375" s="1" t="s">
        <v>48</v>
      </c>
      <c r="C1375" s="1" t="s">
        <v>49</v>
      </c>
      <c r="D1375" s="1" t="s">
        <v>793</v>
      </c>
      <c r="E1375" s="1" t="s">
        <v>60</v>
      </c>
      <c r="F1375" s="1" t="s">
        <v>61</v>
      </c>
      <c r="G1375" s="1" t="s">
        <v>62</v>
      </c>
      <c r="H1375" s="33" t="str">
        <f>VLOOKUP(Ahmed[[#This Row],[Category]],Code!$C$2:$D$5,2,0)</f>
        <v>O-102</v>
      </c>
      <c r="I1375" s="1" t="s">
        <v>63</v>
      </c>
      <c r="J1375" t="s">
        <v>839</v>
      </c>
      <c r="K1375" s="1">
        <v>29.6</v>
      </c>
      <c r="L1375" s="33">
        <f>Ahmed[[#This Row],[Sales]]*$L$1</f>
        <v>4440</v>
      </c>
      <c r="M1375" s="33"/>
      <c r="N13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75" s="33" t="str">
        <f>IF(Ahmed[[#This Row],[Sales]]&gt;=500,"High","low")</f>
        <v>low</v>
      </c>
      <c r="P1375" s="1">
        <v>2</v>
      </c>
      <c r="Q1375" s="1">
        <v>0</v>
      </c>
      <c r="R1375" s="2">
        <v>14.8</v>
      </c>
      <c r="S1375" s="33">
        <f>Ahmed[[#This Row],[Profit]]-Ahmed[[#This Row],[Discount]]</f>
        <v>14.8</v>
      </c>
    </row>
    <row r="1376" spans="1:19">
      <c r="A1376" s="1">
        <v>1374</v>
      </c>
      <c r="B1376" s="1" t="s">
        <v>48</v>
      </c>
      <c r="C1376" s="1" t="s">
        <v>49</v>
      </c>
      <c r="D1376" s="1" t="s">
        <v>793</v>
      </c>
      <c r="E1376" s="1" t="s">
        <v>60</v>
      </c>
      <c r="F1376" s="1" t="s">
        <v>61</v>
      </c>
      <c r="G1376" s="1" t="s">
        <v>62</v>
      </c>
      <c r="H1376" s="33" t="str">
        <f>VLOOKUP(Ahmed[[#This Row],[Category]],Code!$C$2:$D$5,2,0)</f>
        <v>O-102</v>
      </c>
      <c r="I1376" s="1" t="s">
        <v>79</v>
      </c>
      <c r="J1376" t="s">
        <v>1285</v>
      </c>
      <c r="K1376" s="1">
        <v>17.088000000000001</v>
      </c>
      <c r="L1376" s="33">
        <f>Ahmed[[#This Row],[Sales]]*$L$1</f>
        <v>2563.2000000000003</v>
      </c>
      <c r="M1376" s="33"/>
      <c r="N13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76" s="33" t="str">
        <f>IF(Ahmed[[#This Row],[Sales]]&gt;=500,"High","low")</f>
        <v>low</v>
      </c>
      <c r="P1376" s="1">
        <v>4</v>
      </c>
      <c r="Q1376" s="1">
        <v>0.2</v>
      </c>
      <c r="R1376" s="2">
        <v>5.5535999999999994</v>
      </c>
      <c r="S1376" s="33">
        <f>Ahmed[[#This Row],[Profit]]-Ahmed[[#This Row],[Discount]]</f>
        <v>5.3535999999999992</v>
      </c>
    </row>
    <row r="1377" spans="1:19">
      <c r="A1377" s="1">
        <v>1375</v>
      </c>
      <c r="B1377" s="1" t="s">
        <v>65</v>
      </c>
      <c r="C1377" s="1" t="s">
        <v>49</v>
      </c>
      <c r="D1377" s="1" t="s">
        <v>1286</v>
      </c>
      <c r="E1377" s="1" t="s">
        <v>102</v>
      </c>
      <c r="F1377" s="1" t="s">
        <v>61</v>
      </c>
      <c r="G1377" s="1" t="s">
        <v>53</v>
      </c>
      <c r="H1377" s="33" t="str">
        <f>VLOOKUP(Ahmed[[#This Row],[Category]],Code!$C$2:$D$5,2,0)</f>
        <v>F-101</v>
      </c>
      <c r="I1377" s="1" t="s">
        <v>68</v>
      </c>
      <c r="J1377" t="s">
        <v>1287</v>
      </c>
      <c r="K1377" s="1">
        <v>912.75</v>
      </c>
      <c r="L1377" s="33">
        <f>Ahmed[[#This Row],[Sales]]*$L$1</f>
        <v>136912.5</v>
      </c>
      <c r="M1377" s="33"/>
      <c r="N13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77" s="33" t="str">
        <f>IF(Ahmed[[#This Row],[Sales]]&gt;=500,"High","low")</f>
        <v>High</v>
      </c>
      <c r="P1377" s="1">
        <v>5</v>
      </c>
      <c r="Q1377" s="1">
        <v>0</v>
      </c>
      <c r="R1377" s="2">
        <v>118.65750000000006</v>
      </c>
      <c r="S1377" s="33">
        <f>Ahmed[[#This Row],[Profit]]-Ahmed[[#This Row],[Discount]]</f>
        <v>118.65750000000006</v>
      </c>
    </row>
    <row r="1378" spans="1:19">
      <c r="A1378" s="1">
        <v>1376</v>
      </c>
      <c r="B1378" s="1" t="s">
        <v>48</v>
      </c>
      <c r="C1378" s="1" t="s">
        <v>49</v>
      </c>
      <c r="D1378" s="1" t="s">
        <v>1288</v>
      </c>
      <c r="E1378" s="1" t="s">
        <v>102</v>
      </c>
      <c r="F1378" s="1" t="s">
        <v>61</v>
      </c>
      <c r="G1378" s="1" t="s">
        <v>62</v>
      </c>
      <c r="H1378" s="33" t="str">
        <f>VLOOKUP(Ahmed[[#This Row],[Category]],Code!$C$2:$D$5,2,0)</f>
        <v>O-102</v>
      </c>
      <c r="I1378" s="1" t="s">
        <v>81</v>
      </c>
      <c r="J1378" t="s">
        <v>1289</v>
      </c>
      <c r="K1378" s="1">
        <v>1089.75</v>
      </c>
      <c r="L1378" s="33">
        <f>Ahmed[[#This Row],[Sales]]*$L$1</f>
        <v>163462.5</v>
      </c>
      <c r="M1378" s="33"/>
      <c r="N13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78" s="33" t="str">
        <f>IF(Ahmed[[#This Row],[Sales]]&gt;=500,"High","low")</f>
        <v>High</v>
      </c>
      <c r="P1378" s="1">
        <v>3</v>
      </c>
      <c r="Q1378" s="1">
        <v>0</v>
      </c>
      <c r="R1378" s="2">
        <v>305.13000000000011</v>
      </c>
      <c r="S1378" s="33">
        <f>Ahmed[[#This Row],[Profit]]-Ahmed[[#This Row],[Discount]]</f>
        <v>305.13000000000011</v>
      </c>
    </row>
    <row r="1379" spans="1:19">
      <c r="A1379" s="1">
        <v>1377</v>
      </c>
      <c r="B1379" s="1" t="s">
        <v>48</v>
      </c>
      <c r="C1379" s="1" t="s">
        <v>49</v>
      </c>
      <c r="D1379" s="1" t="s">
        <v>1288</v>
      </c>
      <c r="E1379" s="1" t="s">
        <v>102</v>
      </c>
      <c r="F1379" s="1" t="s">
        <v>61</v>
      </c>
      <c r="G1379" s="1" t="s">
        <v>62</v>
      </c>
      <c r="H1379" s="33" t="str">
        <f>VLOOKUP(Ahmed[[#This Row],[Category]],Code!$C$2:$D$5,2,0)</f>
        <v>O-102</v>
      </c>
      <c r="I1379" s="1" t="s">
        <v>87</v>
      </c>
      <c r="J1379" t="s">
        <v>1290</v>
      </c>
      <c r="K1379" s="1">
        <v>447.84</v>
      </c>
      <c r="L1379" s="33">
        <f>Ahmed[[#This Row],[Sales]]*$L$1</f>
        <v>67176</v>
      </c>
      <c r="M1379" s="33"/>
      <c r="N13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79" s="33" t="str">
        <f>IF(Ahmed[[#This Row],[Sales]]&gt;=500,"High","low")</f>
        <v>low</v>
      </c>
      <c r="P1379" s="1">
        <v>8</v>
      </c>
      <c r="Q1379" s="1">
        <v>0</v>
      </c>
      <c r="R1379" s="2">
        <v>219.44159999999999</v>
      </c>
      <c r="S1379" s="33">
        <f>Ahmed[[#This Row],[Profit]]-Ahmed[[#This Row],[Discount]]</f>
        <v>219.44159999999999</v>
      </c>
    </row>
    <row r="1380" spans="1:19">
      <c r="A1380" s="1">
        <v>1378</v>
      </c>
      <c r="B1380" s="1" t="s">
        <v>48</v>
      </c>
      <c r="C1380" s="1" t="s">
        <v>49</v>
      </c>
      <c r="D1380" s="1" t="s">
        <v>1288</v>
      </c>
      <c r="E1380" s="1" t="s">
        <v>102</v>
      </c>
      <c r="F1380" s="1" t="s">
        <v>61</v>
      </c>
      <c r="G1380" s="1" t="s">
        <v>62</v>
      </c>
      <c r="H1380" s="33" t="str">
        <f>VLOOKUP(Ahmed[[#This Row],[Category]],Code!$C$2:$D$5,2,0)</f>
        <v>O-102</v>
      </c>
      <c r="I1380" s="1" t="s">
        <v>74</v>
      </c>
      <c r="J1380" t="s">
        <v>1291</v>
      </c>
      <c r="K1380" s="1">
        <v>16.399999999999999</v>
      </c>
      <c r="L1380" s="33">
        <f>Ahmed[[#This Row],[Sales]]*$L$1</f>
        <v>2460</v>
      </c>
      <c r="M1380" s="33"/>
      <c r="N13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80" s="33" t="str">
        <f>IF(Ahmed[[#This Row],[Sales]]&gt;=500,"High","low")</f>
        <v>low</v>
      </c>
      <c r="P1380" s="1">
        <v>5</v>
      </c>
      <c r="Q1380" s="1">
        <v>0</v>
      </c>
      <c r="R1380" s="2">
        <v>4.2639999999999993</v>
      </c>
      <c r="S1380" s="33">
        <f>Ahmed[[#This Row],[Profit]]-Ahmed[[#This Row],[Discount]]</f>
        <v>4.2639999999999993</v>
      </c>
    </row>
    <row r="1381" spans="1:19">
      <c r="A1381" s="1">
        <v>1379</v>
      </c>
      <c r="B1381" s="1" t="s">
        <v>48</v>
      </c>
      <c r="C1381" s="1" t="s">
        <v>49</v>
      </c>
      <c r="D1381" s="1" t="s">
        <v>1288</v>
      </c>
      <c r="E1381" s="1" t="s">
        <v>102</v>
      </c>
      <c r="F1381" s="1" t="s">
        <v>61</v>
      </c>
      <c r="G1381" s="1" t="s">
        <v>76</v>
      </c>
      <c r="H1381" s="33" t="str">
        <f>VLOOKUP(Ahmed[[#This Row],[Category]],Code!$C$2:$D$5,2,0)</f>
        <v>T-103</v>
      </c>
      <c r="I1381" s="1" t="s">
        <v>77</v>
      </c>
      <c r="J1381" t="s">
        <v>1292</v>
      </c>
      <c r="K1381" s="1">
        <v>399.96000000000004</v>
      </c>
      <c r="L1381" s="33">
        <f>Ahmed[[#This Row],[Sales]]*$L$1</f>
        <v>59994.000000000007</v>
      </c>
      <c r="M1381" s="33"/>
      <c r="N13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81" s="33" t="str">
        <f>IF(Ahmed[[#This Row],[Sales]]&gt;=500,"High","low")</f>
        <v>low</v>
      </c>
      <c r="P1381" s="1">
        <v>5</v>
      </c>
      <c r="Q1381" s="1">
        <v>0.2</v>
      </c>
      <c r="R1381" s="2">
        <v>34.996499999999969</v>
      </c>
      <c r="S1381" s="33">
        <f>Ahmed[[#This Row],[Profit]]-Ahmed[[#This Row],[Discount]]</f>
        <v>34.796499999999966</v>
      </c>
    </row>
    <row r="1382" spans="1:19">
      <c r="A1382" s="1">
        <v>1380</v>
      </c>
      <c r="B1382" s="1" t="s">
        <v>48</v>
      </c>
      <c r="C1382" s="1" t="s">
        <v>49</v>
      </c>
      <c r="D1382" s="1" t="s">
        <v>1288</v>
      </c>
      <c r="E1382" s="1" t="s">
        <v>102</v>
      </c>
      <c r="F1382" s="1" t="s">
        <v>61</v>
      </c>
      <c r="G1382" s="1" t="s">
        <v>62</v>
      </c>
      <c r="H1382" s="33" t="str">
        <f>VLOOKUP(Ahmed[[#This Row],[Category]],Code!$C$2:$D$5,2,0)</f>
        <v>O-102</v>
      </c>
      <c r="I1382" s="1" t="s">
        <v>70</v>
      </c>
      <c r="J1382" t="s">
        <v>1293</v>
      </c>
      <c r="K1382" s="1">
        <v>158.9</v>
      </c>
      <c r="L1382" s="33">
        <f>Ahmed[[#This Row],[Sales]]*$L$1</f>
        <v>23835</v>
      </c>
      <c r="M1382" s="33"/>
      <c r="N13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82" s="33" t="str">
        <f>IF(Ahmed[[#This Row],[Sales]]&gt;=500,"High","low")</f>
        <v>low</v>
      </c>
      <c r="P1382" s="1">
        <v>5</v>
      </c>
      <c r="Q1382" s="1">
        <v>0</v>
      </c>
      <c r="R1382" s="2">
        <v>7.9449999999999932</v>
      </c>
      <c r="S1382" s="33">
        <f>Ahmed[[#This Row],[Profit]]-Ahmed[[#This Row],[Discount]]</f>
        <v>7.9449999999999932</v>
      </c>
    </row>
    <row r="1383" spans="1:19">
      <c r="A1383" s="1">
        <v>1381</v>
      </c>
      <c r="B1383" s="1" t="s">
        <v>48</v>
      </c>
      <c r="C1383" s="1" t="s">
        <v>49</v>
      </c>
      <c r="D1383" s="1" t="s">
        <v>1288</v>
      </c>
      <c r="E1383" s="1" t="s">
        <v>102</v>
      </c>
      <c r="F1383" s="1" t="s">
        <v>61</v>
      </c>
      <c r="G1383" s="1" t="s">
        <v>62</v>
      </c>
      <c r="H1383" s="33" t="str">
        <f>VLOOKUP(Ahmed[[#This Row],[Category]],Code!$C$2:$D$5,2,0)</f>
        <v>O-102</v>
      </c>
      <c r="I1383" s="1" t="s">
        <v>79</v>
      </c>
      <c r="J1383" t="s">
        <v>219</v>
      </c>
      <c r="K1383" s="1">
        <v>13.184000000000001</v>
      </c>
      <c r="L1383" s="33">
        <f>Ahmed[[#This Row],[Sales]]*$L$1</f>
        <v>1977.6000000000001</v>
      </c>
      <c r="M1383" s="33"/>
      <c r="N138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383" s="33" t="str">
        <f>IF(Ahmed[[#This Row],[Sales]]&gt;=500,"High","low")</f>
        <v>low</v>
      </c>
      <c r="P1383" s="1">
        <v>1</v>
      </c>
      <c r="Q1383" s="1">
        <v>0.2</v>
      </c>
      <c r="R1383" s="2">
        <v>4.7792000000000003</v>
      </c>
      <c r="S1383" s="33">
        <f>Ahmed[[#This Row],[Profit]]-Ahmed[[#This Row],[Discount]]</f>
        <v>4.5792000000000002</v>
      </c>
    </row>
    <row r="1384" spans="1:19">
      <c r="A1384" s="1">
        <v>1382</v>
      </c>
      <c r="B1384" s="1" t="s">
        <v>65</v>
      </c>
      <c r="C1384" s="1" t="s">
        <v>92</v>
      </c>
      <c r="D1384" s="1" t="s">
        <v>231</v>
      </c>
      <c r="E1384" s="1" t="s">
        <v>139</v>
      </c>
      <c r="F1384" s="1" t="s">
        <v>95</v>
      </c>
      <c r="G1384" s="1" t="s">
        <v>53</v>
      </c>
      <c r="H1384" s="33" t="str">
        <f>VLOOKUP(Ahmed[[#This Row],[Category]],Code!$C$2:$D$5,2,0)</f>
        <v>F-101</v>
      </c>
      <c r="I1384" s="1" t="s">
        <v>72</v>
      </c>
      <c r="J1384" t="s">
        <v>843</v>
      </c>
      <c r="K1384" s="1">
        <v>83.951999999999998</v>
      </c>
      <c r="L1384" s="33">
        <f>Ahmed[[#This Row],[Sales]]*$L$1</f>
        <v>12592.8</v>
      </c>
      <c r="M1384" s="33"/>
      <c r="N13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84" s="33" t="str">
        <f>IF(Ahmed[[#This Row],[Sales]]&gt;=500,"High","low")</f>
        <v>low</v>
      </c>
      <c r="P1384" s="1">
        <v>3</v>
      </c>
      <c r="Q1384" s="1">
        <v>0.6</v>
      </c>
      <c r="R1384" s="2">
        <v>-90.24839999999999</v>
      </c>
      <c r="S1384" s="33">
        <f>Ahmed[[#This Row],[Profit]]-Ahmed[[#This Row],[Discount]]</f>
        <v>-90.848399999999984</v>
      </c>
    </row>
    <row r="1385" spans="1:19">
      <c r="A1385" s="1">
        <v>1383</v>
      </c>
      <c r="B1385" s="1" t="s">
        <v>528</v>
      </c>
      <c r="C1385" s="1" t="s">
        <v>92</v>
      </c>
      <c r="D1385" s="1" t="s">
        <v>1294</v>
      </c>
      <c r="E1385" s="1" t="s">
        <v>522</v>
      </c>
      <c r="F1385" s="1" t="s">
        <v>52</v>
      </c>
      <c r="G1385" s="1" t="s">
        <v>62</v>
      </c>
      <c r="H1385" s="33" t="str">
        <f>VLOOKUP(Ahmed[[#This Row],[Category]],Code!$C$2:$D$5,2,0)</f>
        <v>O-102</v>
      </c>
      <c r="I1385" s="1" t="s">
        <v>70</v>
      </c>
      <c r="J1385" t="s">
        <v>1181</v>
      </c>
      <c r="K1385" s="1">
        <v>80.98</v>
      </c>
      <c r="L1385" s="33">
        <f>Ahmed[[#This Row],[Sales]]*$L$1</f>
        <v>12147</v>
      </c>
      <c r="M1385" s="33"/>
      <c r="N13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85" s="33" t="str">
        <f>IF(Ahmed[[#This Row],[Sales]]&gt;=500,"High","low")</f>
        <v>low</v>
      </c>
      <c r="P1385" s="1">
        <v>1</v>
      </c>
      <c r="Q1385" s="1">
        <v>0</v>
      </c>
      <c r="R1385" s="2">
        <v>1.6196000000000055</v>
      </c>
      <c r="S1385" s="33">
        <f>Ahmed[[#This Row],[Profit]]-Ahmed[[#This Row],[Discount]]</f>
        <v>1.6196000000000055</v>
      </c>
    </row>
    <row r="1386" spans="1:19">
      <c r="A1386" s="1">
        <v>1384</v>
      </c>
      <c r="B1386" s="1" t="s">
        <v>528</v>
      </c>
      <c r="C1386" s="1" t="s">
        <v>92</v>
      </c>
      <c r="D1386" s="1" t="s">
        <v>1294</v>
      </c>
      <c r="E1386" s="1" t="s">
        <v>522</v>
      </c>
      <c r="F1386" s="1" t="s">
        <v>52</v>
      </c>
      <c r="G1386" s="1" t="s">
        <v>62</v>
      </c>
      <c r="H1386" s="33" t="str">
        <f>VLOOKUP(Ahmed[[#This Row],[Category]],Code!$C$2:$D$5,2,0)</f>
        <v>O-102</v>
      </c>
      <c r="I1386" s="1" t="s">
        <v>87</v>
      </c>
      <c r="J1386" t="s">
        <v>1295</v>
      </c>
      <c r="K1386" s="1">
        <v>348.84</v>
      </c>
      <c r="L1386" s="33">
        <f>Ahmed[[#This Row],[Sales]]*$L$1</f>
        <v>52325.999999999993</v>
      </c>
      <c r="M1386" s="33"/>
      <c r="N13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86" s="33" t="str">
        <f>IF(Ahmed[[#This Row],[Sales]]&gt;=500,"High","low")</f>
        <v>low</v>
      </c>
      <c r="P1386" s="1">
        <v>9</v>
      </c>
      <c r="Q1386" s="1">
        <v>0</v>
      </c>
      <c r="R1386" s="2">
        <v>170.9316</v>
      </c>
      <c r="S1386" s="33">
        <f>Ahmed[[#This Row],[Profit]]-Ahmed[[#This Row],[Discount]]</f>
        <v>170.9316</v>
      </c>
    </row>
    <row r="1387" spans="1:19">
      <c r="A1387" s="1">
        <v>1385</v>
      </c>
      <c r="B1387" s="1" t="s">
        <v>528</v>
      </c>
      <c r="C1387" s="1" t="s">
        <v>92</v>
      </c>
      <c r="D1387" s="1" t="s">
        <v>1294</v>
      </c>
      <c r="E1387" s="1" t="s">
        <v>522</v>
      </c>
      <c r="F1387" s="1" t="s">
        <v>52</v>
      </c>
      <c r="G1387" s="1" t="s">
        <v>62</v>
      </c>
      <c r="H1387" s="33" t="str">
        <f>VLOOKUP(Ahmed[[#This Row],[Category]],Code!$C$2:$D$5,2,0)</f>
        <v>O-102</v>
      </c>
      <c r="I1387" s="1" t="s">
        <v>163</v>
      </c>
      <c r="J1387" t="s">
        <v>1296</v>
      </c>
      <c r="K1387" s="1">
        <v>9.4499999999999993</v>
      </c>
      <c r="L1387" s="33">
        <f>Ahmed[[#This Row],[Sales]]*$L$1</f>
        <v>1417.5</v>
      </c>
      <c r="M1387" s="33"/>
      <c r="N138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387" s="33" t="str">
        <f>IF(Ahmed[[#This Row],[Sales]]&gt;=500,"High","low")</f>
        <v>low</v>
      </c>
      <c r="P1387" s="1">
        <v>5</v>
      </c>
      <c r="Q1387" s="1">
        <v>0</v>
      </c>
      <c r="R1387" s="2">
        <v>0.18900000000000028</v>
      </c>
      <c r="S1387" s="33">
        <f>Ahmed[[#This Row],[Profit]]-Ahmed[[#This Row],[Discount]]</f>
        <v>0.18900000000000028</v>
      </c>
    </row>
    <row r="1388" spans="1:19">
      <c r="A1388" s="1">
        <v>1386</v>
      </c>
      <c r="B1388" s="1" t="s">
        <v>528</v>
      </c>
      <c r="C1388" s="1" t="s">
        <v>92</v>
      </c>
      <c r="D1388" s="1" t="s">
        <v>1294</v>
      </c>
      <c r="E1388" s="1" t="s">
        <v>522</v>
      </c>
      <c r="F1388" s="1" t="s">
        <v>52</v>
      </c>
      <c r="G1388" s="1" t="s">
        <v>53</v>
      </c>
      <c r="H1388" s="33" t="str">
        <f>VLOOKUP(Ahmed[[#This Row],[Category]],Code!$C$2:$D$5,2,0)</f>
        <v>F-101</v>
      </c>
      <c r="I1388" s="1" t="s">
        <v>72</v>
      </c>
      <c r="J1388" t="s">
        <v>1297</v>
      </c>
      <c r="K1388" s="1">
        <v>18.84</v>
      </c>
      <c r="L1388" s="33">
        <f>Ahmed[[#This Row],[Sales]]*$L$1</f>
        <v>2826</v>
      </c>
      <c r="M1388" s="33"/>
      <c r="N13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88" s="33" t="str">
        <f>IF(Ahmed[[#This Row],[Sales]]&gt;=500,"High","low")</f>
        <v>low</v>
      </c>
      <c r="P1388" s="1">
        <v>3</v>
      </c>
      <c r="Q1388" s="1">
        <v>0</v>
      </c>
      <c r="R1388" s="2">
        <v>7.1592000000000002</v>
      </c>
      <c r="S1388" s="33">
        <f>Ahmed[[#This Row],[Profit]]-Ahmed[[#This Row],[Discount]]</f>
        <v>7.1592000000000002</v>
      </c>
    </row>
    <row r="1389" spans="1:19">
      <c r="A1389" s="1">
        <v>1387</v>
      </c>
      <c r="B1389" s="1" t="s">
        <v>528</v>
      </c>
      <c r="C1389" s="1" t="s">
        <v>92</v>
      </c>
      <c r="D1389" s="1" t="s">
        <v>1294</v>
      </c>
      <c r="E1389" s="1" t="s">
        <v>522</v>
      </c>
      <c r="F1389" s="1" t="s">
        <v>52</v>
      </c>
      <c r="G1389" s="1" t="s">
        <v>53</v>
      </c>
      <c r="H1389" s="33" t="str">
        <f>VLOOKUP(Ahmed[[#This Row],[Category]],Code!$C$2:$D$5,2,0)</f>
        <v>F-101</v>
      </c>
      <c r="I1389" s="1" t="s">
        <v>54</v>
      </c>
      <c r="J1389" t="s">
        <v>832</v>
      </c>
      <c r="K1389" s="1">
        <v>239.98</v>
      </c>
      <c r="L1389" s="33">
        <f>Ahmed[[#This Row],[Sales]]*$L$1</f>
        <v>35997</v>
      </c>
      <c r="M1389" s="33"/>
      <c r="N13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89" s="33" t="str">
        <f>IF(Ahmed[[#This Row],[Sales]]&gt;=500,"High","low")</f>
        <v>low</v>
      </c>
      <c r="P1389" s="1">
        <v>2</v>
      </c>
      <c r="Q1389" s="1">
        <v>0</v>
      </c>
      <c r="R1389" s="2">
        <v>52.795599999999979</v>
      </c>
      <c r="S1389" s="33">
        <f>Ahmed[[#This Row],[Profit]]-Ahmed[[#This Row],[Discount]]</f>
        <v>52.795599999999979</v>
      </c>
    </row>
    <row r="1390" spans="1:19">
      <c r="A1390" s="1">
        <v>1388</v>
      </c>
      <c r="B1390" s="1" t="s">
        <v>528</v>
      </c>
      <c r="C1390" s="1" t="s">
        <v>92</v>
      </c>
      <c r="D1390" s="1" t="s">
        <v>1294</v>
      </c>
      <c r="E1390" s="1" t="s">
        <v>522</v>
      </c>
      <c r="F1390" s="1" t="s">
        <v>52</v>
      </c>
      <c r="G1390" s="1" t="s">
        <v>62</v>
      </c>
      <c r="H1390" s="33" t="str">
        <f>VLOOKUP(Ahmed[[#This Row],[Category]],Code!$C$2:$D$5,2,0)</f>
        <v>O-102</v>
      </c>
      <c r="I1390" s="1" t="s">
        <v>123</v>
      </c>
      <c r="J1390" t="s">
        <v>1298</v>
      </c>
      <c r="K1390" s="1">
        <v>167.96</v>
      </c>
      <c r="L1390" s="33">
        <f>Ahmed[[#This Row],[Sales]]*$L$1</f>
        <v>25194</v>
      </c>
      <c r="M1390" s="33"/>
      <c r="N13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90" s="33" t="str">
        <f>IF(Ahmed[[#This Row],[Sales]]&gt;=500,"High","low")</f>
        <v>low</v>
      </c>
      <c r="P1390" s="1">
        <v>2</v>
      </c>
      <c r="Q1390" s="1">
        <v>0</v>
      </c>
      <c r="R1390" s="2">
        <v>78.941199999999995</v>
      </c>
      <c r="S1390" s="33">
        <f>Ahmed[[#This Row],[Profit]]-Ahmed[[#This Row],[Discount]]</f>
        <v>78.941199999999995</v>
      </c>
    </row>
    <row r="1391" spans="1:19">
      <c r="A1391" s="1">
        <v>1389</v>
      </c>
      <c r="B1391" s="1" t="s">
        <v>528</v>
      </c>
      <c r="C1391" s="1" t="s">
        <v>92</v>
      </c>
      <c r="D1391" s="1" t="s">
        <v>1294</v>
      </c>
      <c r="E1391" s="1" t="s">
        <v>522</v>
      </c>
      <c r="F1391" s="1" t="s">
        <v>52</v>
      </c>
      <c r="G1391" s="1" t="s">
        <v>76</v>
      </c>
      <c r="H1391" s="33" t="str">
        <f>VLOOKUP(Ahmed[[#This Row],[Category]],Code!$C$2:$D$5,2,0)</f>
        <v>T-103</v>
      </c>
      <c r="I1391" s="1" t="s">
        <v>77</v>
      </c>
      <c r="J1391" t="s">
        <v>290</v>
      </c>
      <c r="K1391" s="1">
        <v>104.85000000000001</v>
      </c>
      <c r="L1391" s="33">
        <f>Ahmed[[#This Row],[Sales]]*$L$1</f>
        <v>15727.500000000002</v>
      </c>
      <c r="M1391" s="33"/>
      <c r="N13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91" s="33" t="str">
        <f>IF(Ahmed[[#This Row],[Sales]]&gt;=500,"High","low")</f>
        <v>low</v>
      </c>
      <c r="P1391" s="1">
        <v>3</v>
      </c>
      <c r="Q1391" s="1">
        <v>0</v>
      </c>
      <c r="R1391" s="2">
        <v>28.309500000000007</v>
      </c>
      <c r="S1391" s="33">
        <f>Ahmed[[#This Row],[Profit]]-Ahmed[[#This Row],[Discount]]</f>
        <v>28.309500000000007</v>
      </c>
    </row>
    <row r="1392" spans="1:19">
      <c r="A1392" s="1">
        <v>1390</v>
      </c>
      <c r="B1392" s="1" t="s">
        <v>528</v>
      </c>
      <c r="C1392" s="1" t="s">
        <v>92</v>
      </c>
      <c r="D1392" s="1" t="s">
        <v>1294</v>
      </c>
      <c r="E1392" s="1" t="s">
        <v>522</v>
      </c>
      <c r="F1392" s="1" t="s">
        <v>52</v>
      </c>
      <c r="G1392" s="1" t="s">
        <v>76</v>
      </c>
      <c r="H1392" s="33" t="str">
        <f>VLOOKUP(Ahmed[[#This Row],[Category]],Code!$C$2:$D$5,2,0)</f>
        <v>T-103</v>
      </c>
      <c r="I1392" s="1" t="s">
        <v>77</v>
      </c>
      <c r="J1392" t="s">
        <v>493</v>
      </c>
      <c r="K1392" s="1">
        <v>484.83000000000004</v>
      </c>
      <c r="L1392" s="33">
        <f>Ahmed[[#This Row],[Sales]]*$L$1</f>
        <v>72724.5</v>
      </c>
      <c r="M1392" s="33"/>
      <c r="N13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92" s="33" t="str">
        <f>IF(Ahmed[[#This Row],[Sales]]&gt;=500,"High","low")</f>
        <v>low</v>
      </c>
      <c r="P1392" s="1">
        <v>3</v>
      </c>
      <c r="Q1392" s="1">
        <v>0</v>
      </c>
      <c r="R1392" s="2">
        <v>126.05580000000002</v>
      </c>
      <c r="S1392" s="33">
        <f>Ahmed[[#This Row],[Profit]]-Ahmed[[#This Row],[Discount]]</f>
        <v>126.05580000000002</v>
      </c>
    </row>
    <row r="1393" spans="1:19">
      <c r="A1393" s="1">
        <v>1391</v>
      </c>
      <c r="B1393" s="1" t="s">
        <v>528</v>
      </c>
      <c r="C1393" s="1" t="s">
        <v>92</v>
      </c>
      <c r="D1393" s="1" t="s">
        <v>1294</v>
      </c>
      <c r="E1393" s="1" t="s">
        <v>522</v>
      </c>
      <c r="F1393" s="1" t="s">
        <v>52</v>
      </c>
      <c r="G1393" s="1" t="s">
        <v>62</v>
      </c>
      <c r="H1393" s="33" t="str">
        <f>VLOOKUP(Ahmed[[#This Row],[Category]],Code!$C$2:$D$5,2,0)</f>
        <v>O-102</v>
      </c>
      <c r="I1393" s="1" t="s">
        <v>87</v>
      </c>
      <c r="J1393" t="s">
        <v>681</v>
      </c>
      <c r="K1393" s="1">
        <v>122.97</v>
      </c>
      <c r="L1393" s="33">
        <f>Ahmed[[#This Row],[Sales]]*$L$1</f>
        <v>18445.5</v>
      </c>
      <c r="M1393" s="33"/>
      <c r="N13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93" s="33" t="str">
        <f>IF(Ahmed[[#This Row],[Sales]]&gt;=500,"High","low")</f>
        <v>low</v>
      </c>
      <c r="P1393" s="1">
        <v>3</v>
      </c>
      <c r="Q1393" s="1">
        <v>0</v>
      </c>
      <c r="R1393" s="2">
        <v>60.255300000000005</v>
      </c>
      <c r="S1393" s="33">
        <f>Ahmed[[#This Row],[Profit]]-Ahmed[[#This Row],[Discount]]</f>
        <v>60.255300000000005</v>
      </c>
    </row>
    <row r="1394" spans="1:19">
      <c r="A1394" s="1">
        <v>1392</v>
      </c>
      <c r="B1394" s="1" t="s">
        <v>528</v>
      </c>
      <c r="C1394" s="1" t="s">
        <v>92</v>
      </c>
      <c r="D1394" s="1" t="s">
        <v>1294</v>
      </c>
      <c r="E1394" s="1" t="s">
        <v>522</v>
      </c>
      <c r="F1394" s="1" t="s">
        <v>52</v>
      </c>
      <c r="G1394" s="1" t="s">
        <v>62</v>
      </c>
      <c r="H1394" s="33" t="str">
        <f>VLOOKUP(Ahmed[[#This Row],[Category]],Code!$C$2:$D$5,2,0)</f>
        <v>O-102</v>
      </c>
      <c r="I1394" s="1" t="s">
        <v>70</v>
      </c>
      <c r="J1394" t="s">
        <v>412</v>
      </c>
      <c r="K1394" s="1">
        <v>154.44</v>
      </c>
      <c r="L1394" s="33">
        <f>Ahmed[[#This Row],[Sales]]*$L$1</f>
        <v>23166</v>
      </c>
      <c r="M1394" s="33"/>
      <c r="N13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94" s="33" t="str">
        <f>IF(Ahmed[[#This Row],[Sales]]&gt;=500,"High","low")</f>
        <v>low</v>
      </c>
      <c r="P1394" s="1">
        <v>3</v>
      </c>
      <c r="Q1394" s="1">
        <v>0</v>
      </c>
      <c r="R1394" s="2">
        <v>1.5444000000000031</v>
      </c>
      <c r="S1394" s="33">
        <f>Ahmed[[#This Row],[Profit]]-Ahmed[[#This Row],[Discount]]</f>
        <v>1.5444000000000031</v>
      </c>
    </row>
    <row r="1395" spans="1:19">
      <c r="A1395" s="1">
        <v>1393</v>
      </c>
      <c r="B1395" s="1" t="s">
        <v>528</v>
      </c>
      <c r="C1395" s="1" t="s">
        <v>92</v>
      </c>
      <c r="D1395" s="1" t="s">
        <v>1294</v>
      </c>
      <c r="E1395" s="1" t="s">
        <v>522</v>
      </c>
      <c r="F1395" s="1" t="s">
        <v>52</v>
      </c>
      <c r="G1395" s="1" t="s">
        <v>62</v>
      </c>
      <c r="H1395" s="33" t="str">
        <f>VLOOKUP(Ahmed[[#This Row],[Category]],Code!$C$2:$D$5,2,0)</f>
        <v>O-102</v>
      </c>
      <c r="I1395" s="1" t="s">
        <v>87</v>
      </c>
      <c r="J1395" t="s">
        <v>175</v>
      </c>
      <c r="K1395" s="1">
        <v>342.37</v>
      </c>
      <c r="L1395" s="33">
        <f>Ahmed[[#This Row],[Sales]]*$L$1</f>
        <v>51355.5</v>
      </c>
      <c r="M1395" s="33"/>
      <c r="N13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95" s="33" t="str">
        <f>IF(Ahmed[[#This Row],[Sales]]&gt;=500,"High","low")</f>
        <v>low</v>
      </c>
      <c r="P1395" s="1">
        <v>7</v>
      </c>
      <c r="Q1395" s="1">
        <v>0</v>
      </c>
      <c r="R1395" s="2">
        <v>160.91389999999998</v>
      </c>
      <c r="S1395" s="33">
        <f>Ahmed[[#This Row],[Profit]]-Ahmed[[#This Row],[Discount]]</f>
        <v>160.91389999999998</v>
      </c>
    </row>
    <row r="1396" spans="1:19">
      <c r="A1396" s="1">
        <v>1394</v>
      </c>
      <c r="B1396" s="1" t="s">
        <v>130</v>
      </c>
      <c r="C1396" s="1" t="s">
        <v>58</v>
      </c>
      <c r="D1396" s="1" t="s">
        <v>829</v>
      </c>
      <c r="E1396" s="1" t="s">
        <v>86</v>
      </c>
      <c r="F1396" s="1" t="s">
        <v>52</v>
      </c>
      <c r="G1396" s="1" t="s">
        <v>62</v>
      </c>
      <c r="H1396" s="33" t="str">
        <f>VLOOKUP(Ahmed[[#This Row],[Category]],Code!$C$2:$D$5,2,0)</f>
        <v>O-102</v>
      </c>
      <c r="I1396" s="1" t="s">
        <v>74</v>
      </c>
      <c r="J1396" t="s">
        <v>345</v>
      </c>
      <c r="K1396" s="1">
        <v>9.5519999999999996</v>
      </c>
      <c r="L1396" s="33">
        <f>Ahmed[[#This Row],[Sales]]*$L$1</f>
        <v>1432.8</v>
      </c>
      <c r="M1396" s="33"/>
      <c r="N139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396" s="33" t="str">
        <f>IF(Ahmed[[#This Row],[Sales]]&gt;=500,"High","low")</f>
        <v>low</v>
      </c>
      <c r="P1396" s="1">
        <v>3</v>
      </c>
      <c r="Q1396" s="1">
        <v>0.2</v>
      </c>
      <c r="R1396" s="2">
        <v>1.5521999999999991</v>
      </c>
      <c r="S1396" s="33">
        <f>Ahmed[[#This Row],[Profit]]-Ahmed[[#This Row],[Discount]]</f>
        <v>1.3521999999999992</v>
      </c>
    </row>
    <row r="1397" spans="1:19">
      <c r="A1397" s="1">
        <v>1395</v>
      </c>
      <c r="B1397" s="1" t="s">
        <v>65</v>
      </c>
      <c r="C1397" s="1" t="s">
        <v>58</v>
      </c>
      <c r="D1397" s="1" t="s">
        <v>231</v>
      </c>
      <c r="E1397" s="1" t="s">
        <v>139</v>
      </c>
      <c r="F1397" s="1" t="s">
        <v>95</v>
      </c>
      <c r="G1397" s="1" t="s">
        <v>53</v>
      </c>
      <c r="H1397" s="33" t="str">
        <f>VLOOKUP(Ahmed[[#This Row],[Category]],Code!$C$2:$D$5,2,0)</f>
        <v>F-101</v>
      </c>
      <c r="I1397" s="1" t="s">
        <v>68</v>
      </c>
      <c r="J1397" t="s">
        <v>1299</v>
      </c>
      <c r="K1397" s="1">
        <v>652.45000000000005</v>
      </c>
      <c r="L1397" s="33">
        <f>Ahmed[[#This Row],[Sales]]*$L$1</f>
        <v>97867.5</v>
      </c>
      <c r="M1397" s="33"/>
      <c r="N13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97" s="33" t="str">
        <f>IF(Ahmed[[#This Row],[Sales]]&gt;=500,"High","low")</f>
        <v>High</v>
      </c>
      <c r="P1397" s="1">
        <v>5</v>
      </c>
      <c r="Q1397" s="1">
        <v>0.5</v>
      </c>
      <c r="R1397" s="2">
        <v>-430.61700000000019</v>
      </c>
      <c r="S1397" s="33">
        <f>Ahmed[[#This Row],[Profit]]-Ahmed[[#This Row],[Discount]]</f>
        <v>-431.11700000000019</v>
      </c>
    </row>
    <row r="1398" spans="1:19">
      <c r="A1398" s="1">
        <v>1396</v>
      </c>
      <c r="B1398" s="1" t="s">
        <v>65</v>
      </c>
      <c r="C1398" s="1" t="s">
        <v>58</v>
      </c>
      <c r="D1398" s="1" t="s">
        <v>231</v>
      </c>
      <c r="E1398" s="1" t="s">
        <v>139</v>
      </c>
      <c r="F1398" s="1" t="s">
        <v>95</v>
      </c>
      <c r="G1398" s="1" t="s">
        <v>53</v>
      </c>
      <c r="H1398" s="33" t="str">
        <f>VLOOKUP(Ahmed[[#This Row],[Category]],Code!$C$2:$D$5,2,0)</f>
        <v>F-101</v>
      </c>
      <c r="I1398" s="1" t="s">
        <v>68</v>
      </c>
      <c r="J1398" t="s">
        <v>1300</v>
      </c>
      <c r="K1398" s="1">
        <v>66.644999999999996</v>
      </c>
      <c r="L1398" s="33">
        <f>Ahmed[[#This Row],[Sales]]*$L$1</f>
        <v>9996.75</v>
      </c>
      <c r="M1398" s="33"/>
      <c r="N13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98" s="33" t="str">
        <f>IF(Ahmed[[#This Row],[Sales]]&gt;=500,"High","low")</f>
        <v>low</v>
      </c>
      <c r="P1398" s="1">
        <v>3</v>
      </c>
      <c r="Q1398" s="1">
        <v>0.5</v>
      </c>
      <c r="R1398" s="2">
        <v>-42.652799999999999</v>
      </c>
      <c r="S1398" s="33">
        <f>Ahmed[[#This Row],[Profit]]-Ahmed[[#This Row],[Discount]]</f>
        <v>-43.152799999999999</v>
      </c>
    </row>
    <row r="1399" spans="1:19">
      <c r="A1399" s="1">
        <v>1397</v>
      </c>
      <c r="B1399" s="1" t="s">
        <v>130</v>
      </c>
      <c r="C1399" s="1" t="s">
        <v>49</v>
      </c>
      <c r="D1399" s="1" t="s">
        <v>161</v>
      </c>
      <c r="E1399" s="1" t="s">
        <v>162</v>
      </c>
      <c r="F1399" s="1" t="s">
        <v>114</v>
      </c>
      <c r="G1399" s="1" t="s">
        <v>62</v>
      </c>
      <c r="H1399" s="33" t="str">
        <f>VLOOKUP(Ahmed[[#This Row],[Category]],Code!$C$2:$D$5,2,0)</f>
        <v>O-102</v>
      </c>
      <c r="I1399" s="1" t="s">
        <v>79</v>
      </c>
      <c r="J1399" t="s">
        <v>1301</v>
      </c>
      <c r="K1399" s="1">
        <v>17.216000000000001</v>
      </c>
      <c r="L1399" s="33">
        <f>Ahmed[[#This Row],[Sales]]*$L$1</f>
        <v>2582.4</v>
      </c>
      <c r="M1399" s="33"/>
      <c r="N13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399" s="33" t="str">
        <f>IF(Ahmed[[#This Row],[Sales]]&gt;=500,"High","low")</f>
        <v>low</v>
      </c>
      <c r="P1399" s="1">
        <v>4</v>
      </c>
      <c r="Q1399" s="1">
        <v>0.2</v>
      </c>
      <c r="R1399" s="2">
        <v>6.025599999999999</v>
      </c>
      <c r="S1399" s="33">
        <f>Ahmed[[#This Row],[Profit]]-Ahmed[[#This Row],[Discount]]</f>
        <v>5.8255999999999988</v>
      </c>
    </row>
    <row r="1400" spans="1:19">
      <c r="A1400" s="1">
        <v>1398</v>
      </c>
      <c r="B1400" s="1" t="s">
        <v>130</v>
      </c>
      <c r="C1400" s="1" t="s">
        <v>49</v>
      </c>
      <c r="D1400" s="1" t="s">
        <v>161</v>
      </c>
      <c r="E1400" s="1" t="s">
        <v>162</v>
      </c>
      <c r="F1400" s="1" t="s">
        <v>114</v>
      </c>
      <c r="G1400" s="1" t="s">
        <v>62</v>
      </c>
      <c r="H1400" s="33" t="str">
        <f>VLOOKUP(Ahmed[[#This Row],[Category]],Code!$C$2:$D$5,2,0)</f>
        <v>O-102</v>
      </c>
      <c r="I1400" s="1" t="s">
        <v>87</v>
      </c>
      <c r="J1400" t="s">
        <v>874</v>
      </c>
      <c r="K1400" s="1">
        <v>11.56</v>
      </c>
      <c r="L1400" s="33">
        <f>Ahmed[[#This Row],[Sales]]*$L$1</f>
        <v>1734</v>
      </c>
      <c r="M1400" s="33"/>
      <c r="N140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00" s="33" t="str">
        <f>IF(Ahmed[[#This Row],[Sales]]&gt;=500,"High","low")</f>
        <v>low</v>
      </c>
      <c r="P1400" s="1">
        <v>2</v>
      </c>
      <c r="Q1400" s="1">
        <v>0</v>
      </c>
      <c r="R1400" s="2">
        <v>5.6644000000000005</v>
      </c>
      <c r="S1400" s="33">
        <f>Ahmed[[#This Row],[Profit]]-Ahmed[[#This Row],[Discount]]</f>
        <v>5.6644000000000005</v>
      </c>
    </row>
    <row r="1401" spans="1:19">
      <c r="A1401" s="1">
        <v>1399</v>
      </c>
      <c r="B1401" s="1" t="s">
        <v>130</v>
      </c>
      <c r="C1401" s="1" t="s">
        <v>49</v>
      </c>
      <c r="D1401" s="1" t="s">
        <v>161</v>
      </c>
      <c r="E1401" s="1" t="s">
        <v>162</v>
      </c>
      <c r="F1401" s="1" t="s">
        <v>114</v>
      </c>
      <c r="G1401" s="1" t="s">
        <v>76</v>
      </c>
      <c r="H1401" s="33" t="str">
        <f>VLOOKUP(Ahmed[[#This Row],[Category]],Code!$C$2:$D$5,2,0)</f>
        <v>T-103</v>
      </c>
      <c r="I1401" s="1" t="s">
        <v>118</v>
      </c>
      <c r="J1401" t="s">
        <v>339</v>
      </c>
      <c r="K1401" s="1">
        <v>88.4</v>
      </c>
      <c r="L1401" s="33">
        <f>Ahmed[[#This Row],[Sales]]*$L$1</f>
        <v>13260</v>
      </c>
      <c r="M1401" s="33"/>
      <c r="N14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01" s="33" t="str">
        <f>IF(Ahmed[[#This Row],[Sales]]&gt;=500,"High","low")</f>
        <v>low</v>
      </c>
      <c r="P1401" s="1">
        <v>4</v>
      </c>
      <c r="Q1401" s="1">
        <v>0</v>
      </c>
      <c r="R1401" s="2">
        <v>11.492000000000004</v>
      </c>
      <c r="S1401" s="33">
        <f>Ahmed[[#This Row],[Profit]]-Ahmed[[#This Row],[Discount]]</f>
        <v>11.492000000000004</v>
      </c>
    </row>
    <row r="1402" spans="1:19">
      <c r="A1402" s="1">
        <v>1400</v>
      </c>
      <c r="B1402" s="1" t="s">
        <v>130</v>
      </c>
      <c r="C1402" s="1" t="s">
        <v>49</v>
      </c>
      <c r="D1402" s="1" t="s">
        <v>161</v>
      </c>
      <c r="E1402" s="1" t="s">
        <v>162</v>
      </c>
      <c r="F1402" s="1" t="s">
        <v>114</v>
      </c>
      <c r="G1402" s="1" t="s">
        <v>62</v>
      </c>
      <c r="H1402" s="33" t="str">
        <f>VLOOKUP(Ahmed[[#This Row],[Category]],Code!$C$2:$D$5,2,0)</f>
        <v>O-102</v>
      </c>
      <c r="I1402" s="1" t="s">
        <v>87</v>
      </c>
      <c r="J1402" t="s">
        <v>1302</v>
      </c>
      <c r="K1402" s="1">
        <v>6.48</v>
      </c>
      <c r="L1402" s="33">
        <f>Ahmed[[#This Row],[Sales]]*$L$1</f>
        <v>972.00000000000011</v>
      </c>
      <c r="M1402" s="33"/>
      <c r="N1402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402" s="33" t="str">
        <f>IF(Ahmed[[#This Row],[Sales]]&gt;=500,"High","low")</f>
        <v>low</v>
      </c>
      <c r="P1402" s="1">
        <v>1</v>
      </c>
      <c r="Q1402" s="1">
        <v>0</v>
      </c>
      <c r="R1402" s="2">
        <v>3.1104000000000003</v>
      </c>
      <c r="S1402" s="33">
        <f>Ahmed[[#This Row],[Profit]]-Ahmed[[#This Row],[Discount]]</f>
        <v>3.1104000000000003</v>
      </c>
    </row>
    <row r="1403" spans="1:19">
      <c r="A1403" s="1">
        <v>1401</v>
      </c>
      <c r="B1403" s="1" t="s">
        <v>65</v>
      </c>
      <c r="C1403" s="1" t="s">
        <v>92</v>
      </c>
      <c r="D1403" s="1" t="s">
        <v>753</v>
      </c>
      <c r="E1403" s="1" t="s">
        <v>184</v>
      </c>
      <c r="F1403" s="1" t="s">
        <v>52</v>
      </c>
      <c r="G1403" s="1" t="s">
        <v>76</v>
      </c>
      <c r="H1403" s="33" t="str">
        <f>VLOOKUP(Ahmed[[#This Row],[Category]],Code!$C$2:$D$5,2,0)</f>
        <v>T-103</v>
      </c>
      <c r="I1403" s="1" t="s">
        <v>77</v>
      </c>
      <c r="J1403" t="s">
        <v>154</v>
      </c>
      <c r="K1403" s="1">
        <v>21.8</v>
      </c>
      <c r="L1403" s="33">
        <f>Ahmed[[#This Row],[Sales]]*$L$1</f>
        <v>3270</v>
      </c>
      <c r="M1403" s="33"/>
      <c r="N14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03" s="33" t="str">
        <f>IF(Ahmed[[#This Row],[Sales]]&gt;=500,"High","low")</f>
        <v>low</v>
      </c>
      <c r="P1403" s="1">
        <v>2</v>
      </c>
      <c r="Q1403" s="1">
        <v>0</v>
      </c>
      <c r="R1403" s="2">
        <v>6.104000000000001</v>
      </c>
      <c r="S1403" s="33">
        <f>Ahmed[[#This Row],[Profit]]-Ahmed[[#This Row],[Discount]]</f>
        <v>6.104000000000001</v>
      </c>
    </row>
    <row r="1404" spans="1:19">
      <c r="A1404" s="1">
        <v>1402</v>
      </c>
      <c r="B1404" s="1" t="s">
        <v>65</v>
      </c>
      <c r="C1404" s="1" t="s">
        <v>92</v>
      </c>
      <c r="D1404" s="1" t="s">
        <v>753</v>
      </c>
      <c r="E1404" s="1" t="s">
        <v>184</v>
      </c>
      <c r="F1404" s="1" t="s">
        <v>52</v>
      </c>
      <c r="G1404" s="1" t="s">
        <v>62</v>
      </c>
      <c r="H1404" s="33" t="str">
        <f>VLOOKUP(Ahmed[[#This Row],[Category]],Code!$C$2:$D$5,2,0)</f>
        <v>O-102</v>
      </c>
      <c r="I1404" s="1" t="s">
        <v>123</v>
      </c>
      <c r="J1404" t="s">
        <v>810</v>
      </c>
      <c r="K1404" s="1">
        <v>251.79000000000002</v>
      </c>
      <c r="L1404" s="33">
        <f>Ahmed[[#This Row],[Sales]]*$L$1</f>
        <v>37768.5</v>
      </c>
      <c r="M1404" s="33"/>
      <c r="N14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04" s="33" t="str">
        <f>IF(Ahmed[[#This Row],[Sales]]&gt;=500,"High","low")</f>
        <v>low</v>
      </c>
      <c r="P1404" s="1">
        <v>3</v>
      </c>
      <c r="Q1404" s="1">
        <v>0</v>
      </c>
      <c r="R1404" s="2">
        <v>118.34129999999999</v>
      </c>
      <c r="S1404" s="33">
        <f>Ahmed[[#This Row],[Profit]]-Ahmed[[#This Row],[Discount]]</f>
        <v>118.34129999999999</v>
      </c>
    </row>
    <row r="1405" spans="1:19">
      <c r="A1405" s="1">
        <v>1403</v>
      </c>
      <c r="B1405" s="1" t="s">
        <v>65</v>
      </c>
      <c r="C1405" s="1" t="s">
        <v>92</v>
      </c>
      <c r="D1405" s="1" t="s">
        <v>247</v>
      </c>
      <c r="E1405" s="1" t="s">
        <v>248</v>
      </c>
      <c r="F1405" s="1" t="s">
        <v>114</v>
      </c>
      <c r="G1405" s="1" t="s">
        <v>53</v>
      </c>
      <c r="H1405" s="33" t="str">
        <f>VLOOKUP(Ahmed[[#This Row],[Category]],Code!$C$2:$D$5,2,0)</f>
        <v>F-101</v>
      </c>
      <c r="I1405" s="1" t="s">
        <v>68</v>
      </c>
      <c r="J1405" t="s">
        <v>1303</v>
      </c>
      <c r="K1405" s="1">
        <v>205.17599999999999</v>
      </c>
      <c r="L1405" s="33">
        <f>Ahmed[[#This Row],[Sales]]*$L$1</f>
        <v>30776.399999999998</v>
      </c>
      <c r="M1405" s="33"/>
      <c r="N14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05" s="33" t="str">
        <f>IF(Ahmed[[#This Row],[Sales]]&gt;=500,"High","low")</f>
        <v>low</v>
      </c>
      <c r="P1405" s="1">
        <v>2</v>
      </c>
      <c r="Q1405" s="1">
        <v>0.4</v>
      </c>
      <c r="R1405" s="2">
        <v>-58.133199999999988</v>
      </c>
      <c r="S1405" s="33">
        <f>Ahmed[[#This Row],[Profit]]-Ahmed[[#This Row],[Discount]]</f>
        <v>-58.533199999999987</v>
      </c>
    </row>
    <row r="1406" spans="1:19">
      <c r="A1406" s="1">
        <v>1404</v>
      </c>
      <c r="B1406" s="1" t="s">
        <v>65</v>
      </c>
      <c r="C1406" s="1" t="s">
        <v>92</v>
      </c>
      <c r="D1406" s="1" t="s">
        <v>247</v>
      </c>
      <c r="E1406" s="1" t="s">
        <v>248</v>
      </c>
      <c r="F1406" s="1" t="s">
        <v>114</v>
      </c>
      <c r="G1406" s="1" t="s">
        <v>62</v>
      </c>
      <c r="H1406" s="33" t="str">
        <f>VLOOKUP(Ahmed[[#This Row],[Category]],Code!$C$2:$D$5,2,0)</f>
        <v>O-102</v>
      </c>
      <c r="I1406" s="1" t="s">
        <v>87</v>
      </c>
      <c r="J1406" t="s">
        <v>1304</v>
      </c>
      <c r="K1406" s="1">
        <v>419.4</v>
      </c>
      <c r="L1406" s="33">
        <f>Ahmed[[#This Row],[Sales]]*$L$1</f>
        <v>62910</v>
      </c>
      <c r="M1406" s="33"/>
      <c r="N14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06" s="33" t="str">
        <f>IF(Ahmed[[#This Row],[Sales]]&gt;=500,"High","low")</f>
        <v>low</v>
      </c>
      <c r="P1406" s="1">
        <v>5</v>
      </c>
      <c r="Q1406" s="1">
        <v>0.2</v>
      </c>
      <c r="R1406" s="2">
        <v>146.79</v>
      </c>
      <c r="S1406" s="33">
        <f>Ahmed[[#This Row],[Profit]]-Ahmed[[#This Row],[Discount]]</f>
        <v>146.59</v>
      </c>
    </row>
    <row r="1407" spans="1:19">
      <c r="A1407" s="1">
        <v>1405</v>
      </c>
      <c r="B1407" s="1" t="s">
        <v>130</v>
      </c>
      <c r="C1407" s="1" t="s">
        <v>92</v>
      </c>
      <c r="D1407" s="1" t="s">
        <v>112</v>
      </c>
      <c r="E1407" s="1" t="s">
        <v>113</v>
      </c>
      <c r="F1407" s="1" t="s">
        <v>114</v>
      </c>
      <c r="G1407" s="1" t="s">
        <v>62</v>
      </c>
      <c r="H1407" s="33" t="str">
        <f>VLOOKUP(Ahmed[[#This Row],[Category]],Code!$C$2:$D$5,2,0)</f>
        <v>O-102</v>
      </c>
      <c r="I1407" s="1" t="s">
        <v>278</v>
      </c>
      <c r="J1407" t="s">
        <v>749</v>
      </c>
      <c r="K1407" s="1">
        <v>10.304000000000002</v>
      </c>
      <c r="L1407" s="33">
        <f>Ahmed[[#This Row],[Sales]]*$L$1</f>
        <v>1545.6000000000004</v>
      </c>
      <c r="M1407" s="33"/>
      <c r="N140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07" s="33" t="str">
        <f>IF(Ahmed[[#This Row],[Sales]]&gt;=500,"High","low")</f>
        <v>low</v>
      </c>
      <c r="P1407" s="1">
        <v>1</v>
      </c>
      <c r="Q1407" s="1">
        <v>0.2</v>
      </c>
      <c r="R1407" s="2">
        <v>-2.1896000000000004</v>
      </c>
      <c r="S1407" s="33">
        <f>Ahmed[[#This Row],[Profit]]-Ahmed[[#This Row],[Discount]]</f>
        <v>-2.3896000000000006</v>
      </c>
    </row>
    <row r="1408" spans="1:19">
      <c r="A1408" s="1">
        <v>1406</v>
      </c>
      <c r="B1408" s="1" t="s">
        <v>130</v>
      </c>
      <c r="C1408" s="1" t="s">
        <v>92</v>
      </c>
      <c r="D1408" s="1" t="s">
        <v>112</v>
      </c>
      <c r="E1408" s="1" t="s">
        <v>113</v>
      </c>
      <c r="F1408" s="1" t="s">
        <v>114</v>
      </c>
      <c r="G1408" s="1" t="s">
        <v>53</v>
      </c>
      <c r="H1408" s="33" t="str">
        <f>VLOOKUP(Ahmed[[#This Row],[Category]],Code!$C$2:$D$5,2,0)</f>
        <v>F-101</v>
      </c>
      <c r="I1408" s="1" t="s">
        <v>68</v>
      </c>
      <c r="J1408" t="s">
        <v>1138</v>
      </c>
      <c r="K1408" s="1">
        <v>154.76400000000001</v>
      </c>
      <c r="L1408" s="33">
        <f>Ahmed[[#This Row],[Sales]]*$L$1</f>
        <v>23214.600000000002</v>
      </c>
      <c r="M1408" s="33"/>
      <c r="N14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08" s="33" t="str">
        <f>IF(Ahmed[[#This Row],[Sales]]&gt;=500,"High","low")</f>
        <v>low</v>
      </c>
      <c r="P1408" s="1">
        <v>3</v>
      </c>
      <c r="Q1408" s="1">
        <v>0.4</v>
      </c>
      <c r="R1408" s="2">
        <v>-36.11160000000001</v>
      </c>
      <c r="S1408" s="33">
        <f>Ahmed[[#This Row],[Profit]]-Ahmed[[#This Row],[Discount]]</f>
        <v>-36.511600000000008</v>
      </c>
    </row>
    <row r="1409" spans="1:19">
      <c r="A1409" s="1">
        <v>1407</v>
      </c>
      <c r="B1409" s="1" t="s">
        <v>130</v>
      </c>
      <c r="C1409" s="1" t="s">
        <v>92</v>
      </c>
      <c r="D1409" s="1" t="s">
        <v>112</v>
      </c>
      <c r="E1409" s="1" t="s">
        <v>113</v>
      </c>
      <c r="F1409" s="1" t="s">
        <v>114</v>
      </c>
      <c r="G1409" s="1" t="s">
        <v>76</v>
      </c>
      <c r="H1409" s="33" t="str">
        <f>VLOOKUP(Ahmed[[#This Row],[Category]],Code!$C$2:$D$5,2,0)</f>
        <v>T-103</v>
      </c>
      <c r="I1409" s="1" t="s">
        <v>118</v>
      </c>
      <c r="J1409" t="s">
        <v>330</v>
      </c>
      <c r="K1409" s="1">
        <v>116.78399999999999</v>
      </c>
      <c r="L1409" s="33">
        <f>Ahmed[[#This Row],[Sales]]*$L$1</f>
        <v>17517.599999999999</v>
      </c>
      <c r="M1409" s="33"/>
      <c r="N14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09" s="33" t="str">
        <f>IF(Ahmed[[#This Row],[Sales]]&gt;=500,"High","low")</f>
        <v>low</v>
      </c>
      <c r="P1409" s="1">
        <v>2</v>
      </c>
      <c r="Q1409" s="1">
        <v>0.2</v>
      </c>
      <c r="R1409" s="2">
        <v>21.896999999999991</v>
      </c>
      <c r="S1409" s="33">
        <f>Ahmed[[#This Row],[Profit]]-Ahmed[[#This Row],[Discount]]</f>
        <v>21.696999999999992</v>
      </c>
    </row>
    <row r="1410" spans="1:19">
      <c r="A1410" s="1">
        <v>1408</v>
      </c>
      <c r="B1410" s="1" t="s">
        <v>65</v>
      </c>
      <c r="C1410" s="1" t="s">
        <v>49</v>
      </c>
      <c r="D1410" s="1" t="s">
        <v>161</v>
      </c>
      <c r="E1410" s="1" t="s">
        <v>162</v>
      </c>
      <c r="F1410" s="1" t="s">
        <v>114</v>
      </c>
      <c r="G1410" s="1" t="s">
        <v>62</v>
      </c>
      <c r="H1410" s="33" t="str">
        <f>VLOOKUP(Ahmed[[#This Row],[Category]],Code!$C$2:$D$5,2,0)</f>
        <v>O-102</v>
      </c>
      <c r="I1410" s="1" t="s">
        <v>74</v>
      </c>
      <c r="J1410" t="s">
        <v>1305</v>
      </c>
      <c r="K1410" s="1">
        <v>75.48</v>
      </c>
      <c r="L1410" s="33">
        <f>Ahmed[[#This Row],[Sales]]*$L$1</f>
        <v>11322</v>
      </c>
      <c r="M1410" s="33"/>
      <c r="N14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10" s="33" t="str">
        <f>IF(Ahmed[[#This Row],[Sales]]&gt;=500,"High","low")</f>
        <v>low</v>
      </c>
      <c r="P1410" s="1">
        <v>2</v>
      </c>
      <c r="Q1410" s="1">
        <v>0</v>
      </c>
      <c r="R1410" s="2">
        <v>19.6248</v>
      </c>
      <c r="S1410" s="33">
        <f>Ahmed[[#This Row],[Profit]]-Ahmed[[#This Row],[Discount]]</f>
        <v>19.6248</v>
      </c>
    </row>
    <row r="1411" spans="1:19">
      <c r="A1411" s="1">
        <v>1409</v>
      </c>
      <c r="B1411" s="1" t="s">
        <v>65</v>
      </c>
      <c r="C1411" s="1" t="s">
        <v>49</v>
      </c>
      <c r="D1411" s="1" t="s">
        <v>161</v>
      </c>
      <c r="E1411" s="1" t="s">
        <v>162</v>
      </c>
      <c r="F1411" s="1" t="s">
        <v>114</v>
      </c>
      <c r="G1411" s="1" t="s">
        <v>53</v>
      </c>
      <c r="H1411" s="33" t="str">
        <f>VLOOKUP(Ahmed[[#This Row],[Category]],Code!$C$2:$D$5,2,0)</f>
        <v>F-101</v>
      </c>
      <c r="I1411" s="1" t="s">
        <v>72</v>
      </c>
      <c r="J1411" t="s">
        <v>492</v>
      </c>
      <c r="K1411" s="1">
        <v>39.979999999999997</v>
      </c>
      <c r="L1411" s="33">
        <f>Ahmed[[#This Row],[Sales]]*$L$1</f>
        <v>5996.9999999999991</v>
      </c>
      <c r="M1411" s="33"/>
      <c r="N14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11" s="33" t="str">
        <f>IF(Ahmed[[#This Row],[Sales]]&gt;=500,"High","low")</f>
        <v>low</v>
      </c>
      <c r="P1411" s="1">
        <v>2</v>
      </c>
      <c r="Q1411" s="1">
        <v>0</v>
      </c>
      <c r="R1411" s="2">
        <v>9.9949999999999974</v>
      </c>
      <c r="S1411" s="33">
        <f>Ahmed[[#This Row],[Profit]]-Ahmed[[#This Row],[Discount]]</f>
        <v>9.9949999999999974</v>
      </c>
    </row>
    <row r="1412" spans="1:19">
      <c r="A1412" s="1">
        <v>1410</v>
      </c>
      <c r="B1412" s="1" t="s">
        <v>65</v>
      </c>
      <c r="C1412" s="1" t="s">
        <v>49</v>
      </c>
      <c r="D1412" s="1" t="s">
        <v>264</v>
      </c>
      <c r="E1412" s="1" t="s">
        <v>180</v>
      </c>
      <c r="F1412" s="1" t="s">
        <v>61</v>
      </c>
      <c r="G1412" s="1" t="s">
        <v>53</v>
      </c>
      <c r="H1412" s="33" t="str">
        <f>VLOOKUP(Ahmed[[#This Row],[Category]],Code!$C$2:$D$5,2,0)</f>
        <v>F-101</v>
      </c>
      <c r="I1412" s="1" t="s">
        <v>68</v>
      </c>
      <c r="J1412" t="s">
        <v>1025</v>
      </c>
      <c r="K1412" s="1">
        <v>393.16500000000002</v>
      </c>
      <c r="L1412" s="33">
        <f>Ahmed[[#This Row],[Sales]]*$L$1</f>
        <v>58974.75</v>
      </c>
      <c r="M1412" s="33"/>
      <c r="N14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12" s="33" t="str">
        <f>IF(Ahmed[[#This Row],[Sales]]&gt;=500,"High","low")</f>
        <v>low</v>
      </c>
      <c r="P1412" s="1">
        <v>3</v>
      </c>
      <c r="Q1412" s="1">
        <v>0.5</v>
      </c>
      <c r="R1412" s="2">
        <v>-204.44580000000005</v>
      </c>
      <c r="S1412" s="33">
        <f>Ahmed[[#This Row],[Profit]]-Ahmed[[#This Row],[Discount]]</f>
        <v>-204.94580000000005</v>
      </c>
    </row>
    <row r="1413" spans="1:19">
      <c r="A1413" s="1">
        <v>1411</v>
      </c>
      <c r="B1413" s="1" t="s">
        <v>65</v>
      </c>
      <c r="C1413" s="1" t="s">
        <v>92</v>
      </c>
      <c r="D1413" s="1" t="s">
        <v>340</v>
      </c>
      <c r="E1413" s="1" t="s">
        <v>94</v>
      </c>
      <c r="F1413" s="1" t="s">
        <v>95</v>
      </c>
      <c r="G1413" s="1" t="s">
        <v>62</v>
      </c>
      <c r="H1413" s="33" t="str">
        <f>VLOOKUP(Ahmed[[#This Row],[Category]],Code!$C$2:$D$5,2,0)</f>
        <v>O-102</v>
      </c>
      <c r="I1413" s="1" t="s">
        <v>63</v>
      </c>
      <c r="J1413" t="s">
        <v>658</v>
      </c>
      <c r="K1413" s="1">
        <v>23.680000000000003</v>
      </c>
      <c r="L1413" s="33">
        <f>Ahmed[[#This Row],[Sales]]*$L$1</f>
        <v>3552.0000000000005</v>
      </c>
      <c r="M1413" s="33"/>
      <c r="N14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13" s="33" t="str">
        <f>IF(Ahmed[[#This Row],[Sales]]&gt;=500,"High","low")</f>
        <v>low</v>
      </c>
      <c r="P1413" s="1">
        <v>2</v>
      </c>
      <c r="Q1413" s="1">
        <v>0.2</v>
      </c>
      <c r="R1413" s="2">
        <v>8.879999999999999</v>
      </c>
      <c r="S1413" s="33">
        <f>Ahmed[[#This Row],[Profit]]-Ahmed[[#This Row],[Discount]]</f>
        <v>8.68</v>
      </c>
    </row>
    <row r="1414" spans="1:19">
      <c r="A1414" s="1">
        <v>1412</v>
      </c>
      <c r="B1414" s="1" t="s">
        <v>65</v>
      </c>
      <c r="C1414" s="1" t="s">
        <v>58</v>
      </c>
      <c r="D1414" s="1" t="s">
        <v>161</v>
      </c>
      <c r="E1414" s="1" t="s">
        <v>162</v>
      </c>
      <c r="F1414" s="1" t="s">
        <v>114</v>
      </c>
      <c r="G1414" s="1" t="s">
        <v>53</v>
      </c>
      <c r="H1414" s="33" t="str">
        <f>VLOOKUP(Ahmed[[#This Row],[Category]],Code!$C$2:$D$5,2,0)</f>
        <v>F-101</v>
      </c>
      <c r="I1414" s="1" t="s">
        <v>56</v>
      </c>
      <c r="J1414" t="s">
        <v>898</v>
      </c>
      <c r="K1414" s="1">
        <v>408.00599999999997</v>
      </c>
      <c r="L1414" s="33">
        <f>Ahmed[[#This Row],[Sales]]*$L$1</f>
        <v>61200.899999999994</v>
      </c>
      <c r="M1414" s="33"/>
      <c r="N14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14" s="33" t="str">
        <f>IF(Ahmed[[#This Row],[Sales]]&gt;=500,"High","low")</f>
        <v>low</v>
      </c>
      <c r="P1414" s="1">
        <v>2</v>
      </c>
      <c r="Q1414" s="1">
        <v>0.1</v>
      </c>
      <c r="R1414" s="2">
        <v>72.534400000000005</v>
      </c>
      <c r="S1414" s="33">
        <f>Ahmed[[#This Row],[Profit]]-Ahmed[[#This Row],[Discount]]</f>
        <v>72.434400000000011</v>
      </c>
    </row>
    <row r="1415" spans="1:19">
      <c r="A1415" s="1">
        <v>1413</v>
      </c>
      <c r="B1415" s="1" t="s">
        <v>65</v>
      </c>
      <c r="C1415" s="1" t="s">
        <v>58</v>
      </c>
      <c r="D1415" s="1" t="s">
        <v>161</v>
      </c>
      <c r="E1415" s="1" t="s">
        <v>162</v>
      </c>
      <c r="F1415" s="1" t="s">
        <v>114</v>
      </c>
      <c r="G1415" s="1" t="s">
        <v>53</v>
      </c>
      <c r="H1415" s="33" t="str">
        <f>VLOOKUP(Ahmed[[#This Row],[Category]],Code!$C$2:$D$5,2,0)</f>
        <v>F-101</v>
      </c>
      <c r="I1415" s="1" t="s">
        <v>72</v>
      </c>
      <c r="J1415" t="s">
        <v>722</v>
      </c>
      <c r="K1415" s="1">
        <v>165.28</v>
      </c>
      <c r="L1415" s="33">
        <f>Ahmed[[#This Row],[Sales]]*$L$1</f>
        <v>24792</v>
      </c>
      <c r="M1415" s="33"/>
      <c r="N14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15" s="33" t="str">
        <f>IF(Ahmed[[#This Row],[Sales]]&gt;=500,"High","low")</f>
        <v>low</v>
      </c>
      <c r="P1415" s="1">
        <v>4</v>
      </c>
      <c r="Q1415" s="1">
        <v>0</v>
      </c>
      <c r="R1415" s="2">
        <v>14.875200000000007</v>
      </c>
      <c r="S1415" s="33">
        <f>Ahmed[[#This Row],[Profit]]-Ahmed[[#This Row],[Discount]]</f>
        <v>14.875200000000007</v>
      </c>
    </row>
    <row r="1416" spans="1:19">
      <c r="A1416" s="1">
        <v>1414</v>
      </c>
      <c r="B1416" s="1" t="s">
        <v>65</v>
      </c>
      <c r="C1416" s="1" t="s">
        <v>49</v>
      </c>
      <c r="D1416" s="1" t="s">
        <v>161</v>
      </c>
      <c r="E1416" s="1" t="s">
        <v>162</v>
      </c>
      <c r="F1416" s="1" t="s">
        <v>114</v>
      </c>
      <c r="G1416" s="1" t="s">
        <v>62</v>
      </c>
      <c r="H1416" s="33" t="str">
        <f>VLOOKUP(Ahmed[[#This Row],[Category]],Code!$C$2:$D$5,2,0)</f>
        <v>O-102</v>
      </c>
      <c r="I1416" s="1" t="s">
        <v>79</v>
      </c>
      <c r="J1416" t="s">
        <v>1306</v>
      </c>
      <c r="K1416" s="1">
        <v>334.76800000000003</v>
      </c>
      <c r="L1416" s="33">
        <f>Ahmed[[#This Row],[Sales]]*$L$1</f>
        <v>50215.200000000004</v>
      </c>
      <c r="M1416" s="33"/>
      <c r="N14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16" s="33" t="str">
        <f>IF(Ahmed[[#This Row],[Sales]]&gt;=500,"High","low")</f>
        <v>low</v>
      </c>
      <c r="P1416" s="1">
        <v>7</v>
      </c>
      <c r="Q1416" s="1">
        <v>0.2</v>
      </c>
      <c r="R1416" s="2">
        <v>108.79959999999997</v>
      </c>
      <c r="S1416" s="33">
        <f>Ahmed[[#This Row],[Profit]]-Ahmed[[#This Row],[Discount]]</f>
        <v>108.59959999999997</v>
      </c>
    </row>
    <row r="1417" spans="1:19">
      <c r="A1417" s="1">
        <v>1415</v>
      </c>
      <c r="B1417" s="1" t="s">
        <v>48</v>
      </c>
      <c r="C1417" s="1" t="s">
        <v>92</v>
      </c>
      <c r="D1417" s="1" t="s">
        <v>672</v>
      </c>
      <c r="E1417" s="1" t="s">
        <v>60</v>
      </c>
      <c r="F1417" s="1" t="s">
        <v>61</v>
      </c>
      <c r="G1417" s="1" t="s">
        <v>76</v>
      </c>
      <c r="H1417" s="33" t="str">
        <f>VLOOKUP(Ahmed[[#This Row],[Category]],Code!$C$2:$D$5,2,0)</f>
        <v>T-103</v>
      </c>
      <c r="I1417" s="1" t="s">
        <v>118</v>
      </c>
      <c r="J1417" t="s">
        <v>1228</v>
      </c>
      <c r="K1417" s="1">
        <v>239.96999999999997</v>
      </c>
      <c r="L1417" s="33">
        <f>Ahmed[[#This Row],[Sales]]*$L$1</f>
        <v>35995.499999999993</v>
      </c>
      <c r="M1417" s="33"/>
      <c r="N14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17" s="33" t="str">
        <f>IF(Ahmed[[#This Row],[Sales]]&gt;=500,"High","low")</f>
        <v>low</v>
      </c>
      <c r="P1417" s="1">
        <v>3</v>
      </c>
      <c r="Q1417" s="1">
        <v>0</v>
      </c>
      <c r="R1417" s="2">
        <v>26.39670000000001</v>
      </c>
      <c r="S1417" s="33">
        <f>Ahmed[[#This Row],[Profit]]-Ahmed[[#This Row],[Discount]]</f>
        <v>26.39670000000001</v>
      </c>
    </row>
    <row r="1418" spans="1:19">
      <c r="A1418" s="1">
        <v>1416</v>
      </c>
      <c r="B1418" s="1" t="s">
        <v>48</v>
      </c>
      <c r="C1418" s="1" t="s">
        <v>92</v>
      </c>
      <c r="D1418" s="1" t="s">
        <v>672</v>
      </c>
      <c r="E1418" s="1" t="s">
        <v>60</v>
      </c>
      <c r="F1418" s="1" t="s">
        <v>61</v>
      </c>
      <c r="G1418" s="1" t="s">
        <v>53</v>
      </c>
      <c r="H1418" s="33" t="str">
        <f>VLOOKUP(Ahmed[[#This Row],[Category]],Code!$C$2:$D$5,2,0)</f>
        <v>F-101</v>
      </c>
      <c r="I1418" s="1" t="s">
        <v>72</v>
      </c>
      <c r="J1418" t="s">
        <v>1307</v>
      </c>
      <c r="K1418" s="1">
        <v>37.74</v>
      </c>
      <c r="L1418" s="33">
        <f>Ahmed[[#This Row],[Sales]]*$L$1</f>
        <v>5661</v>
      </c>
      <c r="M1418" s="33"/>
      <c r="N14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18" s="33" t="str">
        <f>IF(Ahmed[[#This Row],[Sales]]&gt;=500,"High","low")</f>
        <v>low</v>
      </c>
      <c r="P1418" s="1">
        <v>3</v>
      </c>
      <c r="Q1418" s="1">
        <v>0</v>
      </c>
      <c r="R1418" s="2">
        <v>12.831599999999996</v>
      </c>
      <c r="S1418" s="33">
        <f>Ahmed[[#This Row],[Profit]]-Ahmed[[#This Row],[Discount]]</f>
        <v>12.831599999999996</v>
      </c>
    </row>
    <row r="1419" spans="1:19">
      <c r="A1419" s="1">
        <v>1417</v>
      </c>
      <c r="B1419" s="1" t="s">
        <v>130</v>
      </c>
      <c r="C1419" s="1" t="s">
        <v>58</v>
      </c>
      <c r="D1419" s="1" t="s">
        <v>128</v>
      </c>
      <c r="E1419" s="1" t="s">
        <v>94</v>
      </c>
      <c r="F1419" s="1" t="s">
        <v>95</v>
      </c>
      <c r="G1419" s="1" t="s">
        <v>76</v>
      </c>
      <c r="H1419" s="33" t="str">
        <f>VLOOKUP(Ahmed[[#This Row],[Category]],Code!$C$2:$D$5,2,0)</f>
        <v>T-103</v>
      </c>
      <c r="I1419" s="1" t="s">
        <v>77</v>
      </c>
      <c r="J1419" t="s">
        <v>1308</v>
      </c>
      <c r="K1419" s="1">
        <v>946.34400000000005</v>
      </c>
      <c r="L1419" s="33">
        <f>Ahmed[[#This Row],[Sales]]*$L$1</f>
        <v>141951.6</v>
      </c>
      <c r="M1419" s="33"/>
      <c r="N14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19" s="33" t="str">
        <f>IF(Ahmed[[#This Row],[Sales]]&gt;=500,"High","low")</f>
        <v>High</v>
      </c>
      <c r="P1419" s="1">
        <v>7</v>
      </c>
      <c r="Q1419" s="1">
        <v>0.2</v>
      </c>
      <c r="R1419" s="2">
        <v>118.29299999999989</v>
      </c>
      <c r="S1419" s="33">
        <f>Ahmed[[#This Row],[Profit]]-Ahmed[[#This Row],[Discount]]</f>
        <v>118.09299999999989</v>
      </c>
    </row>
    <row r="1420" spans="1:19">
      <c r="A1420" s="1">
        <v>1418</v>
      </c>
      <c r="B1420" s="1" t="s">
        <v>130</v>
      </c>
      <c r="C1420" s="1" t="s">
        <v>58</v>
      </c>
      <c r="D1420" s="1" t="s">
        <v>128</v>
      </c>
      <c r="E1420" s="1" t="s">
        <v>94</v>
      </c>
      <c r="F1420" s="1" t="s">
        <v>95</v>
      </c>
      <c r="G1420" s="1" t="s">
        <v>76</v>
      </c>
      <c r="H1420" s="33" t="str">
        <f>VLOOKUP(Ahmed[[#This Row],[Category]],Code!$C$2:$D$5,2,0)</f>
        <v>T-103</v>
      </c>
      <c r="I1420" s="1" t="s">
        <v>118</v>
      </c>
      <c r="J1420" t="s">
        <v>1010</v>
      </c>
      <c r="K1420" s="1">
        <v>151.20000000000002</v>
      </c>
      <c r="L1420" s="33">
        <f>Ahmed[[#This Row],[Sales]]*$L$1</f>
        <v>22680.000000000004</v>
      </c>
      <c r="M1420" s="33"/>
      <c r="N14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20" s="33" t="str">
        <f>IF(Ahmed[[#This Row],[Sales]]&gt;=500,"High","low")</f>
        <v>low</v>
      </c>
      <c r="P1420" s="1">
        <v>3</v>
      </c>
      <c r="Q1420" s="1">
        <v>0.2</v>
      </c>
      <c r="R1420" s="2">
        <v>32.130000000000003</v>
      </c>
      <c r="S1420" s="33">
        <f>Ahmed[[#This Row],[Profit]]-Ahmed[[#This Row],[Discount]]</f>
        <v>31.930000000000003</v>
      </c>
    </row>
    <row r="1421" spans="1:19">
      <c r="A1421" s="1">
        <v>1419</v>
      </c>
      <c r="B1421" s="1" t="s">
        <v>130</v>
      </c>
      <c r="C1421" s="1" t="s">
        <v>58</v>
      </c>
      <c r="D1421" s="1" t="s">
        <v>128</v>
      </c>
      <c r="E1421" s="1" t="s">
        <v>94</v>
      </c>
      <c r="F1421" s="1" t="s">
        <v>95</v>
      </c>
      <c r="G1421" s="1" t="s">
        <v>53</v>
      </c>
      <c r="H1421" s="33" t="str">
        <f>VLOOKUP(Ahmed[[#This Row],[Category]],Code!$C$2:$D$5,2,0)</f>
        <v>F-101</v>
      </c>
      <c r="I1421" s="1" t="s">
        <v>72</v>
      </c>
      <c r="J1421" t="s">
        <v>159</v>
      </c>
      <c r="K1421" s="1">
        <v>4.9280000000000008</v>
      </c>
      <c r="L1421" s="33">
        <f>Ahmed[[#This Row],[Sales]]*$L$1</f>
        <v>739.20000000000016</v>
      </c>
      <c r="M1421" s="33"/>
      <c r="N1421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421" s="33" t="str">
        <f>IF(Ahmed[[#This Row],[Sales]]&gt;=500,"High","low")</f>
        <v>low</v>
      </c>
      <c r="P1421" s="1">
        <v>4</v>
      </c>
      <c r="Q1421" s="1">
        <v>0.6</v>
      </c>
      <c r="R1421" s="2">
        <v>-1.4783999999999997</v>
      </c>
      <c r="S1421" s="33">
        <f>Ahmed[[#This Row],[Profit]]-Ahmed[[#This Row],[Discount]]</f>
        <v>-2.0783999999999998</v>
      </c>
    </row>
    <row r="1422" spans="1:19">
      <c r="A1422" s="1">
        <v>1420</v>
      </c>
      <c r="B1422" s="1" t="s">
        <v>65</v>
      </c>
      <c r="C1422" s="1" t="s">
        <v>58</v>
      </c>
      <c r="D1422" s="1" t="s">
        <v>711</v>
      </c>
      <c r="E1422" s="1" t="s">
        <v>180</v>
      </c>
      <c r="F1422" s="1" t="s">
        <v>61</v>
      </c>
      <c r="G1422" s="1" t="s">
        <v>62</v>
      </c>
      <c r="H1422" s="33" t="str">
        <f>VLOOKUP(Ahmed[[#This Row],[Category]],Code!$C$2:$D$5,2,0)</f>
        <v>O-102</v>
      </c>
      <c r="I1422" s="1" t="s">
        <v>87</v>
      </c>
      <c r="J1422" t="s">
        <v>1309</v>
      </c>
      <c r="K1422" s="1">
        <v>86.272000000000006</v>
      </c>
      <c r="L1422" s="33">
        <f>Ahmed[[#This Row],[Sales]]*$L$1</f>
        <v>12940.800000000001</v>
      </c>
      <c r="M1422" s="33"/>
      <c r="N14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22" s="33" t="str">
        <f>IF(Ahmed[[#This Row],[Sales]]&gt;=500,"High","low")</f>
        <v>low</v>
      </c>
      <c r="P1422" s="1">
        <v>4</v>
      </c>
      <c r="Q1422" s="1">
        <v>0.2</v>
      </c>
      <c r="R1422" s="2">
        <v>31.273599999999998</v>
      </c>
      <c r="S1422" s="33">
        <f>Ahmed[[#This Row],[Profit]]-Ahmed[[#This Row],[Discount]]</f>
        <v>31.073599999999999</v>
      </c>
    </row>
    <row r="1423" spans="1:19">
      <c r="A1423" s="1">
        <v>1421</v>
      </c>
      <c r="B1423" s="1" t="s">
        <v>65</v>
      </c>
      <c r="C1423" s="1" t="s">
        <v>58</v>
      </c>
      <c r="D1423" s="1" t="s">
        <v>711</v>
      </c>
      <c r="E1423" s="1" t="s">
        <v>180</v>
      </c>
      <c r="F1423" s="1" t="s">
        <v>61</v>
      </c>
      <c r="G1423" s="1" t="s">
        <v>62</v>
      </c>
      <c r="H1423" s="33" t="str">
        <f>VLOOKUP(Ahmed[[#This Row],[Category]],Code!$C$2:$D$5,2,0)</f>
        <v>O-102</v>
      </c>
      <c r="I1423" s="1" t="s">
        <v>79</v>
      </c>
      <c r="J1423" t="s">
        <v>446</v>
      </c>
      <c r="K1423" s="1">
        <v>72.588000000000008</v>
      </c>
      <c r="L1423" s="33">
        <f>Ahmed[[#This Row],[Sales]]*$L$1</f>
        <v>10888.2</v>
      </c>
      <c r="M1423" s="33"/>
      <c r="N14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23" s="33" t="str">
        <f>IF(Ahmed[[#This Row],[Sales]]&gt;=500,"High","low")</f>
        <v>low</v>
      </c>
      <c r="P1423" s="1">
        <v>2</v>
      </c>
      <c r="Q1423" s="1">
        <v>0.7</v>
      </c>
      <c r="R1423" s="2">
        <v>-48.391999999999982</v>
      </c>
      <c r="S1423" s="33">
        <f>Ahmed[[#This Row],[Profit]]-Ahmed[[#This Row],[Discount]]</f>
        <v>-49.091999999999985</v>
      </c>
    </row>
    <row r="1424" spans="1:19">
      <c r="A1424" s="1">
        <v>1422</v>
      </c>
      <c r="B1424" s="1" t="s">
        <v>65</v>
      </c>
      <c r="C1424" s="1" t="s">
        <v>58</v>
      </c>
      <c r="D1424" s="1" t="s">
        <v>711</v>
      </c>
      <c r="E1424" s="1" t="s">
        <v>180</v>
      </c>
      <c r="F1424" s="1" t="s">
        <v>61</v>
      </c>
      <c r="G1424" s="1" t="s">
        <v>62</v>
      </c>
      <c r="H1424" s="33" t="str">
        <f>VLOOKUP(Ahmed[[#This Row],[Category]],Code!$C$2:$D$5,2,0)</f>
        <v>O-102</v>
      </c>
      <c r="I1424" s="1" t="s">
        <v>81</v>
      </c>
      <c r="J1424" t="s">
        <v>1310</v>
      </c>
      <c r="K1424" s="1">
        <v>60.672000000000004</v>
      </c>
      <c r="L1424" s="33">
        <f>Ahmed[[#This Row],[Sales]]*$L$1</f>
        <v>9100.8000000000011</v>
      </c>
      <c r="M1424" s="33"/>
      <c r="N14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24" s="33" t="str">
        <f>IF(Ahmed[[#This Row],[Sales]]&gt;=500,"High","low")</f>
        <v>low</v>
      </c>
      <c r="P1424" s="1">
        <v>2</v>
      </c>
      <c r="Q1424" s="1">
        <v>0.2</v>
      </c>
      <c r="R1424" s="2">
        <v>14.409600000000003</v>
      </c>
      <c r="S1424" s="33">
        <f>Ahmed[[#This Row],[Profit]]-Ahmed[[#This Row],[Discount]]</f>
        <v>14.209600000000004</v>
      </c>
    </row>
    <row r="1425" spans="1:19">
      <c r="A1425" s="1">
        <v>1423</v>
      </c>
      <c r="B1425" s="1" t="s">
        <v>65</v>
      </c>
      <c r="C1425" s="1" t="s">
        <v>58</v>
      </c>
      <c r="D1425" s="1" t="s">
        <v>711</v>
      </c>
      <c r="E1425" s="1" t="s">
        <v>180</v>
      </c>
      <c r="F1425" s="1" t="s">
        <v>61</v>
      </c>
      <c r="G1425" s="1" t="s">
        <v>62</v>
      </c>
      <c r="H1425" s="33" t="str">
        <f>VLOOKUP(Ahmed[[#This Row],[Category]],Code!$C$2:$D$5,2,0)</f>
        <v>O-102</v>
      </c>
      <c r="I1425" s="1" t="s">
        <v>79</v>
      </c>
      <c r="J1425" t="s">
        <v>979</v>
      </c>
      <c r="K1425" s="1">
        <v>77.031000000000006</v>
      </c>
      <c r="L1425" s="33">
        <f>Ahmed[[#This Row],[Sales]]*$L$1</f>
        <v>11554.650000000001</v>
      </c>
      <c r="M1425" s="33"/>
      <c r="N14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25" s="33" t="str">
        <f>IF(Ahmed[[#This Row],[Sales]]&gt;=500,"High","low")</f>
        <v>low</v>
      </c>
      <c r="P1425" s="1">
        <v>9</v>
      </c>
      <c r="Q1425" s="1">
        <v>0.7</v>
      </c>
      <c r="R1425" s="2">
        <v>-59.057100000000005</v>
      </c>
      <c r="S1425" s="33">
        <f>Ahmed[[#This Row],[Profit]]-Ahmed[[#This Row],[Discount]]</f>
        <v>-59.757100000000008</v>
      </c>
    </row>
    <row r="1426" spans="1:19">
      <c r="A1426" s="1">
        <v>1424</v>
      </c>
      <c r="B1426" s="1" t="s">
        <v>65</v>
      </c>
      <c r="C1426" s="1" t="s">
        <v>58</v>
      </c>
      <c r="D1426" s="1" t="s">
        <v>711</v>
      </c>
      <c r="E1426" s="1" t="s">
        <v>180</v>
      </c>
      <c r="F1426" s="1" t="s">
        <v>61</v>
      </c>
      <c r="G1426" s="1" t="s">
        <v>62</v>
      </c>
      <c r="H1426" s="33" t="str">
        <f>VLOOKUP(Ahmed[[#This Row],[Category]],Code!$C$2:$D$5,2,0)</f>
        <v>O-102</v>
      </c>
      <c r="I1426" s="1" t="s">
        <v>70</v>
      </c>
      <c r="J1426" t="s">
        <v>566</v>
      </c>
      <c r="K1426" s="1">
        <v>119.90400000000001</v>
      </c>
      <c r="L1426" s="33">
        <f>Ahmed[[#This Row],[Sales]]*$L$1</f>
        <v>17985.600000000002</v>
      </c>
      <c r="M1426" s="33"/>
      <c r="N14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26" s="33" t="str">
        <f>IF(Ahmed[[#This Row],[Sales]]&gt;=500,"High","low")</f>
        <v>low</v>
      </c>
      <c r="P1426" s="1">
        <v>6</v>
      </c>
      <c r="Q1426" s="1">
        <v>0.2</v>
      </c>
      <c r="R1426" s="2">
        <v>-1.4988000000000135</v>
      </c>
      <c r="S1426" s="33">
        <f>Ahmed[[#This Row],[Profit]]-Ahmed[[#This Row],[Discount]]</f>
        <v>-1.6988000000000134</v>
      </c>
    </row>
    <row r="1427" spans="1:19">
      <c r="A1427" s="1">
        <v>1425</v>
      </c>
      <c r="B1427" s="1" t="s">
        <v>65</v>
      </c>
      <c r="C1427" s="1" t="s">
        <v>58</v>
      </c>
      <c r="D1427" s="1" t="s">
        <v>711</v>
      </c>
      <c r="E1427" s="1" t="s">
        <v>180</v>
      </c>
      <c r="F1427" s="1" t="s">
        <v>61</v>
      </c>
      <c r="G1427" s="1" t="s">
        <v>76</v>
      </c>
      <c r="H1427" s="33" t="str">
        <f>VLOOKUP(Ahmed[[#This Row],[Category]],Code!$C$2:$D$5,2,0)</f>
        <v>T-103</v>
      </c>
      <c r="I1427" s="1" t="s">
        <v>77</v>
      </c>
      <c r="J1427" t="s">
        <v>1311</v>
      </c>
      <c r="K1427" s="1">
        <v>263.96000000000004</v>
      </c>
      <c r="L1427" s="33">
        <f>Ahmed[[#This Row],[Sales]]*$L$1</f>
        <v>39594.000000000007</v>
      </c>
      <c r="M1427" s="33"/>
      <c r="N14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27" s="33" t="str">
        <f>IF(Ahmed[[#This Row],[Sales]]&gt;=500,"High","low")</f>
        <v>low</v>
      </c>
      <c r="P1427" s="1">
        <v>5</v>
      </c>
      <c r="Q1427" s="1">
        <v>0.2</v>
      </c>
      <c r="R1427" s="2">
        <v>23.096500000000006</v>
      </c>
      <c r="S1427" s="33">
        <f>Ahmed[[#This Row],[Profit]]-Ahmed[[#This Row],[Discount]]</f>
        <v>22.896500000000007</v>
      </c>
    </row>
    <row r="1428" spans="1:19">
      <c r="A1428" s="1">
        <v>1426</v>
      </c>
      <c r="B1428" s="1" t="s">
        <v>65</v>
      </c>
      <c r="C1428" s="1" t="s">
        <v>58</v>
      </c>
      <c r="D1428" s="1" t="s">
        <v>711</v>
      </c>
      <c r="E1428" s="1" t="s">
        <v>180</v>
      </c>
      <c r="F1428" s="1" t="s">
        <v>61</v>
      </c>
      <c r="G1428" s="1" t="s">
        <v>62</v>
      </c>
      <c r="H1428" s="33" t="str">
        <f>VLOOKUP(Ahmed[[#This Row],[Category]],Code!$C$2:$D$5,2,0)</f>
        <v>O-102</v>
      </c>
      <c r="I1428" s="1" t="s">
        <v>70</v>
      </c>
      <c r="J1428" t="s">
        <v>647</v>
      </c>
      <c r="K1428" s="1">
        <v>363.64800000000002</v>
      </c>
      <c r="L1428" s="33">
        <f>Ahmed[[#This Row],[Sales]]*$L$1</f>
        <v>54547.200000000004</v>
      </c>
      <c r="M1428" s="33"/>
      <c r="N14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28" s="33" t="str">
        <f>IF(Ahmed[[#This Row],[Sales]]&gt;=500,"High","low")</f>
        <v>low</v>
      </c>
      <c r="P1428" s="1">
        <v>4</v>
      </c>
      <c r="Q1428" s="1">
        <v>0.2</v>
      </c>
      <c r="R1428" s="2">
        <v>-86.366400000000027</v>
      </c>
      <c r="S1428" s="33">
        <f>Ahmed[[#This Row],[Profit]]-Ahmed[[#This Row],[Discount]]</f>
        <v>-86.56640000000003</v>
      </c>
    </row>
    <row r="1429" spans="1:19">
      <c r="A1429" s="1">
        <v>1427</v>
      </c>
      <c r="B1429" s="1" t="s">
        <v>48</v>
      </c>
      <c r="C1429" s="1" t="s">
        <v>58</v>
      </c>
      <c r="D1429" s="1" t="s">
        <v>958</v>
      </c>
      <c r="E1429" s="1" t="s">
        <v>60</v>
      </c>
      <c r="F1429" s="1" t="s">
        <v>61</v>
      </c>
      <c r="G1429" s="1" t="s">
        <v>62</v>
      </c>
      <c r="H1429" s="33" t="str">
        <f>VLOOKUP(Ahmed[[#This Row],[Category]],Code!$C$2:$D$5,2,0)</f>
        <v>O-102</v>
      </c>
      <c r="I1429" s="1" t="s">
        <v>79</v>
      </c>
      <c r="J1429" t="s">
        <v>772</v>
      </c>
      <c r="K1429" s="1">
        <v>9.7280000000000015</v>
      </c>
      <c r="L1429" s="33">
        <f>Ahmed[[#This Row],[Sales]]*$L$1</f>
        <v>1459.2000000000003</v>
      </c>
      <c r="M1429" s="33"/>
      <c r="N142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29" s="33" t="str">
        <f>IF(Ahmed[[#This Row],[Sales]]&gt;=500,"High","low")</f>
        <v>low</v>
      </c>
      <c r="P1429" s="1">
        <v>2</v>
      </c>
      <c r="Q1429" s="1">
        <v>0.2</v>
      </c>
      <c r="R1429" s="2">
        <v>3.283199999999999</v>
      </c>
      <c r="S1429" s="33">
        <f>Ahmed[[#This Row],[Profit]]-Ahmed[[#This Row],[Discount]]</f>
        <v>3.0831999999999988</v>
      </c>
    </row>
    <row r="1430" spans="1:19">
      <c r="A1430" s="1">
        <v>1428</v>
      </c>
      <c r="B1430" s="1" t="s">
        <v>48</v>
      </c>
      <c r="C1430" s="1" t="s">
        <v>58</v>
      </c>
      <c r="D1430" s="1" t="s">
        <v>958</v>
      </c>
      <c r="E1430" s="1" t="s">
        <v>60</v>
      </c>
      <c r="F1430" s="1" t="s">
        <v>61</v>
      </c>
      <c r="G1430" s="1" t="s">
        <v>62</v>
      </c>
      <c r="H1430" s="33" t="str">
        <f>VLOOKUP(Ahmed[[#This Row],[Category]],Code!$C$2:$D$5,2,0)</f>
        <v>O-102</v>
      </c>
      <c r="I1430" s="1" t="s">
        <v>123</v>
      </c>
      <c r="J1430" t="s">
        <v>250</v>
      </c>
      <c r="K1430" s="1">
        <v>14.75</v>
      </c>
      <c r="L1430" s="33">
        <f>Ahmed[[#This Row],[Sales]]*$L$1</f>
        <v>2212.5</v>
      </c>
      <c r="M1430" s="33"/>
      <c r="N14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30" s="33" t="str">
        <f>IF(Ahmed[[#This Row],[Sales]]&gt;=500,"High","low")</f>
        <v>low</v>
      </c>
      <c r="P1430" s="1">
        <v>5</v>
      </c>
      <c r="Q1430" s="1">
        <v>0</v>
      </c>
      <c r="R1430" s="2">
        <v>7.08</v>
      </c>
      <c r="S1430" s="33">
        <f>Ahmed[[#This Row],[Profit]]-Ahmed[[#This Row],[Discount]]</f>
        <v>7.08</v>
      </c>
    </row>
    <row r="1431" spans="1:19">
      <c r="A1431" s="1">
        <v>1429</v>
      </c>
      <c r="B1431" s="1" t="s">
        <v>48</v>
      </c>
      <c r="C1431" s="1" t="s">
        <v>58</v>
      </c>
      <c r="D1431" s="1" t="s">
        <v>958</v>
      </c>
      <c r="E1431" s="1" t="s">
        <v>60</v>
      </c>
      <c r="F1431" s="1" t="s">
        <v>61</v>
      </c>
      <c r="G1431" s="1" t="s">
        <v>62</v>
      </c>
      <c r="H1431" s="33" t="str">
        <f>VLOOKUP(Ahmed[[#This Row],[Category]],Code!$C$2:$D$5,2,0)</f>
        <v>O-102</v>
      </c>
      <c r="I1431" s="1" t="s">
        <v>79</v>
      </c>
      <c r="J1431" t="s">
        <v>1312</v>
      </c>
      <c r="K1431" s="1">
        <v>29.800000000000004</v>
      </c>
      <c r="L1431" s="33">
        <f>Ahmed[[#This Row],[Sales]]*$L$1</f>
        <v>4470.0000000000009</v>
      </c>
      <c r="M1431" s="33"/>
      <c r="N14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31" s="33" t="str">
        <f>IF(Ahmed[[#This Row],[Sales]]&gt;=500,"High","low")</f>
        <v>low</v>
      </c>
      <c r="P1431" s="1">
        <v>5</v>
      </c>
      <c r="Q1431" s="1">
        <v>0.2</v>
      </c>
      <c r="R1431" s="2">
        <v>9.3124999999999982</v>
      </c>
      <c r="S1431" s="33">
        <f>Ahmed[[#This Row],[Profit]]-Ahmed[[#This Row],[Discount]]</f>
        <v>9.1124999999999989</v>
      </c>
    </row>
    <row r="1432" spans="1:19">
      <c r="A1432" s="1">
        <v>1430</v>
      </c>
      <c r="B1432" s="1" t="s">
        <v>48</v>
      </c>
      <c r="C1432" s="1" t="s">
        <v>58</v>
      </c>
      <c r="D1432" s="1" t="s">
        <v>958</v>
      </c>
      <c r="E1432" s="1" t="s">
        <v>60</v>
      </c>
      <c r="F1432" s="1" t="s">
        <v>61</v>
      </c>
      <c r="G1432" s="1" t="s">
        <v>62</v>
      </c>
      <c r="H1432" s="33" t="str">
        <f>VLOOKUP(Ahmed[[#This Row],[Category]],Code!$C$2:$D$5,2,0)</f>
        <v>O-102</v>
      </c>
      <c r="I1432" s="1" t="s">
        <v>63</v>
      </c>
      <c r="J1432" t="s">
        <v>840</v>
      </c>
      <c r="K1432" s="1">
        <v>427.42</v>
      </c>
      <c r="L1432" s="33">
        <f>Ahmed[[#This Row],[Sales]]*$L$1</f>
        <v>64113</v>
      </c>
      <c r="M1432" s="33"/>
      <c r="N14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32" s="33" t="str">
        <f>IF(Ahmed[[#This Row],[Sales]]&gt;=500,"High","low")</f>
        <v>low</v>
      </c>
      <c r="P1432" s="1">
        <v>14</v>
      </c>
      <c r="Q1432" s="1">
        <v>0</v>
      </c>
      <c r="R1432" s="2">
        <v>196.61320000000001</v>
      </c>
      <c r="S1432" s="33">
        <f>Ahmed[[#This Row],[Profit]]-Ahmed[[#This Row],[Discount]]</f>
        <v>196.61320000000001</v>
      </c>
    </row>
    <row r="1433" spans="1:19">
      <c r="A1433" s="1">
        <v>1431</v>
      </c>
      <c r="B1433" s="1" t="s">
        <v>65</v>
      </c>
      <c r="C1433" s="1" t="s">
        <v>49</v>
      </c>
      <c r="D1433" s="1" t="s">
        <v>247</v>
      </c>
      <c r="E1433" s="1" t="s">
        <v>248</v>
      </c>
      <c r="F1433" s="1" t="s">
        <v>114</v>
      </c>
      <c r="G1433" s="1" t="s">
        <v>76</v>
      </c>
      <c r="H1433" s="33" t="str">
        <f>VLOOKUP(Ahmed[[#This Row],[Category]],Code!$C$2:$D$5,2,0)</f>
        <v>T-103</v>
      </c>
      <c r="I1433" s="1" t="s">
        <v>77</v>
      </c>
      <c r="J1433" t="s">
        <v>767</v>
      </c>
      <c r="K1433" s="1">
        <v>220.75200000000001</v>
      </c>
      <c r="L1433" s="33">
        <f>Ahmed[[#This Row],[Sales]]*$L$1</f>
        <v>33112.800000000003</v>
      </c>
      <c r="M1433" s="33"/>
      <c r="N14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33" s="33" t="str">
        <f>IF(Ahmed[[#This Row],[Sales]]&gt;=500,"High","low")</f>
        <v>low</v>
      </c>
      <c r="P1433" s="1">
        <v>8</v>
      </c>
      <c r="Q1433" s="1">
        <v>0.4</v>
      </c>
      <c r="R1433" s="2">
        <v>-40.47120000000001</v>
      </c>
      <c r="S1433" s="33">
        <f>Ahmed[[#This Row],[Profit]]-Ahmed[[#This Row],[Discount]]</f>
        <v>-40.871200000000009</v>
      </c>
    </row>
    <row r="1434" spans="1:19">
      <c r="A1434" s="1">
        <v>1432</v>
      </c>
      <c r="B1434" s="1" t="s">
        <v>48</v>
      </c>
      <c r="C1434" s="1" t="s">
        <v>49</v>
      </c>
      <c r="D1434" s="1" t="s">
        <v>938</v>
      </c>
      <c r="E1434" s="1" t="s">
        <v>199</v>
      </c>
      <c r="F1434" s="1" t="s">
        <v>52</v>
      </c>
      <c r="G1434" s="1" t="s">
        <v>62</v>
      </c>
      <c r="H1434" s="33" t="str">
        <f>VLOOKUP(Ahmed[[#This Row],[Category]],Code!$C$2:$D$5,2,0)</f>
        <v>O-102</v>
      </c>
      <c r="I1434" s="1" t="s">
        <v>79</v>
      </c>
      <c r="J1434" t="s">
        <v>1313</v>
      </c>
      <c r="K1434" s="1">
        <v>152.76</v>
      </c>
      <c r="L1434" s="33">
        <f>Ahmed[[#This Row],[Sales]]*$L$1</f>
        <v>22914</v>
      </c>
      <c r="M1434" s="33"/>
      <c r="N14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34" s="33" t="str">
        <f>IF(Ahmed[[#This Row],[Sales]]&gt;=500,"High","low")</f>
        <v>low</v>
      </c>
      <c r="P1434" s="1">
        <v>6</v>
      </c>
      <c r="Q1434" s="1">
        <v>0</v>
      </c>
      <c r="R1434" s="2">
        <v>74.852400000000003</v>
      </c>
      <c r="S1434" s="33">
        <f>Ahmed[[#This Row],[Profit]]-Ahmed[[#This Row],[Discount]]</f>
        <v>74.852400000000003</v>
      </c>
    </row>
    <row r="1435" spans="1:19">
      <c r="A1435" s="1">
        <v>1433</v>
      </c>
      <c r="B1435" s="1" t="s">
        <v>48</v>
      </c>
      <c r="C1435" s="1" t="s">
        <v>49</v>
      </c>
      <c r="D1435" s="1" t="s">
        <v>938</v>
      </c>
      <c r="E1435" s="1" t="s">
        <v>199</v>
      </c>
      <c r="F1435" s="1" t="s">
        <v>52</v>
      </c>
      <c r="G1435" s="1" t="s">
        <v>62</v>
      </c>
      <c r="H1435" s="33" t="str">
        <f>VLOOKUP(Ahmed[[#This Row],[Category]],Code!$C$2:$D$5,2,0)</f>
        <v>O-102</v>
      </c>
      <c r="I1435" s="1" t="s">
        <v>278</v>
      </c>
      <c r="J1435" t="s">
        <v>761</v>
      </c>
      <c r="K1435" s="1">
        <v>7.27</v>
      </c>
      <c r="L1435" s="33">
        <f>Ahmed[[#This Row],[Sales]]*$L$1</f>
        <v>1090.5</v>
      </c>
      <c r="M1435" s="33"/>
      <c r="N143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35" s="33" t="str">
        <f>IF(Ahmed[[#This Row],[Sales]]&gt;=500,"High","low")</f>
        <v>low</v>
      </c>
      <c r="P1435" s="1">
        <v>1</v>
      </c>
      <c r="Q1435" s="1">
        <v>0</v>
      </c>
      <c r="R1435" s="2">
        <v>1.9629000000000003</v>
      </c>
      <c r="S1435" s="33">
        <f>Ahmed[[#This Row],[Profit]]-Ahmed[[#This Row],[Discount]]</f>
        <v>1.9629000000000003</v>
      </c>
    </row>
    <row r="1436" spans="1:19">
      <c r="A1436" s="1">
        <v>1434</v>
      </c>
      <c r="B1436" s="1" t="s">
        <v>48</v>
      </c>
      <c r="C1436" s="1" t="s">
        <v>49</v>
      </c>
      <c r="D1436" s="1" t="s">
        <v>938</v>
      </c>
      <c r="E1436" s="1" t="s">
        <v>199</v>
      </c>
      <c r="F1436" s="1" t="s">
        <v>52</v>
      </c>
      <c r="G1436" s="1" t="s">
        <v>53</v>
      </c>
      <c r="H1436" s="33" t="str">
        <f>VLOOKUP(Ahmed[[#This Row],[Category]],Code!$C$2:$D$5,2,0)</f>
        <v>F-101</v>
      </c>
      <c r="I1436" s="1" t="s">
        <v>56</v>
      </c>
      <c r="J1436" t="s">
        <v>191</v>
      </c>
      <c r="K1436" s="1">
        <v>1819.8600000000001</v>
      </c>
      <c r="L1436" s="33">
        <f>Ahmed[[#This Row],[Sales]]*$L$1</f>
        <v>272979</v>
      </c>
      <c r="M1436" s="33"/>
      <c r="N14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36" s="33" t="str">
        <f>IF(Ahmed[[#This Row],[Sales]]&gt;=500,"High","low")</f>
        <v>High</v>
      </c>
      <c r="P1436" s="1">
        <v>14</v>
      </c>
      <c r="Q1436" s="1">
        <v>0</v>
      </c>
      <c r="R1436" s="2">
        <v>163.78740000000002</v>
      </c>
      <c r="S1436" s="33">
        <f>Ahmed[[#This Row],[Profit]]-Ahmed[[#This Row],[Discount]]</f>
        <v>163.78740000000002</v>
      </c>
    </row>
    <row r="1437" spans="1:19">
      <c r="A1437" s="1">
        <v>1435</v>
      </c>
      <c r="B1437" s="1" t="s">
        <v>65</v>
      </c>
      <c r="C1437" s="1" t="s">
        <v>49</v>
      </c>
      <c r="D1437" s="1" t="s">
        <v>89</v>
      </c>
      <c r="E1437" s="1" t="s">
        <v>90</v>
      </c>
      <c r="F1437" s="1" t="s">
        <v>61</v>
      </c>
      <c r="G1437" s="1" t="s">
        <v>62</v>
      </c>
      <c r="H1437" s="33" t="str">
        <f>VLOOKUP(Ahmed[[#This Row],[Category]],Code!$C$2:$D$5,2,0)</f>
        <v>O-102</v>
      </c>
      <c r="I1437" s="1" t="s">
        <v>87</v>
      </c>
      <c r="J1437" t="s">
        <v>1314</v>
      </c>
      <c r="K1437" s="1">
        <v>33.9</v>
      </c>
      <c r="L1437" s="33">
        <f>Ahmed[[#This Row],[Sales]]*$L$1</f>
        <v>5085</v>
      </c>
      <c r="M1437" s="33"/>
      <c r="N14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37" s="33" t="str">
        <f>IF(Ahmed[[#This Row],[Sales]]&gt;=500,"High","low")</f>
        <v>low</v>
      </c>
      <c r="P1437" s="1">
        <v>5</v>
      </c>
      <c r="Q1437" s="1">
        <v>0</v>
      </c>
      <c r="R1437" s="2">
        <v>15.593999999999999</v>
      </c>
      <c r="S1437" s="33">
        <f>Ahmed[[#This Row],[Profit]]-Ahmed[[#This Row],[Discount]]</f>
        <v>15.593999999999999</v>
      </c>
    </row>
    <row r="1438" spans="1:19">
      <c r="A1438" s="1">
        <v>1436</v>
      </c>
      <c r="B1438" s="1" t="s">
        <v>65</v>
      </c>
      <c r="C1438" s="1" t="s">
        <v>49</v>
      </c>
      <c r="D1438" s="1" t="s">
        <v>1315</v>
      </c>
      <c r="E1438" s="1" t="s">
        <v>248</v>
      </c>
      <c r="F1438" s="1" t="s">
        <v>114</v>
      </c>
      <c r="G1438" s="1" t="s">
        <v>62</v>
      </c>
      <c r="H1438" s="33" t="str">
        <f>VLOOKUP(Ahmed[[#This Row],[Category]],Code!$C$2:$D$5,2,0)</f>
        <v>O-102</v>
      </c>
      <c r="I1438" s="1" t="s">
        <v>87</v>
      </c>
      <c r="J1438" t="s">
        <v>1316</v>
      </c>
      <c r="K1438" s="1">
        <v>31.104000000000006</v>
      </c>
      <c r="L1438" s="33">
        <f>Ahmed[[#This Row],[Sales]]*$L$1</f>
        <v>4665.6000000000013</v>
      </c>
      <c r="M1438" s="33"/>
      <c r="N14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38" s="33" t="str">
        <f>IF(Ahmed[[#This Row],[Sales]]&gt;=500,"High","low")</f>
        <v>low</v>
      </c>
      <c r="P1438" s="1">
        <v>6</v>
      </c>
      <c r="Q1438" s="1">
        <v>0.2</v>
      </c>
      <c r="R1438" s="2">
        <v>10.8864</v>
      </c>
      <c r="S1438" s="33">
        <f>Ahmed[[#This Row],[Profit]]-Ahmed[[#This Row],[Discount]]</f>
        <v>10.686400000000001</v>
      </c>
    </row>
    <row r="1439" spans="1:19">
      <c r="A1439" s="1">
        <v>1437</v>
      </c>
      <c r="B1439" s="1" t="s">
        <v>65</v>
      </c>
      <c r="C1439" s="1" t="s">
        <v>49</v>
      </c>
      <c r="D1439" s="1" t="s">
        <v>1315</v>
      </c>
      <c r="E1439" s="1" t="s">
        <v>248</v>
      </c>
      <c r="F1439" s="1" t="s">
        <v>114</v>
      </c>
      <c r="G1439" s="1" t="s">
        <v>62</v>
      </c>
      <c r="H1439" s="33" t="str">
        <f>VLOOKUP(Ahmed[[#This Row],[Category]],Code!$C$2:$D$5,2,0)</f>
        <v>O-102</v>
      </c>
      <c r="I1439" s="1" t="s">
        <v>74</v>
      </c>
      <c r="J1439" t="s">
        <v>1273</v>
      </c>
      <c r="K1439" s="1">
        <v>5.2480000000000002</v>
      </c>
      <c r="L1439" s="33">
        <f>Ahmed[[#This Row],[Sales]]*$L$1</f>
        <v>787.2</v>
      </c>
      <c r="M1439" s="33"/>
      <c r="N1439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439" s="33" t="str">
        <f>IF(Ahmed[[#This Row],[Sales]]&gt;=500,"High","low")</f>
        <v>low</v>
      </c>
      <c r="P1439" s="1">
        <v>2</v>
      </c>
      <c r="Q1439" s="1">
        <v>0.2</v>
      </c>
      <c r="R1439" s="2">
        <v>0.59039999999999915</v>
      </c>
      <c r="S1439" s="33">
        <f>Ahmed[[#This Row],[Profit]]-Ahmed[[#This Row],[Discount]]</f>
        <v>0.39039999999999914</v>
      </c>
    </row>
    <row r="1440" spans="1:19">
      <c r="A1440" s="1">
        <v>1438</v>
      </c>
      <c r="B1440" s="1" t="s">
        <v>528</v>
      </c>
      <c r="C1440" s="1" t="s">
        <v>49</v>
      </c>
      <c r="D1440" s="1" t="s">
        <v>642</v>
      </c>
      <c r="E1440" s="1" t="s">
        <v>94</v>
      </c>
      <c r="F1440" s="1" t="s">
        <v>95</v>
      </c>
      <c r="G1440" s="1" t="s">
        <v>76</v>
      </c>
      <c r="H1440" s="33" t="str">
        <f>VLOOKUP(Ahmed[[#This Row],[Category]],Code!$C$2:$D$5,2,0)</f>
        <v>T-103</v>
      </c>
      <c r="I1440" s="1" t="s">
        <v>118</v>
      </c>
      <c r="J1440" t="s">
        <v>1317</v>
      </c>
      <c r="K1440" s="1">
        <v>263.88</v>
      </c>
      <c r="L1440" s="33">
        <f>Ahmed[[#This Row],[Sales]]*$L$1</f>
        <v>39582</v>
      </c>
      <c r="M1440" s="33"/>
      <c r="N14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40" s="33" t="str">
        <f>IF(Ahmed[[#This Row],[Sales]]&gt;=500,"High","low")</f>
        <v>low</v>
      </c>
      <c r="P1440" s="1">
        <v>3</v>
      </c>
      <c r="Q1440" s="1">
        <v>0.2</v>
      </c>
      <c r="R1440" s="2">
        <v>42.880500000000012</v>
      </c>
      <c r="S1440" s="33">
        <f>Ahmed[[#This Row],[Profit]]-Ahmed[[#This Row],[Discount]]</f>
        <v>42.680500000000009</v>
      </c>
    </row>
    <row r="1441" spans="1:19">
      <c r="A1441" s="1">
        <v>1439</v>
      </c>
      <c r="B1441" s="1" t="s">
        <v>528</v>
      </c>
      <c r="C1441" s="1" t="s">
        <v>49</v>
      </c>
      <c r="D1441" s="1" t="s">
        <v>642</v>
      </c>
      <c r="E1441" s="1" t="s">
        <v>94</v>
      </c>
      <c r="F1441" s="1" t="s">
        <v>95</v>
      </c>
      <c r="G1441" s="1" t="s">
        <v>53</v>
      </c>
      <c r="H1441" s="33" t="str">
        <f>VLOOKUP(Ahmed[[#This Row],[Category]],Code!$C$2:$D$5,2,0)</f>
        <v>F-101</v>
      </c>
      <c r="I1441" s="1" t="s">
        <v>56</v>
      </c>
      <c r="J1441" t="s">
        <v>725</v>
      </c>
      <c r="K1441" s="1">
        <v>2453.4299999999998</v>
      </c>
      <c r="L1441" s="33">
        <f>Ahmed[[#This Row],[Sales]]*$L$1</f>
        <v>368014.5</v>
      </c>
      <c r="M1441" s="33"/>
      <c r="N14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41" s="33" t="str">
        <f>IF(Ahmed[[#This Row],[Sales]]&gt;=500,"High","low")</f>
        <v>High</v>
      </c>
      <c r="P1441" s="1">
        <v>5</v>
      </c>
      <c r="Q1441" s="1">
        <v>0.3</v>
      </c>
      <c r="R1441" s="2">
        <v>-350.4899999999999</v>
      </c>
      <c r="S1441" s="33">
        <f>Ahmed[[#This Row],[Profit]]-Ahmed[[#This Row],[Discount]]</f>
        <v>-350.78999999999991</v>
      </c>
    </row>
    <row r="1442" spans="1:19">
      <c r="A1442" s="1">
        <v>1440</v>
      </c>
      <c r="B1442" s="1" t="s">
        <v>48</v>
      </c>
      <c r="C1442" s="1" t="s">
        <v>49</v>
      </c>
      <c r="D1442" s="1" t="s">
        <v>1239</v>
      </c>
      <c r="E1442" s="1" t="s">
        <v>565</v>
      </c>
      <c r="F1442" s="1" t="s">
        <v>114</v>
      </c>
      <c r="G1442" s="1" t="s">
        <v>62</v>
      </c>
      <c r="H1442" s="33" t="str">
        <f>VLOOKUP(Ahmed[[#This Row],[Category]],Code!$C$2:$D$5,2,0)</f>
        <v>O-102</v>
      </c>
      <c r="I1442" s="1" t="s">
        <v>79</v>
      </c>
      <c r="J1442" t="s">
        <v>501</v>
      </c>
      <c r="K1442" s="1">
        <v>29.700000000000003</v>
      </c>
      <c r="L1442" s="33">
        <f>Ahmed[[#This Row],[Sales]]*$L$1</f>
        <v>4455</v>
      </c>
      <c r="M1442" s="33"/>
      <c r="N14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42" s="33" t="str">
        <f>IF(Ahmed[[#This Row],[Sales]]&gt;=500,"High","low")</f>
        <v>low</v>
      </c>
      <c r="P1442" s="1">
        <v>5</v>
      </c>
      <c r="Q1442" s="1">
        <v>0</v>
      </c>
      <c r="R1442" s="2">
        <v>13.365</v>
      </c>
      <c r="S1442" s="33">
        <f>Ahmed[[#This Row],[Profit]]-Ahmed[[#This Row],[Discount]]</f>
        <v>13.365</v>
      </c>
    </row>
    <row r="1443" spans="1:19">
      <c r="A1443" s="1">
        <v>1441</v>
      </c>
      <c r="B1443" s="1" t="s">
        <v>48</v>
      </c>
      <c r="C1443" s="1" t="s">
        <v>49</v>
      </c>
      <c r="D1443" s="1" t="s">
        <v>1239</v>
      </c>
      <c r="E1443" s="1" t="s">
        <v>565</v>
      </c>
      <c r="F1443" s="1" t="s">
        <v>114</v>
      </c>
      <c r="G1443" s="1" t="s">
        <v>62</v>
      </c>
      <c r="H1443" s="33" t="str">
        <f>VLOOKUP(Ahmed[[#This Row],[Category]],Code!$C$2:$D$5,2,0)</f>
        <v>O-102</v>
      </c>
      <c r="I1443" s="1" t="s">
        <v>87</v>
      </c>
      <c r="J1443" t="s">
        <v>1318</v>
      </c>
      <c r="K1443" s="1">
        <v>39.96</v>
      </c>
      <c r="L1443" s="33">
        <f>Ahmed[[#This Row],[Sales]]*$L$1</f>
        <v>5994</v>
      </c>
      <c r="M1443" s="33"/>
      <c r="N14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43" s="33" t="str">
        <f>IF(Ahmed[[#This Row],[Sales]]&gt;=500,"High","low")</f>
        <v>low</v>
      </c>
      <c r="P1443" s="1">
        <v>4</v>
      </c>
      <c r="Q1443" s="1">
        <v>0</v>
      </c>
      <c r="R1443" s="2">
        <v>17.981999999999999</v>
      </c>
      <c r="S1443" s="33">
        <f>Ahmed[[#This Row],[Profit]]-Ahmed[[#This Row],[Discount]]</f>
        <v>17.981999999999999</v>
      </c>
    </row>
    <row r="1444" spans="1:19">
      <c r="A1444" s="1">
        <v>1442</v>
      </c>
      <c r="B1444" s="1" t="s">
        <v>48</v>
      </c>
      <c r="C1444" s="1" t="s">
        <v>49</v>
      </c>
      <c r="D1444" s="1" t="s">
        <v>104</v>
      </c>
      <c r="E1444" s="1" t="s">
        <v>60</v>
      </c>
      <c r="F1444" s="1" t="s">
        <v>61</v>
      </c>
      <c r="G1444" s="1" t="s">
        <v>62</v>
      </c>
      <c r="H1444" s="33" t="str">
        <f>VLOOKUP(Ahmed[[#This Row],[Category]],Code!$C$2:$D$5,2,0)</f>
        <v>O-102</v>
      </c>
      <c r="I1444" s="1" t="s">
        <v>79</v>
      </c>
      <c r="J1444" t="s">
        <v>993</v>
      </c>
      <c r="K1444" s="1">
        <v>36.672000000000004</v>
      </c>
      <c r="L1444" s="33">
        <f>Ahmed[[#This Row],[Sales]]*$L$1</f>
        <v>5500.8</v>
      </c>
      <c r="M1444" s="33"/>
      <c r="N14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44" s="33" t="str">
        <f>IF(Ahmed[[#This Row],[Sales]]&gt;=500,"High","low")</f>
        <v>low</v>
      </c>
      <c r="P1444" s="1">
        <v>2</v>
      </c>
      <c r="Q1444" s="1">
        <v>0.2</v>
      </c>
      <c r="R1444" s="2">
        <v>11.459999999999999</v>
      </c>
      <c r="S1444" s="33">
        <f>Ahmed[[#This Row],[Profit]]-Ahmed[[#This Row],[Discount]]</f>
        <v>11.26</v>
      </c>
    </row>
    <row r="1445" spans="1:19">
      <c r="A1445" s="1">
        <v>1443</v>
      </c>
      <c r="B1445" s="1" t="s">
        <v>130</v>
      </c>
      <c r="C1445" s="1" t="s">
        <v>58</v>
      </c>
      <c r="D1445" s="1" t="s">
        <v>588</v>
      </c>
      <c r="E1445" s="1" t="s">
        <v>51</v>
      </c>
      <c r="F1445" s="1" t="s">
        <v>52</v>
      </c>
      <c r="G1445" s="1" t="s">
        <v>62</v>
      </c>
      <c r="H1445" s="33" t="str">
        <f>VLOOKUP(Ahmed[[#This Row],[Category]],Code!$C$2:$D$5,2,0)</f>
        <v>O-102</v>
      </c>
      <c r="I1445" s="1" t="s">
        <v>87</v>
      </c>
      <c r="J1445" t="s">
        <v>521</v>
      </c>
      <c r="K1445" s="1">
        <v>13.76</v>
      </c>
      <c r="L1445" s="33">
        <f>Ahmed[[#This Row],[Sales]]*$L$1</f>
        <v>2064</v>
      </c>
      <c r="M1445" s="33"/>
      <c r="N14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45" s="33" t="str">
        <f>IF(Ahmed[[#This Row],[Sales]]&gt;=500,"High","low")</f>
        <v>low</v>
      </c>
      <c r="P1445" s="1">
        <v>2</v>
      </c>
      <c r="Q1445" s="1">
        <v>0</v>
      </c>
      <c r="R1445" s="2">
        <v>6.3295999999999992</v>
      </c>
      <c r="S1445" s="33">
        <f>Ahmed[[#This Row],[Profit]]-Ahmed[[#This Row],[Discount]]</f>
        <v>6.3295999999999992</v>
      </c>
    </row>
    <row r="1446" spans="1:19">
      <c r="A1446" s="1">
        <v>1444</v>
      </c>
      <c r="B1446" s="1" t="s">
        <v>65</v>
      </c>
      <c r="C1446" s="1" t="s">
        <v>58</v>
      </c>
      <c r="D1446" s="1" t="s">
        <v>231</v>
      </c>
      <c r="E1446" s="1" t="s">
        <v>232</v>
      </c>
      <c r="F1446" s="1" t="s">
        <v>61</v>
      </c>
      <c r="G1446" s="1" t="s">
        <v>62</v>
      </c>
      <c r="H1446" s="33" t="str">
        <f>VLOOKUP(Ahmed[[#This Row],[Category]],Code!$C$2:$D$5,2,0)</f>
        <v>O-102</v>
      </c>
      <c r="I1446" s="1" t="s">
        <v>70</v>
      </c>
      <c r="J1446" t="s">
        <v>266</v>
      </c>
      <c r="K1446" s="1">
        <v>139.42400000000001</v>
      </c>
      <c r="L1446" s="33">
        <f>Ahmed[[#This Row],[Sales]]*$L$1</f>
        <v>20913.600000000002</v>
      </c>
      <c r="M1446" s="33"/>
      <c r="N14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46" s="33" t="str">
        <f>IF(Ahmed[[#This Row],[Sales]]&gt;=500,"High","low")</f>
        <v>low</v>
      </c>
      <c r="P1446" s="1">
        <v>4</v>
      </c>
      <c r="Q1446" s="1">
        <v>0.2</v>
      </c>
      <c r="R1446" s="2">
        <v>17.42799999999999</v>
      </c>
      <c r="S1446" s="33">
        <f>Ahmed[[#This Row],[Profit]]-Ahmed[[#This Row],[Discount]]</f>
        <v>17.227999999999991</v>
      </c>
    </row>
    <row r="1447" spans="1:19">
      <c r="A1447" s="1">
        <v>1445</v>
      </c>
      <c r="B1447" s="1" t="s">
        <v>65</v>
      </c>
      <c r="C1447" s="1" t="s">
        <v>49</v>
      </c>
      <c r="D1447" s="1" t="s">
        <v>177</v>
      </c>
      <c r="E1447" s="1" t="s">
        <v>139</v>
      </c>
      <c r="F1447" s="1" t="s">
        <v>95</v>
      </c>
      <c r="G1447" s="1" t="s">
        <v>76</v>
      </c>
      <c r="H1447" s="33" t="str">
        <f>VLOOKUP(Ahmed[[#This Row],[Category]],Code!$C$2:$D$5,2,0)</f>
        <v>T-103</v>
      </c>
      <c r="I1447" s="1" t="s">
        <v>77</v>
      </c>
      <c r="J1447" t="s">
        <v>1216</v>
      </c>
      <c r="K1447" s="1">
        <v>1979.9280000000001</v>
      </c>
      <c r="L1447" s="33">
        <f>Ahmed[[#This Row],[Sales]]*$L$1</f>
        <v>296989.2</v>
      </c>
      <c r="M1447" s="33"/>
      <c r="N14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47" s="33" t="str">
        <f>IF(Ahmed[[#This Row],[Sales]]&gt;=500,"High","low")</f>
        <v>High</v>
      </c>
      <c r="P1447" s="1">
        <v>9</v>
      </c>
      <c r="Q1447" s="1">
        <v>0.2</v>
      </c>
      <c r="R1447" s="2">
        <v>148.49459999999993</v>
      </c>
      <c r="S1447" s="33">
        <f>Ahmed[[#This Row],[Profit]]-Ahmed[[#This Row],[Discount]]</f>
        <v>148.29459999999995</v>
      </c>
    </row>
    <row r="1448" spans="1:19">
      <c r="A1448" s="1">
        <v>1446</v>
      </c>
      <c r="B1448" s="1" t="s">
        <v>130</v>
      </c>
      <c r="C1448" s="1" t="s">
        <v>92</v>
      </c>
      <c r="D1448" s="1" t="s">
        <v>177</v>
      </c>
      <c r="E1448" s="1" t="s">
        <v>139</v>
      </c>
      <c r="F1448" s="1" t="s">
        <v>95</v>
      </c>
      <c r="G1448" s="1" t="s">
        <v>62</v>
      </c>
      <c r="H1448" s="33" t="str">
        <f>VLOOKUP(Ahmed[[#This Row],[Category]],Code!$C$2:$D$5,2,0)</f>
        <v>O-102</v>
      </c>
      <c r="I1448" s="1" t="s">
        <v>70</v>
      </c>
      <c r="J1448" t="s">
        <v>412</v>
      </c>
      <c r="K1448" s="1">
        <v>164.73599999999999</v>
      </c>
      <c r="L1448" s="33">
        <f>Ahmed[[#This Row],[Sales]]*$L$1</f>
        <v>24710.399999999998</v>
      </c>
      <c r="M1448" s="33"/>
      <c r="N14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48" s="33" t="str">
        <f>IF(Ahmed[[#This Row],[Sales]]&gt;=500,"High","low")</f>
        <v>low</v>
      </c>
      <c r="P1448" s="1">
        <v>4</v>
      </c>
      <c r="Q1448" s="1">
        <v>0.2</v>
      </c>
      <c r="R1448" s="2">
        <v>-39.124799999999993</v>
      </c>
      <c r="S1448" s="33">
        <f>Ahmed[[#This Row],[Profit]]-Ahmed[[#This Row],[Discount]]</f>
        <v>-39.324799999999996</v>
      </c>
    </row>
    <row r="1449" spans="1:19">
      <c r="A1449" s="1">
        <v>1447</v>
      </c>
      <c r="B1449" s="1" t="s">
        <v>130</v>
      </c>
      <c r="C1449" s="1" t="s">
        <v>92</v>
      </c>
      <c r="D1449" s="1" t="s">
        <v>177</v>
      </c>
      <c r="E1449" s="1" t="s">
        <v>139</v>
      </c>
      <c r="F1449" s="1" t="s">
        <v>95</v>
      </c>
      <c r="G1449" s="1" t="s">
        <v>53</v>
      </c>
      <c r="H1449" s="33" t="str">
        <f>VLOOKUP(Ahmed[[#This Row],[Category]],Code!$C$2:$D$5,2,0)</f>
        <v>F-101</v>
      </c>
      <c r="I1449" s="1" t="s">
        <v>56</v>
      </c>
      <c r="J1449" t="s">
        <v>1319</v>
      </c>
      <c r="K1449" s="1">
        <v>470.30199999999996</v>
      </c>
      <c r="L1449" s="33">
        <f>Ahmed[[#This Row],[Sales]]*$L$1</f>
        <v>70545.299999999988</v>
      </c>
      <c r="M1449" s="33"/>
      <c r="N14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49" s="33" t="str">
        <f>IF(Ahmed[[#This Row],[Sales]]&gt;=500,"High","low")</f>
        <v>low</v>
      </c>
      <c r="P1449" s="1">
        <v>7</v>
      </c>
      <c r="Q1449" s="1">
        <v>0.3</v>
      </c>
      <c r="R1449" s="2">
        <v>-87.341800000000035</v>
      </c>
      <c r="S1449" s="33">
        <f>Ahmed[[#This Row],[Profit]]-Ahmed[[#This Row],[Discount]]</f>
        <v>-87.641800000000032</v>
      </c>
    </row>
    <row r="1450" spans="1:19">
      <c r="A1450" s="1">
        <v>1448</v>
      </c>
      <c r="B1450" s="1" t="s">
        <v>130</v>
      </c>
      <c r="C1450" s="1" t="s">
        <v>92</v>
      </c>
      <c r="D1450" s="1" t="s">
        <v>177</v>
      </c>
      <c r="E1450" s="1" t="s">
        <v>139</v>
      </c>
      <c r="F1450" s="1" t="s">
        <v>95</v>
      </c>
      <c r="G1450" s="1" t="s">
        <v>76</v>
      </c>
      <c r="H1450" s="33" t="str">
        <f>VLOOKUP(Ahmed[[#This Row],[Category]],Code!$C$2:$D$5,2,0)</f>
        <v>T-103</v>
      </c>
      <c r="I1450" s="1" t="s">
        <v>77</v>
      </c>
      <c r="J1450" t="s">
        <v>1320</v>
      </c>
      <c r="K1450" s="1">
        <v>47.984000000000002</v>
      </c>
      <c r="L1450" s="33">
        <f>Ahmed[[#This Row],[Sales]]*$L$1</f>
        <v>7197.6</v>
      </c>
      <c r="M1450" s="33"/>
      <c r="N14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50" s="33" t="str">
        <f>IF(Ahmed[[#This Row],[Sales]]&gt;=500,"High","low")</f>
        <v>low</v>
      </c>
      <c r="P1450" s="1">
        <v>2</v>
      </c>
      <c r="Q1450" s="1">
        <v>0.2</v>
      </c>
      <c r="R1450" s="2">
        <v>5.9979999999999922</v>
      </c>
      <c r="S1450" s="33">
        <f>Ahmed[[#This Row],[Profit]]-Ahmed[[#This Row],[Discount]]</f>
        <v>5.797999999999992</v>
      </c>
    </row>
    <row r="1451" spans="1:19">
      <c r="A1451" s="1">
        <v>1449</v>
      </c>
      <c r="B1451" s="1" t="s">
        <v>130</v>
      </c>
      <c r="C1451" s="1" t="s">
        <v>58</v>
      </c>
      <c r="D1451" s="1" t="s">
        <v>112</v>
      </c>
      <c r="E1451" s="1" t="s">
        <v>113</v>
      </c>
      <c r="F1451" s="1" t="s">
        <v>114</v>
      </c>
      <c r="G1451" s="1" t="s">
        <v>62</v>
      </c>
      <c r="H1451" s="33" t="str">
        <f>VLOOKUP(Ahmed[[#This Row],[Category]],Code!$C$2:$D$5,2,0)</f>
        <v>O-102</v>
      </c>
      <c r="I1451" s="1" t="s">
        <v>79</v>
      </c>
      <c r="J1451" t="s">
        <v>1321</v>
      </c>
      <c r="K1451" s="1">
        <v>2.5020000000000002</v>
      </c>
      <c r="L1451" s="33">
        <f>Ahmed[[#This Row],[Sales]]*$L$1</f>
        <v>375.3</v>
      </c>
      <c r="M1451" s="33"/>
      <c r="N1451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451" s="33" t="str">
        <f>IF(Ahmed[[#This Row],[Sales]]&gt;=500,"High","low")</f>
        <v>low</v>
      </c>
      <c r="P1451" s="1">
        <v>3</v>
      </c>
      <c r="Q1451" s="1">
        <v>0.7</v>
      </c>
      <c r="R1451" s="2">
        <v>-1.7513999999999994</v>
      </c>
      <c r="S1451" s="33">
        <f>Ahmed[[#This Row],[Profit]]-Ahmed[[#This Row],[Discount]]</f>
        <v>-2.4513999999999996</v>
      </c>
    </row>
    <row r="1452" spans="1:19">
      <c r="A1452" s="1">
        <v>1450</v>
      </c>
      <c r="B1452" s="1" t="s">
        <v>65</v>
      </c>
      <c r="C1452" s="1" t="s">
        <v>58</v>
      </c>
      <c r="D1452" s="1" t="s">
        <v>59</v>
      </c>
      <c r="E1452" s="1" t="s">
        <v>60</v>
      </c>
      <c r="F1452" s="1" t="s">
        <v>61</v>
      </c>
      <c r="G1452" s="1" t="s">
        <v>76</v>
      </c>
      <c r="H1452" s="33" t="str">
        <f>VLOOKUP(Ahmed[[#This Row],[Category]],Code!$C$2:$D$5,2,0)</f>
        <v>T-103</v>
      </c>
      <c r="I1452" s="1" t="s">
        <v>77</v>
      </c>
      <c r="J1452" t="s">
        <v>1322</v>
      </c>
      <c r="K1452" s="1">
        <v>88.751999999999995</v>
      </c>
      <c r="L1452" s="33">
        <f>Ahmed[[#This Row],[Sales]]*$L$1</f>
        <v>13312.8</v>
      </c>
      <c r="M1452" s="33"/>
      <c r="N14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52" s="33" t="str">
        <f>IF(Ahmed[[#This Row],[Sales]]&gt;=500,"High","low")</f>
        <v>low</v>
      </c>
      <c r="P1452" s="1">
        <v>3</v>
      </c>
      <c r="Q1452" s="1">
        <v>0.2</v>
      </c>
      <c r="R1452" s="2">
        <v>11.093999999999998</v>
      </c>
      <c r="S1452" s="33">
        <f>Ahmed[[#This Row],[Profit]]-Ahmed[[#This Row],[Discount]]</f>
        <v>10.893999999999998</v>
      </c>
    </row>
    <row r="1453" spans="1:19">
      <c r="A1453" s="1">
        <v>1451</v>
      </c>
      <c r="B1453" s="1" t="s">
        <v>130</v>
      </c>
      <c r="C1453" s="1" t="s">
        <v>49</v>
      </c>
      <c r="D1453" s="1" t="s">
        <v>264</v>
      </c>
      <c r="E1453" s="1" t="s">
        <v>180</v>
      </c>
      <c r="F1453" s="1" t="s">
        <v>61</v>
      </c>
      <c r="G1453" s="1" t="s">
        <v>62</v>
      </c>
      <c r="H1453" s="33" t="str">
        <f>VLOOKUP(Ahmed[[#This Row],[Category]],Code!$C$2:$D$5,2,0)</f>
        <v>O-102</v>
      </c>
      <c r="I1453" s="1" t="s">
        <v>79</v>
      </c>
      <c r="J1453" t="s">
        <v>1323</v>
      </c>
      <c r="K1453" s="1">
        <v>2.0250000000000004</v>
      </c>
      <c r="L1453" s="33">
        <f>Ahmed[[#This Row],[Sales]]*$L$1</f>
        <v>303.75000000000006</v>
      </c>
      <c r="M1453" s="33"/>
      <c r="N1453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453" s="33" t="str">
        <f>IF(Ahmed[[#This Row],[Sales]]&gt;=500,"High","low")</f>
        <v>low</v>
      </c>
      <c r="P1453" s="1">
        <v>1</v>
      </c>
      <c r="Q1453" s="1">
        <v>0.7</v>
      </c>
      <c r="R1453" s="2">
        <v>-1.3499999999999996</v>
      </c>
      <c r="S1453" s="33">
        <f>Ahmed[[#This Row],[Profit]]-Ahmed[[#This Row],[Discount]]</f>
        <v>-2.0499999999999998</v>
      </c>
    </row>
    <row r="1454" spans="1:19">
      <c r="A1454" s="1">
        <v>1452</v>
      </c>
      <c r="B1454" s="1" t="s">
        <v>130</v>
      </c>
      <c r="C1454" s="1" t="s">
        <v>58</v>
      </c>
      <c r="D1454" s="1" t="s">
        <v>1324</v>
      </c>
      <c r="E1454" s="1" t="s">
        <v>199</v>
      </c>
      <c r="F1454" s="1" t="s">
        <v>52</v>
      </c>
      <c r="G1454" s="1" t="s">
        <v>62</v>
      </c>
      <c r="H1454" s="33" t="str">
        <f>VLOOKUP(Ahmed[[#This Row],[Category]],Code!$C$2:$D$5,2,0)</f>
        <v>O-102</v>
      </c>
      <c r="I1454" s="1" t="s">
        <v>87</v>
      </c>
      <c r="J1454" t="s">
        <v>129</v>
      </c>
      <c r="K1454" s="1">
        <v>70.98</v>
      </c>
      <c r="L1454" s="33">
        <f>Ahmed[[#This Row],[Sales]]*$L$1</f>
        <v>10647</v>
      </c>
      <c r="M1454" s="33"/>
      <c r="N14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54" s="33" t="str">
        <f>IF(Ahmed[[#This Row],[Sales]]&gt;=500,"High","low")</f>
        <v>low</v>
      </c>
      <c r="P1454" s="1">
        <v>7</v>
      </c>
      <c r="Q1454" s="1">
        <v>0</v>
      </c>
      <c r="R1454" s="2">
        <v>34.780200000000001</v>
      </c>
      <c r="S1454" s="33">
        <f>Ahmed[[#This Row],[Profit]]-Ahmed[[#This Row],[Discount]]</f>
        <v>34.780200000000001</v>
      </c>
    </row>
    <row r="1455" spans="1:19">
      <c r="A1455" s="1">
        <v>1453</v>
      </c>
      <c r="B1455" s="1" t="s">
        <v>130</v>
      </c>
      <c r="C1455" s="1" t="s">
        <v>58</v>
      </c>
      <c r="D1455" s="1" t="s">
        <v>1324</v>
      </c>
      <c r="E1455" s="1" t="s">
        <v>199</v>
      </c>
      <c r="F1455" s="1" t="s">
        <v>52</v>
      </c>
      <c r="G1455" s="1" t="s">
        <v>62</v>
      </c>
      <c r="H1455" s="33" t="str">
        <f>VLOOKUP(Ahmed[[#This Row],[Category]],Code!$C$2:$D$5,2,0)</f>
        <v>O-102</v>
      </c>
      <c r="I1455" s="1" t="s">
        <v>79</v>
      </c>
      <c r="J1455" t="s">
        <v>1325</v>
      </c>
      <c r="K1455" s="1">
        <v>91.679999999999993</v>
      </c>
      <c r="L1455" s="33">
        <f>Ahmed[[#This Row],[Sales]]*$L$1</f>
        <v>13751.999999999998</v>
      </c>
      <c r="M1455" s="33"/>
      <c r="N14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55" s="33" t="str">
        <f>IF(Ahmed[[#This Row],[Sales]]&gt;=500,"High","low")</f>
        <v>low</v>
      </c>
      <c r="P1455" s="1">
        <v>3</v>
      </c>
      <c r="Q1455" s="1">
        <v>0</v>
      </c>
      <c r="R1455" s="2">
        <v>45.839999999999996</v>
      </c>
      <c r="S1455" s="33">
        <f>Ahmed[[#This Row],[Profit]]-Ahmed[[#This Row],[Discount]]</f>
        <v>45.839999999999996</v>
      </c>
    </row>
    <row r="1456" spans="1:19">
      <c r="A1456" s="1">
        <v>1454</v>
      </c>
      <c r="B1456" s="1" t="s">
        <v>130</v>
      </c>
      <c r="C1456" s="1" t="s">
        <v>58</v>
      </c>
      <c r="D1456" s="1" t="s">
        <v>1324</v>
      </c>
      <c r="E1456" s="1" t="s">
        <v>199</v>
      </c>
      <c r="F1456" s="1" t="s">
        <v>52</v>
      </c>
      <c r="G1456" s="1" t="s">
        <v>62</v>
      </c>
      <c r="H1456" s="33" t="str">
        <f>VLOOKUP(Ahmed[[#This Row],[Category]],Code!$C$2:$D$5,2,0)</f>
        <v>O-102</v>
      </c>
      <c r="I1456" s="1" t="s">
        <v>79</v>
      </c>
      <c r="J1456" t="s">
        <v>1323</v>
      </c>
      <c r="K1456" s="1">
        <v>33.75</v>
      </c>
      <c r="L1456" s="33">
        <f>Ahmed[[#This Row],[Sales]]*$L$1</f>
        <v>5062.5</v>
      </c>
      <c r="M1456" s="33"/>
      <c r="N14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56" s="33" t="str">
        <f>IF(Ahmed[[#This Row],[Sales]]&gt;=500,"High","low")</f>
        <v>low</v>
      </c>
      <c r="P1456" s="1">
        <v>5</v>
      </c>
      <c r="Q1456" s="1">
        <v>0</v>
      </c>
      <c r="R1456" s="2">
        <v>16.875</v>
      </c>
      <c r="S1456" s="33">
        <f>Ahmed[[#This Row],[Profit]]-Ahmed[[#This Row],[Discount]]</f>
        <v>16.875</v>
      </c>
    </row>
    <row r="1457" spans="1:19">
      <c r="A1457" s="1">
        <v>1455</v>
      </c>
      <c r="B1457" s="1" t="s">
        <v>130</v>
      </c>
      <c r="C1457" s="1" t="s">
        <v>58</v>
      </c>
      <c r="D1457" s="1" t="s">
        <v>1324</v>
      </c>
      <c r="E1457" s="1" t="s">
        <v>199</v>
      </c>
      <c r="F1457" s="1" t="s">
        <v>52</v>
      </c>
      <c r="G1457" s="1" t="s">
        <v>76</v>
      </c>
      <c r="H1457" s="33" t="str">
        <f>VLOOKUP(Ahmed[[#This Row],[Category]],Code!$C$2:$D$5,2,0)</f>
        <v>T-103</v>
      </c>
      <c r="I1457" s="1" t="s">
        <v>313</v>
      </c>
      <c r="J1457" t="s">
        <v>1326</v>
      </c>
      <c r="K1457" s="1">
        <v>3040</v>
      </c>
      <c r="L1457" s="33">
        <f>Ahmed[[#This Row],[Sales]]*$L$1</f>
        <v>456000</v>
      </c>
      <c r="M1457" s="33"/>
      <c r="N14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57" s="33" t="str">
        <f>IF(Ahmed[[#This Row],[Sales]]&gt;=500,"High","low")</f>
        <v>High</v>
      </c>
      <c r="P1457" s="1">
        <v>8</v>
      </c>
      <c r="Q1457" s="1">
        <v>0</v>
      </c>
      <c r="R1457" s="2">
        <v>1459.2</v>
      </c>
      <c r="S1457" s="33">
        <f>Ahmed[[#This Row],[Profit]]-Ahmed[[#This Row],[Discount]]</f>
        <v>1459.2</v>
      </c>
    </row>
    <row r="1458" spans="1:19">
      <c r="A1458" s="1">
        <v>1456</v>
      </c>
      <c r="B1458" s="1" t="s">
        <v>65</v>
      </c>
      <c r="C1458" s="1" t="s">
        <v>92</v>
      </c>
      <c r="D1458" s="1" t="s">
        <v>247</v>
      </c>
      <c r="E1458" s="1" t="s">
        <v>522</v>
      </c>
      <c r="F1458" s="1" t="s">
        <v>52</v>
      </c>
      <c r="G1458" s="1" t="s">
        <v>62</v>
      </c>
      <c r="H1458" s="33" t="str">
        <f>VLOOKUP(Ahmed[[#This Row],[Category]],Code!$C$2:$D$5,2,0)</f>
        <v>O-102</v>
      </c>
      <c r="I1458" s="1" t="s">
        <v>79</v>
      </c>
      <c r="J1458" t="s">
        <v>1327</v>
      </c>
      <c r="K1458" s="1">
        <v>91.199999999999989</v>
      </c>
      <c r="L1458" s="33">
        <f>Ahmed[[#This Row],[Sales]]*$L$1</f>
        <v>13679.999999999998</v>
      </c>
      <c r="M1458" s="33"/>
      <c r="N14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58" s="33" t="str">
        <f>IF(Ahmed[[#This Row],[Sales]]&gt;=500,"High","low")</f>
        <v>low</v>
      </c>
      <c r="P1458" s="1">
        <v>3</v>
      </c>
      <c r="Q1458" s="1">
        <v>0</v>
      </c>
      <c r="R1458" s="2">
        <v>41.951999999999998</v>
      </c>
      <c r="S1458" s="33">
        <f>Ahmed[[#This Row],[Profit]]-Ahmed[[#This Row],[Discount]]</f>
        <v>41.951999999999998</v>
      </c>
    </row>
    <row r="1459" spans="1:19">
      <c r="A1459" s="1">
        <v>1457</v>
      </c>
      <c r="B1459" s="1" t="s">
        <v>65</v>
      </c>
      <c r="C1459" s="1" t="s">
        <v>92</v>
      </c>
      <c r="D1459" s="1" t="s">
        <v>247</v>
      </c>
      <c r="E1459" s="1" t="s">
        <v>522</v>
      </c>
      <c r="F1459" s="1" t="s">
        <v>52</v>
      </c>
      <c r="G1459" s="1" t="s">
        <v>53</v>
      </c>
      <c r="H1459" s="33" t="str">
        <f>VLOOKUP(Ahmed[[#This Row],[Category]],Code!$C$2:$D$5,2,0)</f>
        <v>F-101</v>
      </c>
      <c r="I1459" s="1" t="s">
        <v>68</v>
      </c>
      <c r="J1459" t="s">
        <v>1328</v>
      </c>
      <c r="K1459" s="1">
        <v>452.93999999999994</v>
      </c>
      <c r="L1459" s="33">
        <f>Ahmed[[#This Row],[Sales]]*$L$1</f>
        <v>67940.999999999985</v>
      </c>
      <c r="M1459" s="33"/>
      <c r="N14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59" s="33" t="str">
        <f>IF(Ahmed[[#This Row],[Sales]]&gt;=500,"High","low")</f>
        <v>low</v>
      </c>
      <c r="P1459" s="1">
        <v>3</v>
      </c>
      <c r="Q1459" s="1">
        <v>0</v>
      </c>
      <c r="R1459" s="2">
        <v>67.940999999999974</v>
      </c>
      <c r="S1459" s="33">
        <f>Ahmed[[#This Row],[Profit]]-Ahmed[[#This Row],[Discount]]</f>
        <v>67.940999999999974</v>
      </c>
    </row>
    <row r="1460" spans="1:19">
      <c r="A1460" s="1">
        <v>1458</v>
      </c>
      <c r="B1460" s="1" t="s">
        <v>65</v>
      </c>
      <c r="C1460" s="1" t="s">
        <v>58</v>
      </c>
      <c r="D1460" s="1" t="s">
        <v>1329</v>
      </c>
      <c r="E1460" s="1" t="s">
        <v>513</v>
      </c>
      <c r="F1460" s="1" t="s">
        <v>114</v>
      </c>
      <c r="G1460" s="1" t="s">
        <v>62</v>
      </c>
      <c r="H1460" s="33" t="str">
        <f>VLOOKUP(Ahmed[[#This Row],[Category]],Code!$C$2:$D$5,2,0)</f>
        <v>O-102</v>
      </c>
      <c r="I1460" s="1" t="s">
        <v>79</v>
      </c>
      <c r="J1460" t="s">
        <v>530</v>
      </c>
      <c r="K1460" s="1">
        <v>52.199999999999996</v>
      </c>
      <c r="L1460" s="33">
        <f>Ahmed[[#This Row],[Sales]]*$L$1</f>
        <v>7829.9999999999991</v>
      </c>
      <c r="M1460" s="33"/>
      <c r="N14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60" s="33" t="str">
        <f>IF(Ahmed[[#This Row],[Sales]]&gt;=500,"High","low")</f>
        <v>low</v>
      </c>
      <c r="P1460" s="1">
        <v>9</v>
      </c>
      <c r="Q1460" s="1">
        <v>0</v>
      </c>
      <c r="R1460" s="2">
        <v>23.49</v>
      </c>
      <c r="S1460" s="33">
        <f>Ahmed[[#This Row],[Profit]]-Ahmed[[#This Row],[Discount]]</f>
        <v>23.49</v>
      </c>
    </row>
    <row r="1461" spans="1:19">
      <c r="A1461" s="1">
        <v>1459</v>
      </c>
      <c r="B1461" s="1" t="s">
        <v>65</v>
      </c>
      <c r="C1461" s="1" t="s">
        <v>58</v>
      </c>
      <c r="D1461" s="1" t="s">
        <v>1330</v>
      </c>
      <c r="E1461" s="1" t="s">
        <v>94</v>
      </c>
      <c r="F1461" s="1" t="s">
        <v>95</v>
      </c>
      <c r="G1461" s="1" t="s">
        <v>62</v>
      </c>
      <c r="H1461" s="33" t="str">
        <f>VLOOKUP(Ahmed[[#This Row],[Category]],Code!$C$2:$D$5,2,0)</f>
        <v>O-102</v>
      </c>
      <c r="I1461" s="1" t="s">
        <v>63</v>
      </c>
      <c r="J1461" t="s">
        <v>910</v>
      </c>
      <c r="K1461" s="1">
        <v>15.936000000000002</v>
      </c>
      <c r="L1461" s="33">
        <f>Ahmed[[#This Row],[Sales]]*$L$1</f>
        <v>2390.4</v>
      </c>
      <c r="M1461" s="33"/>
      <c r="N14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61" s="33" t="str">
        <f>IF(Ahmed[[#This Row],[Sales]]&gt;=500,"High","low")</f>
        <v>low</v>
      </c>
      <c r="P1461" s="1">
        <v>4</v>
      </c>
      <c r="Q1461" s="1">
        <v>0.2</v>
      </c>
      <c r="R1461" s="2">
        <v>5.1791999999999998</v>
      </c>
      <c r="S1461" s="33">
        <f>Ahmed[[#This Row],[Profit]]-Ahmed[[#This Row],[Discount]]</f>
        <v>4.9791999999999996</v>
      </c>
    </row>
    <row r="1462" spans="1:19">
      <c r="A1462" s="1">
        <v>1460</v>
      </c>
      <c r="B1462" s="1" t="s">
        <v>528</v>
      </c>
      <c r="C1462" s="1" t="s">
        <v>49</v>
      </c>
      <c r="D1462" s="1" t="s">
        <v>1263</v>
      </c>
      <c r="E1462" s="1" t="s">
        <v>337</v>
      </c>
      <c r="F1462" s="1" t="s">
        <v>114</v>
      </c>
      <c r="G1462" s="1" t="s">
        <v>53</v>
      </c>
      <c r="H1462" s="33" t="str">
        <f>VLOOKUP(Ahmed[[#This Row],[Category]],Code!$C$2:$D$5,2,0)</f>
        <v>F-101</v>
      </c>
      <c r="I1462" s="1" t="s">
        <v>72</v>
      </c>
      <c r="J1462" t="s">
        <v>1331</v>
      </c>
      <c r="K1462" s="1">
        <v>27.46</v>
      </c>
      <c r="L1462" s="33">
        <f>Ahmed[[#This Row],[Sales]]*$L$1</f>
        <v>4119</v>
      </c>
      <c r="M1462" s="33"/>
      <c r="N14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62" s="33" t="str">
        <f>IF(Ahmed[[#This Row],[Sales]]&gt;=500,"High","low")</f>
        <v>low</v>
      </c>
      <c r="P1462" s="1">
        <v>2</v>
      </c>
      <c r="Q1462" s="1">
        <v>0</v>
      </c>
      <c r="R1462" s="2">
        <v>9.8856000000000002</v>
      </c>
      <c r="S1462" s="33">
        <f>Ahmed[[#This Row],[Profit]]-Ahmed[[#This Row],[Discount]]</f>
        <v>9.8856000000000002</v>
      </c>
    </row>
    <row r="1463" spans="1:19">
      <c r="A1463" s="1">
        <v>1461</v>
      </c>
      <c r="B1463" s="1" t="s">
        <v>65</v>
      </c>
      <c r="C1463" s="1" t="s">
        <v>49</v>
      </c>
      <c r="D1463" s="1" t="s">
        <v>89</v>
      </c>
      <c r="E1463" s="1" t="s">
        <v>90</v>
      </c>
      <c r="F1463" s="1" t="s">
        <v>61</v>
      </c>
      <c r="G1463" s="1" t="s">
        <v>62</v>
      </c>
      <c r="H1463" s="33" t="str">
        <f>VLOOKUP(Ahmed[[#This Row],[Category]],Code!$C$2:$D$5,2,0)</f>
        <v>O-102</v>
      </c>
      <c r="I1463" s="1" t="s">
        <v>79</v>
      </c>
      <c r="J1463" t="s">
        <v>1332</v>
      </c>
      <c r="K1463" s="1">
        <v>55.424000000000007</v>
      </c>
      <c r="L1463" s="33">
        <f>Ahmed[[#This Row],[Sales]]*$L$1</f>
        <v>8313.6</v>
      </c>
      <c r="M1463" s="33"/>
      <c r="N14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63" s="33" t="str">
        <f>IF(Ahmed[[#This Row],[Sales]]&gt;=500,"High","low")</f>
        <v>low</v>
      </c>
      <c r="P1463" s="1">
        <v>2</v>
      </c>
      <c r="Q1463" s="1">
        <v>0.2</v>
      </c>
      <c r="R1463" s="2">
        <v>19.398399999999995</v>
      </c>
      <c r="S1463" s="33">
        <f>Ahmed[[#This Row],[Profit]]-Ahmed[[#This Row],[Discount]]</f>
        <v>19.198399999999996</v>
      </c>
    </row>
    <row r="1464" spans="1:19">
      <c r="A1464" s="1">
        <v>1462</v>
      </c>
      <c r="B1464" s="1" t="s">
        <v>65</v>
      </c>
      <c r="C1464" s="1" t="s">
        <v>49</v>
      </c>
      <c r="D1464" s="1" t="s">
        <v>1333</v>
      </c>
      <c r="E1464" s="1" t="s">
        <v>351</v>
      </c>
      <c r="F1464" s="1" t="s">
        <v>114</v>
      </c>
      <c r="G1464" s="1" t="s">
        <v>53</v>
      </c>
      <c r="H1464" s="33" t="str">
        <f>VLOOKUP(Ahmed[[#This Row],[Category]],Code!$C$2:$D$5,2,0)</f>
        <v>F-101</v>
      </c>
      <c r="I1464" s="1" t="s">
        <v>68</v>
      </c>
      <c r="J1464" t="s">
        <v>883</v>
      </c>
      <c r="K1464" s="1">
        <v>244.00599999999997</v>
      </c>
      <c r="L1464" s="33">
        <f>Ahmed[[#This Row],[Sales]]*$L$1</f>
        <v>36600.899999999994</v>
      </c>
      <c r="M1464" s="33"/>
      <c r="N14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64" s="33" t="str">
        <f>IF(Ahmed[[#This Row],[Sales]]&gt;=500,"High","low")</f>
        <v>low</v>
      </c>
      <c r="P1464" s="1">
        <v>2</v>
      </c>
      <c r="Q1464" s="1">
        <v>0.3</v>
      </c>
      <c r="R1464" s="2">
        <v>-31.372200000000007</v>
      </c>
      <c r="S1464" s="33">
        <f>Ahmed[[#This Row],[Profit]]-Ahmed[[#This Row],[Discount]]</f>
        <v>-31.672200000000007</v>
      </c>
    </row>
    <row r="1465" spans="1:19">
      <c r="A1465" s="1">
        <v>1463</v>
      </c>
      <c r="B1465" s="1" t="s">
        <v>130</v>
      </c>
      <c r="C1465" s="1" t="s">
        <v>58</v>
      </c>
      <c r="D1465" s="1" t="s">
        <v>286</v>
      </c>
      <c r="E1465" s="1" t="s">
        <v>94</v>
      </c>
      <c r="F1465" s="1" t="s">
        <v>95</v>
      </c>
      <c r="G1465" s="1" t="s">
        <v>76</v>
      </c>
      <c r="H1465" s="33" t="str">
        <f>VLOOKUP(Ahmed[[#This Row],[Category]],Code!$C$2:$D$5,2,0)</f>
        <v>T-103</v>
      </c>
      <c r="I1465" s="1" t="s">
        <v>118</v>
      </c>
      <c r="J1465" t="s">
        <v>635</v>
      </c>
      <c r="K1465" s="1">
        <v>159.98400000000001</v>
      </c>
      <c r="L1465" s="33">
        <f>Ahmed[[#This Row],[Sales]]*$L$1</f>
        <v>23997.600000000002</v>
      </c>
      <c r="M1465" s="33"/>
      <c r="N14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65" s="33" t="str">
        <f>IF(Ahmed[[#This Row],[Sales]]&gt;=500,"High","low")</f>
        <v>low</v>
      </c>
      <c r="P1465" s="1">
        <v>2</v>
      </c>
      <c r="Q1465" s="1">
        <v>0.2</v>
      </c>
      <c r="R1465" s="2">
        <v>43.995600000000003</v>
      </c>
      <c r="S1465" s="33">
        <f>Ahmed[[#This Row],[Profit]]-Ahmed[[#This Row],[Discount]]</f>
        <v>43.7956</v>
      </c>
    </row>
    <row r="1466" spans="1:19">
      <c r="A1466" s="1">
        <v>1464</v>
      </c>
      <c r="B1466" s="1" t="s">
        <v>130</v>
      </c>
      <c r="C1466" s="1" t="s">
        <v>58</v>
      </c>
      <c r="D1466" s="1" t="s">
        <v>286</v>
      </c>
      <c r="E1466" s="1" t="s">
        <v>94</v>
      </c>
      <c r="F1466" s="1" t="s">
        <v>95</v>
      </c>
      <c r="G1466" s="1" t="s">
        <v>53</v>
      </c>
      <c r="H1466" s="33" t="str">
        <f>VLOOKUP(Ahmed[[#This Row],[Category]],Code!$C$2:$D$5,2,0)</f>
        <v>F-101</v>
      </c>
      <c r="I1466" s="1" t="s">
        <v>56</v>
      </c>
      <c r="J1466" t="s">
        <v>1162</v>
      </c>
      <c r="K1466" s="1">
        <v>1024.7159999999999</v>
      </c>
      <c r="L1466" s="33">
        <f>Ahmed[[#This Row],[Sales]]*$L$1</f>
        <v>153707.4</v>
      </c>
      <c r="M1466" s="33"/>
      <c r="N14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66" s="33" t="str">
        <f>IF(Ahmed[[#This Row],[Sales]]&gt;=500,"High","low")</f>
        <v>High</v>
      </c>
      <c r="P1466" s="1">
        <v>6</v>
      </c>
      <c r="Q1466" s="1">
        <v>0.3</v>
      </c>
      <c r="R1466" s="2">
        <v>-29.277599999999893</v>
      </c>
      <c r="S1466" s="33">
        <f>Ahmed[[#This Row],[Profit]]-Ahmed[[#This Row],[Discount]]</f>
        <v>-29.577599999999894</v>
      </c>
    </row>
    <row r="1467" spans="1:19">
      <c r="A1467" s="1">
        <v>1465</v>
      </c>
      <c r="B1467" s="1" t="s">
        <v>130</v>
      </c>
      <c r="C1467" s="1" t="s">
        <v>58</v>
      </c>
      <c r="D1467" s="1" t="s">
        <v>161</v>
      </c>
      <c r="E1467" s="1" t="s">
        <v>162</v>
      </c>
      <c r="F1467" s="1" t="s">
        <v>114</v>
      </c>
      <c r="G1467" s="1" t="s">
        <v>62</v>
      </c>
      <c r="H1467" s="33" t="str">
        <f>VLOOKUP(Ahmed[[#This Row],[Category]],Code!$C$2:$D$5,2,0)</f>
        <v>O-102</v>
      </c>
      <c r="I1467" s="1" t="s">
        <v>163</v>
      </c>
      <c r="J1467" t="s">
        <v>1098</v>
      </c>
      <c r="K1467" s="1">
        <v>3.68</v>
      </c>
      <c r="L1467" s="33">
        <f>Ahmed[[#This Row],[Sales]]*$L$1</f>
        <v>552</v>
      </c>
      <c r="M1467" s="33"/>
      <c r="N146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467" s="33" t="str">
        <f>IF(Ahmed[[#This Row],[Sales]]&gt;=500,"High","low")</f>
        <v>low</v>
      </c>
      <c r="P1467" s="1">
        <v>2</v>
      </c>
      <c r="Q1467" s="1">
        <v>0</v>
      </c>
      <c r="R1467" s="2">
        <v>1.8032000000000001</v>
      </c>
      <c r="S1467" s="33">
        <f>Ahmed[[#This Row],[Profit]]-Ahmed[[#This Row],[Discount]]</f>
        <v>1.8032000000000001</v>
      </c>
    </row>
    <row r="1468" spans="1:19">
      <c r="A1468" s="1">
        <v>1466</v>
      </c>
      <c r="B1468" s="1" t="s">
        <v>65</v>
      </c>
      <c r="C1468" s="1" t="s">
        <v>49</v>
      </c>
      <c r="D1468" s="1" t="s">
        <v>1334</v>
      </c>
      <c r="E1468" s="1" t="s">
        <v>180</v>
      </c>
      <c r="F1468" s="1" t="s">
        <v>61</v>
      </c>
      <c r="G1468" s="1" t="s">
        <v>53</v>
      </c>
      <c r="H1468" s="33" t="str">
        <f>VLOOKUP(Ahmed[[#This Row],[Category]],Code!$C$2:$D$5,2,0)</f>
        <v>F-101</v>
      </c>
      <c r="I1468" s="1" t="s">
        <v>72</v>
      </c>
      <c r="J1468" t="s">
        <v>1060</v>
      </c>
      <c r="K1468" s="1">
        <v>121.376</v>
      </c>
      <c r="L1468" s="33">
        <f>Ahmed[[#This Row],[Sales]]*$L$1</f>
        <v>18206.400000000001</v>
      </c>
      <c r="M1468" s="33"/>
      <c r="N14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68" s="33" t="str">
        <f>IF(Ahmed[[#This Row],[Sales]]&gt;=500,"High","low")</f>
        <v>low</v>
      </c>
      <c r="P1468" s="1">
        <v>4</v>
      </c>
      <c r="Q1468" s="1">
        <v>0.2</v>
      </c>
      <c r="R1468" s="2">
        <v>-3.0344000000000122</v>
      </c>
      <c r="S1468" s="33">
        <f>Ahmed[[#This Row],[Profit]]-Ahmed[[#This Row],[Discount]]</f>
        <v>-3.2344000000000124</v>
      </c>
    </row>
    <row r="1469" spans="1:19">
      <c r="A1469" s="1">
        <v>1467</v>
      </c>
      <c r="B1469" s="1" t="s">
        <v>65</v>
      </c>
      <c r="C1469" s="1" t="s">
        <v>49</v>
      </c>
      <c r="D1469" s="1" t="s">
        <v>1334</v>
      </c>
      <c r="E1469" s="1" t="s">
        <v>180</v>
      </c>
      <c r="F1469" s="1" t="s">
        <v>61</v>
      </c>
      <c r="G1469" s="1" t="s">
        <v>76</v>
      </c>
      <c r="H1469" s="33" t="str">
        <f>VLOOKUP(Ahmed[[#This Row],[Category]],Code!$C$2:$D$5,2,0)</f>
        <v>T-103</v>
      </c>
      <c r="I1469" s="1" t="s">
        <v>118</v>
      </c>
      <c r="J1469" t="s">
        <v>228</v>
      </c>
      <c r="K1469" s="1">
        <v>95.976000000000013</v>
      </c>
      <c r="L1469" s="33">
        <f>Ahmed[[#This Row],[Sales]]*$L$1</f>
        <v>14396.400000000001</v>
      </c>
      <c r="M1469" s="33"/>
      <c r="N14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69" s="33" t="str">
        <f>IF(Ahmed[[#This Row],[Sales]]&gt;=500,"High","low")</f>
        <v>low</v>
      </c>
      <c r="P1469" s="1">
        <v>3</v>
      </c>
      <c r="Q1469" s="1">
        <v>0.2</v>
      </c>
      <c r="R1469" s="2">
        <v>-10.797300000000011</v>
      </c>
      <c r="S1469" s="33">
        <f>Ahmed[[#This Row],[Profit]]-Ahmed[[#This Row],[Discount]]</f>
        <v>-10.99730000000001</v>
      </c>
    </row>
    <row r="1470" spans="1:19">
      <c r="A1470" s="1">
        <v>1468</v>
      </c>
      <c r="B1470" s="1" t="s">
        <v>528</v>
      </c>
      <c r="C1470" s="1" t="s">
        <v>92</v>
      </c>
      <c r="D1470" s="1" t="s">
        <v>609</v>
      </c>
      <c r="E1470" s="1" t="s">
        <v>67</v>
      </c>
      <c r="F1470" s="1" t="s">
        <v>52</v>
      </c>
      <c r="G1470" s="1" t="s">
        <v>76</v>
      </c>
      <c r="H1470" s="33" t="str">
        <f>VLOOKUP(Ahmed[[#This Row],[Category]],Code!$C$2:$D$5,2,0)</f>
        <v>T-103</v>
      </c>
      <c r="I1470" s="1" t="s">
        <v>118</v>
      </c>
      <c r="J1470" t="s">
        <v>933</v>
      </c>
      <c r="K1470" s="1">
        <v>255.96799999999999</v>
      </c>
      <c r="L1470" s="33">
        <f>Ahmed[[#This Row],[Sales]]*$L$1</f>
        <v>38395.199999999997</v>
      </c>
      <c r="M1470" s="33"/>
      <c r="N14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70" s="33" t="str">
        <f>IF(Ahmed[[#This Row],[Sales]]&gt;=500,"High","low")</f>
        <v>low</v>
      </c>
      <c r="P1470" s="1">
        <v>4</v>
      </c>
      <c r="Q1470" s="1">
        <v>0.2</v>
      </c>
      <c r="R1470" s="2">
        <v>31.995999999999974</v>
      </c>
      <c r="S1470" s="33">
        <f>Ahmed[[#This Row],[Profit]]-Ahmed[[#This Row],[Discount]]</f>
        <v>31.795999999999975</v>
      </c>
    </row>
    <row r="1471" spans="1:19">
      <c r="A1471" s="1">
        <v>1469</v>
      </c>
      <c r="B1471" s="1" t="s">
        <v>65</v>
      </c>
      <c r="C1471" s="1" t="s">
        <v>58</v>
      </c>
      <c r="D1471" s="1" t="s">
        <v>383</v>
      </c>
      <c r="E1471" s="1" t="s">
        <v>149</v>
      </c>
      <c r="F1471" s="1" t="s">
        <v>95</v>
      </c>
      <c r="G1471" s="1" t="s">
        <v>53</v>
      </c>
      <c r="H1471" s="33" t="str">
        <f>VLOOKUP(Ahmed[[#This Row],[Category]],Code!$C$2:$D$5,2,0)</f>
        <v>F-101</v>
      </c>
      <c r="I1471" s="1" t="s">
        <v>56</v>
      </c>
      <c r="J1471" t="s">
        <v>1335</v>
      </c>
      <c r="K1471" s="1">
        <v>872.94</v>
      </c>
      <c r="L1471" s="33">
        <f>Ahmed[[#This Row],[Sales]]*$L$1</f>
        <v>130941.00000000001</v>
      </c>
      <c r="M1471" s="33"/>
      <c r="N14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71" s="33" t="str">
        <f>IF(Ahmed[[#This Row],[Sales]]&gt;=500,"High","low")</f>
        <v>High</v>
      </c>
      <c r="P1471" s="1">
        <v>3</v>
      </c>
      <c r="Q1471" s="1">
        <v>0</v>
      </c>
      <c r="R1471" s="2">
        <v>226.96439999999998</v>
      </c>
      <c r="S1471" s="33">
        <f>Ahmed[[#This Row],[Profit]]-Ahmed[[#This Row],[Discount]]</f>
        <v>226.96439999999998</v>
      </c>
    </row>
    <row r="1472" spans="1:19">
      <c r="A1472" s="1">
        <v>1470</v>
      </c>
      <c r="B1472" s="1" t="s">
        <v>65</v>
      </c>
      <c r="C1472" s="1" t="s">
        <v>58</v>
      </c>
      <c r="D1472" s="1" t="s">
        <v>383</v>
      </c>
      <c r="E1472" s="1" t="s">
        <v>149</v>
      </c>
      <c r="F1472" s="1" t="s">
        <v>95</v>
      </c>
      <c r="G1472" s="1" t="s">
        <v>62</v>
      </c>
      <c r="H1472" s="33" t="str">
        <f>VLOOKUP(Ahmed[[#This Row],[Category]],Code!$C$2:$D$5,2,0)</f>
        <v>O-102</v>
      </c>
      <c r="I1472" s="1" t="s">
        <v>79</v>
      </c>
      <c r="J1472" t="s">
        <v>560</v>
      </c>
      <c r="K1472" s="1">
        <v>41.54</v>
      </c>
      <c r="L1472" s="33">
        <f>Ahmed[[#This Row],[Sales]]*$L$1</f>
        <v>6231</v>
      </c>
      <c r="M1472" s="33"/>
      <c r="N14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72" s="33" t="str">
        <f>IF(Ahmed[[#This Row],[Sales]]&gt;=500,"High","low")</f>
        <v>low</v>
      </c>
      <c r="P1472" s="1">
        <v>2</v>
      </c>
      <c r="Q1472" s="1">
        <v>0</v>
      </c>
      <c r="R1472" s="2">
        <v>19.523799999999998</v>
      </c>
      <c r="S1472" s="33">
        <f>Ahmed[[#This Row],[Profit]]-Ahmed[[#This Row],[Discount]]</f>
        <v>19.523799999999998</v>
      </c>
    </row>
    <row r="1473" spans="1:19">
      <c r="A1473" s="1">
        <v>1471</v>
      </c>
      <c r="B1473" s="1" t="s">
        <v>65</v>
      </c>
      <c r="C1473" s="1" t="s">
        <v>58</v>
      </c>
      <c r="D1473" s="1" t="s">
        <v>383</v>
      </c>
      <c r="E1473" s="1" t="s">
        <v>149</v>
      </c>
      <c r="F1473" s="1" t="s">
        <v>95</v>
      </c>
      <c r="G1473" s="1" t="s">
        <v>62</v>
      </c>
      <c r="H1473" s="33" t="str">
        <f>VLOOKUP(Ahmed[[#This Row],[Category]],Code!$C$2:$D$5,2,0)</f>
        <v>O-102</v>
      </c>
      <c r="I1473" s="1" t="s">
        <v>87</v>
      </c>
      <c r="J1473" t="s">
        <v>1336</v>
      </c>
      <c r="K1473" s="1">
        <v>12.96</v>
      </c>
      <c r="L1473" s="33">
        <f>Ahmed[[#This Row],[Sales]]*$L$1</f>
        <v>1944.0000000000002</v>
      </c>
      <c r="M1473" s="33"/>
      <c r="N147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73" s="33" t="str">
        <f>IF(Ahmed[[#This Row],[Sales]]&gt;=500,"High","low")</f>
        <v>low</v>
      </c>
      <c r="P1473" s="1">
        <v>2</v>
      </c>
      <c r="Q1473" s="1">
        <v>0</v>
      </c>
      <c r="R1473" s="2">
        <v>6.2208000000000006</v>
      </c>
      <c r="S1473" s="33">
        <f>Ahmed[[#This Row],[Profit]]-Ahmed[[#This Row],[Discount]]</f>
        <v>6.2208000000000006</v>
      </c>
    </row>
    <row r="1474" spans="1:19">
      <c r="A1474" s="1">
        <v>1472</v>
      </c>
      <c r="B1474" s="1" t="s">
        <v>48</v>
      </c>
      <c r="C1474" s="1" t="s">
        <v>58</v>
      </c>
      <c r="D1474" s="1" t="s">
        <v>112</v>
      </c>
      <c r="E1474" s="1" t="s">
        <v>113</v>
      </c>
      <c r="F1474" s="1" t="s">
        <v>114</v>
      </c>
      <c r="G1474" s="1" t="s">
        <v>62</v>
      </c>
      <c r="H1474" s="33" t="str">
        <f>VLOOKUP(Ahmed[[#This Row],[Category]],Code!$C$2:$D$5,2,0)</f>
        <v>O-102</v>
      </c>
      <c r="I1474" s="1" t="s">
        <v>74</v>
      </c>
      <c r="J1474" t="s">
        <v>1337</v>
      </c>
      <c r="K1474" s="1">
        <v>6.8480000000000008</v>
      </c>
      <c r="L1474" s="33">
        <f>Ahmed[[#This Row],[Sales]]*$L$1</f>
        <v>1027.2</v>
      </c>
      <c r="M1474" s="33"/>
      <c r="N147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74" s="33" t="str">
        <f>IF(Ahmed[[#This Row],[Sales]]&gt;=500,"High","low")</f>
        <v>low</v>
      </c>
      <c r="P1474" s="1">
        <v>2</v>
      </c>
      <c r="Q1474" s="1">
        <v>0.2</v>
      </c>
      <c r="R1474" s="2">
        <v>0.59920000000000018</v>
      </c>
      <c r="S1474" s="33">
        <f>Ahmed[[#This Row],[Profit]]-Ahmed[[#This Row],[Discount]]</f>
        <v>0.39920000000000017</v>
      </c>
    </row>
    <row r="1475" spans="1:19">
      <c r="A1475" s="1">
        <v>1473</v>
      </c>
      <c r="B1475" s="1" t="s">
        <v>65</v>
      </c>
      <c r="C1475" s="1" t="s">
        <v>58</v>
      </c>
      <c r="D1475" s="1" t="s">
        <v>59</v>
      </c>
      <c r="E1475" s="1" t="s">
        <v>60</v>
      </c>
      <c r="F1475" s="1" t="s">
        <v>61</v>
      </c>
      <c r="G1475" s="1" t="s">
        <v>62</v>
      </c>
      <c r="H1475" s="33" t="str">
        <f>VLOOKUP(Ahmed[[#This Row],[Category]],Code!$C$2:$D$5,2,0)</f>
        <v>O-102</v>
      </c>
      <c r="I1475" s="1" t="s">
        <v>63</v>
      </c>
      <c r="J1475" t="s">
        <v>969</v>
      </c>
      <c r="K1475" s="1">
        <v>8.67</v>
      </c>
      <c r="L1475" s="33">
        <f>Ahmed[[#This Row],[Sales]]*$L$1</f>
        <v>1300.5</v>
      </c>
      <c r="M1475" s="33"/>
      <c r="N147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75" s="33" t="str">
        <f>IF(Ahmed[[#This Row],[Sales]]&gt;=500,"High","low")</f>
        <v>low</v>
      </c>
      <c r="P1475" s="1">
        <v>3</v>
      </c>
      <c r="Q1475" s="1">
        <v>0</v>
      </c>
      <c r="R1475" s="2">
        <v>4.0749000000000004</v>
      </c>
      <c r="S1475" s="33">
        <f>Ahmed[[#This Row],[Profit]]-Ahmed[[#This Row],[Discount]]</f>
        <v>4.0749000000000004</v>
      </c>
    </row>
    <row r="1476" spans="1:19">
      <c r="A1476" s="1">
        <v>1474</v>
      </c>
      <c r="B1476" s="1" t="s">
        <v>528</v>
      </c>
      <c r="C1476" s="1" t="s">
        <v>49</v>
      </c>
      <c r="D1476" s="1" t="s">
        <v>128</v>
      </c>
      <c r="E1476" s="1" t="s">
        <v>94</v>
      </c>
      <c r="F1476" s="1" t="s">
        <v>95</v>
      </c>
      <c r="G1476" s="1" t="s">
        <v>53</v>
      </c>
      <c r="H1476" s="33" t="str">
        <f>VLOOKUP(Ahmed[[#This Row],[Category]],Code!$C$2:$D$5,2,0)</f>
        <v>F-101</v>
      </c>
      <c r="I1476" s="1" t="s">
        <v>72</v>
      </c>
      <c r="J1476" t="s">
        <v>1338</v>
      </c>
      <c r="K1476" s="1">
        <v>6.6879999999999997</v>
      </c>
      <c r="L1476" s="33">
        <f>Ahmed[[#This Row],[Sales]]*$L$1</f>
        <v>1003.1999999999999</v>
      </c>
      <c r="M1476" s="33"/>
      <c r="N147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76" s="33" t="str">
        <f>IF(Ahmed[[#This Row],[Sales]]&gt;=500,"High","low")</f>
        <v>low</v>
      </c>
      <c r="P1476" s="1">
        <v>4</v>
      </c>
      <c r="Q1476" s="1">
        <v>0.6</v>
      </c>
      <c r="R1476" s="2">
        <v>-4.0127999999999986</v>
      </c>
      <c r="S1476" s="33">
        <f>Ahmed[[#This Row],[Profit]]-Ahmed[[#This Row],[Discount]]</f>
        <v>-4.6127999999999982</v>
      </c>
    </row>
    <row r="1477" spans="1:19">
      <c r="A1477" s="1">
        <v>1475</v>
      </c>
      <c r="B1477" s="1" t="s">
        <v>65</v>
      </c>
      <c r="C1477" s="1" t="s">
        <v>92</v>
      </c>
      <c r="D1477" s="1" t="s">
        <v>1339</v>
      </c>
      <c r="E1477" s="1" t="s">
        <v>162</v>
      </c>
      <c r="F1477" s="1" t="s">
        <v>114</v>
      </c>
      <c r="G1477" s="1" t="s">
        <v>62</v>
      </c>
      <c r="H1477" s="33" t="str">
        <f>VLOOKUP(Ahmed[[#This Row],[Category]],Code!$C$2:$D$5,2,0)</f>
        <v>O-102</v>
      </c>
      <c r="I1477" s="1" t="s">
        <v>74</v>
      </c>
      <c r="J1477" t="s">
        <v>1340</v>
      </c>
      <c r="K1477" s="1">
        <v>17.28</v>
      </c>
      <c r="L1477" s="33">
        <f>Ahmed[[#This Row],[Sales]]*$L$1</f>
        <v>2592</v>
      </c>
      <c r="M1477" s="33"/>
      <c r="N14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77" s="33" t="str">
        <f>IF(Ahmed[[#This Row],[Sales]]&gt;=500,"High","low")</f>
        <v>low</v>
      </c>
      <c r="P1477" s="1">
        <v>6</v>
      </c>
      <c r="Q1477" s="1">
        <v>0</v>
      </c>
      <c r="R1477" s="2">
        <v>5.0111999999999997</v>
      </c>
      <c r="S1477" s="33">
        <f>Ahmed[[#This Row],[Profit]]-Ahmed[[#This Row],[Discount]]</f>
        <v>5.0111999999999997</v>
      </c>
    </row>
    <row r="1478" spans="1:19">
      <c r="A1478" s="1">
        <v>1476</v>
      </c>
      <c r="B1478" s="1" t="s">
        <v>65</v>
      </c>
      <c r="C1478" s="1" t="s">
        <v>92</v>
      </c>
      <c r="D1478" s="1" t="s">
        <v>1339</v>
      </c>
      <c r="E1478" s="1" t="s">
        <v>162</v>
      </c>
      <c r="F1478" s="1" t="s">
        <v>114</v>
      </c>
      <c r="G1478" s="1" t="s">
        <v>62</v>
      </c>
      <c r="H1478" s="33" t="str">
        <f>VLOOKUP(Ahmed[[#This Row],[Category]],Code!$C$2:$D$5,2,0)</f>
        <v>O-102</v>
      </c>
      <c r="I1478" s="1" t="s">
        <v>79</v>
      </c>
      <c r="J1478" t="s">
        <v>1072</v>
      </c>
      <c r="K1478" s="1">
        <v>17.712</v>
      </c>
      <c r="L1478" s="33">
        <f>Ahmed[[#This Row],[Sales]]*$L$1</f>
        <v>2656.8</v>
      </c>
      <c r="M1478" s="33"/>
      <c r="N14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78" s="33" t="str">
        <f>IF(Ahmed[[#This Row],[Sales]]&gt;=500,"High","low")</f>
        <v>low</v>
      </c>
      <c r="P1478" s="1">
        <v>3</v>
      </c>
      <c r="Q1478" s="1">
        <v>0.2</v>
      </c>
      <c r="R1478" s="2">
        <v>6.4206000000000012</v>
      </c>
      <c r="S1478" s="33">
        <f>Ahmed[[#This Row],[Profit]]-Ahmed[[#This Row],[Discount]]</f>
        <v>6.220600000000001</v>
      </c>
    </row>
    <row r="1479" spans="1:19">
      <c r="A1479" s="1">
        <v>1477</v>
      </c>
      <c r="B1479" s="1" t="s">
        <v>65</v>
      </c>
      <c r="C1479" s="1" t="s">
        <v>92</v>
      </c>
      <c r="D1479" s="1" t="s">
        <v>161</v>
      </c>
      <c r="E1479" s="1" t="s">
        <v>162</v>
      </c>
      <c r="F1479" s="1" t="s">
        <v>114</v>
      </c>
      <c r="G1479" s="1" t="s">
        <v>62</v>
      </c>
      <c r="H1479" s="33" t="str">
        <f>VLOOKUP(Ahmed[[#This Row],[Category]],Code!$C$2:$D$5,2,0)</f>
        <v>O-102</v>
      </c>
      <c r="I1479" s="1" t="s">
        <v>63</v>
      </c>
      <c r="J1479" t="s">
        <v>1341</v>
      </c>
      <c r="K1479" s="1">
        <v>28.91</v>
      </c>
      <c r="L1479" s="33">
        <f>Ahmed[[#This Row],[Sales]]*$L$1</f>
        <v>4336.5</v>
      </c>
      <c r="M1479" s="33"/>
      <c r="N14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79" s="33" t="str">
        <f>IF(Ahmed[[#This Row],[Sales]]&gt;=500,"High","low")</f>
        <v>low</v>
      </c>
      <c r="P1479" s="1">
        <v>7</v>
      </c>
      <c r="Q1479" s="1">
        <v>0</v>
      </c>
      <c r="R1479" s="2">
        <v>13.2986</v>
      </c>
      <c r="S1479" s="33">
        <f>Ahmed[[#This Row],[Profit]]-Ahmed[[#This Row],[Discount]]</f>
        <v>13.2986</v>
      </c>
    </row>
    <row r="1480" spans="1:19">
      <c r="A1480" s="1">
        <v>1478</v>
      </c>
      <c r="B1480" s="1" t="s">
        <v>65</v>
      </c>
      <c r="C1480" s="1" t="s">
        <v>49</v>
      </c>
      <c r="D1480" s="1" t="s">
        <v>1342</v>
      </c>
      <c r="E1480" s="1" t="s">
        <v>86</v>
      </c>
      <c r="F1480" s="1" t="s">
        <v>52</v>
      </c>
      <c r="G1480" s="1" t="s">
        <v>62</v>
      </c>
      <c r="H1480" s="33" t="str">
        <f>VLOOKUP(Ahmed[[#This Row],[Category]],Code!$C$2:$D$5,2,0)</f>
        <v>O-102</v>
      </c>
      <c r="I1480" s="1" t="s">
        <v>278</v>
      </c>
      <c r="J1480" t="s">
        <v>936</v>
      </c>
      <c r="K1480" s="1">
        <v>52.136000000000003</v>
      </c>
      <c r="L1480" s="33">
        <f>Ahmed[[#This Row],[Sales]]*$L$1</f>
        <v>7820.4000000000005</v>
      </c>
      <c r="M1480" s="33"/>
      <c r="N14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80" s="33" t="str">
        <f>IF(Ahmed[[#This Row],[Sales]]&gt;=500,"High","low")</f>
        <v>low</v>
      </c>
      <c r="P1480" s="1">
        <v>7</v>
      </c>
      <c r="Q1480" s="1">
        <v>0.2</v>
      </c>
      <c r="R1480" s="2">
        <v>5.865299999999996</v>
      </c>
      <c r="S1480" s="33">
        <f>Ahmed[[#This Row],[Profit]]-Ahmed[[#This Row],[Discount]]</f>
        <v>5.6652999999999958</v>
      </c>
    </row>
    <row r="1481" spans="1:19">
      <c r="A1481" s="1">
        <v>1479</v>
      </c>
      <c r="B1481" s="1" t="s">
        <v>130</v>
      </c>
      <c r="C1481" s="1" t="s">
        <v>49</v>
      </c>
      <c r="D1481" s="1" t="s">
        <v>1343</v>
      </c>
      <c r="E1481" s="1" t="s">
        <v>60</v>
      </c>
      <c r="F1481" s="1" t="s">
        <v>61</v>
      </c>
      <c r="G1481" s="1" t="s">
        <v>76</v>
      </c>
      <c r="H1481" s="33" t="str">
        <f>VLOOKUP(Ahmed[[#This Row],[Category]],Code!$C$2:$D$5,2,0)</f>
        <v>T-103</v>
      </c>
      <c r="I1481" s="1" t="s">
        <v>77</v>
      </c>
      <c r="J1481" t="s">
        <v>663</v>
      </c>
      <c r="K1481" s="1">
        <v>31.968000000000004</v>
      </c>
      <c r="L1481" s="33">
        <f>Ahmed[[#This Row],[Sales]]*$L$1</f>
        <v>4795.2000000000007</v>
      </c>
      <c r="M1481" s="33"/>
      <c r="N14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81" s="33" t="str">
        <f>IF(Ahmed[[#This Row],[Sales]]&gt;=500,"High","low")</f>
        <v>low</v>
      </c>
      <c r="P1481" s="1">
        <v>4</v>
      </c>
      <c r="Q1481" s="1">
        <v>0.2</v>
      </c>
      <c r="R1481" s="2">
        <v>2.3976000000000006</v>
      </c>
      <c r="S1481" s="33">
        <f>Ahmed[[#This Row],[Profit]]-Ahmed[[#This Row],[Discount]]</f>
        <v>2.1976000000000004</v>
      </c>
    </row>
    <row r="1482" spans="1:19">
      <c r="A1482" s="1">
        <v>1480</v>
      </c>
      <c r="B1482" s="1" t="s">
        <v>65</v>
      </c>
      <c r="C1482" s="1" t="s">
        <v>49</v>
      </c>
      <c r="D1482" s="1" t="s">
        <v>104</v>
      </c>
      <c r="E1482" s="1" t="s">
        <v>60</v>
      </c>
      <c r="F1482" s="1" t="s">
        <v>61</v>
      </c>
      <c r="G1482" s="1" t="s">
        <v>62</v>
      </c>
      <c r="H1482" s="33" t="str">
        <f>VLOOKUP(Ahmed[[#This Row],[Category]],Code!$C$2:$D$5,2,0)</f>
        <v>O-102</v>
      </c>
      <c r="I1482" s="1" t="s">
        <v>87</v>
      </c>
      <c r="J1482" t="s">
        <v>1344</v>
      </c>
      <c r="K1482" s="1">
        <v>25.92</v>
      </c>
      <c r="L1482" s="33">
        <f>Ahmed[[#This Row],[Sales]]*$L$1</f>
        <v>3888.0000000000005</v>
      </c>
      <c r="M1482" s="33"/>
      <c r="N14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82" s="33" t="str">
        <f>IF(Ahmed[[#This Row],[Sales]]&gt;=500,"High","low")</f>
        <v>low</v>
      </c>
      <c r="P1482" s="1">
        <v>4</v>
      </c>
      <c r="Q1482" s="1">
        <v>0</v>
      </c>
      <c r="R1482" s="2">
        <v>12.441600000000001</v>
      </c>
      <c r="S1482" s="33">
        <f>Ahmed[[#This Row],[Profit]]-Ahmed[[#This Row],[Discount]]</f>
        <v>12.441600000000001</v>
      </c>
    </row>
    <row r="1483" spans="1:19">
      <c r="A1483" s="1">
        <v>1481</v>
      </c>
      <c r="B1483" s="1" t="s">
        <v>65</v>
      </c>
      <c r="C1483" s="1" t="s">
        <v>49</v>
      </c>
      <c r="D1483" s="1" t="s">
        <v>104</v>
      </c>
      <c r="E1483" s="1" t="s">
        <v>60</v>
      </c>
      <c r="F1483" s="1" t="s">
        <v>61</v>
      </c>
      <c r="G1483" s="1" t="s">
        <v>62</v>
      </c>
      <c r="H1483" s="33" t="str">
        <f>VLOOKUP(Ahmed[[#This Row],[Category]],Code!$C$2:$D$5,2,0)</f>
        <v>O-102</v>
      </c>
      <c r="I1483" s="1" t="s">
        <v>87</v>
      </c>
      <c r="J1483" t="s">
        <v>1345</v>
      </c>
      <c r="K1483" s="1">
        <v>40.46</v>
      </c>
      <c r="L1483" s="33">
        <f>Ahmed[[#This Row],[Sales]]*$L$1</f>
        <v>6069</v>
      </c>
      <c r="M1483" s="33"/>
      <c r="N14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83" s="33" t="str">
        <f>IF(Ahmed[[#This Row],[Sales]]&gt;=500,"High","low")</f>
        <v>low</v>
      </c>
      <c r="P1483" s="1">
        <v>7</v>
      </c>
      <c r="Q1483" s="1">
        <v>0</v>
      </c>
      <c r="R1483" s="2">
        <v>19.825400000000002</v>
      </c>
      <c r="S1483" s="33">
        <f>Ahmed[[#This Row],[Profit]]-Ahmed[[#This Row],[Discount]]</f>
        <v>19.825400000000002</v>
      </c>
    </row>
    <row r="1484" spans="1:19">
      <c r="A1484" s="1">
        <v>1482</v>
      </c>
      <c r="B1484" s="1" t="s">
        <v>65</v>
      </c>
      <c r="C1484" s="1" t="s">
        <v>49</v>
      </c>
      <c r="D1484" s="1" t="s">
        <v>104</v>
      </c>
      <c r="E1484" s="1" t="s">
        <v>60</v>
      </c>
      <c r="F1484" s="1" t="s">
        <v>61</v>
      </c>
      <c r="G1484" s="1" t="s">
        <v>62</v>
      </c>
      <c r="H1484" s="33" t="str">
        <f>VLOOKUP(Ahmed[[#This Row],[Category]],Code!$C$2:$D$5,2,0)</f>
        <v>O-102</v>
      </c>
      <c r="I1484" s="1" t="s">
        <v>70</v>
      </c>
      <c r="J1484" t="s">
        <v>1346</v>
      </c>
      <c r="K1484" s="1">
        <v>33.869999999999997</v>
      </c>
      <c r="L1484" s="33">
        <f>Ahmed[[#This Row],[Sales]]*$L$1</f>
        <v>5080.5</v>
      </c>
      <c r="M1484" s="33"/>
      <c r="N14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84" s="33" t="str">
        <f>IF(Ahmed[[#This Row],[Sales]]&gt;=500,"High","low")</f>
        <v>low</v>
      </c>
      <c r="P1484" s="1">
        <v>3</v>
      </c>
      <c r="Q1484" s="1">
        <v>0</v>
      </c>
      <c r="R1484" s="2">
        <v>8.8061999999999987</v>
      </c>
      <c r="S1484" s="33">
        <f>Ahmed[[#This Row],[Profit]]-Ahmed[[#This Row],[Discount]]</f>
        <v>8.8061999999999987</v>
      </c>
    </row>
    <row r="1485" spans="1:19">
      <c r="A1485" s="1">
        <v>1483</v>
      </c>
      <c r="B1485" s="1" t="s">
        <v>48</v>
      </c>
      <c r="C1485" s="1" t="s">
        <v>49</v>
      </c>
      <c r="D1485" s="1" t="s">
        <v>187</v>
      </c>
      <c r="E1485" s="1" t="s">
        <v>190</v>
      </c>
      <c r="F1485" s="1" t="s">
        <v>52</v>
      </c>
      <c r="G1485" s="1" t="s">
        <v>62</v>
      </c>
      <c r="H1485" s="33" t="str">
        <f>VLOOKUP(Ahmed[[#This Row],[Category]],Code!$C$2:$D$5,2,0)</f>
        <v>O-102</v>
      </c>
      <c r="I1485" s="1" t="s">
        <v>74</v>
      </c>
      <c r="J1485" t="s">
        <v>730</v>
      </c>
      <c r="K1485" s="1">
        <v>9.7280000000000015</v>
      </c>
      <c r="L1485" s="33">
        <f>Ahmed[[#This Row],[Sales]]*$L$1</f>
        <v>1459.2000000000003</v>
      </c>
      <c r="M1485" s="33"/>
      <c r="N148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85" s="33" t="str">
        <f>IF(Ahmed[[#This Row],[Sales]]&gt;=500,"High","low")</f>
        <v>low</v>
      </c>
      <c r="P1485" s="1">
        <v>2</v>
      </c>
      <c r="Q1485" s="1">
        <v>0.2</v>
      </c>
      <c r="R1485" s="2">
        <v>1.702399999999999</v>
      </c>
      <c r="S1485" s="33">
        <f>Ahmed[[#This Row],[Profit]]-Ahmed[[#This Row],[Discount]]</f>
        <v>1.5023999999999991</v>
      </c>
    </row>
    <row r="1486" spans="1:19">
      <c r="A1486" s="1">
        <v>1484</v>
      </c>
      <c r="B1486" s="1" t="s">
        <v>48</v>
      </c>
      <c r="C1486" s="1" t="s">
        <v>49</v>
      </c>
      <c r="D1486" s="1" t="s">
        <v>187</v>
      </c>
      <c r="E1486" s="1" t="s">
        <v>190</v>
      </c>
      <c r="F1486" s="1" t="s">
        <v>52</v>
      </c>
      <c r="G1486" s="1" t="s">
        <v>62</v>
      </c>
      <c r="H1486" s="33" t="str">
        <f>VLOOKUP(Ahmed[[#This Row],[Category]],Code!$C$2:$D$5,2,0)</f>
        <v>O-102</v>
      </c>
      <c r="I1486" s="1" t="s">
        <v>87</v>
      </c>
      <c r="J1486" t="s">
        <v>1347</v>
      </c>
      <c r="K1486" s="1">
        <v>3.4240000000000004</v>
      </c>
      <c r="L1486" s="33">
        <f>Ahmed[[#This Row],[Sales]]*$L$1</f>
        <v>513.6</v>
      </c>
      <c r="M1486" s="33"/>
      <c r="N148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486" s="33" t="str">
        <f>IF(Ahmed[[#This Row],[Sales]]&gt;=500,"High","low")</f>
        <v>low</v>
      </c>
      <c r="P1486" s="1">
        <v>1</v>
      </c>
      <c r="Q1486" s="1">
        <v>0.2</v>
      </c>
      <c r="R1486" s="2">
        <v>1.0699999999999996</v>
      </c>
      <c r="S1486" s="33">
        <f>Ahmed[[#This Row],[Profit]]-Ahmed[[#This Row],[Discount]]</f>
        <v>0.86999999999999966</v>
      </c>
    </row>
    <row r="1487" spans="1:19">
      <c r="A1487" s="1">
        <v>1485</v>
      </c>
      <c r="B1487" s="1" t="s">
        <v>65</v>
      </c>
      <c r="C1487" s="1" t="s">
        <v>58</v>
      </c>
      <c r="D1487" s="1" t="s">
        <v>89</v>
      </c>
      <c r="E1487" s="1" t="s">
        <v>90</v>
      </c>
      <c r="F1487" s="1" t="s">
        <v>61</v>
      </c>
      <c r="G1487" s="1" t="s">
        <v>76</v>
      </c>
      <c r="H1487" s="33" t="str">
        <f>VLOOKUP(Ahmed[[#This Row],[Category]],Code!$C$2:$D$5,2,0)</f>
        <v>T-103</v>
      </c>
      <c r="I1487" s="1" t="s">
        <v>118</v>
      </c>
      <c r="J1487" t="s">
        <v>1348</v>
      </c>
      <c r="K1487" s="1">
        <v>177</v>
      </c>
      <c r="L1487" s="33">
        <f>Ahmed[[#This Row],[Sales]]*$L$1</f>
        <v>26550</v>
      </c>
      <c r="M1487" s="33"/>
      <c r="N14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87" s="33" t="str">
        <f>IF(Ahmed[[#This Row],[Sales]]&gt;=500,"High","low")</f>
        <v>low</v>
      </c>
      <c r="P1487" s="1">
        <v>3</v>
      </c>
      <c r="Q1487" s="1">
        <v>0</v>
      </c>
      <c r="R1487" s="2">
        <v>30.089999999999982</v>
      </c>
      <c r="S1487" s="33">
        <f>Ahmed[[#This Row],[Profit]]-Ahmed[[#This Row],[Discount]]</f>
        <v>30.089999999999982</v>
      </c>
    </row>
    <row r="1488" spans="1:19">
      <c r="A1488" s="1">
        <v>1486</v>
      </c>
      <c r="B1488" s="1" t="s">
        <v>65</v>
      </c>
      <c r="C1488" s="1" t="s">
        <v>49</v>
      </c>
      <c r="D1488" s="1" t="s">
        <v>161</v>
      </c>
      <c r="E1488" s="1" t="s">
        <v>162</v>
      </c>
      <c r="F1488" s="1" t="s">
        <v>114</v>
      </c>
      <c r="G1488" s="1" t="s">
        <v>62</v>
      </c>
      <c r="H1488" s="33" t="str">
        <f>VLOOKUP(Ahmed[[#This Row],[Category]],Code!$C$2:$D$5,2,0)</f>
        <v>O-102</v>
      </c>
      <c r="I1488" s="1" t="s">
        <v>163</v>
      </c>
      <c r="J1488" t="s">
        <v>271</v>
      </c>
      <c r="K1488" s="1">
        <v>3.76</v>
      </c>
      <c r="L1488" s="33">
        <f>Ahmed[[#This Row],[Sales]]*$L$1</f>
        <v>564</v>
      </c>
      <c r="M1488" s="33"/>
      <c r="N148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488" s="33" t="str">
        <f>IF(Ahmed[[#This Row],[Sales]]&gt;=500,"High","low")</f>
        <v>low</v>
      </c>
      <c r="P1488" s="1">
        <v>2</v>
      </c>
      <c r="Q1488" s="1">
        <v>0</v>
      </c>
      <c r="R1488" s="2">
        <v>1.3159999999999998</v>
      </c>
      <c r="S1488" s="33">
        <f>Ahmed[[#This Row],[Profit]]-Ahmed[[#This Row],[Discount]]</f>
        <v>1.3159999999999998</v>
      </c>
    </row>
    <row r="1489" spans="1:19">
      <c r="A1489" s="1">
        <v>1487</v>
      </c>
      <c r="B1489" s="1" t="s">
        <v>65</v>
      </c>
      <c r="C1489" s="1" t="s">
        <v>92</v>
      </c>
      <c r="D1489" s="1" t="s">
        <v>59</v>
      </c>
      <c r="E1489" s="1" t="s">
        <v>60</v>
      </c>
      <c r="F1489" s="1" t="s">
        <v>61</v>
      </c>
      <c r="G1489" s="1" t="s">
        <v>76</v>
      </c>
      <c r="H1489" s="33" t="str">
        <f>VLOOKUP(Ahmed[[#This Row],[Category]],Code!$C$2:$D$5,2,0)</f>
        <v>T-103</v>
      </c>
      <c r="I1489" s="1" t="s">
        <v>77</v>
      </c>
      <c r="J1489" t="s">
        <v>1349</v>
      </c>
      <c r="K1489" s="1">
        <v>1212.848</v>
      </c>
      <c r="L1489" s="33">
        <f>Ahmed[[#This Row],[Sales]]*$L$1</f>
        <v>181927.19999999998</v>
      </c>
      <c r="M1489" s="33"/>
      <c r="N14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89" s="33" t="str">
        <f>IF(Ahmed[[#This Row],[Sales]]&gt;=500,"High","low")</f>
        <v>High</v>
      </c>
      <c r="P1489" s="1">
        <v>7</v>
      </c>
      <c r="Q1489" s="1">
        <v>0.2</v>
      </c>
      <c r="R1489" s="2">
        <v>106.12420000000014</v>
      </c>
      <c r="S1489" s="33">
        <f>Ahmed[[#This Row],[Profit]]-Ahmed[[#This Row],[Discount]]</f>
        <v>105.92420000000014</v>
      </c>
    </row>
    <row r="1490" spans="1:19">
      <c r="A1490" s="1">
        <v>1488</v>
      </c>
      <c r="B1490" s="1" t="s">
        <v>65</v>
      </c>
      <c r="C1490" s="1" t="s">
        <v>92</v>
      </c>
      <c r="D1490" s="1" t="s">
        <v>59</v>
      </c>
      <c r="E1490" s="1" t="s">
        <v>60</v>
      </c>
      <c r="F1490" s="1" t="s">
        <v>61</v>
      </c>
      <c r="G1490" s="1" t="s">
        <v>76</v>
      </c>
      <c r="H1490" s="33" t="str">
        <f>VLOOKUP(Ahmed[[#This Row],[Category]],Code!$C$2:$D$5,2,0)</f>
        <v>T-103</v>
      </c>
      <c r="I1490" s="1" t="s">
        <v>118</v>
      </c>
      <c r="J1490" t="s">
        <v>1350</v>
      </c>
      <c r="K1490" s="1">
        <v>89.97</v>
      </c>
      <c r="L1490" s="33">
        <f>Ahmed[[#This Row],[Sales]]*$L$1</f>
        <v>13495.5</v>
      </c>
      <c r="M1490" s="33"/>
      <c r="N14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90" s="33" t="str">
        <f>IF(Ahmed[[#This Row],[Sales]]&gt;=500,"High","low")</f>
        <v>low</v>
      </c>
      <c r="P1490" s="1">
        <v>3</v>
      </c>
      <c r="Q1490" s="1">
        <v>0</v>
      </c>
      <c r="R1490" s="2">
        <v>37.787400000000005</v>
      </c>
      <c r="S1490" s="33">
        <f>Ahmed[[#This Row],[Profit]]-Ahmed[[#This Row],[Discount]]</f>
        <v>37.787400000000005</v>
      </c>
    </row>
    <row r="1491" spans="1:19">
      <c r="A1491" s="1">
        <v>1489</v>
      </c>
      <c r="B1491" s="1" t="s">
        <v>65</v>
      </c>
      <c r="C1491" s="1" t="s">
        <v>92</v>
      </c>
      <c r="D1491" s="1" t="s">
        <v>59</v>
      </c>
      <c r="E1491" s="1" t="s">
        <v>60</v>
      </c>
      <c r="F1491" s="1" t="s">
        <v>61</v>
      </c>
      <c r="G1491" s="1" t="s">
        <v>53</v>
      </c>
      <c r="H1491" s="33" t="str">
        <f>VLOOKUP(Ahmed[[#This Row],[Category]],Code!$C$2:$D$5,2,0)</f>
        <v>F-101</v>
      </c>
      <c r="I1491" s="1" t="s">
        <v>72</v>
      </c>
      <c r="J1491" t="s">
        <v>600</v>
      </c>
      <c r="K1491" s="1">
        <v>42.599999999999994</v>
      </c>
      <c r="L1491" s="33">
        <f>Ahmed[[#This Row],[Sales]]*$L$1</f>
        <v>6389.9999999999991</v>
      </c>
      <c r="M1491" s="33"/>
      <c r="N14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91" s="33" t="str">
        <f>IF(Ahmed[[#This Row],[Sales]]&gt;=500,"High","low")</f>
        <v>low</v>
      </c>
      <c r="P1491" s="1">
        <v>3</v>
      </c>
      <c r="Q1491" s="1">
        <v>0</v>
      </c>
      <c r="R1491" s="2">
        <v>16.614000000000001</v>
      </c>
      <c r="S1491" s="33">
        <f>Ahmed[[#This Row],[Profit]]-Ahmed[[#This Row],[Discount]]</f>
        <v>16.614000000000001</v>
      </c>
    </row>
    <row r="1492" spans="1:19">
      <c r="A1492" s="1">
        <v>1490</v>
      </c>
      <c r="B1492" s="1" t="s">
        <v>65</v>
      </c>
      <c r="C1492" s="1" t="s">
        <v>49</v>
      </c>
      <c r="D1492" s="1" t="s">
        <v>112</v>
      </c>
      <c r="E1492" s="1" t="s">
        <v>113</v>
      </c>
      <c r="F1492" s="1" t="s">
        <v>114</v>
      </c>
      <c r="G1492" s="1" t="s">
        <v>62</v>
      </c>
      <c r="H1492" s="33" t="str">
        <f>VLOOKUP(Ahmed[[#This Row],[Category]],Code!$C$2:$D$5,2,0)</f>
        <v>O-102</v>
      </c>
      <c r="I1492" s="1" t="s">
        <v>63</v>
      </c>
      <c r="J1492" t="s">
        <v>1114</v>
      </c>
      <c r="K1492" s="1">
        <v>5.04</v>
      </c>
      <c r="L1492" s="33">
        <f>Ahmed[[#This Row],[Sales]]*$L$1</f>
        <v>756</v>
      </c>
      <c r="M1492" s="33"/>
      <c r="N1492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492" s="33" t="str">
        <f>IF(Ahmed[[#This Row],[Sales]]&gt;=500,"High","low")</f>
        <v>low</v>
      </c>
      <c r="P1492" s="1">
        <v>2</v>
      </c>
      <c r="Q1492" s="1">
        <v>0.2</v>
      </c>
      <c r="R1492" s="2">
        <v>1.764</v>
      </c>
      <c r="S1492" s="33">
        <f>Ahmed[[#This Row],[Profit]]-Ahmed[[#This Row],[Discount]]</f>
        <v>1.5640000000000001</v>
      </c>
    </row>
    <row r="1493" spans="1:19">
      <c r="A1493" s="1">
        <v>1491</v>
      </c>
      <c r="B1493" s="1" t="s">
        <v>48</v>
      </c>
      <c r="C1493" s="1" t="s">
        <v>58</v>
      </c>
      <c r="D1493" s="1" t="s">
        <v>161</v>
      </c>
      <c r="E1493" s="1" t="s">
        <v>162</v>
      </c>
      <c r="F1493" s="1" t="s">
        <v>114</v>
      </c>
      <c r="G1493" s="1" t="s">
        <v>62</v>
      </c>
      <c r="H1493" s="33" t="str">
        <f>VLOOKUP(Ahmed[[#This Row],[Category]],Code!$C$2:$D$5,2,0)</f>
        <v>O-102</v>
      </c>
      <c r="I1493" s="1" t="s">
        <v>123</v>
      </c>
      <c r="J1493" t="s">
        <v>134</v>
      </c>
      <c r="K1493" s="1">
        <v>62.96</v>
      </c>
      <c r="L1493" s="33">
        <f>Ahmed[[#This Row],[Sales]]*$L$1</f>
        <v>9444</v>
      </c>
      <c r="M1493" s="33"/>
      <c r="N14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93" s="33" t="str">
        <f>IF(Ahmed[[#This Row],[Sales]]&gt;=500,"High","low")</f>
        <v>low</v>
      </c>
      <c r="P1493" s="1">
        <v>4</v>
      </c>
      <c r="Q1493" s="1">
        <v>0</v>
      </c>
      <c r="R1493" s="2">
        <v>28.332000000000001</v>
      </c>
      <c r="S1493" s="33">
        <f>Ahmed[[#This Row],[Profit]]-Ahmed[[#This Row],[Discount]]</f>
        <v>28.332000000000001</v>
      </c>
    </row>
    <row r="1494" spans="1:19">
      <c r="A1494" s="1">
        <v>1492</v>
      </c>
      <c r="B1494" s="1" t="s">
        <v>65</v>
      </c>
      <c r="C1494" s="1" t="s">
        <v>58</v>
      </c>
      <c r="D1494" s="1" t="s">
        <v>161</v>
      </c>
      <c r="E1494" s="1" t="s">
        <v>162</v>
      </c>
      <c r="F1494" s="1" t="s">
        <v>114</v>
      </c>
      <c r="G1494" s="1" t="s">
        <v>62</v>
      </c>
      <c r="H1494" s="33" t="str">
        <f>VLOOKUP(Ahmed[[#This Row],[Category]],Code!$C$2:$D$5,2,0)</f>
        <v>O-102</v>
      </c>
      <c r="I1494" s="1" t="s">
        <v>87</v>
      </c>
      <c r="J1494" t="s">
        <v>1351</v>
      </c>
      <c r="K1494" s="1">
        <v>5.88</v>
      </c>
      <c r="L1494" s="33">
        <f>Ahmed[[#This Row],[Sales]]*$L$1</f>
        <v>882</v>
      </c>
      <c r="M1494" s="33"/>
      <c r="N149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494" s="33" t="str">
        <f>IF(Ahmed[[#This Row],[Sales]]&gt;=500,"High","low")</f>
        <v>low</v>
      </c>
      <c r="P1494" s="1">
        <v>1</v>
      </c>
      <c r="Q1494" s="1">
        <v>0</v>
      </c>
      <c r="R1494" s="2">
        <v>2.8811999999999998</v>
      </c>
      <c r="S1494" s="33">
        <f>Ahmed[[#This Row],[Profit]]-Ahmed[[#This Row],[Discount]]</f>
        <v>2.8811999999999998</v>
      </c>
    </row>
    <row r="1495" spans="1:19">
      <c r="A1495" s="1">
        <v>1493</v>
      </c>
      <c r="B1495" s="1" t="s">
        <v>65</v>
      </c>
      <c r="C1495" s="1" t="s">
        <v>58</v>
      </c>
      <c r="D1495" s="1" t="s">
        <v>161</v>
      </c>
      <c r="E1495" s="1" t="s">
        <v>162</v>
      </c>
      <c r="F1495" s="1" t="s">
        <v>114</v>
      </c>
      <c r="G1495" s="1" t="s">
        <v>53</v>
      </c>
      <c r="H1495" s="33" t="str">
        <f>VLOOKUP(Ahmed[[#This Row],[Category]],Code!$C$2:$D$5,2,0)</f>
        <v>F-101</v>
      </c>
      <c r="I1495" s="1" t="s">
        <v>56</v>
      </c>
      <c r="J1495" t="s">
        <v>525</v>
      </c>
      <c r="K1495" s="1">
        <v>977.29200000000003</v>
      </c>
      <c r="L1495" s="33">
        <f>Ahmed[[#This Row],[Sales]]*$L$1</f>
        <v>146593.80000000002</v>
      </c>
      <c r="M1495" s="33"/>
      <c r="N14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95" s="33" t="str">
        <f>IF(Ahmed[[#This Row],[Sales]]&gt;=500,"High","low")</f>
        <v>High</v>
      </c>
      <c r="P1495" s="1">
        <v>6</v>
      </c>
      <c r="Q1495" s="1">
        <v>0.1</v>
      </c>
      <c r="R1495" s="2">
        <v>173.74080000000001</v>
      </c>
      <c r="S1495" s="33">
        <f>Ahmed[[#This Row],[Profit]]-Ahmed[[#This Row],[Discount]]</f>
        <v>173.64080000000001</v>
      </c>
    </row>
    <row r="1496" spans="1:19">
      <c r="A1496" s="1">
        <v>1494</v>
      </c>
      <c r="B1496" s="1" t="s">
        <v>65</v>
      </c>
      <c r="C1496" s="1" t="s">
        <v>58</v>
      </c>
      <c r="D1496" s="1" t="s">
        <v>805</v>
      </c>
      <c r="E1496" s="1" t="s">
        <v>90</v>
      </c>
      <c r="F1496" s="1" t="s">
        <v>61</v>
      </c>
      <c r="G1496" s="1" t="s">
        <v>53</v>
      </c>
      <c r="H1496" s="33" t="str">
        <f>VLOOKUP(Ahmed[[#This Row],[Category]],Code!$C$2:$D$5,2,0)</f>
        <v>F-101</v>
      </c>
      <c r="I1496" s="1" t="s">
        <v>72</v>
      </c>
      <c r="J1496" t="s">
        <v>1055</v>
      </c>
      <c r="K1496" s="1">
        <v>9.64</v>
      </c>
      <c r="L1496" s="33">
        <f>Ahmed[[#This Row],[Sales]]*$L$1</f>
        <v>1446</v>
      </c>
      <c r="M1496" s="33"/>
      <c r="N149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96" s="33" t="str">
        <f>IF(Ahmed[[#This Row],[Sales]]&gt;=500,"High","low")</f>
        <v>low</v>
      </c>
      <c r="P1496" s="1">
        <v>2</v>
      </c>
      <c r="Q1496" s="1">
        <v>0</v>
      </c>
      <c r="R1496" s="2">
        <v>3.6632000000000007</v>
      </c>
      <c r="S1496" s="33">
        <f>Ahmed[[#This Row],[Profit]]-Ahmed[[#This Row],[Discount]]</f>
        <v>3.6632000000000007</v>
      </c>
    </row>
    <row r="1497" spans="1:19">
      <c r="A1497" s="1">
        <v>1495</v>
      </c>
      <c r="B1497" s="1" t="s">
        <v>48</v>
      </c>
      <c r="C1497" s="1" t="s">
        <v>49</v>
      </c>
      <c r="D1497" s="1" t="s">
        <v>247</v>
      </c>
      <c r="E1497" s="1" t="s">
        <v>522</v>
      </c>
      <c r="F1497" s="1" t="s">
        <v>52</v>
      </c>
      <c r="G1497" s="1" t="s">
        <v>62</v>
      </c>
      <c r="H1497" s="33" t="str">
        <f>VLOOKUP(Ahmed[[#This Row],[Category]],Code!$C$2:$D$5,2,0)</f>
        <v>O-102</v>
      </c>
      <c r="I1497" s="1" t="s">
        <v>74</v>
      </c>
      <c r="J1497" t="s">
        <v>1116</v>
      </c>
      <c r="K1497" s="1">
        <v>40.049999999999997</v>
      </c>
      <c r="L1497" s="33">
        <f>Ahmed[[#This Row],[Sales]]*$L$1</f>
        <v>6007.5</v>
      </c>
      <c r="M1497" s="33"/>
      <c r="N14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97" s="33" t="str">
        <f>IF(Ahmed[[#This Row],[Sales]]&gt;=500,"High","low")</f>
        <v>low</v>
      </c>
      <c r="P1497" s="1">
        <v>3</v>
      </c>
      <c r="Q1497" s="1">
        <v>0</v>
      </c>
      <c r="R1497" s="2">
        <v>11.213999999999999</v>
      </c>
      <c r="S1497" s="33">
        <f>Ahmed[[#This Row],[Profit]]-Ahmed[[#This Row],[Discount]]</f>
        <v>11.213999999999999</v>
      </c>
    </row>
    <row r="1498" spans="1:19">
      <c r="A1498" s="1">
        <v>1496</v>
      </c>
      <c r="B1498" s="1" t="s">
        <v>65</v>
      </c>
      <c r="C1498" s="1" t="s">
        <v>49</v>
      </c>
      <c r="D1498" s="1" t="s">
        <v>1352</v>
      </c>
      <c r="E1498" s="1" t="s">
        <v>94</v>
      </c>
      <c r="F1498" s="1" t="s">
        <v>95</v>
      </c>
      <c r="G1498" s="1" t="s">
        <v>62</v>
      </c>
      <c r="H1498" s="33" t="str">
        <f>VLOOKUP(Ahmed[[#This Row],[Category]],Code!$C$2:$D$5,2,0)</f>
        <v>O-102</v>
      </c>
      <c r="I1498" s="1" t="s">
        <v>74</v>
      </c>
      <c r="J1498" t="s">
        <v>1158</v>
      </c>
      <c r="K1498" s="1">
        <v>10.192000000000002</v>
      </c>
      <c r="L1498" s="33">
        <f>Ahmed[[#This Row],[Sales]]*$L$1</f>
        <v>1528.8000000000002</v>
      </c>
      <c r="M1498" s="33"/>
      <c r="N149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498" s="33" t="str">
        <f>IF(Ahmed[[#This Row],[Sales]]&gt;=500,"High","low")</f>
        <v>low</v>
      </c>
      <c r="P1498" s="1">
        <v>7</v>
      </c>
      <c r="Q1498" s="1">
        <v>0.2</v>
      </c>
      <c r="R1498" s="2">
        <v>3.1849999999999992</v>
      </c>
      <c r="S1498" s="33">
        <f>Ahmed[[#This Row],[Profit]]-Ahmed[[#This Row],[Discount]]</f>
        <v>2.984999999999999</v>
      </c>
    </row>
    <row r="1499" spans="1:19">
      <c r="A1499" s="1">
        <v>1497</v>
      </c>
      <c r="B1499" s="1" t="s">
        <v>65</v>
      </c>
      <c r="C1499" s="1" t="s">
        <v>49</v>
      </c>
      <c r="D1499" s="1" t="s">
        <v>1352</v>
      </c>
      <c r="E1499" s="1" t="s">
        <v>94</v>
      </c>
      <c r="F1499" s="1" t="s">
        <v>95</v>
      </c>
      <c r="G1499" s="1" t="s">
        <v>62</v>
      </c>
      <c r="H1499" s="33" t="str">
        <f>VLOOKUP(Ahmed[[#This Row],[Category]],Code!$C$2:$D$5,2,0)</f>
        <v>O-102</v>
      </c>
      <c r="I1499" s="1" t="s">
        <v>70</v>
      </c>
      <c r="J1499" t="s">
        <v>1353</v>
      </c>
      <c r="K1499" s="1">
        <v>16.784000000000002</v>
      </c>
      <c r="L1499" s="33">
        <f>Ahmed[[#This Row],[Sales]]*$L$1</f>
        <v>2517.6000000000004</v>
      </c>
      <c r="M1499" s="33"/>
      <c r="N14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499" s="33" t="str">
        <f>IF(Ahmed[[#This Row],[Sales]]&gt;=500,"High","low")</f>
        <v>low</v>
      </c>
      <c r="P1499" s="1">
        <v>1</v>
      </c>
      <c r="Q1499" s="1">
        <v>0.2</v>
      </c>
      <c r="R1499" s="2">
        <v>-0.20980000000000043</v>
      </c>
      <c r="S1499" s="33">
        <f>Ahmed[[#This Row],[Profit]]-Ahmed[[#This Row],[Discount]]</f>
        <v>-0.40980000000000044</v>
      </c>
    </row>
    <row r="1500" spans="1:19">
      <c r="A1500" s="1">
        <v>1498</v>
      </c>
      <c r="B1500" s="1" t="s">
        <v>65</v>
      </c>
      <c r="C1500" s="1" t="s">
        <v>49</v>
      </c>
      <c r="D1500" s="1" t="s">
        <v>1352</v>
      </c>
      <c r="E1500" s="1" t="s">
        <v>94</v>
      </c>
      <c r="F1500" s="1" t="s">
        <v>95</v>
      </c>
      <c r="G1500" s="1" t="s">
        <v>62</v>
      </c>
      <c r="H1500" s="33" t="str">
        <f>VLOOKUP(Ahmed[[#This Row],[Category]],Code!$C$2:$D$5,2,0)</f>
        <v>O-102</v>
      </c>
      <c r="I1500" s="1" t="s">
        <v>74</v>
      </c>
      <c r="J1500" t="s">
        <v>328</v>
      </c>
      <c r="K1500" s="1">
        <v>13.120000000000001</v>
      </c>
      <c r="L1500" s="33">
        <f>Ahmed[[#This Row],[Sales]]*$L$1</f>
        <v>1968.0000000000002</v>
      </c>
      <c r="M1500" s="33"/>
      <c r="N150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00" s="33" t="str">
        <f>IF(Ahmed[[#This Row],[Sales]]&gt;=500,"High","low")</f>
        <v>low</v>
      </c>
      <c r="P1500" s="1">
        <v>5</v>
      </c>
      <c r="Q1500" s="1">
        <v>0.2</v>
      </c>
      <c r="R1500" s="2">
        <v>3.7720000000000002</v>
      </c>
      <c r="S1500" s="33">
        <f>Ahmed[[#This Row],[Profit]]-Ahmed[[#This Row],[Discount]]</f>
        <v>3.5720000000000001</v>
      </c>
    </row>
    <row r="1501" spans="1:19">
      <c r="A1501" s="1">
        <v>1499</v>
      </c>
      <c r="B1501" s="1" t="s">
        <v>130</v>
      </c>
      <c r="C1501" s="1" t="s">
        <v>92</v>
      </c>
      <c r="D1501" s="1" t="s">
        <v>104</v>
      </c>
      <c r="E1501" s="1" t="s">
        <v>60</v>
      </c>
      <c r="F1501" s="1" t="s">
        <v>61</v>
      </c>
      <c r="G1501" s="1" t="s">
        <v>62</v>
      </c>
      <c r="H1501" s="33" t="str">
        <f>VLOOKUP(Ahmed[[#This Row],[Category]],Code!$C$2:$D$5,2,0)</f>
        <v>O-102</v>
      </c>
      <c r="I1501" s="1" t="s">
        <v>79</v>
      </c>
      <c r="J1501" t="s">
        <v>246</v>
      </c>
      <c r="K1501" s="1">
        <v>18.16</v>
      </c>
      <c r="L1501" s="33">
        <f>Ahmed[[#This Row],[Sales]]*$L$1</f>
        <v>2724</v>
      </c>
      <c r="M1501" s="33"/>
      <c r="N15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01" s="33" t="str">
        <f>IF(Ahmed[[#This Row],[Sales]]&gt;=500,"High","low")</f>
        <v>low</v>
      </c>
      <c r="P1501" s="1">
        <v>5</v>
      </c>
      <c r="Q1501" s="1">
        <v>0.2</v>
      </c>
      <c r="R1501" s="2">
        <v>6.5830000000000011</v>
      </c>
      <c r="S1501" s="33">
        <f>Ahmed[[#This Row],[Profit]]-Ahmed[[#This Row],[Discount]]</f>
        <v>6.3830000000000009</v>
      </c>
    </row>
    <row r="1502" spans="1:19">
      <c r="A1502" s="1">
        <v>1500</v>
      </c>
      <c r="B1502" s="1" t="s">
        <v>65</v>
      </c>
      <c r="C1502" s="1" t="s">
        <v>49</v>
      </c>
      <c r="D1502" s="1" t="s">
        <v>511</v>
      </c>
      <c r="E1502" s="1" t="s">
        <v>94</v>
      </c>
      <c r="F1502" s="1" t="s">
        <v>95</v>
      </c>
      <c r="G1502" s="1" t="s">
        <v>62</v>
      </c>
      <c r="H1502" s="33" t="str">
        <f>VLOOKUP(Ahmed[[#This Row],[Category]],Code!$C$2:$D$5,2,0)</f>
        <v>O-102</v>
      </c>
      <c r="I1502" s="1" t="s">
        <v>87</v>
      </c>
      <c r="J1502" t="s">
        <v>354</v>
      </c>
      <c r="K1502" s="1">
        <v>16.056000000000001</v>
      </c>
      <c r="L1502" s="33">
        <f>Ahmed[[#This Row],[Sales]]*$L$1</f>
        <v>2408.4</v>
      </c>
      <c r="M1502" s="33"/>
      <c r="N15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02" s="33" t="str">
        <f>IF(Ahmed[[#This Row],[Sales]]&gt;=500,"High","low")</f>
        <v>low</v>
      </c>
      <c r="P1502" s="1">
        <v>3</v>
      </c>
      <c r="Q1502" s="1">
        <v>0.2</v>
      </c>
      <c r="R1502" s="2">
        <v>5.8203000000000005</v>
      </c>
      <c r="S1502" s="33">
        <f>Ahmed[[#This Row],[Profit]]-Ahmed[[#This Row],[Discount]]</f>
        <v>5.6203000000000003</v>
      </c>
    </row>
    <row r="1503" spans="1:19">
      <c r="A1503" s="1">
        <v>1501</v>
      </c>
      <c r="B1503" s="1" t="s">
        <v>65</v>
      </c>
      <c r="C1503" s="1" t="s">
        <v>49</v>
      </c>
      <c r="D1503" s="1" t="s">
        <v>511</v>
      </c>
      <c r="E1503" s="1" t="s">
        <v>94</v>
      </c>
      <c r="F1503" s="1" t="s">
        <v>95</v>
      </c>
      <c r="G1503" s="1" t="s">
        <v>62</v>
      </c>
      <c r="H1503" s="33" t="str">
        <f>VLOOKUP(Ahmed[[#This Row],[Category]],Code!$C$2:$D$5,2,0)</f>
        <v>O-102</v>
      </c>
      <c r="I1503" s="1" t="s">
        <v>87</v>
      </c>
      <c r="J1503" t="s">
        <v>1354</v>
      </c>
      <c r="K1503" s="1">
        <v>223.05600000000001</v>
      </c>
      <c r="L1503" s="33">
        <f>Ahmed[[#This Row],[Sales]]*$L$1</f>
        <v>33458.400000000001</v>
      </c>
      <c r="M1503" s="33"/>
      <c r="N15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03" s="33" t="str">
        <f>IF(Ahmed[[#This Row],[Sales]]&gt;=500,"High","low")</f>
        <v>low</v>
      </c>
      <c r="P1503" s="1">
        <v>9</v>
      </c>
      <c r="Q1503" s="1">
        <v>0.2</v>
      </c>
      <c r="R1503" s="2">
        <v>69.704999999999984</v>
      </c>
      <c r="S1503" s="33">
        <f>Ahmed[[#This Row],[Profit]]-Ahmed[[#This Row],[Discount]]</f>
        <v>69.504999999999981</v>
      </c>
    </row>
    <row r="1504" spans="1:19">
      <c r="A1504" s="1">
        <v>1502</v>
      </c>
      <c r="B1504" s="1" t="s">
        <v>65</v>
      </c>
      <c r="C1504" s="1" t="s">
        <v>49</v>
      </c>
      <c r="D1504" s="1" t="s">
        <v>511</v>
      </c>
      <c r="E1504" s="1" t="s">
        <v>94</v>
      </c>
      <c r="F1504" s="1" t="s">
        <v>95</v>
      </c>
      <c r="G1504" s="1" t="s">
        <v>62</v>
      </c>
      <c r="H1504" s="33" t="str">
        <f>VLOOKUP(Ahmed[[#This Row],[Category]],Code!$C$2:$D$5,2,0)</f>
        <v>O-102</v>
      </c>
      <c r="I1504" s="1" t="s">
        <v>70</v>
      </c>
      <c r="J1504" t="s">
        <v>1219</v>
      </c>
      <c r="K1504" s="1">
        <v>540.048</v>
      </c>
      <c r="L1504" s="33">
        <f>Ahmed[[#This Row],[Sales]]*$L$1</f>
        <v>81007.199999999997</v>
      </c>
      <c r="M1504" s="33"/>
      <c r="N15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04" s="33" t="str">
        <f>IF(Ahmed[[#This Row],[Sales]]&gt;=500,"High","low")</f>
        <v>High</v>
      </c>
      <c r="P1504" s="1">
        <v>3</v>
      </c>
      <c r="Q1504" s="1">
        <v>0.2</v>
      </c>
      <c r="R1504" s="2">
        <v>-47.254199999999997</v>
      </c>
      <c r="S1504" s="33">
        <f>Ahmed[[#This Row],[Profit]]-Ahmed[[#This Row],[Discount]]</f>
        <v>-47.4542</v>
      </c>
    </row>
    <row r="1505" spans="1:19">
      <c r="A1505" s="1">
        <v>1503</v>
      </c>
      <c r="B1505" s="1" t="s">
        <v>65</v>
      </c>
      <c r="C1505" s="1" t="s">
        <v>92</v>
      </c>
      <c r="D1505" s="1" t="s">
        <v>59</v>
      </c>
      <c r="E1505" s="1" t="s">
        <v>60</v>
      </c>
      <c r="F1505" s="1" t="s">
        <v>61</v>
      </c>
      <c r="G1505" s="1" t="s">
        <v>76</v>
      </c>
      <c r="H1505" s="33" t="str">
        <f>VLOOKUP(Ahmed[[#This Row],[Category]],Code!$C$2:$D$5,2,0)</f>
        <v>T-103</v>
      </c>
      <c r="I1505" s="1" t="s">
        <v>77</v>
      </c>
      <c r="J1505" t="s">
        <v>1355</v>
      </c>
      <c r="K1505" s="1">
        <v>33.520000000000003</v>
      </c>
      <c r="L1505" s="33">
        <f>Ahmed[[#This Row],[Sales]]*$L$1</f>
        <v>5028.0000000000009</v>
      </c>
      <c r="M1505" s="33"/>
      <c r="N150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05" s="33" t="str">
        <f>IF(Ahmed[[#This Row],[Sales]]&gt;=500,"High","low")</f>
        <v>low</v>
      </c>
      <c r="P1505" s="1">
        <v>2</v>
      </c>
      <c r="Q1505" s="1">
        <v>0.2</v>
      </c>
      <c r="R1505" s="2">
        <v>3.3519999999999985</v>
      </c>
      <c r="S1505" s="33">
        <f>Ahmed[[#This Row],[Profit]]-Ahmed[[#This Row],[Discount]]</f>
        <v>3.1519999999999984</v>
      </c>
    </row>
    <row r="1506" spans="1:19">
      <c r="A1506" s="1">
        <v>1504</v>
      </c>
      <c r="B1506" s="1" t="s">
        <v>65</v>
      </c>
      <c r="C1506" s="1" t="s">
        <v>92</v>
      </c>
      <c r="D1506" s="1" t="s">
        <v>59</v>
      </c>
      <c r="E1506" s="1" t="s">
        <v>60</v>
      </c>
      <c r="F1506" s="1" t="s">
        <v>61</v>
      </c>
      <c r="G1506" s="1" t="s">
        <v>53</v>
      </c>
      <c r="H1506" s="33" t="str">
        <f>VLOOKUP(Ahmed[[#This Row],[Category]],Code!$C$2:$D$5,2,0)</f>
        <v>F-101</v>
      </c>
      <c r="I1506" s="1" t="s">
        <v>72</v>
      </c>
      <c r="J1506" t="s">
        <v>774</v>
      </c>
      <c r="K1506" s="1">
        <v>9.94</v>
      </c>
      <c r="L1506" s="33">
        <f>Ahmed[[#This Row],[Sales]]*$L$1</f>
        <v>1491</v>
      </c>
      <c r="M1506" s="33"/>
      <c r="N150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06" s="33" t="str">
        <f>IF(Ahmed[[#This Row],[Sales]]&gt;=500,"High","low")</f>
        <v>low</v>
      </c>
      <c r="P1506" s="1">
        <v>2</v>
      </c>
      <c r="Q1506" s="1">
        <v>0</v>
      </c>
      <c r="R1506" s="2">
        <v>3.0813999999999995</v>
      </c>
      <c r="S1506" s="33">
        <f>Ahmed[[#This Row],[Profit]]-Ahmed[[#This Row],[Discount]]</f>
        <v>3.0813999999999995</v>
      </c>
    </row>
    <row r="1507" spans="1:19">
      <c r="A1507" s="1">
        <v>1505</v>
      </c>
      <c r="B1507" s="1" t="s">
        <v>65</v>
      </c>
      <c r="C1507" s="1" t="s">
        <v>92</v>
      </c>
      <c r="D1507" s="1" t="s">
        <v>59</v>
      </c>
      <c r="E1507" s="1" t="s">
        <v>60</v>
      </c>
      <c r="F1507" s="1" t="s">
        <v>61</v>
      </c>
      <c r="G1507" s="1" t="s">
        <v>62</v>
      </c>
      <c r="H1507" s="33" t="str">
        <f>VLOOKUP(Ahmed[[#This Row],[Category]],Code!$C$2:$D$5,2,0)</f>
        <v>O-102</v>
      </c>
      <c r="I1507" s="1" t="s">
        <v>74</v>
      </c>
      <c r="J1507" t="s">
        <v>172</v>
      </c>
      <c r="K1507" s="1">
        <v>6.72</v>
      </c>
      <c r="L1507" s="33">
        <f>Ahmed[[#This Row],[Sales]]*$L$1</f>
        <v>1008</v>
      </c>
      <c r="M1507" s="33"/>
      <c r="N150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07" s="33" t="str">
        <f>IF(Ahmed[[#This Row],[Sales]]&gt;=500,"High","low")</f>
        <v>low</v>
      </c>
      <c r="P1507" s="1">
        <v>4</v>
      </c>
      <c r="Q1507" s="1">
        <v>0</v>
      </c>
      <c r="R1507" s="2">
        <v>3.36</v>
      </c>
      <c r="S1507" s="33">
        <f>Ahmed[[#This Row],[Profit]]-Ahmed[[#This Row],[Discount]]</f>
        <v>3.36</v>
      </c>
    </row>
    <row r="1508" spans="1:19">
      <c r="A1508" s="1">
        <v>1506</v>
      </c>
      <c r="B1508" s="1" t="s">
        <v>65</v>
      </c>
      <c r="C1508" s="1" t="s">
        <v>92</v>
      </c>
      <c r="D1508" s="1" t="s">
        <v>59</v>
      </c>
      <c r="E1508" s="1" t="s">
        <v>60</v>
      </c>
      <c r="F1508" s="1" t="s">
        <v>61</v>
      </c>
      <c r="G1508" s="1" t="s">
        <v>53</v>
      </c>
      <c r="H1508" s="33" t="str">
        <f>VLOOKUP(Ahmed[[#This Row],[Category]],Code!$C$2:$D$5,2,0)</f>
        <v>F-101</v>
      </c>
      <c r="I1508" s="1" t="s">
        <v>68</v>
      </c>
      <c r="J1508" t="s">
        <v>1356</v>
      </c>
      <c r="K1508" s="1">
        <v>1004.9760000000001</v>
      </c>
      <c r="L1508" s="33">
        <f>Ahmed[[#This Row],[Sales]]*$L$1</f>
        <v>150746.40000000002</v>
      </c>
      <c r="M1508" s="33"/>
      <c r="N15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08" s="33" t="str">
        <f>IF(Ahmed[[#This Row],[Sales]]&gt;=500,"High","low")</f>
        <v>High</v>
      </c>
      <c r="P1508" s="1">
        <v>6</v>
      </c>
      <c r="Q1508" s="1">
        <v>0.2</v>
      </c>
      <c r="R1508" s="2">
        <v>-175.87080000000009</v>
      </c>
      <c r="S1508" s="33">
        <f>Ahmed[[#This Row],[Profit]]-Ahmed[[#This Row],[Discount]]</f>
        <v>-176.07080000000008</v>
      </c>
    </row>
    <row r="1509" spans="1:19">
      <c r="A1509" s="1">
        <v>1507</v>
      </c>
      <c r="B1509" s="1" t="s">
        <v>65</v>
      </c>
      <c r="C1509" s="1" t="s">
        <v>49</v>
      </c>
      <c r="D1509" s="1" t="s">
        <v>161</v>
      </c>
      <c r="E1509" s="1" t="s">
        <v>162</v>
      </c>
      <c r="F1509" s="1" t="s">
        <v>114</v>
      </c>
      <c r="G1509" s="1" t="s">
        <v>62</v>
      </c>
      <c r="H1509" s="33" t="str">
        <f>VLOOKUP(Ahmed[[#This Row],[Category]],Code!$C$2:$D$5,2,0)</f>
        <v>O-102</v>
      </c>
      <c r="I1509" s="1" t="s">
        <v>79</v>
      </c>
      <c r="J1509" t="s">
        <v>1312</v>
      </c>
      <c r="K1509" s="1">
        <v>17.880000000000003</v>
      </c>
      <c r="L1509" s="33">
        <f>Ahmed[[#This Row],[Sales]]*$L$1</f>
        <v>2682.0000000000005</v>
      </c>
      <c r="M1509" s="33"/>
      <c r="N15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09" s="33" t="str">
        <f>IF(Ahmed[[#This Row],[Sales]]&gt;=500,"High","low")</f>
        <v>low</v>
      </c>
      <c r="P1509" s="1">
        <v>3</v>
      </c>
      <c r="Q1509" s="1">
        <v>0.2</v>
      </c>
      <c r="R1509" s="2">
        <v>5.5875000000000004</v>
      </c>
      <c r="S1509" s="33">
        <f>Ahmed[[#This Row],[Profit]]-Ahmed[[#This Row],[Discount]]</f>
        <v>5.3875000000000002</v>
      </c>
    </row>
    <row r="1510" spans="1:19">
      <c r="A1510" s="1">
        <v>1508</v>
      </c>
      <c r="B1510" s="1" t="s">
        <v>65</v>
      </c>
      <c r="C1510" s="1" t="s">
        <v>49</v>
      </c>
      <c r="D1510" s="1" t="s">
        <v>247</v>
      </c>
      <c r="E1510" s="1" t="s">
        <v>522</v>
      </c>
      <c r="F1510" s="1" t="s">
        <v>52</v>
      </c>
      <c r="G1510" s="1" t="s">
        <v>76</v>
      </c>
      <c r="H1510" s="33" t="str">
        <f>VLOOKUP(Ahmed[[#This Row],[Category]],Code!$C$2:$D$5,2,0)</f>
        <v>T-103</v>
      </c>
      <c r="I1510" s="1" t="s">
        <v>313</v>
      </c>
      <c r="J1510" t="s">
        <v>1357</v>
      </c>
      <c r="K1510" s="1">
        <v>396</v>
      </c>
      <c r="L1510" s="33">
        <f>Ahmed[[#This Row],[Sales]]*$L$1</f>
        <v>59400</v>
      </c>
      <c r="M1510" s="33"/>
      <c r="N15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10" s="33" t="str">
        <f>IF(Ahmed[[#This Row],[Sales]]&gt;=500,"High","low")</f>
        <v>low</v>
      </c>
      <c r="P1510" s="1">
        <v>4</v>
      </c>
      <c r="Q1510" s="1">
        <v>0</v>
      </c>
      <c r="R1510" s="2">
        <v>190.07999999999998</v>
      </c>
      <c r="S1510" s="33">
        <f>Ahmed[[#This Row],[Profit]]-Ahmed[[#This Row],[Discount]]</f>
        <v>190.07999999999998</v>
      </c>
    </row>
    <row r="1511" spans="1:19">
      <c r="A1511" s="1">
        <v>1509</v>
      </c>
      <c r="B1511" s="1" t="s">
        <v>528</v>
      </c>
      <c r="C1511" s="1" t="s">
        <v>92</v>
      </c>
      <c r="D1511" s="1" t="s">
        <v>920</v>
      </c>
      <c r="E1511" s="1" t="s">
        <v>109</v>
      </c>
      <c r="F1511" s="1" t="s">
        <v>95</v>
      </c>
      <c r="G1511" s="1" t="s">
        <v>62</v>
      </c>
      <c r="H1511" s="33" t="str">
        <f>VLOOKUP(Ahmed[[#This Row],[Category]],Code!$C$2:$D$5,2,0)</f>
        <v>O-102</v>
      </c>
      <c r="I1511" s="1" t="s">
        <v>79</v>
      </c>
      <c r="J1511" t="s">
        <v>1358</v>
      </c>
      <c r="K1511" s="1">
        <v>34.5</v>
      </c>
      <c r="L1511" s="33">
        <f>Ahmed[[#This Row],[Sales]]*$L$1</f>
        <v>5175</v>
      </c>
      <c r="M1511" s="33"/>
      <c r="N15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11" s="33" t="str">
        <f>IF(Ahmed[[#This Row],[Sales]]&gt;=500,"High","low")</f>
        <v>low</v>
      </c>
      <c r="P1511" s="1">
        <v>3</v>
      </c>
      <c r="Q1511" s="1">
        <v>0</v>
      </c>
      <c r="R1511" s="2">
        <v>15.524999999999999</v>
      </c>
      <c r="S1511" s="33">
        <f>Ahmed[[#This Row],[Profit]]-Ahmed[[#This Row],[Discount]]</f>
        <v>15.524999999999999</v>
      </c>
    </row>
    <row r="1512" spans="1:19">
      <c r="A1512" s="1">
        <v>1510</v>
      </c>
      <c r="B1512" s="1" t="s">
        <v>130</v>
      </c>
      <c r="C1512" s="1" t="s">
        <v>49</v>
      </c>
      <c r="D1512" s="1" t="s">
        <v>59</v>
      </c>
      <c r="E1512" s="1" t="s">
        <v>60</v>
      </c>
      <c r="F1512" s="1" t="s">
        <v>61</v>
      </c>
      <c r="G1512" s="1" t="s">
        <v>53</v>
      </c>
      <c r="H1512" s="33" t="str">
        <f>VLOOKUP(Ahmed[[#This Row],[Category]],Code!$C$2:$D$5,2,0)</f>
        <v>F-101</v>
      </c>
      <c r="I1512" s="1" t="s">
        <v>72</v>
      </c>
      <c r="J1512" t="s">
        <v>1338</v>
      </c>
      <c r="K1512" s="1">
        <v>8.36</v>
      </c>
      <c r="L1512" s="33">
        <f>Ahmed[[#This Row],[Sales]]*$L$1</f>
        <v>1254</v>
      </c>
      <c r="M1512" s="33"/>
      <c r="N151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12" s="33" t="str">
        <f>IF(Ahmed[[#This Row],[Sales]]&gt;=500,"High","low")</f>
        <v>low</v>
      </c>
      <c r="P1512" s="1">
        <v>2</v>
      </c>
      <c r="Q1512" s="1">
        <v>0</v>
      </c>
      <c r="R1512" s="2">
        <v>3.0095999999999998</v>
      </c>
      <c r="S1512" s="33">
        <f>Ahmed[[#This Row],[Profit]]-Ahmed[[#This Row],[Discount]]</f>
        <v>3.0095999999999998</v>
      </c>
    </row>
    <row r="1513" spans="1:19">
      <c r="A1513" s="1">
        <v>1511</v>
      </c>
      <c r="B1513" s="1" t="s">
        <v>65</v>
      </c>
      <c r="C1513" s="1" t="s">
        <v>58</v>
      </c>
      <c r="D1513" s="1" t="s">
        <v>1359</v>
      </c>
      <c r="E1513" s="1" t="s">
        <v>60</v>
      </c>
      <c r="F1513" s="1" t="s">
        <v>61</v>
      </c>
      <c r="G1513" s="1" t="s">
        <v>62</v>
      </c>
      <c r="H1513" s="33" t="str">
        <f>VLOOKUP(Ahmed[[#This Row],[Category]],Code!$C$2:$D$5,2,0)</f>
        <v>O-102</v>
      </c>
      <c r="I1513" s="1" t="s">
        <v>74</v>
      </c>
      <c r="J1513" t="s">
        <v>470</v>
      </c>
      <c r="K1513" s="1">
        <v>385.6</v>
      </c>
      <c r="L1513" s="33">
        <f>Ahmed[[#This Row],[Sales]]*$L$1</f>
        <v>57840</v>
      </c>
      <c r="M1513" s="33"/>
      <c r="N15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13" s="33" t="str">
        <f>IF(Ahmed[[#This Row],[Sales]]&gt;=500,"High","low")</f>
        <v>low</v>
      </c>
      <c r="P1513" s="1">
        <v>8</v>
      </c>
      <c r="Q1513" s="1">
        <v>0</v>
      </c>
      <c r="R1513" s="2">
        <v>111.82399999999996</v>
      </c>
      <c r="S1513" s="33">
        <f>Ahmed[[#This Row],[Profit]]-Ahmed[[#This Row],[Discount]]</f>
        <v>111.82399999999996</v>
      </c>
    </row>
    <row r="1514" spans="1:19">
      <c r="A1514" s="1">
        <v>1512</v>
      </c>
      <c r="B1514" s="1" t="s">
        <v>65</v>
      </c>
      <c r="C1514" s="1" t="s">
        <v>58</v>
      </c>
      <c r="D1514" s="1" t="s">
        <v>1359</v>
      </c>
      <c r="E1514" s="1" t="s">
        <v>60</v>
      </c>
      <c r="F1514" s="1" t="s">
        <v>61</v>
      </c>
      <c r="G1514" s="1" t="s">
        <v>62</v>
      </c>
      <c r="H1514" s="33" t="str">
        <f>VLOOKUP(Ahmed[[#This Row],[Category]],Code!$C$2:$D$5,2,0)</f>
        <v>O-102</v>
      </c>
      <c r="I1514" s="1" t="s">
        <v>74</v>
      </c>
      <c r="J1514" t="s">
        <v>345</v>
      </c>
      <c r="K1514" s="1">
        <v>35.82</v>
      </c>
      <c r="L1514" s="33">
        <f>Ahmed[[#This Row],[Sales]]*$L$1</f>
        <v>5373</v>
      </c>
      <c r="M1514" s="33"/>
      <c r="N15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14" s="33" t="str">
        <f>IF(Ahmed[[#This Row],[Sales]]&gt;=500,"High","low")</f>
        <v>low</v>
      </c>
      <c r="P1514" s="1">
        <v>9</v>
      </c>
      <c r="Q1514" s="1">
        <v>0</v>
      </c>
      <c r="R1514" s="2">
        <v>11.820599999999997</v>
      </c>
      <c r="S1514" s="33">
        <f>Ahmed[[#This Row],[Profit]]-Ahmed[[#This Row],[Discount]]</f>
        <v>11.820599999999997</v>
      </c>
    </row>
    <row r="1515" spans="1:19">
      <c r="A1515" s="1">
        <v>1513</v>
      </c>
      <c r="B1515" s="1" t="s">
        <v>65</v>
      </c>
      <c r="C1515" s="1" t="s">
        <v>49</v>
      </c>
      <c r="D1515" s="1" t="s">
        <v>360</v>
      </c>
      <c r="E1515" s="1" t="s">
        <v>94</v>
      </c>
      <c r="F1515" s="1" t="s">
        <v>95</v>
      </c>
      <c r="G1515" s="1" t="s">
        <v>62</v>
      </c>
      <c r="H1515" s="33" t="str">
        <f>VLOOKUP(Ahmed[[#This Row],[Category]],Code!$C$2:$D$5,2,0)</f>
        <v>O-102</v>
      </c>
      <c r="I1515" s="1" t="s">
        <v>70</v>
      </c>
      <c r="J1515" t="s">
        <v>404</v>
      </c>
      <c r="K1515" s="1">
        <v>200.06400000000002</v>
      </c>
      <c r="L1515" s="33">
        <f>Ahmed[[#This Row],[Sales]]*$L$1</f>
        <v>30009.600000000002</v>
      </c>
      <c r="M1515" s="33"/>
      <c r="N15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15" s="33" t="str">
        <f>IF(Ahmed[[#This Row],[Sales]]&gt;=500,"High","low")</f>
        <v>low</v>
      </c>
      <c r="P1515" s="1">
        <v>3</v>
      </c>
      <c r="Q1515" s="1">
        <v>0.2</v>
      </c>
      <c r="R1515" s="2">
        <v>12.504000000000005</v>
      </c>
      <c r="S1515" s="33">
        <f>Ahmed[[#This Row],[Profit]]-Ahmed[[#This Row],[Discount]]</f>
        <v>12.304000000000006</v>
      </c>
    </row>
    <row r="1516" spans="1:19">
      <c r="A1516" s="1">
        <v>1514</v>
      </c>
      <c r="B1516" s="1" t="s">
        <v>65</v>
      </c>
      <c r="C1516" s="1" t="s">
        <v>49</v>
      </c>
      <c r="D1516" s="1" t="s">
        <v>360</v>
      </c>
      <c r="E1516" s="1" t="s">
        <v>94</v>
      </c>
      <c r="F1516" s="1" t="s">
        <v>95</v>
      </c>
      <c r="G1516" s="1" t="s">
        <v>62</v>
      </c>
      <c r="H1516" s="33" t="str">
        <f>VLOOKUP(Ahmed[[#This Row],[Category]],Code!$C$2:$D$5,2,0)</f>
        <v>O-102</v>
      </c>
      <c r="I1516" s="1" t="s">
        <v>79</v>
      </c>
      <c r="J1516" t="s">
        <v>636</v>
      </c>
      <c r="K1516" s="1">
        <v>21.379999999999995</v>
      </c>
      <c r="L1516" s="33">
        <f>Ahmed[[#This Row],[Sales]]*$L$1</f>
        <v>3206.9999999999991</v>
      </c>
      <c r="M1516" s="33"/>
      <c r="N15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16" s="33" t="str">
        <f>IF(Ahmed[[#This Row],[Sales]]&gt;=500,"High","low")</f>
        <v>low</v>
      </c>
      <c r="P1516" s="1">
        <v>5</v>
      </c>
      <c r="Q1516" s="1">
        <v>0.8</v>
      </c>
      <c r="R1516" s="2">
        <v>-33.139000000000003</v>
      </c>
      <c r="S1516" s="33">
        <f>Ahmed[[#This Row],[Profit]]-Ahmed[[#This Row],[Discount]]</f>
        <v>-33.939</v>
      </c>
    </row>
    <row r="1517" spans="1:19">
      <c r="A1517" s="1">
        <v>1515</v>
      </c>
      <c r="B1517" s="1" t="s">
        <v>65</v>
      </c>
      <c r="C1517" s="1" t="s">
        <v>49</v>
      </c>
      <c r="D1517" s="1" t="s">
        <v>360</v>
      </c>
      <c r="E1517" s="1" t="s">
        <v>94</v>
      </c>
      <c r="F1517" s="1" t="s">
        <v>95</v>
      </c>
      <c r="G1517" s="1" t="s">
        <v>62</v>
      </c>
      <c r="H1517" s="33" t="str">
        <f>VLOOKUP(Ahmed[[#This Row],[Category]],Code!$C$2:$D$5,2,0)</f>
        <v>O-102</v>
      </c>
      <c r="I1517" s="1" t="s">
        <v>79</v>
      </c>
      <c r="J1517" t="s">
        <v>951</v>
      </c>
      <c r="K1517" s="1">
        <v>6.743999999999998</v>
      </c>
      <c r="L1517" s="33">
        <f>Ahmed[[#This Row],[Sales]]*$L$1</f>
        <v>1011.5999999999997</v>
      </c>
      <c r="M1517" s="33"/>
      <c r="N151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17" s="33" t="str">
        <f>IF(Ahmed[[#This Row],[Sales]]&gt;=500,"High","low")</f>
        <v>low</v>
      </c>
      <c r="P1517" s="1">
        <v>4</v>
      </c>
      <c r="Q1517" s="1">
        <v>0.8</v>
      </c>
      <c r="R1517" s="2">
        <v>-11.4648</v>
      </c>
      <c r="S1517" s="33">
        <f>Ahmed[[#This Row],[Profit]]-Ahmed[[#This Row],[Discount]]</f>
        <v>-12.264800000000001</v>
      </c>
    </row>
    <row r="1518" spans="1:19">
      <c r="A1518" s="1">
        <v>1516</v>
      </c>
      <c r="B1518" s="1" t="s">
        <v>65</v>
      </c>
      <c r="C1518" s="1" t="s">
        <v>49</v>
      </c>
      <c r="D1518" s="1" t="s">
        <v>112</v>
      </c>
      <c r="E1518" s="1" t="s">
        <v>113</v>
      </c>
      <c r="F1518" s="1" t="s">
        <v>114</v>
      </c>
      <c r="G1518" s="1" t="s">
        <v>53</v>
      </c>
      <c r="H1518" s="33" t="str">
        <f>VLOOKUP(Ahmed[[#This Row],[Category]],Code!$C$2:$D$5,2,0)</f>
        <v>F-101</v>
      </c>
      <c r="I1518" s="1" t="s">
        <v>56</v>
      </c>
      <c r="J1518" t="s">
        <v>1278</v>
      </c>
      <c r="K1518" s="1">
        <v>63.686</v>
      </c>
      <c r="L1518" s="33">
        <f>Ahmed[[#This Row],[Sales]]*$L$1</f>
        <v>9552.9</v>
      </c>
      <c r="M1518" s="33"/>
      <c r="N15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18" s="33" t="str">
        <f>IF(Ahmed[[#This Row],[Sales]]&gt;=500,"High","low")</f>
        <v>low</v>
      </c>
      <c r="P1518" s="1">
        <v>1</v>
      </c>
      <c r="Q1518" s="1">
        <v>0.3</v>
      </c>
      <c r="R1518" s="2">
        <v>-9.0980000000000025</v>
      </c>
      <c r="S1518" s="33">
        <f>Ahmed[[#This Row],[Profit]]-Ahmed[[#This Row],[Discount]]</f>
        <v>-9.3980000000000032</v>
      </c>
    </row>
    <row r="1519" spans="1:19">
      <c r="A1519" s="1">
        <v>1517</v>
      </c>
      <c r="B1519" s="1" t="s">
        <v>48</v>
      </c>
      <c r="C1519" s="1" t="s">
        <v>49</v>
      </c>
      <c r="D1519" s="1" t="s">
        <v>1360</v>
      </c>
      <c r="E1519" s="1" t="s">
        <v>562</v>
      </c>
      <c r="F1519" s="1" t="s">
        <v>61</v>
      </c>
      <c r="G1519" s="1" t="s">
        <v>53</v>
      </c>
      <c r="H1519" s="33" t="str">
        <f>VLOOKUP(Ahmed[[#This Row],[Category]],Code!$C$2:$D$5,2,0)</f>
        <v>F-101</v>
      </c>
      <c r="I1519" s="1" t="s">
        <v>68</v>
      </c>
      <c r="J1519" t="s">
        <v>732</v>
      </c>
      <c r="K1519" s="1">
        <v>1669.6</v>
      </c>
      <c r="L1519" s="33">
        <f>Ahmed[[#This Row],[Sales]]*$L$1</f>
        <v>250440</v>
      </c>
      <c r="M1519" s="33"/>
      <c r="N15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19" s="33" t="str">
        <f>IF(Ahmed[[#This Row],[Sales]]&gt;=500,"High","low")</f>
        <v>High</v>
      </c>
      <c r="P1519" s="1">
        <v>4</v>
      </c>
      <c r="Q1519" s="1">
        <v>0</v>
      </c>
      <c r="R1519" s="2">
        <v>116.87199999999984</v>
      </c>
      <c r="S1519" s="33">
        <f>Ahmed[[#This Row],[Profit]]-Ahmed[[#This Row],[Discount]]</f>
        <v>116.87199999999984</v>
      </c>
    </row>
    <row r="1520" spans="1:19">
      <c r="A1520" s="1">
        <v>1518</v>
      </c>
      <c r="B1520" s="1" t="s">
        <v>48</v>
      </c>
      <c r="C1520" s="1" t="s">
        <v>49</v>
      </c>
      <c r="D1520" s="1" t="s">
        <v>89</v>
      </c>
      <c r="E1520" s="1" t="s">
        <v>90</v>
      </c>
      <c r="F1520" s="1" t="s">
        <v>61</v>
      </c>
      <c r="G1520" s="1" t="s">
        <v>62</v>
      </c>
      <c r="H1520" s="33" t="str">
        <f>VLOOKUP(Ahmed[[#This Row],[Category]],Code!$C$2:$D$5,2,0)</f>
        <v>O-102</v>
      </c>
      <c r="I1520" s="1" t="s">
        <v>79</v>
      </c>
      <c r="J1520" t="s">
        <v>456</v>
      </c>
      <c r="K1520" s="1">
        <v>83.84</v>
      </c>
      <c r="L1520" s="33">
        <f>Ahmed[[#This Row],[Sales]]*$L$1</f>
        <v>12576</v>
      </c>
      <c r="M1520" s="33"/>
      <c r="N15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20" s="33" t="str">
        <f>IF(Ahmed[[#This Row],[Sales]]&gt;=500,"High","low")</f>
        <v>low</v>
      </c>
      <c r="P1520" s="1">
        <v>2</v>
      </c>
      <c r="Q1520" s="1">
        <v>0.2</v>
      </c>
      <c r="R1520" s="2">
        <v>27.247999999999998</v>
      </c>
      <c r="S1520" s="33">
        <f>Ahmed[[#This Row],[Profit]]-Ahmed[[#This Row],[Discount]]</f>
        <v>27.047999999999998</v>
      </c>
    </row>
    <row r="1521" spans="1:19">
      <c r="A1521" s="1">
        <v>1519</v>
      </c>
      <c r="B1521" s="1" t="s">
        <v>48</v>
      </c>
      <c r="C1521" s="1" t="s">
        <v>49</v>
      </c>
      <c r="D1521" s="1" t="s">
        <v>89</v>
      </c>
      <c r="E1521" s="1" t="s">
        <v>90</v>
      </c>
      <c r="F1521" s="1" t="s">
        <v>61</v>
      </c>
      <c r="G1521" s="1" t="s">
        <v>62</v>
      </c>
      <c r="H1521" s="33" t="str">
        <f>VLOOKUP(Ahmed[[#This Row],[Category]],Code!$C$2:$D$5,2,0)</f>
        <v>O-102</v>
      </c>
      <c r="I1521" s="1" t="s">
        <v>79</v>
      </c>
      <c r="J1521" t="s">
        <v>809</v>
      </c>
      <c r="K1521" s="1">
        <v>13.272000000000002</v>
      </c>
      <c r="L1521" s="33">
        <f>Ahmed[[#This Row],[Sales]]*$L$1</f>
        <v>1990.8000000000004</v>
      </c>
      <c r="M1521" s="33"/>
      <c r="N152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21" s="33" t="str">
        <f>IF(Ahmed[[#This Row],[Sales]]&gt;=500,"High","low")</f>
        <v>low</v>
      </c>
      <c r="P1521" s="1">
        <v>3</v>
      </c>
      <c r="Q1521" s="1">
        <v>0.2</v>
      </c>
      <c r="R1521" s="2">
        <v>4.3133999999999997</v>
      </c>
      <c r="S1521" s="33">
        <f>Ahmed[[#This Row],[Profit]]-Ahmed[[#This Row],[Discount]]</f>
        <v>4.1133999999999995</v>
      </c>
    </row>
    <row r="1522" spans="1:19">
      <c r="A1522" s="1">
        <v>1520</v>
      </c>
      <c r="B1522" s="1" t="s">
        <v>48</v>
      </c>
      <c r="C1522" s="1" t="s">
        <v>58</v>
      </c>
      <c r="D1522" s="1" t="s">
        <v>104</v>
      </c>
      <c r="E1522" s="1" t="s">
        <v>60</v>
      </c>
      <c r="F1522" s="1" t="s">
        <v>61</v>
      </c>
      <c r="G1522" s="1" t="s">
        <v>62</v>
      </c>
      <c r="H1522" s="33" t="str">
        <f>VLOOKUP(Ahmed[[#This Row],[Category]],Code!$C$2:$D$5,2,0)</f>
        <v>O-102</v>
      </c>
      <c r="I1522" s="1" t="s">
        <v>79</v>
      </c>
      <c r="J1522" t="s">
        <v>1022</v>
      </c>
      <c r="K1522" s="1">
        <v>21.335999999999999</v>
      </c>
      <c r="L1522" s="33">
        <f>Ahmed[[#This Row],[Sales]]*$L$1</f>
        <v>3200.3999999999996</v>
      </c>
      <c r="M1522" s="33"/>
      <c r="N15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22" s="33" t="str">
        <f>IF(Ahmed[[#This Row],[Sales]]&gt;=500,"High","low")</f>
        <v>low</v>
      </c>
      <c r="P1522" s="1">
        <v>7</v>
      </c>
      <c r="Q1522" s="1">
        <v>0.2</v>
      </c>
      <c r="R1522" s="2">
        <v>7.7343000000000011</v>
      </c>
      <c r="S1522" s="33">
        <f>Ahmed[[#This Row],[Profit]]-Ahmed[[#This Row],[Discount]]</f>
        <v>7.5343000000000009</v>
      </c>
    </row>
    <row r="1523" spans="1:19">
      <c r="A1523" s="1">
        <v>1521</v>
      </c>
      <c r="B1523" s="1" t="s">
        <v>65</v>
      </c>
      <c r="C1523" s="1" t="s">
        <v>92</v>
      </c>
      <c r="D1523" s="1" t="s">
        <v>177</v>
      </c>
      <c r="E1523" s="1" t="s">
        <v>139</v>
      </c>
      <c r="F1523" s="1" t="s">
        <v>95</v>
      </c>
      <c r="G1523" s="1" t="s">
        <v>62</v>
      </c>
      <c r="H1523" s="33" t="str">
        <f>VLOOKUP(Ahmed[[#This Row],[Category]],Code!$C$2:$D$5,2,0)</f>
        <v>O-102</v>
      </c>
      <c r="I1523" s="1" t="s">
        <v>74</v>
      </c>
      <c r="J1523" t="s">
        <v>1361</v>
      </c>
      <c r="K1523" s="1">
        <v>16.520000000000003</v>
      </c>
      <c r="L1523" s="33">
        <f>Ahmed[[#This Row],[Sales]]*$L$1</f>
        <v>2478.0000000000005</v>
      </c>
      <c r="M1523" s="33"/>
      <c r="N15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23" s="33" t="str">
        <f>IF(Ahmed[[#This Row],[Sales]]&gt;=500,"High","low")</f>
        <v>low</v>
      </c>
      <c r="P1523" s="1">
        <v>5</v>
      </c>
      <c r="Q1523" s="1">
        <v>0.2</v>
      </c>
      <c r="R1523" s="2">
        <v>2.0649999999999986</v>
      </c>
      <c r="S1523" s="33">
        <f>Ahmed[[#This Row],[Profit]]-Ahmed[[#This Row],[Discount]]</f>
        <v>1.8649999999999987</v>
      </c>
    </row>
    <row r="1524" spans="1:19">
      <c r="A1524" s="1">
        <v>1522</v>
      </c>
      <c r="B1524" s="1" t="s">
        <v>65</v>
      </c>
      <c r="C1524" s="1" t="s">
        <v>49</v>
      </c>
      <c r="D1524" s="1" t="s">
        <v>536</v>
      </c>
      <c r="E1524" s="1" t="s">
        <v>180</v>
      </c>
      <c r="F1524" s="1" t="s">
        <v>61</v>
      </c>
      <c r="G1524" s="1" t="s">
        <v>53</v>
      </c>
      <c r="H1524" s="33" t="str">
        <f>VLOOKUP(Ahmed[[#This Row],[Category]],Code!$C$2:$D$5,2,0)</f>
        <v>F-101</v>
      </c>
      <c r="I1524" s="1" t="s">
        <v>72</v>
      </c>
      <c r="J1524" t="s">
        <v>855</v>
      </c>
      <c r="K1524" s="1">
        <v>206.11199999999997</v>
      </c>
      <c r="L1524" s="33">
        <f>Ahmed[[#This Row],[Sales]]*$L$1</f>
        <v>30916.799999999996</v>
      </c>
      <c r="M1524" s="33"/>
      <c r="N15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24" s="33" t="str">
        <f>IF(Ahmed[[#This Row],[Sales]]&gt;=500,"High","low")</f>
        <v>low</v>
      </c>
      <c r="P1524" s="1">
        <v>6</v>
      </c>
      <c r="Q1524" s="1">
        <v>0.2</v>
      </c>
      <c r="R1524" s="2">
        <v>48.951600000000013</v>
      </c>
      <c r="S1524" s="33">
        <f>Ahmed[[#This Row],[Profit]]-Ahmed[[#This Row],[Discount]]</f>
        <v>48.75160000000001</v>
      </c>
    </row>
    <row r="1525" spans="1:19">
      <c r="A1525" s="1">
        <v>1523</v>
      </c>
      <c r="B1525" s="1" t="s">
        <v>65</v>
      </c>
      <c r="C1525" s="1" t="s">
        <v>49</v>
      </c>
      <c r="D1525" s="1" t="s">
        <v>536</v>
      </c>
      <c r="E1525" s="1" t="s">
        <v>180</v>
      </c>
      <c r="F1525" s="1" t="s">
        <v>61</v>
      </c>
      <c r="G1525" s="1" t="s">
        <v>62</v>
      </c>
      <c r="H1525" s="33" t="str">
        <f>VLOOKUP(Ahmed[[#This Row],[Category]],Code!$C$2:$D$5,2,0)</f>
        <v>O-102</v>
      </c>
      <c r="I1525" s="1" t="s">
        <v>87</v>
      </c>
      <c r="J1525" t="s">
        <v>1362</v>
      </c>
      <c r="K1525" s="1">
        <v>19.920000000000002</v>
      </c>
      <c r="L1525" s="33">
        <f>Ahmed[[#This Row],[Sales]]*$L$1</f>
        <v>2988.0000000000005</v>
      </c>
      <c r="M1525" s="33"/>
      <c r="N15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25" s="33" t="str">
        <f>IF(Ahmed[[#This Row],[Sales]]&gt;=500,"High","low")</f>
        <v>low</v>
      </c>
      <c r="P1525" s="1">
        <v>5</v>
      </c>
      <c r="Q1525" s="1">
        <v>0.2</v>
      </c>
      <c r="R1525" s="2">
        <v>6.7230000000000008</v>
      </c>
      <c r="S1525" s="33">
        <f>Ahmed[[#This Row],[Profit]]-Ahmed[[#This Row],[Discount]]</f>
        <v>6.5230000000000006</v>
      </c>
    </row>
    <row r="1526" spans="1:19">
      <c r="A1526" s="1">
        <v>1524</v>
      </c>
      <c r="B1526" s="1" t="s">
        <v>65</v>
      </c>
      <c r="C1526" s="1" t="s">
        <v>49</v>
      </c>
      <c r="D1526" s="1" t="s">
        <v>536</v>
      </c>
      <c r="E1526" s="1" t="s">
        <v>180</v>
      </c>
      <c r="F1526" s="1" t="s">
        <v>61</v>
      </c>
      <c r="G1526" s="1" t="s">
        <v>62</v>
      </c>
      <c r="H1526" s="33" t="str">
        <f>VLOOKUP(Ahmed[[#This Row],[Category]],Code!$C$2:$D$5,2,0)</f>
        <v>O-102</v>
      </c>
      <c r="I1526" s="1" t="s">
        <v>87</v>
      </c>
      <c r="J1526" t="s">
        <v>541</v>
      </c>
      <c r="K1526" s="1">
        <v>198.27200000000002</v>
      </c>
      <c r="L1526" s="33">
        <f>Ahmed[[#This Row],[Sales]]*$L$1</f>
        <v>29740.800000000003</v>
      </c>
      <c r="M1526" s="33"/>
      <c r="N15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26" s="33" t="str">
        <f>IF(Ahmed[[#This Row],[Sales]]&gt;=500,"High","low")</f>
        <v>low</v>
      </c>
      <c r="P1526" s="1">
        <v>8</v>
      </c>
      <c r="Q1526" s="1">
        <v>0.2</v>
      </c>
      <c r="R1526" s="2">
        <v>61.959999999999987</v>
      </c>
      <c r="S1526" s="33">
        <f>Ahmed[[#This Row],[Profit]]-Ahmed[[#This Row],[Discount]]</f>
        <v>61.759999999999984</v>
      </c>
    </row>
    <row r="1527" spans="1:19">
      <c r="A1527" s="1">
        <v>1525</v>
      </c>
      <c r="B1527" s="1" t="s">
        <v>65</v>
      </c>
      <c r="C1527" s="1" t="s">
        <v>49</v>
      </c>
      <c r="D1527" s="1" t="s">
        <v>536</v>
      </c>
      <c r="E1527" s="1" t="s">
        <v>180</v>
      </c>
      <c r="F1527" s="1" t="s">
        <v>61</v>
      </c>
      <c r="G1527" s="1" t="s">
        <v>62</v>
      </c>
      <c r="H1527" s="33" t="str">
        <f>VLOOKUP(Ahmed[[#This Row],[Category]],Code!$C$2:$D$5,2,0)</f>
        <v>O-102</v>
      </c>
      <c r="I1527" s="1" t="s">
        <v>70</v>
      </c>
      <c r="J1527" t="s">
        <v>412</v>
      </c>
      <c r="K1527" s="1">
        <v>247.10399999999998</v>
      </c>
      <c r="L1527" s="33">
        <f>Ahmed[[#This Row],[Sales]]*$L$1</f>
        <v>37065.599999999999</v>
      </c>
      <c r="M1527" s="33"/>
      <c r="N15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27" s="33" t="str">
        <f>IF(Ahmed[[#This Row],[Sales]]&gt;=500,"High","low")</f>
        <v>low</v>
      </c>
      <c r="P1527" s="1">
        <v>6</v>
      </c>
      <c r="Q1527" s="1">
        <v>0.2</v>
      </c>
      <c r="R1527" s="2">
        <v>-58.68719999999999</v>
      </c>
      <c r="S1527" s="33">
        <f>Ahmed[[#This Row],[Profit]]-Ahmed[[#This Row],[Discount]]</f>
        <v>-58.887199999999993</v>
      </c>
    </row>
    <row r="1528" spans="1:19">
      <c r="A1528" s="1">
        <v>1526</v>
      </c>
      <c r="B1528" s="1" t="s">
        <v>65</v>
      </c>
      <c r="C1528" s="1" t="s">
        <v>49</v>
      </c>
      <c r="D1528" s="1" t="s">
        <v>536</v>
      </c>
      <c r="E1528" s="1" t="s">
        <v>180</v>
      </c>
      <c r="F1528" s="1" t="s">
        <v>61</v>
      </c>
      <c r="G1528" s="1" t="s">
        <v>62</v>
      </c>
      <c r="H1528" s="33" t="str">
        <f>VLOOKUP(Ahmed[[#This Row],[Category]],Code!$C$2:$D$5,2,0)</f>
        <v>O-102</v>
      </c>
      <c r="I1528" s="1" t="s">
        <v>74</v>
      </c>
      <c r="J1528" t="s">
        <v>125</v>
      </c>
      <c r="K1528" s="1">
        <v>86.304000000000002</v>
      </c>
      <c r="L1528" s="33">
        <f>Ahmed[[#This Row],[Sales]]*$L$1</f>
        <v>12945.6</v>
      </c>
      <c r="M1528" s="33"/>
      <c r="N15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28" s="33" t="str">
        <f>IF(Ahmed[[#This Row],[Sales]]&gt;=500,"High","low")</f>
        <v>low</v>
      </c>
      <c r="P1528" s="1">
        <v>6</v>
      </c>
      <c r="Q1528" s="1">
        <v>0.2</v>
      </c>
      <c r="R1528" s="2">
        <v>9.7091999999999885</v>
      </c>
      <c r="S1528" s="33">
        <f>Ahmed[[#This Row],[Profit]]-Ahmed[[#This Row],[Discount]]</f>
        <v>9.5091999999999892</v>
      </c>
    </row>
    <row r="1529" spans="1:19">
      <c r="A1529" s="1">
        <v>1527</v>
      </c>
      <c r="B1529" s="1" t="s">
        <v>65</v>
      </c>
      <c r="C1529" s="1" t="s">
        <v>49</v>
      </c>
      <c r="D1529" s="1" t="s">
        <v>1363</v>
      </c>
      <c r="E1529" s="1" t="s">
        <v>113</v>
      </c>
      <c r="F1529" s="1" t="s">
        <v>114</v>
      </c>
      <c r="G1529" s="1" t="s">
        <v>62</v>
      </c>
      <c r="H1529" s="33" t="str">
        <f>VLOOKUP(Ahmed[[#This Row],[Category]],Code!$C$2:$D$5,2,0)</f>
        <v>O-102</v>
      </c>
      <c r="I1529" s="1" t="s">
        <v>74</v>
      </c>
      <c r="J1529" t="s">
        <v>1364</v>
      </c>
      <c r="K1529" s="1">
        <v>4.16</v>
      </c>
      <c r="L1529" s="33">
        <f>Ahmed[[#This Row],[Sales]]*$L$1</f>
        <v>624</v>
      </c>
      <c r="M1529" s="33"/>
      <c r="N1529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529" s="33" t="str">
        <f>IF(Ahmed[[#This Row],[Sales]]&gt;=500,"High","low")</f>
        <v>low</v>
      </c>
      <c r="P1529" s="1">
        <v>2</v>
      </c>
      <c r="Q1529" s="1">
        <v>0.2</v>
      </c>
      <c r="R1529" s="2">
        <v>0.36400000000000032</v>
      </c>
      <c r="S1529" s="33">
        <f>Ahmed[[#This Row],[Profit]]-Ahmed[[#This Row],[Discount]]</f>
        <v>0.16400000000000031</v>
      </c>
    </row>
    <row r="1530" spans="1:19">
      <c r="A1530" s="1">
        <v>1528</v>
      </c>
      <c r="B1530" s="1" t="s">
        <v>65</v>
      </c>
      <c r="C1530" s="1" t="s">
        <v>49</v>
      </c>
      <c r="D1530" s="1" t="s">
        <v>1363</v>
      </c>
      <c r="E1530" s="1" t="s">
        <v>113</v>
      </c>
      <c r="F1530" s="1" t="s">
        <v>114</v>
      </c>
      <c r="G1530" s="1" t="s">
        <v>53</v>
      </c>
      <c r="H1530" s="33" t="str">
        <f>VLOOKUP(Ahmed[[#This Row],[Category]],Code!$C$2:$D$5,2,0)</f>
        <v>F-101</v>
      </c>
      <c r="I1530" s="1" t="s">
        <v>72</v>
      </c>
      <c r="J1530" t="s">
        <v>1365</v>
      </c>
      <c r="K1530" s="1">
        <v>11.648000000000001</v>
      </c>
      <c r="L1530" s="33">
        <f>Ahmed[[#This Row],[Sales]]*$L$1</f>
        <v>1747.2000000000003</v>
      </c>
      <c r="M1530" s="33"/>
      <c r="N153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30" s="33" t="str">
        <f>IF(Ahmed[[#This Row],[Sales]]&gt;=500,"High","low")</f>
        <v>low</v>
      </c>
      <c r="P1530" s="1">
        <v>2</v>
      </c>
      <c r="Q1530" s="1">
        <v>0.2</v>
      </c>
      <c r="R1530" s="2">
        <v>3.3488000000000011</v>
      </c>
      <c r="S1530" s="33">
        <f>Ahmed[[#This Row],[Profit]]-Ahmed[[#This Row],[Discount]]</f>
        <v>3.1488000000000009</v>
      </c>
    </row>
    <row r="1531" spans="1:19">
      <c r="A1531" s="1">
        <v>1529</v>
      </c>
      <c r="B1531" s="1" t="s">
        <v>48</v>
      </c>
      <c r="C1531" s="1" t="s">
        <v>58</v>
      </c>
      <c r="D1531" s="1" t="s">
        <v>287</v>
      </c>
      <c r="E1531" s="1" t="s">
        <v>152</v>
      </c>
      <c r="F1531" s="1" t="s">
        <v>114</v>
      </c>
      <c r="G1531" s="1" t="s">
        <v>62</v>
      </c>
      <c r="H1531" s="33" t="str">
        <f>VLOOKUP(Ahmed[[#This Row],[Category]],Code!$C$2:$D$5,2,0)</f>
        <v>O-102</v>
      </c>
      <c r="I1531" s="1" t="s">
        <v>163</v>
      </c>
      <c r="J1531" t="s">
        <v>1366</v>
      </c>
      <c r="K1531" s="1">
        <v>26.18</v>
      </c>
      <c r="L1531" s="33">
        <f>Ahmed[[#This Row],[Sales]]*$L$1</f>
        <v>3927</v>
      </c>
      <c r="M1531" s="33"/>
      <c r="N15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31" s="33" t="str">
        <f>IF(Ahmed[[#This Row],[Sales]]&gt;=500,"High","low")</f>
        <v>low</v>
      </c>
      <c r="P1531" s="1">
        <v>7</v>
      </c>
      <c r="Q1531" s="1">
        <v>0</v>
      </c>
      <c r="R1531" s="2">
        <v>0.5236000000000014</v>
      </c>
      <c r="S1531" s="33">
        <f>Ahmed[[#This Row],[Profit]]-Ahmed[[#This Row],[Discount]]</f>
        <v>0.5236000000000014</v>
      </c>
    </row>
    <row r="1532" spans="1:19">
      <c r="A1532" s="1">
        <v>1530</v>
      </c>
      <c r="B1532" s="1" t="s">
        <v>48</v>
      </c>
      <c r="C1532" s="1" t="s">
        <v>58</v>
      </c>
      <c r="D1532" s="1" t="s">
        <v>287</v>
      </c>
      <c r="E1532" s="1" t="s">
        <v>152</v>
      </c>
      <c r="F1532" s="1" t="s">
        <v>114</v>
      </c>
      <c r="G1532" s="1" t="s">
        <v>62</v>
      </c>
      <c r="H1532" s="33" t="str">
        <f>VLOOKUP(Ahmed[[#This Row],[Category]],Code!$C$2:$D$5,2,0)</f>
        <v>O-102</v>
      </c>
      <c r="I1532" s="1" t="s">
        <v>87</v>
      </c>
      <c r="J1532" t="s">
        <v>1367</v>
      </c>
      <c r="K1532" s="1">
        <v>7.3</v>
      </c>
      <c r="L1532" s="33">
        <f>Ahmed[[#This Row],[Sales]]*$L$1</f>
        <v>1095</v>
      </c>
      <c r="M1532" s="33"/>
      <c r="N153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32" s="33" t="str">
        <f>IF(Ahmed[[#This Row],[Sales]]&gt;=500,"High","low")</f>
        <v>low</v>
      </c>
      <c r="P1532" s="1">
        <v>2</v>
      </c>
      <c r="Q1532" s="1">
        <v>0</v>
      </c>
      <c r="R1532" s="2">
        <v>3.4309999999999996</v>
      </c>
      <c r="S1532" s="33">
        <f>Ahmed[[#This Row],[Profit]]-Ahmed[[#This Row],[Discount]]</f>
        <v>3.4309999999999996</v>
      </c>
    </row>
    <row r="1533" spans="1:19">
      <c r="A1533" s="1">
        <v>1531</v>
      </c>
      <c r="B1533" s="1" t="s">
        <v>65</v>
      </c>
      <c r="C1533" s="1" t="s">
        <v>58</v>
      </c>
      <c r="D1533" s="1" t="s">
        <v>572</v>
      </c>
      <c r="E1533" s="1" t="s">
        <v>67</v>
      </c>
      <c r="F1533" s="1" t="s">
        <v>52</v>
      </c>
      <c r="G1533" s="1" t="s">
        <v>62</v>
      </c>
      <c r="H1533" s="33" t="str">
        <f>VLOOKUP(Ahmed[[#This Row],[Category]],Code!$C$2:$D$5,2,0)</f>
        <v>O-102</v>
      </c>
      <c r="I1533" s="1" t="s">
        <v>87</v>
      </c>
      <c r="J1533" t="s">
        <v>1368</v>
      </c>
      <c r="K1533" s="1">
        <v>74.352000000000004</v>
      </c>
      <c r="L1533" s="33">
        <f>Ahmed[[#This Row],[Sales]]*$L$1</f>
        <v>11152.800000000001</v>
      </c>
      <c r="M1533" s="33"/>
      <c r="N15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33" s="33" t="str">
        <f>IF(Ahmed[[#This Row],[Sales]]&gt;=500,"High","low")</f>
        <v>low</v>
      </c>
      <c r="P1533" s="1">
        <v>3</v>
      </c>
      <c r="Q1533" s="1">
        <v>0.2</v>
      </c>
      <c r="R1533" s="2">
        <v>23.234999999999992</v>
      </c>
      <c r="S1533" s="33">
        <f>Ahmed[[#This Row],[Profit]]-Ahmed[[#This Row],[Discount]]</f>
        <v>23.034999999999993</v>
      </c>
    </row>
    <row r="1534" spans="1:19">
      <c r="A1534" s="1">
        <v>1532</v>
      </c>
      <c r="B1534" s="1" t="s">
        <v>65</v>
      </c>
      <c r="C1534" s="1" t="s">
        <v>49</v>
      </c>
      <c r="D1534" s="1" t="s">
        <v>1369</v>
      </c>
      <c r="E1534" s="1" t="s">
        <v>180</v>
      </c>
      <c r="F1534" s="1" t="s">
        <v>61</v>
      </c>
      <c r="G1534" s="1" t="s">
        <v>62</v>
      </c>
      <c r="H1534" s="33" t="str">
        <f>VLOOKUP(Ahmed[[#This Row],[Category]],Code!$C$2:$D$5,2,0)</f>
        <v>O-102</v>
      </c>
      <c r="I1534" s="1" t="s">
        <v>70</v>
      </c>
      <c r="J1534" t="s">
        <v>1370</v>
      </c>
      <c r="K1534" s="1">
        <v>10.744</v>
      </c>
      <c r="L1534" s="33">
        <f>Ahmed[[#This Row],[Sales]]*$L$1</f>
        <v>1611.6</v>
      </c>
      <c r="M1534" s="33"/>
      <c r="N153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34" s="33" t="str">
        <f>IF(Ahmed[[#This Row],[Sales]]&gt;=500,"High","low")</f>
        <v>low</v>
      </c>
      <c r="P1534" s="1">
        <v>1</v>
      </c>
      <c r="Q1534" s="1">
        <v>0.2</v>
      </c>
      <c r="R1534" s="2">
        <v>0.80579999999999963</v>
      </c>
      <c r="S1534" s="33">
        <f>Ahmed[[#This Row],[Profit]]-Ahmed[[#This Row],[Discount]]</f>
        <v>0.60579999999999967</v>
      </c>
    </row>
    <row r="1535" spans="1:19">
      <c r="A1535" s="1">
        <v>1533</v>
      </c>
      <c r="B1535" s="1" t="s">
        <v>65</v>
      </c>
      <c r="C1535" s="1" t="s">
        <v>49</v>
      </c>
      <c r="D1535" s="1" t="s">
        <v>1369</v>
      </c>
      <c r="E1535" s="1" t="s">
        <v>180</v>
      </c>
      <c r="F1535" s="1" t="s">
        <v>61</v>
      </c>
      <c r="G1535" s="1" t="s">
        <v>62</v>
      </c>
      <c r="H1535" s="33" t="str">
        <f>VLOOKUP(Ahmed[[#This Row],[Category]],Code!$C$2:$D$5,2,0)</f>
        <v>O-102</v>
      </c>
      <c r="I1535" s="1" t="s">
        <v>163</v>
      </c>
      <c r="J1535" t="s">
        <v>378</v>
      </c>
      <c r="K1535" s="1">
        <v>8.3760000000000012</v>
      </c>
      <c r="L1535" s="33">
        <f>Ahmed[[#This Row],[Sales]]*$L$1</f>
        <v>1256.4000000000001</v>
      </c>
      <c r="M1535" s="33"/>
      <c r="N153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35" s="33" t="str">
        <f>IF(Ahmed[[#This Row],[Sales]]&gt;=500,"High","low")</f>
        <v>low</v>
      </c>
      <c r="P1535" s="1">
        <v>3</v>
      </c>
      <c r="Q1535" s="1">
        <v>0.2</v>
      </c>
      <c r="R1535" s="2">
        <v>2.7222</v>
      </c>
      <c r="S1535" s="33">
        <f>Ahmed[[#This Row],[Profit]]-Ahmed[[#This Row],[Discount]]</f>
        <v>2.5221999999999998</v>
      </c>
    </row>
    <row r="1536" spans="1:19">
      <c r="A1536" s="1">
        <v>1534</v>
      </c>
      <c r="B1536" s="1" t="s">
        <v>65</v>
      </c>
      <c r="C1536" s="1" t="s">
        <v>58</v>
      </c>
      <c r="D1536" s="1" t="s">
        <v>161</v>
      </c>
      <c r="E1536" s="1" t="s">
        <v>162</v>
      </c>
      <c r="F1536" s="1" t="s">
        <v>114</v>
      </c>
      <c r="G1536" s="1" t="s">
        <v>62</v>
      </c>
      <c r="H1536" s="33" t="str">
        <f>VLOOKUP(Ahmed[[#This Row],[Category]],Code!$C$2:$D$5,2,0)</f>
        <v>O-102</v>
      </c>
      <c r="I1536" s="1" t="s">
        <v>70</v>
      </c>
      <c r="J1536" t="s">
        <v>1371</v>
      </c>
      <c r="K1536" s="1">
        <v>212.88</v>
      </c>
      <c r="L1536" s="33">
        <f>Ahmed[[#This Row],[Sales]]*$L$1</f>
        <v>31932</v>
      </c>
      <c r="M1536" s="33"/>
      <c r="N15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36" s="33" t="str">
        <f>IF(Ahmed[[#This Row],[Sales]]&gt;=500,"High","low")</f>
        <v>low</v>
      </c>
      <c r="P1536" s="1">
        <v>6</v>
      </c>
      <c r="Q1536" s="1">
        <v>0</v>
      </c>
      <c r="R1536" s="2">
        <v>0</v>
      </c>
      <c r="S1536" s="33">
        <f>Ahmed[[#This Row],[Profit]]-Ahmed[[#This Row],[Discount]]</f>
        <v>0</v>
      </c>
    </row>
    <row r="1537" spans="1:19">
      <c r="A1537" s="1">
        <v>1535</v>
      </c>
      <c r="B1537" s="1" t="s">
        <v>65</v>
      </c>
      <c r="C1537" s="1" t="s">
        <v>92</v>
      </c>
      <c r="D1537" s="1" t="s">
        <v>1372</v>
      </c>
      <c r="E1537" s="1" t="s">
        <v>60</v>
      </c>
      <c r="F1537" s="1" t="s">
        <v>61</v>
      </c>
      <c r="G1537" s="1" t="s">
        <v>53</v>
      </c>
      <c r="H1537" s="33" t="str">
        <f>VLOOKUP(Ahmed[[#This Row],[Category]],Code!$C$2:$D$5,2,0)</f>
        <v>F-101</v>
      </c>
      <c r="I1537" s="1" t="s">
        <v>54</v>
      </c>
      <c r="J1537" t="s">
        <v>832</v>
      </c>
      <c r="K1537" s="1">
        <v>203.98299999999998</v>
      </c>
      <c r="L1537" s="33">
        <f>Ahmed[[#This Row],[Sales]]*$L$1</f>
        <v>30597.449999999997</v>
      </c>
      <c r="M1537" s="33"/>
      <c r="N15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37" s="33" t="str">
        <f>IF(Ahmed[[#This Row],[Sales]]&gt;=500,"High","low")</f>
        <v>low</v>
      </c>
      <c r="P1537" s="1">
        <v>2</v>
      </c>
      <c r="Q1537" s="1">
        <v>0.15</v>
      </c>
      <c r="R1537" s="2">
        <v>16.798599999999979</v>
      </c>
      <c r="S1537" s="33">
        <f>Ahmed[[#This Row],[Profit]]-Ahmed[[#This Row],[Discount]]</f>
        <v>16.648599999999981</v>
      </c>
    </row>
    <row r="1538" spans="1:19">
      <c r="A1538" s="1">
        <v>1536</v>
      </c>
      <c r="B1538" s="1" t="s">
        <v>65</v>
      </c>
      <c r="C1538" s="1" t="s">
        <v>58</v>
      </c>
      <c r="D1538" s="1" t="s">
        <v>1373</v>
      </c>
      <c r="E1538" s="1" t="s">
        <v>351</v>
      </c>
      <c r="F1538" s="1" t="s">
        <v>114</v>
      </c>
      <c r="G1538" s="1" t="s">
        <v>62</v>
      </c>
      <c r="H1538" s="33" t="str">
        <f>VLOOKUP(Ahmed[[#This Row],[Category]],Code!$C$2:$D$5,2,0)</f>
        <v>O-102</v>
      </c>
      <c r="I1538" s="1" t="s">
        <v>70</v>
      </c>
      <c r="J1538" t="s">
        <v>1374</v>
      </c>
      <c r="K1538" s="1">
        <v>40.74</v>
      </c>
      <c r="L1538" s="33">
        <f>Ahmed[[#This Row],[Sales]]*$L$1</f>
        <v>6111</v>
      </c>
      <c r="M1538" s="33"/>
      <c r="N15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38" s="33" t="str">
        <f>IF(Ahmed[[#This Row],[Sales]]&gt;=500,"High","low")</f>
        <v>low</v>
      </c>
      <c r="P1538" s="1">
        <v>3</v>
      </c>
      <c r="Q1538" s="1">
        <v>0</v>
      </c>
      <c r="R1538" s="2">
        <v>0.4073999999999991</v>
      </c>
      <c r="S1538" s="33">
        <f>Ahmed[[#This Row],[Profit]]-Ahmed[[#This Row],[Discount]]</f>
        <v>0.4073999999999991</v>
      </c>
    </row>
    <row r="1539" spans="1:19">
      <c r="A1539" s="1">
        <v>1537</v>
      </c>
      <c r="B1539" s="1" t="s">
        <v>65</v>
      </c>
      <c r="C1539" s="1" t="s">
        <v>58</v>
      </c>
      <c r="D1539" s="1" t="s">
        <v>1373</v>
      </c>
      <c r="E1539" s="1" t="s">
        <v>351</v>
      </c>
      <c r="F1539" s="1" t="s">
        <v>114</v>
      </c>
      <c r="G1539" s="1" t="s">
        <v>62</v>
      </c>
      <c r="H1539" s="33" t="str">
        <f>VLOOKUP(Ahmed[[#This Row],[Category]],Code!$C$2:$D$5,2,0)</f>
        <v>O-102</v>
      </c>
      <c r="I1539" s="1" t="s">
        <v>81</v>
      </c>
      <c r="J1539" t="s">
        <v>1375</v>
      </c>
      <c r="K1539" s="1">
        <v>11.67</v>
      </c>
      <c r="L1539" s="33">
        <f>Ahmed[[#This Row],[Sales]]*$L$1</f>
        <v>1750.5</v>
      </c>
      <c r="M1539" s="33"/>
      <c r="N153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39" s="33" t="str">
        <f>IF(Ahmed[[#This Row],[Sales]]&gt;=500,"High","low")</f>
        <v>low</v>
      </c>
      <c r="P1539" s="1">
        <v>3</v>
      </c>
      <c r="Q1539" s="1">
        <v>0</v>
      </c>
      <c r="R1539" s="2">
        <v>3.0342000000000002</v>
      </c>
      <c r="S1539" s="33">
        <f>Ahmed[[#This Row],[Profit]]-Ahmed[[#This Row],[Discount]]</f>
        <v>3.0342000000000002</v>
      </c>
    </row>
    <row r="1540" spans="1:19">
      <c r="A1540" s="1">
        <v>1538</v>
      </c>
      <c r="B1540" s="1" t="s">
        <v>48</v>
      </c>
      <c r="C1540" s="1" t="s">
        <v>49</v>
      </c>
      <c r="D1540" s="1" t="s">
        <v>1376</v>
      </c>
      <c r="E1540" s="1" t="s">
        <v>513</v>
      </c>
      <c r="F1540" s="1" t="s">
        <v>114</v>
      </c>
      <c r="G1540" s="1" t="s">
        <v>76</v>
      </c>
      <c r="H1540" s="33" t="str">
        <f>VLOOKUP(Ahmed[[#This Row],[Category]],Code!$C$2:$D$5,2,0)</f>
        <v>T-103</v>
      </c>
      <c r="I1540" s="1" t="s">
        <v>77</v>
      </c>
      <c r="J1540" t="s">
        <v>1195</v>
      </c>
      <c r="K1540" s="1">
        <v>39.99</v>
      </c>
      <c r="L1540" s="33">
        <f>Ahmed[[#This Row],[Sales]]*$L$1</f>
        <v>5998.5</v>
      </c>
      <c r="M1540" s="33"/>
      <c r="N15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40" s="33" t="str">
        <f>IF(Ahmed[[#This Row],[Sales]]&gt;=500,"High","low")</f>
        <v>low</v>
      </c>
      <c r="P1540" s="1">
        <v>1</v>
      </c>
      <c r="Q1540" s="1">
        <v>0</v>
      </c>
      <c r="R1540" s="2">
        <v>11.597099999999998</v>
      </c>
      <c r="S1540" s="33">
        <f>Ahmed[[#This Row],[Profit]]-Ahmed[[#This Row],[Discount]]</f>
        <v>11.597099999999998</v>
      </c>
    </row>
    <row r="1541" spans="1:19">
      <c r="A1541" s="1">
        <v>1539</v>
      </c>
      <c r="B1541" s="1" t="s">
        <v>48</v>
      </c>
      <c r="C1541" s="1" t="s">
        <v>49</v>
      </c>
      <c r="D1541" s="1" t="s">
        <v>1376</v>
      </c>
      <c r="E1541" s="1" t="s">
        <v>513</v>
      </c>
      <c r="F1541" s="1" t="s">
        <v>114</v>
      </c>
      <c r="G1541" s="1" t="s">
        <v>62</v>
      </c>
      <c r="H1541" s="33" t="str">
        <f>VLOOKUP(Ahmed[[#This Row],[Category]],Code!$C$2:$D$5,2,0)</f>
        <v>O-102</v>
      </c>
      <c r="I1541" s="1" t="s">
        <v>74</v>
      </c>
      <c r="J1541" t="s">
        <v>574</v>
      </c>
      <c r="K1541" s="1">
        <v>16.28</v>
      </c>
      <c r="L1541" s="33">
        <f>Ahmed[[#This Row],[Sales]]*$L$1</f>
        <v>2442</v>
      </c>
      <c r="M1541" s="33"/>
      <c r="N15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41" s="33" t="str">
        <f>IF(Ahmed[[#This Row],[Sales]]&gt;=500,"High","low")</f>
        <v>low</v>
      </c>
      <c r="P1541" s="1">
        <v>2</v>
      </c>
      <c r="Q1541" s="1">
        <v>0</v>
      </c>
      <c r="R1541" s="2">
        <v>6.5120000000000005</v>
      </c>
      <c r="S1541" s="33">
        <f>Ahmed[[#This Row],[Profit]]-Ahmed[[#This Row],[Discount]]</f>
        <v>6.5120000000000005</v>
      </c>
    </row>
    <row r="1542" spans="1:19">
      <c r="A1542" s="1">
        <v>1540</v>
      </c>
      <c r="B1542" s="1" t="s">
        <v>48</v>
      </c>
      <c r="C1542" s="1" t="s">
        <v>49</v>
      </c>
      <c r="D1542" s="1" t="s">
        <v>1376</v>
      </c>
      <c r="E1542" s="1" t="s">
        <v>513</v>
      </c>
      <c r="F1542" s="1" t="s">
        <v>114</v>
      </c>
      <c r="G1542" s="1" t="s">
        <v>53</v>
      </c>
      <c r="H1542" s="33" t="str">
        <f>VLOOKUP(Ahmed[[#This Row],[Category]],Code!$C$2:$D$5,2,0)</f>
        <v>F-101</v>
      </c>
      <c r="I1542" s="1" t="s">
        <v>54</v>
      </c>
      <c r="J1542" t="s">
        <v>135</v>
      </c>
      <c r="K1542" s="1">
        <v>782.94</v>
      </c>
      <c r="L1542" s="33">
        <f>Ahmed[[#This Row],[Sales]]*$L$1</f>
        <v>117441.00000000001</v>
      </c>
      <c r="M1542" s="33"/>
      <c r="N15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42" s="33" t="str">
        <f>IF(Ahmed[[#This Row],[Sales]]&gt;=500,"High","low")</f>
        <v>High</v>
      </c>
      <c r="P1542" s="1">
        <v>3</v>
      </c>
      <c r="Q1542" s="1">
        <v>0</v>
      </c>
      <c r="R1542" s="2">
        <v>203.56440000000003</v>
      </c>
      <c r="S1542" s="33">
        <f>Ahmed[[#This Row],[Profit]]-Ahmed[[#This Row],[Discount]]</f>
        <v>203.56440000000003</v>
      </c>
    </row>
    <row r="1543" spans="1:19">
      <c r="A1543" s="1">
        <v>1541</v>
      </c>
      <c r="B1543" s="1" t="s">
        <v>48</v>
      </c>
      <c r="C1543" s="1" t="s">
        <v>49</v>
      </c>
      <c r="D1543" s="1" t="s">
        <v>1376</v>
      </c>
      <c r="E1543" s="1" t="s">
        <v>513</v>
      </c>
      <c r="F1543" s="1" t="s">
        <v>114</v>
      </c>
      <c r="G1543" s="1" t="s">
        <v>62</v>
      </c>
      <c r="H1543" s="33" t="str">
        <f>VLOOKUP(Ahmed[[#This Row],[Category]],Code!$C$2:$D$5,2,0)</f>
        <v>O-102</v>
      </c>
      <c r="I1543" s="1" t="s">
        <v>79</v>
      </c>
      <c r="J1543" t="s">
        <v>1332</v>
      </c>
      <c r="K1543" s="1">
        <v>242.48000000000002</v>
      </c>
      <c r="L1543" s="33">
        <f>Ahmed[[#This Row],[Sales]]*$L$1</f>
        <v>36372</v>
      </c>
      <c r="M1543" s="33"/>
      <c r="N15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43" s="33" t="str">
        <f>IF(Ahmed[[#This Row],[Sales]]&gt;=500,"High","low")</f>
        <v>low</v>
      </c>
      <c r="P1543" s="1">
        <v>7</v>
      </c>
      <c r="Q1543" s="1">
        <v>0</v>
      </c>
      <c r="R1543" s="2">
        <v>116.39039999999999</v>
      </c>
      <c r="S1543" s="33">
        <f>Ahmed[[#This Row],[Profit]]-Ahmed[[#This Row],[Discount]]</f>
        <v>116.39039999999999</v>
      </c>
    </row>
    <row r="1544" spans="1:19">
      <c r="A1544" s="1">
        <v>1542</v>
      </c>
      <c r="B1544" s="1" t="s">
        <v>48</v>
      </c>
      <c r="C1544" s="1" t="s">
        <v>49</v>
      </c>
      <c r="D1544" s="1" t="s">
        <v>247</v>
      </c>
      <c r="E1544" s="1" t="s">
        <v>248</v>
      </c>
      <c r="F1544" s="1" t="s">
        <v>114</v>
      </c>
      <c r="G1544" s="1" t="s">
        <v>53</v>
      </c>
      <c r="H1544" s="33" t="str">
        <f>VLOOKUP(Ahmed[[#This Row],[Category]],Code!$C$2:$D$5,2,0)</f>
        <v>F-101</v>
      </c>
      <c r="I1544" s="1" t="s">
        <v>72</v>
      </c>
      <c r="J1544" t="s">
        <v>527</v>
      </c>
      <c r="K1544" s="1">
        <v>8.32</v>
      </c>
      <c r="L1544" s="33">
        <f>Ahmed[[#This Row],[Sales]]*$L$1</f>
        <v>1248</v>
      </c>
      <c r="M1544" s="33"/>
      <c r="N154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44" s="33" t="str">
        <f>IF(Ahmed[[#This Row],[Sales]]&gt;=500,"High","low")</f>
        <v>low</v>
      </c>
      <c r="P1544" s="1">
        <v>5</v>
      </c>
      <c r="Q1544" s="1">
        <v>0.2</v>
      </c>
      <c r="R1544" s="2">
        <v>2.2880000000000003</v>
      </c>
      <c r="S1544" s="33">
        <f>Ahmed[[#This Row],[Profit]]-Ahmed[[#This Row],[Discount]]</f>
        <v>2.0880000000000001</v>
      </c>
    </row>
    <row r="1545" spans="1:19">
      <c r="A1545" s="1">
        <v>1543</v>
      </c>
      <c r="B1545" s="1" t="s">
        <v>48</v>
      </c>
      <c r="C1545" s="1" t="s">
        <v>49</v>
      </c>
      <c r="D1545" s="1" t="s">
        <v>247</v>
      </c>
      <c r="E1545" s="1" t="s">
        <v>248</v>
      </c>
      <c r="F1545" s="1" t="s">
        <v>114</v>
      </c>
      <c r="G1545" s="1" t="s">
        <v>62</v>
      </c>
      <c r="H1545" s="33" t="str">
        <f>VLOOKUP(Ahmed[[#This Row],[Category]],Code!$C$2:$D$5,2,0)</f>
        <v>O-102</v>
      </c>
      <c r="I1545" s="1" t="s">
        <v>163</v>
      </c>
      <c r="J1545" t="s">
        <v>1148</v>
      </c>
      <c r="K1545" s="1">
        <v>10.464000000000002</v>
      </c>
      <c r="L1545" s="33">
        <f>Ahmed[[#This Row],[Sales]]*$L$1</f>
        <v>1569.6000000000004</v>
      </c>
      <c r="M1545" s="33"/>
      <c r="N154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45" s="33" t="str">
        <f>IF(Ahmed[[#This Row],[Sales]]&gt;=500,"High","low")</f>
        <v>low</v>
      </c>
      <c r="P1545" s="1">
        <v>6</v>
      </c>
      <c r="Q1545" s="1">
        <v>0.2</v>
      </c>
      <c r="R1545" s="2">
        <v>1.7003999999999992</v>
      </c>
      <c r="S1545" s="33">
        <f>Ahmed[[#This Row],[Profit]]-Ahmed[[#This Row],[Discount]]</f>
        <v>1.5003999999999993</v>
      </c>
    </row>
    <row r="1546" spans="1:19">
      <c r="A1546" s="1">
        <v>1544</v>
      </c>
      <c r="B1546" s="1" t="s">
        <v>65</v>
      </c>
      <c r="C1546" s="1" t="s">
        <v>92</v>
      </c>
      <c r="D1546" s="1" t="s">
        <v>408</v>
      </c>
      <c r="E1546" s="1" t="s">
        <v>60</v>
      </c>
      <c r="F1546" s="1" t="s">
        <v>61</v>
      </c>
      <c r="G1546" s="1" t="s">
        <v>62</v>
      </c>
      <c r="H1546" s="33" t="str">
        <f>VLOOKUP(Ahmed[[#This Row],[Category]],Code!$C$2:$D$5,2,0)</f>
        <v>O-102</v>
      </c>
      <c r="I1546" s="1" t="s">
        <v>79</v>
      </c>
      <c r="J1546" t="s">
        <v>931</v>
      </c>
      <c r="K1546" s="1">
        <v>82.896000000000001</v>
      </c>
      <c r="L1546" s="33">
        <f>Ahmed[[#This Row],[Sales]]*$L$1</f>
        <v>12434.4</v>
      </c>
      <c r="M1546" s="33"/>
      <c r="N15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46" s="33" t="str">
        <f>IF(Ahmed[[#This Row],[Sales]]&gt;=500,"High","low")</f>
        <v>low</v>
      </c>
      <c r="P1546" s="1">
        <v>3</v>
      </c>
      <c r="Q1546" s="1">
        <v>0.2</v>
      </c>
      <c r="R1546" s="2">
        <v>29.0136</v>
      </c>
      <c r="S1546" s="33">
        <f>Ahmed[[#This Row],[Profit]]-Ahmed[[#This Row],[Discount]]</f>
        <v>28.813600000000001</v>
      </c>
    </row>
    <row r="1547" spans="1:19">
      <c r="A1547" s="1">
        <v>1545</v>
      </c>
      <c r="B1547" s="1" t="s">
        <v>65</v>
      </c>
      <c r="C1547" s="1" t="s">
        <v>92</v>
      </c>
      <c r="D1547" s="1" t="s">
        <v>408</v>
      </c>
      <c r="E1547" s="1" t="s">
        <v>60</v>
      </c>
      <c r="F1547" s="1" t="s">
        <v>61</v>
      </c>
      <c r="G1547" s="1" t="s">
        <v>62</v>
      </c>
      <c r="H1547" s="33" t="str">
        <f>VLOOKUP(Ahmed[[#This Row],[Category]],Code!$C$2:$D$5,2,0)</f>
        <v>O-102</v>
      </c>
      <c r="I1547" s="1" t="s">
        <v>87</v>
      </c>
      <c r="J1547" t="s">
        <v>1020</v>
      </c>
      <c r="K1547" s="1">
        <v>34.24</v>
      </c>
      <c r="L1547" s="33">
        <f>Ahmed[[#This Row],[Sales]]*$L$1</f>
        <v>5136</v>
      </c>
      <c r="M1547" s="33"/>
      <c r="N15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47" s="33" t="str">
        <f>IF(Ahmed[[#This Row],[Sales]]&gt;=500,"High","low")</f>
        <v>low</v>
      </c>
      <c r="P1547" s="1">
        <v>4</v>
      </c>
      <c r="Q1547" s="1">
        <v>0</v>
      </c>
      <c r="R1547" s="2">
        <v>16.0928</v>
      </c>
      <c r="S1547" s="33">
        <f>Ahmed[[#This Row],[Profit]]-Ahmed[[#This Row],[Discount]]</f>
        <v>16.0928</v>
      </c>
    </row>
    <row r="1548" spans="1:19">
      <c r="A1548" s="1">
        <v>1546</v>
      </c>
      <c r="B1548" s="1" t="s">
        <v>48</v>
      </c>
      <c r="C1548" s="1" t="s">
        <v>58</v>
      </c>
      <c r="D1548" s="1" t="s">
        <v>1377</v>
      </c>
      <c r="E1548" s="1" t="s">
        <v>162</v>
      </c>
      <c r="F1548" s="1" t="s">
        <v>114</v>
      </c>
      <c r="G1548" s="1" t="s">
        <v>53</v>
      </c>
      <c r="H1548" s="33" t="str">
        <f>VLOOKUP(Ahmed[[#This Row],[Category]],Code!$C$2:$D$5,2,0)</f>
        <v>F-101</v>
      </c>
      <c r="I1548" s="1" t="s">
        <v>54</v>
      </c>
      <c r="J1548" t="s">
        <v>342</v>
      </c>
      <c r="K1548" s="1">
        <v>1573.4880000000001</v>
      </c>
      <c r="L1548" s="33">
        <f>Ahmed[[#This Row],[Sales]]*$L$1</f>
        <v>236023.2</v>
      </c>
      <c r="M1548" s="33"/>
      <c r="N15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48" s="33" t="str">
        <f>IF(Ahmed[[#This Row],[Sales]]&gt;=500,"High","low")</f>
        <v>High</v>
      </c>
      <c r="P1548" s="1">
        <v>7</v>
      </c>
      <c r="Q1548" s="1">
        <v>0.2</v>
      </c>
      <c r="R1548" s="2">
        <v>196.68599999999986</v>
      </c>
      <c r="S1548" s="33">
        <f>Ahmed[[#This Row],[Profit]]-Ahmed[[#This Row],[Discount]]</f>
        <v>196.48599999999988</v>
      </c>
    </row>
    <row r="1549" spans="1:19">
      <c r="A1549" s="1">
        <v>1547</v>
      </c>
      <c r="B1549" s="1" t="s">
        <v>65</v>
      </c>
      <c r="C1549" s="1" t="s">
        <v>58</v>
      </c>
      <c r="D1549" s="1" t="s">
        <v>311</v>
      </c>
      <c r="E1549" s="1" t="s">
        <v>94</v>
      </c>
      <c r="F1549" s="1" t="s">
        <v>95</v>
      </c>
      <c r="G1549" s="1" t="s">
        <v>62</v>
      </c>
      <c r="H1549" s="33" t="str">
        <f>VLOOKUP(Ahmed[[#This Row],[Category]],Code!$C$2:$D$5,2,0)</f>
        <v>O-102</v>
      </c>
      <c r="I1549" s="1" t="s">
        <v>87</v>
      </c>
      <c r="J1549" t="s">
        <v>1237</v>
      </c>
      <c r="K1549" s="1">
        <v>335.52</v>
      </c>
      <c r="L1549" s="33">
        <f>Ahmed[[#This Row],[Sales]]*$L$1</f>
        <v>50328</v>
      </c>
      <c r="M1549" s="33"/>
      <c r="N15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49" s="33" t="str">
        <f>IF(Ahmed[[#This Row],[Sales]]&gt;=500,"High","low")</f>
        <v>low</v>
      </c>
      <c r="P1549" s="1">
        <v>4</v>
      </c>
      <c r="Q1549" s="1">
        <v>0.2</v>
      </c>
      <c r="R1549" s="2">
        <v>117.43199999999999</v>
      </c>
      <c r="S1549" s="33">
        <f>Ahmed[[#This Row],[Profit]]-Ahmed[[#This Row],[Discount]]</f>
        <v>117.23199999999999</v>
      </c>
    </row>
    <row r="1550" spans="1:19">
      <c r="A1550" s="1">
        <v>1548</v>
      </c>
      <c r="B1550" s="1" t="s">
        <v>65</v>
      </c>
      <c r="C1550" s="1" t="s">
        <v>58</v>
      </c>
      <c r="D1550" s="1" t="s">
        <v>311</v>
      </c>
      <c r="E1550" s="1" t="s">
        <v>94</v>
      </c>
      <c r="F1550" s="1" t="s">
        <v>95</v>
      </c>
      <c r="G1550" s="1" t="s">
        <v>62</v>
      </c>
      <c r="H1550" s="33" t="str">
        <f>VLOOKUP(Ahmed[[#This Row],[Category]],Code!$C$2:$D$5,2,0)</f>
        <v>O-102</v>
      </c>
      <c r="I1550" s="1" t="s">
        <v>79</v>
      </c>
      <c r="J1550" t="s">
        <v>1306</v>
      </c>
      <c r="K1550" s="1">
        <v>23.911999999999995</v>
      </c>
      <c r="L1550" s="33">
        <f>Ahmed[[#This Row],[Sales]]*$L$1</f>
        <v>3586.7999999999993</v>
      </c>
      <c r="M1550" s="33"/>
      <c r="N15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50" s="33" t="str">
        <f>IF(Ahmed[[#This Row],[Sales]]&gt;=500,"High","low")</f>
        <v>low</v>
      </c>
      <c r="P1550" s="1">
        <v>2</v>
      </c>
      <c r="Q1550" s="1">
        <v>0.8</v>
      </c>
      <c r="R1550" s="2">
        <v>-40.650400000000019</v>
      </c>
      <c r="S1550" s="33">
        <f>Ahmed[[#This Row],[Profit]]-Ahmed[[#This Row],[Discount]]</f>
        <v>-41.450400000000016</v>
      </c>
    </row>
    <row r="1551" spans="1:19">
      <c r="A1551" s="1">
        <v>1549</v>
      </c>
      <c r="B1551" s="1" t="s">
        <v>65</v>
      </c>
      <c r="C1551" s="1" t="s">
        <v>58</v>
      </c>
      <c r="D1551" s="1" t="s">
        <v>311</v>
      </c>
      <c r="E1551" s="1" t="s">
        <v>94</v>
      </c>
      <c r="F1551" s="1" t="s">
        <v>95</v>
      </c>
      <c r="G1551" s="1" t="s">
        <v>62</v>
      </c>
      <c r="H1551" s="33" t="str">
        <f>VLOOKUP(Ahmed[[#This Row],[Category]],Code!$C$2:$D$5,2,0)</f>
        <v>O-102</v>
      </c>
      <c r="I1551" s="1" t="s">
        <v>70</v>
      </c>
      <c r="J1551" t="s">
        <v>1378</v>
      </c>
      <c r="K1551" s="1">
        <v>27.056000000000001</v>
      </c>
      <c r="L1551" s="33">
        <f>Ahmed[[#This Row],[Sales]]*$L$1</f>
        <v>4058.4</v>
      </c>
      <c r="M1551" s="33"/>
      <c r="N15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51" s="33" t="str">
        <f>IF(Ahmed[[#This Row],[Sales]]&gt;=500,"High","low")</f>
        <v>low</v>
      </c>
      <c r="P1551" s="1">
        <v>2</v>
      </c>
      <c r="Q1551" s="1">
        <v>0.2</v>
      </c>
      <c r="R1551" s="2">
        <v>2.3673999999999991</v>
      </c>
      <c r="S1551" s="33">
        <f>Ahmed[[#This Row],[Profit]]-Ahmed[[#This Row],[Discount]]</f>
        <v>2.1673999999999989</v>
      </c>
    </row>
    <row r="1552" spans="1:19">
      <c r="A1552" s="1">
        <v>1550</v>
      </c>
      <c r="B1552" s="1" t="s">
        <v>130</v>
      </c>
      <c r="C1552" s="1" t="s">
        <v>49</v>
      </c>
      <c r="D1552" s="1" t="s">
        <v>161</v>
      </c>
      <c r="E1552" s="1" t="s">
        <v>162</v>
      </c>
      <c r="F1552" s="1" t="s">
        <v>114</v>
      </c>
      <c r="G1552" s="1" t="s">
        <v>76</v>
      </c>
      <c r="H1552" s="33" t="str">
        <f>VLOOKUP(Ahmed[[#This Row],[Category]],Code!$C$2:$D$5,2,0)</f>
        <v>T-103</v>
      </c>
      <c r="I1552" s="1" t="s">
        <v>502</v>
      </c>
      <c r="J1552" t="s">
        <v>1201</v>
      </c>
      <c r="K1552" s="1">
        <v>559.99200000000008</v>
      </c>
      <c r="L1552" s="33">
        <f>Ahmed[[#This Row],[Sales]]*$L$1</f>
        <v>83998.800000000017</v>
      </c>
      <c r="M1552" s="33"/>
      <c r="N15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52" s="33" t="str">
        <f>IF(Ahmed[[#This Row],[Sales]]&gt;=500,"High","low")</f>
        <v>High</v>
      </c>
      <c r="P1552" s="1">
        <v>1</v>
      </c>
      <c r="Q1552" s="1">
        <v>0.2</v>
      </c>
      <c r="R1552" s="2">
        <v>174.99749999999997</v>
      </c>
      <c r="S1552" s="33">
        <f>Ahmed[[#This Row],[Profit]]-Ahmed[[#This Row],[Discount]]</f>
        <v>174.79749999999999</v>
      </c>
    </row>
    <row r="1553" spans="1:19">
      <c r="A1553" s="1">
        <v>1551</v>
      </c>
      <c r="B1553" s="1" t="s">
        <v>48</v>
      </c>
      <c r="C1553" s="1" t="s">
        <v>92</v>
      </c>
      <c r="D1553" s="1" t="s">
        <v>128</v>
      </c>
      <c r="E1553" s="1" t="s">
        <v>94</v>
      </c>
      <c r="F1553" s="1" t="s">
        <v>95</v>
      </c>
      <c r="G1553" s="1" t="s">
        <v>62</v>
      </c>
      <c r="H1553" s="33" t="str">
        <f>VLOOKUP(Ahmed[[#This Row],[Category]],Code!$C$2:$D$5,2,0)</f>
        <v>O-102</v>
      </c>
      <c r="I1553" s="1" t="s">
        <v>81</v>
      </c>
      <c r="J1553" t="s">
        <v>1379</v>
      </c>
      <c r="K1553" s="1">
        <v>9.3239999999999981</v>
      </c>
      <c r="L1553" s="33">
        <f>Ahmed[[#This Row],[Sales]]*$L$1</f>
        <v>1398.5999999999997</v>
      </c>
      <c r="M1553" s="33"/>
      <c r="N155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53" s="33" t="str">
        <f>IF(Ahmed[[#This Row],[Sales]]&gt;=500,"High","low")</f>
        <v>low</v>
      </c>
      <c r="P1553" s="1">
        <v>6</v>
      </c>
      <c r="Q1553" s="1">
        <v>0.8</v>
      </c>
      <c r="R1553" s="2">
        <v>-24.708599999999997</v>
      </c>
      <c r="S1553" s="33">
        <f>Ahmed[[#This Row],[Profit]]-Ahmed[[#This Row],[Discount]]</f>
        <v>-25.508599999999998</v>
      </c>
    </row>
    <row r="1554" spans="1:19">
      <c r="A1554" s="1">
        <v>1552</v>
      </c>
      <c r="B1554" s="1" t="s">
        <v>65</v>
      </c>
      <c r="C1554" s="1" t="s">
        <v>49</v>
      </c>
      <c r="D1554" s="1" t="s">
        <v>408</v>
      </c>
      <c r="E1554" s="1" t="s">
        <v>60</v>
      </c>
      <c r="F1554" s="1" t="s">
        <v>61</v>
      </c>
      <c r="G1554" s="1" t="s">
        <v>62</v>
      </c>
      <c r="H1554" s="33" t="str">
        <f>VLOOKUP(Ahmed[[#This Row],[Category]],Code!$C$2:$D$5,2,0)</f>
        <v>O-102</v>
      </c>
      <c r="I1554" s="1" t="s">
        <v>87</v>
      </c>
      <c r="J1554" t="s">
        <v>1290</v>
      </c>
      <c r="K1554" s="1">
        <v>111.96</v>
      </c>
      <c r="L1554" s="33">
        <f>Ahmed[[#This Row],[Sales]]*$L$1</f>
        <v>16794</v>
      </c>
      <c r="M1554" s="33"/>
      <c r="N15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54" s="33" t="str">
        <f>IF(Ahmed[[#This Row],[Sales]]&gt;=500,"High","low")</f>
        <v>low</v>
      </c>
      <c r="P1554" s="1">
        <v>2</v>
      </c>
      <c r="Q1554" s="1">
        <v>0</v>
      </c>
      <c r="R1554" s="2">
        <v>54.860399999999998</v>
      </c>
      <c r="S1554" s="33">
        <f>Ahmed[[#This Row],[Profit]]-Ahmed[[#This Row],[Discount]]</f>
        <v>54.860399999999998</v>
      </c>
    </row>
    <row r="1555" spans="1:19">
      <c r="A1555" s="1">
        <v>1553</v>
      </c>
      <c r="B1555" s="1" t="s">
        <v>130</v>
      </c>
      <c r="C1555" s="1" t="s">
        <v>92</v>
      </c>
      <c r="D1555" s="1" t="s">
        <v>1380</v>
      </c>
      <c r="E1555" s="1" t="s">
        <v>99</v>
      </c>
      <c r="F1555" s="1" t="s">
        <v>95</v>
      </c>
      <c r="G1555" s="1" t="s">
        <v>62</v>
      </c>
      <c r="H1555" s="33" t="str">
        <f>VLOOKUP(Ahmed[[#This Row],[Category]],Code!$C$2:$D$5,2,0)</f>
        <v>O-102</v>
      </c>
      <c r="I1555" s="1" t="s">
        <v>63</v>
      </c>
      <c r="J1555" t="s">
        <v>1381</v>
      </c>
      <c r="K1555" s="1">
        <v>21.560000000000002</v>
      </c>
      <c r="L1555" s="33">
        <f>Ahmed[[#This Row],[Sales]]*$L$1</f>
        <v>3234.0000000000005</v>
      </c>
      <c r="M1555" s="33"/>
      <c r="N15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55" s="33" t="str">
        <f>IF(Ahmed[[#This Row],[Sales]]&gt;=500,"High","low")</f>
        <v>low</v>
      </c>
      <c r="P1555" s="1">
        <v>7</v>
      </c>
      <c r="Q1555" s="1">
        <v>0</v>
      </c>
      <c r="R1555" s="2">
        <v>10.348799999999999</v>
      </c>
      <c r="S1555" s="33">
        <f>Ahmed[[#This Row],[Profit]]-Ahmed[[#This Row],[Discount]]</f>
        <v>10.348799999999999</v>
      </c>
    </row>
    <row r="1556" spans="1:19">
      <c r="A1556" s="1">
        <v>1554</v>
      </c>
      <c r="B1556" s="1" t="s">
        <v>65</v>
      </c>
      <c r="C1556" s="1" t="s">
        <v>49</v>
      </c>
      <c r="D1556" s="1" t="s">
        <v>588</v>
      </c>
      <c r="E1556" s="1" t="s">
        <v>51</v>
      </c>
      <c r="F1556" s="1" t="s">
        <v>52</v>
      </c>
      <c r="G1556" s="1" t="s">
        <v>62</v>
      </c>
      <c r="H1556" s="33" t="str">
        <f>VLOOKUP(Ahmed[[#This Row],[Category]],Code!$C$2:$D$5,2,0)</f>
        <v>O-102</v>
      </c>
      <c r="I1556" s="1" t="s">
        <v>79</v>
      </c>
      <c r="J1556" t="s">
        <v>972</v>
      </c>
      <c r="K1556" s="1">
        <v>124.75</v>
      </c>
      <c r="L1556" s="33">
        <f>Ahmed[[#This Row],[Sales]]*$L$1</f>
        <v>18712.5</v>
      </c>
      <c r="M1556" s="33"/>
      <c r="N15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56" s="33" t="str">
        <f>IF(Ahmed[[#This Row],[Sales]]&gt;=500,"High","low")</f>
        <v>low</v>
      </c>
      <c r="P1556" s="1">
        <v>5</v>
      </c>
      <c r="Q1556" s="1">
        <v>0</v>
      </c>
      <c r="R1556" s="2">
        <v>57.384999999999991</v>
      </c>
      <c r="S1556" s="33">
        <f>Ahmed[[#This Row],[Profit]]-Ahmed[[#This Row],[Discount]]</f>
        <v>57.384999999999991</v>
      </c>
    </row>
    <row r="1557" spans="1:19">
      <c r="A1557" s="1">
        <v>1555</v>
      </c>
      <c r="B1557" s="1" t="s">
        <v>65</v>
      </c>
      <c r="C1557" s="1" t="s">
        <v>58</v>
      </c>
      <c r="D1557" s="1" t="s">
        <v>1382</v>
      </c>
      <c r="E1557" s="1" t="s">
        <v>90</v>
      </c>
      <c r="F1557" s="1" t="s">
        <v>61</v>
      </c>
      <c r="G1557" s="1" t="s">
        <v>62</v>
      </c>
      <c r="H1557" s="33" t="str">
        <f>VLOOKUP(Ahmed[[#This Row],[Category]],Code!$C$2:$D$5,2,0)</f>
        <v>O-102</v>
      </c>
      <c r="I1557" s="1" t="s">
        <v>74</v>
      </c>
      <c r="J1557" t="s">
        <v>1383</v>
      </c>
      <c r="K1557" s="1">
        <v>5.28</v>
      </c>
      <c r="L1557" s="33">
        <f>Ahmed[[#This Row],[Sales]]*$L$1</f>
        <v>792</v>
      </c>
      <c r="M1557" s="33"/>
      <c r="N155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557" s="33" t="str">
        <f>IF(Ahmed[[#This Row],[Sales]]&gt;=500,"High","low")</f>
        <v>low</v>
      </c>
      <c r="P1557" s="1">
        <v>3</v>
      </c>
      <c r="Q1557" s="1">
        <v>0</v>
      </c>
      <c r="R1557" s="2">
        <v>1.5311999999999999</v>
      </c>
      <c r="S1557" s="33">
        <f>Ahmed[[#This Row],[Profit]]-Ahmed[[#This Row],[Discount]]</f>
        <v>1.5311999999999999</v>
      </c>
    </row>
    <row r="1558" spans="1:19">
      <c r="A1558" s="1">
        <v>1556</v>
      </c>
      <c r="B1558" s="1" t="s">
        <v>65</v>
      </c>
      <c r="C1558" s="1" t="s">
        <v>49</v>
      </c>
      <c r="D1558" s="1" t="s">
        <v>487</v>
      </c>
      <c r="E1558" s="1" t="s">
        <v>162</v>
      </c>
      <c r="F1558" s="1" t="s">
        <v>114</v>
      </c>
      <c r="G1558" s="1" t="s">
        <v>76</v>
      </c>
      <c r="H1558" s="33" t="str">
        <f>VLOOKUP(Ahmed[[#This Row],[Category]],Code!$C$2:$D$5,2,0)</f>
        <v>T-103</v>
      </c>
      <c r="I1558" s="1" t="s">
        <v>118</v>
      </c>
      <c r="J1558" t="s">
        <v>146</v>
      </c>
      <c r="K1558" s="1">
        <v>91.96</v>
      </c>
      <c r="L1558" s="33">
        <f>Ahmed[[#This Row],[Sales]]*$L$1</f>
        <v>13793.999999999998</v>
      </c>
      <c r="M1558" s="33"/>
      <c r="N15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58" s="33" t="str">
        <f>IF(Ahmed[[#This Row],[Sales]]&gt;=500,"High","low")</f>
        <v>low</v>
      </c>
      <c r="P1558" s="1">
        <v>4</v>
      </c>
      <c r="Q1558" s="1">
        <v>0</v>
      </c>
      <c r="R1558" s="2">
        <v>39.5428</v>
      </c>
      <c r="S1558" s="33">
        <f>Ahmed[[#This Row],[Profit]]-Ahmed[[#This Row],[Discount]]</f>
        <v>39.5428</v>
      </c>
    </row>
    <row r="1559" spans="1:19">
      <c r="A1559" s="1">
        <v>1557</v>
      </c>
      <c r="B1559" s="1" t="s">
        <v>65</v>
      </c>
      <c r="C1559" s="1" t="s">
        <v>49</v>
      </c>
      <c r="D1559" s="1" t="s">
        <v>112</v>
      </c>
      <c r="E1559" s="1" t="s">
        <v>113</v>
      </c>
      <c r="F1559" s="1" t="s">
        <v>114</v>
      </c>
      <c r="G1559" s="1" t="s">
        <v>62</v>
      </c>
      <c r="H1559" s="33" t="str">
        <f>VLOOKUP(Ahmed[[#This Row],[Category]],Code!$C$2:$D$5,2,0)</f>
        <v>O-102</v>
      </c>
      <c r="I1559" s="1" t="s">
        <v>123</v>
      </c>
      <c r="J1559" t="s">
        <v>309</v>
      </c>
      <c r="K1559" s="1">
        <v>9.3439999999999994</v>
      </c>
      <c r="L1559" s="33">
        <f>Ahmed[[#This Row],[Sales]]*$L$1</f>
        <v>1401.6</v>
      </c>
      <c r="M1559" s="33"/>
      <c r="N155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59" s="33" t="str">
        <f>IF(Ahmed[[#This Row],[Sales]]&gt;=500,"High","low")</f>
        <v>low</v>
      </c>
      <c r="P1559" s="1">
        <v>1</v>
      </c>
      <c r="Q1559" s="1">
        <v>0.2</v>
      </c>
      <c r="R1559" s="2">
        <v>3.504</v>
      </c>
      <c r="S1559" s="33">
        <f>Ahmed[[#This Row],[Profit]]-Ahmed[[#This Row],[Discount]]</f>
        <v>3.3039999999999998</v>
      </c>
    </row>
    <row r="1560" spans="1:19">
      <c r="A1560" s="1">
        <v>1558</v>
      </c>
      <c r="B1560" s="1" t="s">
        <v>65</v>
      </c>
      <c r="C1560" s="1" t="s">
        <v>49</v>
      </c>
      <c r="D1560" s="1" t="s">
        <v>112</v>
      </c>
      <c r="E1560" s="1" t="s">
        <v>113</v>
      </c>
      <c r="F1560" s="1" t="s">
        <v>114</v>
      </c>
      <c r="G1560" s="1" t="s">
        <v>62</v>
      </c>
      <c r="H1560" s="33" t="str">
        <f>VLOOKUP(Ahmed[[#This Row],[Category]],Code!$C$2:$D$5,2,0)</f>
        <v>O-102</v>
      </c>
      <c r="I1560" s="1" t="s">
        <v>74</v>
      </c>
      <c r="J1560" t="s">
        <v>1384</v>
      </c>
      <c r="K1560" s="1">
        <v>79.36</v>
      </c>
      <c r="L1560" s="33">
        <f>Ahmed[[#This Row],[Sales]]*$L$1</f>
        <v>11904</v>
      </c>
      <c r="M1560" s="33"/>
      <c r="N15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60" s="33" t="str">
        <f>IF(Ahmed[[#This Row],[Sales]]&gt;=500,"High","low")</f>
        <v>low</v>
      </c>
      <c r="P1560" s="1">
        <v>5</v>
      </c>
      <c r="Q1560" s="1">
        <v>0.2</v>
      </c>
      <c r="R1560" s="2">
        <v>9.919999999999991</v>
      </c>
      <c r="S1560" s="33">
        <f>Ahmed[[#This Row],[Profit]]-Ahmed[[#This Row],[Discount]]</f>
        <v>9.7199999999999918</v>
      </c>
    </row>
    <row r="1561" spans="1:19">
      <c r="A1561" s="1">
        <v>1559</v>
      </c>
      <c r="B1561" s="1" t="s">
        <v>48</v>
      </c>
      <c r="C1561" s="1" t="s">
        <v>49</v>
      </c>
      <c r="D1561" s="1" t="s">
        <v>89</v>
      </c>
      <c r="E1561" s="1" t="s">
        <v>90</v>
      </c>
      <c r="F1561" s="1" t="s">
        <v>61</v>
      </c>
      <c r="G1561" s="1" t="s">
        <v>53</v>
      </c>
      <c r="H1561" s="33" t="str">
        <f>VLOOKUP(Ahmed[[#This Row],[Category]],Code!$C$2:$D$5,2,0)</f>
        <v>F-101</v>
      </c>
      <c r="I1561" s="1" t="s">
        <v>68</v>
      </c>
      <c r="J1561" t="s">
        <v>1138</v>
      </c>
      <c r="K1561" s="1">
        <v>171.96</v>
      </c>
      <c r="L1561" s="33">
        <f>Ahmed[[#This Row],[Sales]]*$L$1</f>
        <v>25794</v>
      </c>
      <c r="M1561" s="33"/>
      <c r="N15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61" s="33" t="str">
        <f>IF(Ahmed[[#This Row],[Sales]]&gt;=500,"High","low")</f>
        <v>low</v>
      </c>
      <c r="P1561" s="1">
        <v>2</v>
      </c>
      <c r="Q1561" s="1">
        <v>0</v>
      </c>
      <c r="R1561" s="2">
        <v>44.709600000000009</v>
      </c>
      <c r="S1561" s="33">
        <f>Ahmed[[#This Row],[Profit]]-Ahmed[[#This Row],[Discount]]</f>
        <v>44.709600000000009</v>
      </c>
    </row>
    <row r="1562" spans="1:19">
      <c r="A1562" s="1">
        <v>1560</v>
      </c>
      <c r="B1562" s="1" t="s">
        <v>65</v>
      </c>
      <c r="C1562" s="1" t="s">
        <v>58</v>
      </c>
      <c r="D1562" s="1" t="s">
        <v>89</v>
      </c>
      <c r="E1562" s="1" t="s">
        <v>90</v>
      </c>
      <c r="F1562" s="1" t="s">
        <v>61</v>
      </c>
      <c r="G1562" s="1" t="s">
        <v>62</v>
      </c>
      <c r="H1562" s="33" t="str">
        <f>VLOOKUP(Ahmed[[#This Row],[Category]],Code!$C$2:$D$5,2,0)</f>
        <v>O-102</v>
      </c>
      <c r="I1562" s="1" t="s">
        <v>79</v>
      </c>
      <c r="J1562" t="s">
        <v>978</v>
      </c>
      <c r="K1562" s="1">
        <v>35.352000000000004</v>
      </c>
      <c r="L1562" s="33">
        <f>Ahmed[[#This Row],[Sales]]*$L$1</f>
        <v>5302.8</v>
      </c>
      <c r="M1562" s="33"/>
      <c r="N15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62" s="33" t="str">
        <f>IF(Ahmed[[#This Row],[Sales]]&gt;=500,"High","low")</f>
        <v>low</v>
      </c>
      <c r="P1562" s="1">
        <v>9</v>
      </c>
      <c r="Q1562" s="1">
        <v>0.2</v>
      </c>
      <c r="R1562" s="2">
        <v>12.815099999999997</v>
      </c>
      <c r="S1562" s="33">
        <f>Ahmed[[#This Row],[Profit]]-Ahmed[[#This Row],[Discount]]</f>
        <v>12.615099999999998</v>
      </c>
    </row>
    <row r="1563" spans="1:19">
      <c r="A1563" s="1">
        <v>1561</v>
      </c>
      <c r="B1563" s="1" t="s">
        <v>65</v>
      </c>
      <c r="C1563" s="1" t="s">
        <v>92</v>
      </c>
      <c r="D1563" s="1" t="s">
        <v>104</v>
      </c>
      <c r="E1563" s="1" t="s">
        <v>60</v>
      </c>
      <c r="F1563" s="1" t="s">
        <v>61</v>
      </c>
      <c r="G1563" s="1" t="s">
        <v>62</v>
      </c>
      <c r="H1563" s="33" t="str">
        <f>VLOOKUP(Ahmed[[#This Row],[Category]],Code!$C$2:$D$5,2,0)</f>
        <v>O-102</v>
      </c>
      <c r="I1563" s="1" t="s">
        <v>63</v>
      </c>
      <c r="J1563" t="s">
        <v>1385</v>
      </c>
      <c r="K1563" s="1">
        <v>18.899999999999999</v>
      </c>
      <c r="L1563" s="33">
        <f>Ahmed[[#This Row],[Sales]]*$L$1</f>
        <v>2835</v>
      </c>
      <c r="M1563" s="33"/>
      <c r="N15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63" s="33" t="str">
        <f>IF(Ahmed[[#This Row],[Sales]]&gt;=500,"High","low")</f>
        <v>low</v>
      </c>
      <c r="P1563" s="1">
        <v>6</v>
      </c>
      <c r="Q1563" s="1">
        <v>0</v>
      </c>
      <c r="R1563" s="2">
        <v>9.0719999999999992</v>
      </c>
      <c r="S1563" s="33">
        <f>Ahmed[[#This Row],[Profit]]-Ahmed[[#This Row],[Discount]]</f>
        <v>9.0719999999999992</v>
      </c>
    </row>
    <row r="1564" spans="1:19">
      <c r="A1564" s="1">
        <v>1562</v>
      </c>
      <c r="B1564" s="1" t="s">
        <v>130</v>
      </c>
      <c r="C1564" s="1" t="s">
        <v>92</v>
      </c>
      <c r="D1564" s="1" t="s">
        <v>89</v>
      </c>
      <c r="E1564" s="1" t="s">
        <v>90</v>
      </c>
      <c r="F1564" s="1" t="s">
        <v>61</v>
      </c>
      <c r="G1564" s="1" t="s">
        <v>62</v>
      </c>
      <c r="H1564" s="33" t="str">
        <f>VLOOKUP(Ahmed[[#This Row],[Category]],Code!$C$2:$D$5,2,0)</f>
        <v>O-102</v>
      </c>
      <c r="I1564" s="1" t="s">
        <v>74</v>
      </c>
      <c r="J1564" t="s">
        <v>526</v>
      </c>
      <c r="K1564" s="1">
        <v>2.78</v>
      </c>
      <c r="L1564" s="33">
        <f>Ahmed[[#This Row],[Sales]]*$L$1</f>
        <v>416.99999999999994</v>
      </c>
      <c r="M1564" s="33"/>
      <c r="N1564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564" s="33" t="str">
        <f>IF(Ahmed[[#This Row],[Sales]]&gt;=500,"High","low")</f>
        <v>low</v>
      </c>
      <c r="P1564" s="1">
        <v>1</v>
      </c>
      <c r="Q1564" s="1">
        <v>0</v>
      </c>
      <c r="R1564" s="2">
        <v>0.72279999999999989</v>
      </c>
      <c r="S1564" s="33">
        <f>Ahmed[[#This Row],[Profit]]-Ahmed[[#This Row],[Discount]]</f>
        <v>0.72279999999999989</v>
      </c>
    </row>
    <row r="1565" spans="1:19">
      <c r="A1565" s="1">
        <v>1563</v>
      </c>
      <c r="B1565" s="1" t="s">
        <v>528</v>
      </c>
      <c r="C1565" s="1" t="s">
        <v>49</v>
      </c>
      <c r="D1565" s="1" t="s">
        <v>161</v>
      </c>
      <c r="E1565" s="1" t="s">
        <v>162</v>
      </c>
      <c r="F1565" s="1" t="s">
        <v>114</v>
      </c>
      <c r="G1565" s="1" t="s">
        <v>53</v>
      </c>
      <c r="H1565" s="33" t="str">
        <f>VLOOKUP(Ahmed[[#This Row],[Category]],Code!$C$2:$D$5,2,0)</f>
        <v>F-101</v>
      </c>
      <c r="I1565" s="1" t="s">
        <v>68</v>
      </c>
      <c r="J1565" t="s">
        <v>69</v>
      </c>
      <c r="K1565" s="1">
        <v>1044.6299999999999</v>
      </c>
      <c r="L1565" s="33">
        <f>Ahmed[[#This Row],[Sales]]*$L$1</f>
        <v>156694.49999999997</v>
      </c>
      <c r="M1565" s="33"/>
      <c r="N15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65" s="33" t="str">
        <f>IF(Ahmed[[#This Row],[Sales]]&gt;=500,"High","low")</f>
        <v>High</v>
      </c>
      <c r="P1565" s="1">
        <v>5</v>
      </c>
      <c r="Q1565" s="1">
        <v>0.4</v>
      </c>
      <c r="R1565" s="2">
        <v>-295.97849999999994</v>
      </c>
      <c r="S1565" s="33">
        <f>Ahmed[[#This Row],[Profit]]-Ahmed[[#This Row],[Discount]]</f>
        <v>-296.37849999999992</v>
      </c>
    </row>
    <row r="1566" spans="1:19">
      <c r="A1566" s="1">
        <v>1564</v>
      </c>
      <c r="B1566" s="1" t="s">
        <v>528</v>
      </c>
      <c r="C1566" s="1" t="s">
        <v>49</v>
      </c>
      <c r="D1566" s="1" t="s">
        <v>112</v>
      </c>
      <c r="E1566" s="1" t="s">
        <v>113</v>
      </c>
      <c r="F1566" s="1" t="s">
        <v>114</v>
      </c>
      <c r="G1566" s="1" t="s">
        <v>62</v>
      </c>
      <c r="H1566" s="33" t="str">
        <f>VLOOKUP(Ahmed[[#This Row],[Category]],Code!$C$2:$D$5,2,0)</f>
        <v>O-102</v>
      </c>
      <c r="I1566" s="1" t="s">
        <v>87</v>
      </c>
      <c r="J1566" t="s">
        <v>379</v>
      </c>
      <c r="K1566" s="1">
        <v>11.352000000000002</v>
      </c>
      <c r="L1566" s="33">
        <f>Ahmed[[#This Row],[Sales]]*$L$1</f>
        <v>1702.8000000000004</v>
      </c>
      <c r="M1566" s="33"/>
      <c r="N156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66" s="33" t="str">
        <f>IF(Ahmed[[#This Row],[Sales]]&gt;=500,"High","low")</f>
        <v>low</v>
      </c>
      <c r="P1566" s="1">
        <v>3</v>
      </c>
      <c r="Q1566" s="1">
        <v>0.2</v>
      </c>
      <c r="R1566" s="2">
        <v>4.1151</v>
      </c>
      <c r="S1566" s="33">
        <f>Ahmed[[#This Row],[Profit]]-Ahmed[[#This Row],[Discount]]</f>
        <v>3.9150999999999998</v>
      </c>
    </row>
    <row r="1567" spans="1:19">
      <c r="A1567" s="1">
        <v>1565</v>
      </c>
      <c r="B1567" s="1" t="s">
        <v>528</v>
      </c>
      <c r="C1567" s="1" t="s">
        <v>49</v>
      </c>
      <c r="D1567" s="1" t="s">
        <v>207</v>
      </c>
      <c r="E1567" s="1" t="s">
        <v>208</v>
      </c>
      <c r="F1567" s="1" t="s">
        <v>52</v>
      </c>
      <c r="G1567" s="1" t="s">
        <v>62</v>
      </c>
      <c r="H1567" s="33" t="str">
        <f>VLOOKUP(Ahmed[[#This Row],[Category]],Code!$C$2:$D$5,2,0)</f>
        <v>O-102</v>
      </c>
      <c r="I1567" s="1" t="s">
        <v>70</v>
      </c>
      <c r="J1567" t="s">
        <v>1386</v>
      </c>
      <c r="K1567" s="1">
        <v>354.90000000000003</v>
      </c>
      <c r="L1567" s="33">
        <f>Ahmed[[#This Row],[Sales]]*$L$1</f>
        <v>53235.000000000007</v>
      </c>
      <c r="M1567" s="33"/>
      <c r="N15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67" s="33" t="str">
        <f>IF(Ahmed[[#This Row],[Sales]]&gt;=500,"High","low")</f>
        <v>low</v>
      </c>
      <c r="P1567" s="1">
        <v>5</v>
      </c>
      <c r="Q1567" s="1">
        <v>0</v>
      </c>
      <c r="R1567" s="2">
        <v>17.744999999999962</v>
      </c>
      <c r="S1567" s="33">
        <f>Ahmed[[#This Row],[Profit]]-Ahmed[[#This Row],[Discount]]</f>
        <v>17.744999999999962</v>
      </c>
    </row>
    <row r="1568" spans="1:19">
      <c r="A1568" s="1">
        <v>1566</v>
      </c>
      <c r="B1568" s="1" t="s">
        <v>65</v>
      </c>
      <c r="C1568" s="1" t="s">
        <v>92</v>
      </c>
      <c r="D1568" s="1" t="s">
        <v>89</v>
      </c>
      <c r="E1568" s="1" t="s">
        <v>90</v>
      </c>
      <c r="F1568" s="1" t="s">
        <v>61</v>
      </c>
      <c r="G1568" s="1" t="s">
        <v>76</v>
      </c>
      <c r="H1568" s="33" t="str">
        <f>VLOOKUP(Ahmed[[#This Row],[Category]],Code!$C$2:$D$5,2,0)</f>
        <v>T-103</v>
      </c>
      <c r="I1568" s="1" t="s">
        <v>77</v>
      </c>
      <c r="J1568" t="s">
        <v>1177</v>
      </c>
      <c r="K1568" s="1">
        <v>453.57600000000002</v>
      </c>
      <c r="L1568" s="33">
        <f>Ahmed[[#This Row],[Sales]]*$L$1</f>
        <v>68036.400000000009</v>
      </c>
      <c r="M1568" s="33"/>
      <c r="N15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68" s="33" t="str">
        <f>IF(Ahmed[[#This Row],[Sales]]&gt;=500,"High","low")</f>
        <v>low</v>
      </c>
      <c r="P1568" s="1">
        <v>3</v>
      </c>
      <c r="Q1568" s="1">
        <v>0.2</v>
      </c>
      <c r="R1568" s="2">
        <v>39.687899999999985</v>
      </c>
      <c r="S1568" s="33">
        <f>Ahmed[[#This Row],[Profit]]-Ahmed[[#This Row],[Discount]]</f>
        <v>39.487899999999982</v>
      </c>
    </row>
    <row r="1569" spans="1:19">
      <c r="A1569" s="1">
        <v>1567</v>
      </c>
      <c r="B1569" s="1" t="s">
        <v>130</v>
      </c>
      <c r="C1569" s="1" t="s">
        <v>49</v>
      </c>
      <c r="D1569" s="1" t="s">
        <v>1387</v>
      </c>
      <c r="E1569" s="1" t="s">
        <v>94</v>
      </c>
      <c r="F1569" s="1" t="s">
        <v>95</v>
      </c>
      <c r="G1569" s="1" t="s">
        <v>76</v>
      </c>
      <c r="H1569" s="33" t="str">
        <f>VLOOKUP(Ahmed[[#This Row],[Category]],Code!$C$2:$D$5,2,0)</f>
        <v>T-103</v>
      </c>
      <c r="I1569" s="1" t="s">
        <v>118</v>
      </c>
      <c r="J1569" t="s">
        <v>1388</v>
      </c>
      <c r="K1569" s="1">
        <v>21.48</v>
      </c>
      <c r="L1569" s="33">
        <f>Ahmed[[#This Row],[Sales]]*$L$1</f>
        <v>3222</v>
      </c>
      <c r="M1569" s="33"/>
      <c r="N15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69" s="33" t="str">
        <f>IF(Ahmed[[#This Row],[Sales]]&gt;=500,"High","low")</f>
        <v>low</v>
      </c>
      <c r="P1569" s="1">
        <v>3</v>
      </c>
      <c r="Q1569" s="1">
        <v>0.2</v>
      </c>
      <c r="R1569" s="2">
        <v>-0.26850000000000307</v>
      </c>
      <c r="S1569" s="33">
        <f>Ahmed[[#This Row],[Profit]]-Ahmed[[#This Row],[Discount]]</f>
        <v>-0.46850000000000308</v>
      </c>
    </row>
    <row r="1570" spans="1:19">
      <c r="A1570" s="1">
        <v>1568</v>
      </c>
      <c r="B1570" s="1" t="s">
        <v>130</v>
      </c>
      <c r="C1570" s="1" t="s">
        <v>49</v>
      </c>
      <c r="D1570" s="1" t="s">
        <v>1387</v>
      </c>
      <c r="E1570" s="1" t="s">
        <v>94</v>
      </c>
      <c r="F1570" s="1" t="s">
        <v>95</v>
      </c>
      <c r="G1570" s="1" t="s">
        <v>62</v>
      </c>
      <c r="H1570" s="33" t="str">
        <f>VLOOKUP(Ahmed[[#This Row],[Category]],Code!$C$2:$D$5,2,0)</f>
        <v>O-102</v>
      </c>
      <c r="I1570" s="1" t="s">
        <v>79</v>
      </c>
      <c r="J1570" t="s">
        <v>1389</v>
      </c>
      <c r="K1570" s="1">
        <v>8.7839999999999989</v>
      </c>
      <c r="L1570" s="33">
        <f>Ahmed[[#This Row],[Sales]]*$L$1</f>
        <v>1317.6</v>
      </c>
      <c r="M1570" s="33"/>
      <c r="N157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70" s="33" t="str">
        <f>IF(Ahmed[[#This Row],[Sales]]&gt;=500,"High","low")</f>
        <v>low</v>
      </c>
      <c r="P1570" s="1">
        <v>4</v>
      </c>
      <c r="Q1570" s="1">
        <v>0.8</v>
      </c>
      <c r="R1570" s="2">
        <v>-13.615200000000002</v>
      </c>
      <c r="S1570" s="33">
        <f>Ahmed[[#This Row],[Profit]]-Ahmed[[#This Row],[Discount]]</f>
        <v>-14.415200000000002</v>
      </c>
    </row>
    <row r="1571" spans="1:19">
      <c r="A1571" s="1">
        <v>1569</v>
      </c>
      <c r="B1571" s="1" t="s">
        <v>528</v>
      </c>
      <c r="C1571" s="1" t="s">
        <v>49</v>
      </c>
      <c r="D1571" s="1" t="s">
        <v>59</v>
      </c>
      <c r="E1571" s="1" t="s">
        <v>60</v>
      </c>
      <c r="F1571" s="1" t="s">
        <v>61</v>
      </c>
      <c r="G1571" s="1" t="s">
        <v>62</v>
      </c>
      <c r="H1571" s="33" t="str">
        <f>VLOOKUP(Ahmed[[#This Row],[Category]],Code!$C$2:$D$5,2,0)</f>
        <v>O-102</v>
      </c>
      <c r="I1571" s="1" t="s">
        <v>87</v>
      </c>
      <c r="J1571" t="s">
        <v>681</v>
      </c>
      <c r="K1571" s="1">
        <v>122.97</v>
      </c>
      <c r="L1571" s="33">
        <f>Ahmed[[#This Row],[Sales]]*$L$1</f>
        <v>18445.5</v>
      </c>
      <c r="M1571" s="33"/>
      <c r="N15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71" s="33" t="str">
        <f>IF(Ahmed[[#This Row],[Sales]]&gt;=500,"High","low")</f>
        <v>low</v>
      </c>
      <c r="P1571" s="1">
        <v>3</v>
      </c>
      <c r="Q1571" s="1">
        <v>0</v>
      </c>
      <c r="R1571" s="2">
        <v>60.255300000000005</v>
      </c>
      <c r="S1571" s="33">
        <f>Ahmed[[#This Row],[Profit]]-Ahmed[[#This Row],[Discount]]</f>
        <v>60.255300000000005</v>
      </c>
    </row>
    <row r="1572" spans="1:19">
      <c r="A1572" s="1">
        <v>1570</v>
      </c>
      <c r="B1572" s="1" t="s">
        <v>65</v>
      </c>
      <c r="C1572" s="1" t="s">
        <v>58</v>
      </c>
      <c r="D1572" s="1" t="s">
        <v>682</v>
      </c>
      <c r="E1572" s="1" t="s">
        <v>522</v>
      </c>
      <c r="F1572" s="1" t="s">
        <v>52</v>
      </c>
      <c r="G1572" s="1" t="s">
        <v>62</v>
      </c>
      <c r="H1572" s="33" t="str">
        <f>VLOOKUP(Ahmed[[#This Row],[Category]],Code!$C$2:$D$5,2,0)</f>
        <v>O-102</v>
      </c>
      <c r="I1572" s="1" t="s">
        <v>74</v>
      </c>
      <c r="J1572" t="s">
        <v>1390</v>
      </c>
      <c r="K1572" s="1">
        <v>12.84</v>
      </c>
      <c r="L1572" s="33">
        <f>Ahmed[[#This Row],[Sales]]*$L$1</f>
        <v>1926</v>
      </c>
      <c r="M1572" s="33"/>
      <c r="N157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72" s="33" t="str">
        <f>IF(Ahmed[[#This Row],[Sales]]&gt;=500,"High","low")</f>
        <v>low</v>
      </c>
      <c r="P1572" s="1">
        <v>3</v>
      </c>
      <c r="Q1572" s="1">
        <v>0</v>
      </c>
      <c r="R1572" s="2">
        <v>3.7235999999999989</v>
      </c>
      <c r="S1572" s="33">
        <f>Ahmed[[#This Row],[Profit]]-Ahmed[[#This Row],[Discount]]</f>
        <v>3.7235999999999989</v>
      </c>
    </row>
    <row r="1573" spans="1:19">
      <c r="A1573" s="1">
        <v>1571</v>
      </c>
      <c r="B1573" s="1" t="s">
        <v>130</v>
      </c>
      <c r="C1573" s="1" t="s">
        <v>49</v>
      </c>
      <c r="D1573" s="1" t="s">
        <v>59</v>
      </c>
      <c r="E1573" s="1" t="s">
        <v>60</v>
      </c>
      <c r="F1573" s="1" t="s">
        <v>61</v>
      </c>
      <c r="G1573" s="1" t="s">
        <v>53</v>
      </c>
      <c r="H1573" s="33" t="str">
        <f>VLOOKUP(Ahmed[[#This Row],[Category]],Code!$C$2:$D$5,2,0)</f>
        <v>F-101</v>
      </c>
      <c r="I1573" s="1" t="s">
        <v>56</v>
      </c>
      <c r="J1573" t="s">
        <v>209</v>
      </c>
      <c r="K1573" s="1">
        <v>603.91999999999996</v>
      </c>
      <c r="L1573" s="33">
        <f>Ahmed[[#This Row],[Sales]]*$L$1</f>
        <v>90588</v>
      </c>
      <c r="M1573" s="33"/>
      <c r="N15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73" s="33" t="str">
        <f>IF(Ahmed[[#This Row],[Sales]]&gt;=500,"High","low")</f>
        <v>High</v>
      </c>
      <c r="P1573" s="1">
        <v>5</v>
      </c>
      <c r="Q1573" s="1">
        <v>0.2</v>
      </c>
      <c r="R1573" s="2">
        <v>-67.941000000000003</v>
      </c>
      <c r="S1573" s="33">
        <f>Ahmed[[#This Row],[Profit]]-Ahmed[[#This Row],[Discount]]</f>
        <v>-68.141000000000005</v>
      </c>
    </row>
    <row r="1574" spans="1:19">
      <c r="A1574" s="1">
        <v>1572</v>
      </c>
      <c r="B1574" s="1" t="s">
        <v>130</v>
      </c>
      <c r="C1574" s="1" t="s">
        <v>49</v>
      </c>
      <c r="D1574" s="1" t="s">
        <v>59</v>
      </c>
      <c r="E1574" s="1" t="s">
        <v>60</v>
      </c>
      <c r="F1574" s="1" t="s">
        <v>61</v>
      </c>
      <c r="G1574" s="1" t="s">
        <v>62</v>
      </c>
      <c r="H1574" s="33" t="str">
        <f>VLOOKUP(Ahmed[[#This Row],[Category]],Code!$C$2:$D$5,2,0)</f>
        <v>O-102</v>
      </c>
      <c r="I1574" s="1" t="s">
        <v>123</v>
      </c>
      <c r="J1574" t="s">
        <v>1391</v>
      </c>
      <c r="K1574" s="1">
        <v>21.84</v>
      </c>
      <c r="L1574" s="33">
        <f>Ahmed[[#This Row],[Sales]]*$L$1</f>
        <v>3276</v>
      </c>
      <c r="M1574" s="33"/>
      <c r="N15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74" s="33" t="str">
        <f>IF(Ahmed[[#This Row],[Sales]]&gt;=500,"High","low")</f>
        <v>low</v>
      </c>
      <c r="P1574" s="1">
        <v>3</v>
      </c>
      <c r="Q1574" s="1">
        <v>0</v>
      </c>
      <c r="R1574" s="2">
        <v>10.4832</v>
      </c>
      <c r="S1574" s="33">
        <f>Ahmed[[#This Row],[Profit]]-Ahmed[[#This Row],[Discount]]</f>
        <v>10.4832</v>
      </c>
    </row>
    <row r="1575" spans="1:19">
      <c r="A1575" s="1">
        <v>1573</v>
      </c>
      <c r="B1575" s="1" t="s">
        <v>130</v>
      </c>
      <c r="C1575" s="1" t="s">
        <v>49</v>
      </c>
      <c r="D1575" s="1" t="s">
        <v>59</v>
      </c>
      <c r="E1575" s="1" t="s">
        <v>60</v>
      </c>
      <c r="F1575" s="1" t="s">
        <v>61</v>
      </c>
      <c r="G1575" s="1" t="s">
        <v>76</v>
      </c>
      <c r="H1575" s="33" t="str">
        <f>VLOOKUP(Ahmed[[#This Row],[Category]],Code!$C$2:$D$5,2,0)</f>
        <v>T-103</v>
      </c>
      <c r="I1575" s="1" t="s">
        <v>118</v>
      </c>
      <c r="J1575" t="s">
        <v>1392</v>
      </c>
      <c r="K1575" s="1">
        <v>29.99</v>
      </c>
      <c r="L1575" s="33">
        <f>Ahmed[[#This Row],[Sales]]*$L$1</f>
        <v>4498.5</v>
      </c>
      <c r="M1575" s="33"/>
      <c r="N15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75" s="33" t="str">
        <f>IF(Ahmed[[#This Row],[Sales]]&gt;=500,"High","low")</f>
        <v>low</v>
      </c>
      <c r="P1575" s="1">
        <v>1</v>
      </c>
      <c r="Q1575" s="1">
        <v>0</v>
      </c>
      <c r="R1575" s="2">
        <v>6.2978999999999985</v>
      </c>
      <c r="S1575" s="33">
        <f>Ahmed[[#This Row],[Profit]]-Ahmed[[#This Row],[Discount]]</f>
        <v>6.2978999999999985</v>
      </c>
    </row>
    <row r="1576" spans="1:19">
      <c r="A1576" s="1">
        <v>1574</v>
      </c>
      <c r="B1576" s="1" t="s">
        <v>130</v>
      </c>
      <c r="C1576" s="1" t="s">
        <v>49</v>
      </c>
      <c r="D1576" s="1" t="s">
        <v>59</v>
      </c>
      <c r="E1576" s="1" t="s">
        <v>60</v>
      </c>
      <c r="F1576" s="1" t="s">
        <v>61</v>
      </c>
      <c r="G1576" s="1" t="s">
        <v>53</v>
      </c>
      <c r="H1576" s="33" t="str">
        <f>VLOOKUP(Ahmed[[#This Row],[Category]],Code!$C$2:$D$5,2,0)</f>
        <v>F-101</v>
      </c>
      <c r="I1576" s="1" t="s">
        <v>56</v>
      </c>
      <c r="J1576" t="s">
        <v>707</v>
      </c>
      <c r="K1576" s="1">
        <v>381.44000000000005</v>
      </c>
      <c r="L1576" s="33">
        <f>Ahmed[[#This Row],[Sales]]*$L$1</f>
        <v>57216.000000000007</v>
      </c>
      <c r="M1576" s="33"/>
      <c r="N15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76" s="33" t="str">
        <f>IF(Ahmed[[#This Row],[Sales]]&gt;=500,"High","low")</f>
        <v>low</v>
      </c>
      <c r="P1576" s="1">
        <v>2</v>
      </c>
      <c r="Q1576" s="1">
        <v>0.2</v>
      </c>
      <c r="R1576" s="2">
        <v>23.839999999999975</v>
      </c>
      <c r="S1576" s="33">
        <f>Ahmed[[#This Row],[Profit]]-Ahmed[[#This Row],[Discount]]</f>
        <v>23.639999999999976</v>
      </c>
    </row>
    <row r="1577" spans="1:19">
      <c r="A1577" s="1">
        <v>1575</v>
      </c>
      <c r="B1577" s="1" t="s">
        <v>130</v>
      </c>
      <c r="C1577" s="1" t="s">
        <v>49</v>
      </c>
      <c r="D1577" s="1" t="s">
        <v>1393</v>
      </c>
      <c r="E1577" s="1" t="s">
        <v>94</v>
      </c>
      <c r="F1577" s="1" t="s">
        <v>95</v>
      </c>
      <c r="G1577" s="1" t="s">
        <v>76</v>
      </c>
      <c r="H1577" s="33" t="str">
        <f>VLOOKUP(Ahmed[[#This Row],[Category]],Code!$C$2:$D$5,2,0)</f>
        <v>T-103</v>
      </c>
      <c r="I1577" s="1" t="s">
        <v>77</v>
      </c>
      <c r="J1577" t="s">
        <v>1394</v>
      </c>
      <c r="K1577" s="1">
        <v>40.68</v>
      </c>
      <c r="L1577" s="33">
        <f>Ahmed[[#This Row],[Sales]]*$L$1</f>
        <v>6102</v>
      </c>
      <c r="M1577" s="33"/>
      <c r="N15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77" s="33" t="str">
        <f>IF(Ahmed[[#This Row],[Sales]]&gt;=500,"High","low")</f>
        <v>low</v>
      </c>
      <c r="P1577" s="1">
        <v>3</v>
      </c>
      <c r="Q1577" s="1">
        <v>0.2</v>
      </c>
      <c r="R1577" s="2">
        <v>-9.153000000000004</v>
      </c>
      <c r="S1577" s="33">
        <f>Ahmed[[#This Row],[Profit]]-Ahmed[[#This Row],[Discount]]</f>
        <v>-9.3530000000000033</v>
      </c>
    </row>
    <row r="1578" spans="1:19">
      <c r="A1578" s="1">
        <v>1576</v>
      </c>
      <c r="B1578" s="1" t="s">
        <v>130</v>
      </c>
      <c r="C1578" s="1" t="s">
        <v>49</v>
      </c>
      <c r="D1578" s="1" t="s">
        <v>1393</v>
      </c>
      <c r="E1578" s="1" t="s">
        <v>94</v>
      </c>
      <c r="F1578" s="1" t="s">
        <v>95</v>
      </c>
      <c r="G1578" s="1" t="s">
        <v>53</v>
      </c>
      <c r="H1578" s="33" t="str">
        <f>VLOOKUP(Ahmed[[#This Row],[Category]],Code!$C$2:$D$5,2,0)</f>
        <v>F-101</v>
      </c>
      <c r="I1578" s="1" t="s">
        <v>56</v>
      </c>
      <c r="J1578" t="s">
        <v>905</v>
      </c>
      <c r="K1578" s="1">
        <v>763.28</v>
      </c>
      <c r="L1578" s="33">
        <f>Ahmed[[#This Row],[Sales]]*$L$1</f>
        <v>114492</v>
      </c>
      <c r="M1578" s="33"/>
      <c r="N15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78" s="33" t="str">
        <f>IF(Ahmed[[#This Row],[Sales]]&gt;=500,"High","low")</f>
        <v>High</v>
      </c>
      <c r="P1578" s="1">
        <v>5</v>
      </c>
      <c r="Q1578" s="1">
        <v>0.3</v>
      </c>
      <c r="R1578" s="2">
        <v>-21.807999999999993</v>
      </c>
      <c r="S1578" s="33">
        <f>Ahmed[[#This Row],[Profit]]-Ahmed[[#This Row],[Discount]]</f>
        <v>-22.107999999999993</v>
      </c>
    </row>
    <row r="1579" spans="1:19">
      <c r="A1579" s="1">
        <v>1577</v>
      </c>
      <c r="B1579" s="1" t="s">
        <v>65</v>
      </c>
      <c r="C1579" s="1" t="s">
        <v>92</v>
      </c>
      <c r="D1579" s="1" t="s">
        <v>231</v>
      </c>
      <c r="E1579" s="1" t="s">
        <v>139</v>
      </c>
      <c r="F1579" s="1" t="s">
        <v>95</v>
      </c>
      <c r="G1579" s="1" t="s">
        <v>62</v>
      </c>
      <c r="H1579" s="33" t="str">
        <f>VLOOKUP(Ahmed[[#This Row],[Category]],Code!$C$2:$D$5,2,0)</f>
        <v>O-102</v>
      </c>
      <c r="I1579" s="1" t="s">
        <v>70</v>
      </c>
      <c r="J1579" t="s">
        <v>532</v>
      </c>
      <c r="K1579" s="1">
        <v>23.952000000000002</v>
      </c>
      <c r="L1579" s="33">
        <f>Ahmed[[#This Row],[Sales]]*$L$1</f>
        <v>3592.8</v>
      </c>
      <c r="M1579" s="33"/>
      <c r="N15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79" s="33" t="str">
        <f>IF(Ahmed[[#This Row],[Sales]]&gt;=500,"High","low")</f>
        <v>low</v>
      </c>
      <c r="P1579" s="1">
        <v>2</v>
      </c>
      <c r="Q1579" s="1">
        <v>0.2</v>
      </c>
      <c r="R1579" s="2">
        <v>2.3952000000000018</v>
      </c>
      <c r="S1579" s="33">
        <f>Ahmed[[#This Row],[Profit]]-Ahmed[[#This Row],[Discount]]</f>
        <v>2.1952000000000016</v>
      </c>
    </row>
    <row r="1580" spans="1:19">
      <c r="A1580" s="1">
        <v>1578</v>
      </c>
      <c r="B1580" s="1" t="s">
        <v>65</v>
      </c>
      <c r="C1580" s="1" t="s">
        <v>92</v>
      </c>
      <c r="D1580" s="1" t="s">
        <v>938</v>
      </c>
      <c r="E1580" s="1" t="s">
        <v>199</v>
      </c>
      <c r="F1580" s="1" t="s">
        <v>52</v>
      </c>
      <c r="G1580" s="1" t="s">
        <v>62</v>
      </c>
      <c r="H1580" s="33" t="str">
        <f>VLOOKUP(Ahmed[[#This Row],[Category]],Code!$C$2:$D$5,2,0)</f>
        <v>O-102</v>
      </c>
      <c r="I1580" s="1" t="s">
        <v>87</v>
      </c>
      <c r="J1580" t="s">
        <v>1395</v>
      </c>
      <c r="K1580" s="1">
        <v>4.9800000000000004</v>
      </c>
      <c r="L1580" s="33">
        <f>Ahmed[[#This Row],[Sales]]*$L$1</f>
        <v>747.00000000000011</v>
      </c>
      <c r="M1580" s="33"/>
      <c r="N1580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580" s="33" t="str">
        <f>IF(Ahmed[[#This Row],[Sales]]&gt;=500,"High","low")</f>
        <v>low</v>
      </c>
      <c r="P1580" s="1">
        <v>1</v>
      </c>
      <c r="Q1580" s="1">
        <v>0</v>
      </c>
      <c r="R1580" s="2">
        <v>2.4402000000000004</v>
      </c>
      <c r="S1580" s="33">
        <f>Ahmed[[#This Row],[Profit]]-Ahmed[[#This Row],[Discount]]</f>
        <v>2.4402000000000004</v>
      </c>
    </row>
    <row r="1581" spans="1:19">
      <c r="A1581" s="1">
        <v>1579</v>
      </c>
      <c r="B1581" s="1" t="s">
        <v>130</v>
      </c>
      <c r="C1581" s="1" t="s">
        <v>49</v>
      </c>
      <c r="D1581" s="1" t="s">
        <v>161</v>
      </c>
      <c r="E1581" s="1" t="s">
        <v>162</v>
      </c>
      <c r="F1581" s="1" t="s">
        <v>114</v>
      </c>
      <c r="G1581" s="1" t="s">
        <v>62</v>
      </c>
      <c r="H1581" s="33" t="str">
        <f>VLOOKUP(Ahmed[[#This Row],[Category]],Code!$C$2:$D$5,2,0)</f>
        <v>O-102</v>
      </c>
      <c r="I1581" s="1" t="s">
        <v>81</v>
      </c>
      <c r="J1581" t="s">
        <v>1396</v>
      </c>
      <c r="K1581" s="1">
        <v>170.88</v>
      </c>
      <c r="L1581" s="33">
        <f>Ahmed[[#This Row],[Sales]]*$L$1</f>
        <v>25632</v>
      </c>
      <c r="M1581" s="33"/>
      <c r="N15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81" s="33" t="str">
        <f>IF(Ahmed[[#This Row],[Sales]]&gt;=500,"High","low")</f>
        <v>low</v>
      </c>
      <c r="P1581" s="1">
        <v>3</v>
      </c>
      <c r="Q1581" s="1">
        <v>0</v>
      </c>
      <c r="R1581" s="2">
        <v>49.555199999999978</v>
      </c>
      <c r="S1581" s="33">
        <f>Ahmed[[#This Row],[Profit]]-Ahmed[[#This Row],[Discount]]</f>
        <v>49.555199999999978</v>
      </c>
    </row>
    <row r="1582" spans="1:19">
      <c r="A1582" s="1">
        <v>1580</v>
      </c>
      <c r="B1582" s="1" t="s">
        <v>130</v>
      </c>
      <c r="C1582" s="1" t="s">
        <v>49</v>
      </c>
      <c r="D1582" s="1" t="s">
        <v>161</v>
      </c>
      <c r="E1582" s="1" t="s">
        <v>162</v>
      </c>
      <c r="F1582" s="1" t="s">
        <v>114</v>
      </c>
      <c r="G1582" s="1" t="s">
        <v>76</v>
      </c>
      <c r="H1582" s="33" t="str">
        <f>VLOOKUP(Ahmed[[#This Row],[Category]],Code!$C$2:$D$5,2,0)</f>
        <v>T-103</v>
      </c>
      <c r="I1582" s="1" t="s">
        <v>77</v>
      </c>
      <c r="J1582" t="s">
        <v>557</v>
      </c>
      <c r="K1582" s="1">
        <v>307.98</v>
      </c>
      <c r="L1582" s="33">
        <f>Ahmed[[#This Row],[Sales]]*$L$1</f>
        <v>46197</v>
      </c>
      <c r="M1582" s="33"/>
      <c r="N15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82" s="33" t="str">
        <f>IF(Ahmed[[#This Row],[Sales]]&gt;=500,"High","low")</f>
        <v>low</v>
      </c>
      <c r="P1582" s="1">
        <v>2</v>
      </c>
      <c r="Q1582" s="1">
        <v>0</v>
      </c>
      <c r="R1582" s="2">
        <v>89.314199999999971</v>
      </c>
      <c r="S1582" s="33">
        <f>Ahmed[[#This Row],[Profit]]-Ahmed[[#This Row],[Discount]]</f>
        <v>89.314199999999971</v>
      </c>
    </row>
    <row r="1583" spans="1:19">
      <c r="A1583" s="1">
        <v>1581</v>
      </c>
      <c r="B1583" s="1" t="s">
        <v>130</v>
      </c>
      <c r="C1583" s="1" t="s">
        <v>49</v>
      </c>
      <c r="D1583" s="1" t="s">
        <v>161</v>
      </c>
      <c r="E1583" s="1" t="s">
        <v>162</v>
      </c>
      <c r="F1583" s="1" t="s">
        <v>114</v>
      </c>
      <c r="G1583" s="1" t="s">
        <v>53</v>
      </c>
      <c r="H1583" s="33" t="str">
        <f>VLOOKUP(Ahmed[[#This Row],[Category]],Code!$C$2:$D$5,2,0)</f>
        <v>F-101</v>
      </c>
      <c r="I1583" s="1" t="s">
        <v>68</v>
      </c>
      <c r="J1583" t="s">
        <v>401</v>
      </c>
      <c r="K1583" s="1">
        <v>382.80599999999998</v>
      </c>
      <c r="L1583" s="33">
        <f>Ahmed[[#This Row],[Sales]]*$L$1</f>
        <v>57420.899999999994</v>
      </c>
      <c r="M1583" s="33"/>
      <c r="N15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83" s="33" t="str">
        <f>IF(Ahmed[[#This Row],[Sales]]&gt;=500,"High","low")</f>
        <v>low</v>
      </c>
      <c r="P1583" s="1">
        <v>9</v>
      </c>
      <c r="Q1583" s="1">
        <v>0.4</v>
      </c>
      <c r="R1583" s="2">
        <v>-153.12239999999997</v>
      </c>
      <c r="S1583" s="33">
        <f>Ahmed[[#This Row],[Profit]]-Ahmed[[#This Row],[Discount]]</f>
        <v>-153.52239999999998</v>
      </c>
    </row>
    <row r="1584" spans="1:19">
      <c r="A1584" s="1">
        <v>1582</v>
      </c>
      <c r="B1584" s="1" t="s">
        <v>130</v>
      </c>
      <c r="C1584" s="1" t="s">
        <v>49</v>
      </c>
      <c r="D1584" s="1" t="s">
        <v>161</v>
      </c>
      <c r="E1584" s="1" t="s">
        <v>162</v>
      </c>
      <c r="F1584" s="1" t="s">
        <v>114</v>
      </c>
      <c r="G1584" s="1" t="s">
        <v>62</v>
      </c>
      <c r="H1584" s="33" t="str">
        <f>VLOOKUP(Ahmed[[#This Row],[Category]],Code!$C$2:$D$5,2,0)</f>
        <v>O-102</v>
      </c>
      <c r="I1584" s="1" t="s">
        <v>70</v>
      </c>
      <c r="J1584" t="s">
        <v>366</v>
      </c>
      <c r="K1584" s="1">
        <v>41.96</v>
      </c>
      <c r="L1584" s="33">
        <f>Ahmed[[#This Row],[Sales]]*$L$1</f>
        <v>6294</v>
      </c>
      <c r="M1584" s="33"/>
      <c r="N15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84" s="33" t="str">
        <f>IF(Ahmed[[#This Row],[Sales]]&gt;=500,"High","low")</f>
        <v>low</v>
      </c>
      <c r="P1584" s="1">
        <v>2</v>
      </c>
      <c r="Q1584" s="1">
        <v>0</v>
      </c>
      <c r="R1584" s="2">
        <v>2.9371999999999971</v>
      </c>
      <c r="S1584" s="33">
        <f>Ahmed[[#This Row],[Profit]]-Ahmed[[#This Row],[Discount]]</f>
        <v>2.9371999999999971</v>
      </c>
    </row>
    <row r="1585" spans="1:19">
      <c r="A1585" s="1">
        <v>1583</v>
      </c>
      <c r="B1585" s="1" t="s">
        <v>130</v>
      </c>
      <c r="C1585" s="1" t="s">
        <v>49</v>
      </c>
      <c r="D1585" s="1" t="s">
        <v>161</v>
      </c>
      <c r="E1585" s="1" t="s">
        <v>162</v>
      </c>
      <c r="F1585" s="1" t="s">
        <v>114</v>
      </c>
      <c r="G1585" s="1" t="s">
        <v>62</v>
      </c>
      <c r="H1585" s="33" t="str">
        <f>VLOOKUP(Ahmed[[#This Row],[Category]],Code!$C$2:$D$5,2,0)</f>
        <v>O-102</v>
      </c>
      <c r="I1585" s="1" t="s">
        <v>79</v>
      </c>
      <c r="J1585" t="s">
        <v>973</v>
      </c>
      <c r="K1585" s="1">
        <v>1217.568</v>
      </c>
      <c r="L1585" s="33">
        <f>Ahmed[[#This Row],[Sales]]*$L$1</f>
        <v>182635.2</v>
      </c>
      <c r="M1585" s="33"/>
      <c r="N15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85" s="33" t="str">
        <f>IF(Ahmed[[#This Row],[Sales]]&gt;=500,"High","low")</f>
        <v>High</v>
      </c>
      <c r="P1585" s="1">
        <v>2</v>
      </c>
      <c r="Q1585" s="1">
        <v>0.2</v>
      </c>
      <c r="R1585" s="2">
        <v>456.58800000000002</v>
      </c>
      <c r="S1585" s="33">
        <f>Ahmed[[#This Row],[Profit]]-Ahmed[[#This Row],[Discount]]</f>
        <v>456.38800000000003</v>
      </c>
    </row>
    <row r="1586" spans="1:19">
      <c r="A1586" s="1">
        <v>1584</v>
      </c>
      <c r="B1586" s="1" t="s">
        <v>130</v>
      </c>
      <c r="C1586" s="1" t="s">
        <v>49</v>
      </c>
      <c r="D1586" s="1" t="s">
        <v>161</v>
      </c>
      <c r="E1586" s="1" t="s">
        <v>162</v>
      </c>
      <c r="F1586" s="1" t="s">
        <v>114</v>
      </c>
      <c r="G1586" s="1" t="s">
        <v>53</v>
      </c>
      <c r="H1586" s="33" t="str">
        <f>VLOOKUP(Ahmed[[#This Row],[Category]],Code!$C$2:$D$5,2,0)</f>
        <v>F-101</v>
      </c>
      <c r="I1586" s="1" t="s">
        <v>72</v>
      </c>
      <c r="J1586" t="s">
        <v>257</v>
      </c>
      <c r="K1586" s="1">
        <v>47.04</v>
      </c>
      <c r="L1586" s="33">
        <f>Ahmed[[#This Row],[Sales]]*$L$1</f>
        <v>7056</v>
      </c>
      <c r="M1586" s="33"/>
      <c r="N15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86" s="33" t="str">
        <f>IF(Ahmed[[#This Row],[Sales]]&gt;=500,"High","low")</f>
        <v>low</v>
      </c>
      <c r="P1586" s="1">
        <v>3</v>
      </c>
      <c r="Q1586" s="1">
        <v>0</v>
      </c>
      <c r="R1586" s="2">
        <v>18.345599999999997</v>
      </c>
      <c r="S1586" s="33">
        <f>Ahmed[[#This Row],[Profit]]-Ahmed[[#This Row],[Discount]]</f>
        <v>18.345599999999997</v>
      </c>
    </row>
    <row r="1587" spans="1:19">
      <c r="A1587" s="1">
        <v>1585</v>
      </c>
      <c r="B1587" s="1" t="s">
        <v>130</v>
      </c>
      <c r="C1587" s="1" t="s">
        <v>49</v>
      </c>
      <c r="D1587" s="1" t="s">
        <v>161</v>
      </c>
      <c r="E1587" s="1" t="s">
        <v>162</v>
      </c>
      <c r="F1587" s="1" t="s">
        <v>114</v>
      </c>
      <c r="G1587" s="1" t="s">
        <v>53</v>
      </c>
      <c r="H1587" s="33" t="str">
        <f>VLOOKUP(Ahmed[[#This Row],[Category]],Code!$C$2:$D$5,2,0)</f>
        <v>F-101</v>
      </c>
      <c r="I1587" s="1" t="s">
        <v>72</v>
      </c>
      <c r="J1587" t="s">
        <v>159</v>
      </c>
      <c r="K1587" s="1">
        <v>6.16</v>
      </c>
      <c r="L1587" s="33">
        <f>Ahmed[[#This Row],[Sales]]*$L$1</f>
        <v>924</v>
      </c>
      <c r="M1587" s="33"/>
      <c r="N158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587" s="33" t="str">
        <f>IF(Ahmed[[#This Row],[Sales]]&gt;=500,"High","low")</f>
        <v>low</v>
      </c>
      <c r="P1587" s="1">
        <v>2</v>
      </c>
      <c r="Q1587" s="1">
        <v>0</v>
      </c>
      <c r="R1587" s="2">
        <v>2.9567999999999999</v>
      </c>
      <c r="S1587" s="33">
        <f>Ahmed[[#This Row],[Profit]]-Ahmed[[#This Row],[Discount]]</f>
        <v>2.9567999999999999</v>
      </c>
    </row>
    <row r="1588" spans="1:19">
      <c r="A1588" s="1">
        <v>1586</v>
      </c>
      <c r="B1588" s="1" t="s">
        <v>130</v>
      </c>
      <c r="C1588" s="1" t="s">
        <v>49</v>
      </c>
      <c r="D1588" s="1" t="s">
        <v>161</v>
      </c>
      <c r="E1588" s="1" t="s">
        <v>162</v>
      </c>
      <c r="F1588" s="1" t="s">
        <v>114</v>
      </c>
      <c r="G1588" s="1" t="s">
        <v>76</v>
      </c>
      <c r="H1588" s="33" t="str">
        <f>VLOOKUP(Ahmed[[#This Row],[Category]],Code!$C$2:$D$5,2,0)</f>
        <v>T-103</v>
      </c>
      <c r="I1588" s="1" t="s">
        <v>77</v>
      </c>
      <c r="J1588" t="s">
        <v>710</v>
      </c>
      <c r="K1588" s="1">
        <v>979.95</v>
      </c>
      <c r="L1588" s="33">
        <f>Ahmed[[#This Row],[Sales]]*$L$1</f>
        <v>146992.5</v>
      </c>
      <c r="M1588" s="33"/>
      <c r="N15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88" s="33" t="str">
        <f>IF(Ahmed[[#This Row],[Sales]]&gt;=500,"High","low")</f>
        <v>High</v>
      </c>
      <c r="P1588" s="1">
        <v>5</v>
      </c>
      <c r="Q1588" s="1">
        <v>0</v>
      </c>
      <c r="R1588" s="2">
        <v>274.38600000000008</v>
      </c>
      <c r="S1588" s="33">
        <f>Ahmed[[#This Row],[Profit]]-Ahmed[[#This Row],[Discount]]</f>
        <v>274.38600000000008</v>
      </c>
    </row>
    <row r="1589" spans="1:19">
      <c r="A1589" s="1">
        <v>1587</v>
      </c>
      <c r="B1589" s="1" t="s">
        <v>130</v>
      </c>
      <c r="C1589" s="1" t="s">
        <v>49</v>
      </c>
      <c r="D1589" s="1" t="s">
        <v>161</v>
      </c>
      <c r="E1589" s="1" t="s">
        <v>162</v>
      </c>
      <c r="F1589" s="1" t="s">
        <v>114</v>
      </c>
      <c r="G1589" s="1" t="s">
        <v>62</v>
      </c>
      <c r="H1589" s="33" t="str">
        <f>VLOOKUP(Ahmed[[#This Row],[Category]],Code!$C$2:$D$5,2,0)</f>
        <v>O-102</v>
      </c>
      <c r="I1589" s="1" t="s">
        <v>87</v>
      </c>
      <c r="J1589" t="s">
        <v>1397</v>
      </c>
      <c r="K1589" s="1">
        <v>143.69999999999999</v>
      </c>
      <c r="L1589" s="33">
        <f>Ahmed[[#This Row],[Sales]]*$L$1</f>
        <v>21555</v>
      </c>
      <c r="M1589" s="33"/>
      <c r="N15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89" s="33" t="str">
        <f>IF(Ahmed[[#This Row],[Sales]]&gt;=500,"High","low")</f>
        <v>low</v>
      </c>
      <c r="P1589" s="1">
        <v>3</v>
      </c>
      <c r="Q1589" s="1">
        <v>0</v>
      </c>
      <c r="R1589" s="2">
        <v>68.975999999999999</v>
      </c>
      <c r="S1589" s="33">
        <f>Ahmed[[#This Row],[Profit]]-Ahmed[[#This Row],[Discount]]</f>
        <v>68.975999999999999</v>
      </c>
    </row>
    <row r="1590" spans="1:19">
      <c r="A1590" s="1">
        <v>1588</v>
      </c>
      <c r="B1590" s="1" t="s">
        <v>130</v>
      </c>
      <c r="C1590" s="1" t="s">
        <v>49</v>
      </c>
      <c r="D1590" s="1" t="s">
        <v>161</v>
      </c>
      <c r="E1590" s="1" t="s">
        <v>162</v>
      </c>
      <c r="F1590" s="1" t="s">
        <v>114</v>
      </c>
      <c r="G1590" s="1" t="s">
        <v>62</v>
      </c>
      <c r="H1590" s="33" t="str">
        <f>VLOOKUP(Ahmed[[#This Row],[Category]],Code!$C$2:$D$5,2,0)</f>
        <v>O-102</v>
      </c>
      <c r="I1590" s="1" t="s">
        <v>163</v>
      </c>
      <c r="J1590" t="s">
        <v>1398</v>
      </c>
      <c r="K1590" s="1">
        <v>10.649999999999999</v>
      </c>
      <c r="L1590" s="33">
        <f>Ahmed[[#This Row],[Sales]]*$L$1</f>
        <v>1597.4999999999998</v>
      </c>
      <c r="M1590" s="33"/>
      <c r="N159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90" s="33" t="str">
        <f>IF(Ahmed[[#This Row],[Sales]]&gt;=500,"High","low")</f>
        <v>low</v>
      </c>
      <c r="P1590" s="1">
        <v>3</v>
      </c>
      <c r="Q1590" s="1">
        <v>0</v>
      </c>
      <c r="R1590" s="2">
        <v>5.0054999999999996</v>
      </c>
      <c r="S1590" s="33">
        <f>Ahmed[[#This Row],[Profit]]-Ahmed[[#This Row],[Discount]]</f>
        <v>5.0054999999999996</v>
      </c>
    </row>
    <row r="1591" spans="1:19">
      <c r="A1591" s="1">
        <v>1589</v>
      </c>
      <c r="B1591" s="1" t="s">
        <v>130</v>
      </c>
      <c r="C1591" s="1" t="s">
        <v>49</v>
      </c>
      <c r="D1591" s="1" t="s">
        <v>161</v>
      </c>
      <c r="E1591" s="1" t="s">
        <v>162</v>
      </c>
      <c r="F1591" s="1" t="s">
        <v>114</v>
      </c>
      <c r="G1591" s="1" t="s">
        <v>76</v>
      </c>
      <c r="H1591" s="33" t="str">
        <f>VLOOKUP(Ahmed[[#This Row],[Category]],Code!$C$2:$D$5,2,0)</f>
        <v>T-103</v>
      </c>
      <c r="I1591" s="1" t="s">
        <v>118</v>
      </c>
      <c r="J1591" t="s">
        <v>611</v>
      </c>
      <c r="K1591" s="1">
        <v>247.8</v>
      </c>
      <c r="L1591" s="33">
        <f>Ahmed[[#This Row],[Sales]]*$L$1</f>
        <v>37170</v>
      </c>
      <c r="M1591" s="33"/>
      <c r="N15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91" s="33" t="str">
        <f>IF(Ahmed[[#This Row],[Sales]]&gt;=500,"High","low")</f>
        <v>low</v>
      </c>
      <c r="P1591" s="1">
        <v>4</v>
      </c>
      <c r="Q1591" s="1">
        <v>0</v>
      </c>
      <c r="R1591" s="2">
        <v>34.692000000000007</v>
      </c>
      <c r="S1591" s="33">
        <f>Ahmed[[#This Row],[Profit]]-Ahmed[[#This Row],[Discount]]</f>
        <v>34.692000000000007</v>
      </c>
    </row>
    <row r="1592" spans="1:19">
      <c r="A1592" s="1">
        <v>1590</v>
      </c>
      <c r="B1592" s="1" t="s">
        <v>65</v>
      </c>
      <c r="C1592" s="1" t="s">
        <v>58</v>
      </c>
      <c r="D1592" s="1" t="s">
        <v>1050</v>
      </c>
      <c r="E1592" s="1" t="s">
        <v>184</v>
      </c>
      <c r="F1592" s="1" t="s">
        <v>52</v>
      </c>
      <c r="G1592" s="1" t="s">
        <v>62</v>
      </c>
      <c r="H1592" s="33" t="str">
        <f>VLOOKUP(Ahmed[[#This Row],[Category]],Code!$C$2:$D$5,2,0)</f>
        <v>O-102</v>
      </c>
      <c r="I1592" s="1" t="s">
        <v>74</v>
      </c>
      <c r="J1592" t="s">
        <v>683</v>
      </c>
      <c r="K1592" s="1">
        <v>10.96</v>
      </c>
      <c r="L1592" s="33">
        <f>Ahmed[[#This Row],[Sales]]*$L$1</f>
        <v>1644.0000000000002</v>
      </c>
      <c r="M1592" s="33"/>
      <c r="N159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92" s="33" t="str">
        <f>IF(Ahmed[[#This Row],[Sales]]&gt;=500,"High","low")</f>
        <v>low</v>
      </c>
      <c r="P1592" s="1">
        <v>4</v>
      </c>
      <c r="Q1592" s="1">
        <v>0</v>
      </c>
      <c r="R1592" s="2">
        <v>2.9592000000000009</v>
      </c>
      <c r="S1592" s="33">
        <f>Ahmed[[#This Row],[Profit]]-Ahmed[[#This Row],[Discount]]</f>
        <v>2.9592000000000009</v>
      </c>
    </row>
    <row r="1593" spans="1:19">
      <c r="A1593" s="1">
        <v>1591</v>
      </c>
      <c r="B1593" s="1" t="s">
        <v>65</v>
      </c>
      <c r="C1593" s="1" t="s">
        <v>58</v>
      </c>
      <c r="D1593" s="1" t="s">
        <v>1399</v>
      </c>
      <c r="E1593" s="1" t="s">
        <v>94</v>
      </c>
      <c r="F1593" s="1" t="s">
        <v>95</v>
      </c>
      <c r="G1593" s="1" t="s">
        <v>62</v>
      </c>
      <c r="H1593" s="33" t="str">
        <f>VLOOKUP(Ahmed[[#This Row],[Category]],Code!$C$2:$D$5,2,0)</f>
        <v>O-102</v>
      </c>
      <c r="I1593" s="1" t="s">
        <v>74</v>
      </c>
      <c r="J1593" t="s">
        <v>1400</v>
      </c>
      <c r="K1593" s="1">
        <v>33.488000000000007</v>
      </c>
      <c r="L1593" s="33">
        <f>Ahmed[[#This Row],[Sales]]*$L$1</f>
        <v>5023.2000000000007</v>
      </c>
      <c r="M1593" s="33"/>
      <c r="N15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93" s="33" t="str">
        <f>IF(Ahmed[[#This Row],[Sales]]&gt;=500,"High","low")</f>
        <v>low</v>
      </c>
      <c r="P1593" s="1">
        <v>7</v>
      </c>
      <c r="Q1593" s="1">
        <v>0.2</v>
      </c>
      <c r="R1593" s="2">
        <v>5.8603999999999967</v>
      </c>
      <c r="S1593" s="33">
        <f>Ahmed[[#This Row],[Profit]]-Ahmed[[#This Row],[Discount]]</f>
        <v>5.6603999999999965</v>
      </c>
    </row>
    <row r="1594" spans="1:19">
      <c r="A1594" s="1">
        <v>1592</v>
      </c>
      <c r="B1594" s="1" t="s">
        <v>65</v>
      </c>
      <c r="C1594" s="1" t="s">
        <v>58</v>
      </c>
      <c r="D1594" s="1" t="s">
        <v>1399</v>
      </c>
      <c r="E1594" s="1" t="s">
        <v>94</v>
      </c>
      <c r="F1594" s="1" t="s">
        <v>95</v>
      </c>
      <c r="G1594" s="1" t="s">
        <v>62</v>
      </c>
      <c r="H1594" s="33" t="str">
        <f>VLOOKUP(Ahmed[[#This Row],[Category]],Code!$C$2:$D$5,2,0)</f>
        <v>O-102</v>
      </c>
      <c r="I1594" s="1" t="s">
        <v>163</v>
      </c>
      <c r="J1594" t="s">
        <v>276</v>
      </c>
      <c r="K1594" s="1">
        <v>8.0399999999999991</v>
      </c>
      <c r="L1594" s="33">
        <f>Ahmed[[#This Row],[Sales]]*$L$1</f>
        <v>1205.9999999999998</v>
      </c>
      <c r="M1594" s="33"/>
      <c r="N159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594" s="33" t="str">
        <f>IF(Ahmed[[#This Row],[Sales]]&gt;=500,"High","low")</f>
        <v>low</v>
      </c>
      <c r="P1594" s="1">
        <v>5</v>
      </c>
      <c r="Q1594" s="1">
        <v>0.2</v>
      </c>
      <c r="R1594" s="2">
        <v>2.9144999999999994</v>
      </c>
      <c r="S1594" s="33">
        <f>Ahmed[[#This Row],[Profit]]-Ahmed[[#This Row],[Discount]]</f>
        <v>2.7144999999999992</v>
      </c>
    </row>
    <row r="1595" spans="1:19">
      <c r="A1595" s="1">
        <v>1593</v>
      </c>
      <c r="B1595" s="1" t="s">
        <v>48</v>
      </c>
      <c r="C1595" s="1" t="s">
        <v>49</v>
      </c>
      <c r="D1595" s="1" t="s">
        <v>1061</v>
      </c>
      <c r="E1595" s="1" t="s">
        <v>90</v>
      </c>
      <c r="F1595" s="1" t="s">
        <v>61</v>
      </c>
      <c r="G1595" s="1" t="s">
        <v>76</v>
      </c>
      <c r="H1595" s="33" t="str">
        <f>VLOOKUP(Ahmed[[#This Row],[Category]],Code!$C$2:$D$5,2,0)</f>
        <v>T-103</v>
      </c>
      <c r="I1595" s="1" t="s">
        <v>77</v>
      </c>
      <c r="J1595" t="s">
        <v>1401</v>
      </c>
      <c r="K1595" s="1">
        <v>201.56800000000001</v>
      </c>
      <c r="L1595" s="33">
        <f>Ahmed[[#This Row],[Sales]]*$L$1</f>
        <v>30235.200000000001</v>
      </c>
      <c r="M1595" s="33"/>
      <c r="N15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95" s="33" t="str">
        <f>IF(Ahmed[[#This Row],[Sales]]&gt;=500,"High","low")</f>
        <v>low</v>
      </c>
      <c r="P1595" s="1">
        <v>4</v>
      </c>
      <c r="Q1595" s="1">
        <v>0.2</v>
      </c>
      <c r="R1595" s="2">
        <v>22.676399999999994</v>
      </c>
      <c r="S1595" s="33">
        <f>Ahmed[[#This Row],[Profit]]-Ahmed[[#This Row],[Discount]]</f>
        <v>22.476399999999995</v>
      </c>
    </row>
    <row r="1596" spans="1:19">
      <c r="A1596" s="1">
        <v>1594</v>
      </c>
      <c r="B1596" s="1" t="s">
        <v>528</v>
      </c>
      <c r="C1596" s="1" t="s">
        <v>49</v>
      </c>
      <c r="D1596" s="1" t="s">
        <v>59</v>
      </c>
      <c r="E1596" s="1" t="s">
        <v>60</v>
      </c>
      <c r="F1596" s="1" t="s">
        <v>61</v>
      </c>
      <c r="G1596" s="1" t="s">
        <v>62</v>
      </c>
      <c r="H1596" s="33" t="str">
        <f>VLOOKUP(Ahmed[[#This Row],[Category]],Code!$C$2:$D$5,2,0)</f>
        <v>O-102</v>
      </c>
      <c r="I1596" s="1" t="s">
        <v>87</v>
      </c>
      <c r="J1596" t="s">
        <v>1402</v>
      </c>
      <c r="K1596" s="1">
        <v>13.440000000000001</v>
      </c>
      <c r="L1596" s="33">
        <f>Ahmed[[#This Row],[Sales]]*$L$1</f>
        <v>2016.0000000000002</v>
      </c>
      <c r="M1596" s="33"/>
      <c r="N15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96" s="33" t="str">
        <f>IF(Ahmed[[#This Row],[Sales]]&gt;=500,"High","low")</f>
        <v>low</v>
      </c>
      <c r="P1596" s="1">
        <v>3</v>
      </c>
      <c r="Q1596" s="1">
        <v>0</v>
      </c>
      <c r="R1596" s="2">
        <v>6.5856000000000012</v>
      </c>
      <c r="S1596" s="33">
        <f>Ahmed[[#This Row],[Profit]]-Ahmed[[#This Row],[Discount]]</f>
        <v>6.5856000000000012</v>
      </c>
    </row>
    <row r="1597" spans="1:19">
      <c r="A1597" s="1">
        <v>1595</v>
      </c>
      <c r="B1597" s="1" t="s">
        <v>130</v>
      </c>
      <c r="C1597" s="1" t="s">
        <v>92</v>
      </c>
      <c r="D1597" s="1" t="s">
        <v>559</v>
      </c>
      <c r="E1597" s="1" t="s">
        <v>139</v>
      </c>
      <c r="F1597" s="1" t="s">
        <v>95</v>
      </c>
      <c r="G1597" s="1" t="s">
        <v>53</v>
      </c>
      <c r="H1597" s="33" t="str">
        <f>VLOOKUP(Ahmed[[#This Row],[Category]],Code!$C$2:$D$5,2,0)</f>
        <v>F-101</v>
      </c>
      <c r="I1597" s="1" t="s">
        <v>54</v>
      </c>
      <c r="J1597" t="s">
        <v>1403</v>
      </c>
      <c r="K1597" s="1">
        <v>359.05799999999994</v>
      </c>
      <c r="L1597" s="33">
        <f>Ahmed[[#This Row],[Sales]]*$L$1</f>
        <v>53858.69999999999</v>
      </c>
      <c r="M1597" s="33"/>
      <c r="N15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97" s="33" t="str">
        <f>IF(Ahmed[[#This Row],[Sales]]&gt;=500,"High","low")</f>
        <v>low</v>
      </c>
      <c r="P1597" s="1">
        <v>3</v>
      </c>
      <c r="Q1597" s="1">
        <v>0.3</v>
      </c>
      <c r="R1597" s="2">
        <v>-35.905799999999999</v>
      </c>
      <c r="S1597" s="33">
        <f>Ahmed[[#This Row],[Profit]]-Ahmed[[#This Row],[Discount]]</f>
        <v>-36.205799999999996</v>
      </c>
    </row>
    <row r="1598" spans="1:19">
      <c r="A1598" s="1">
        <v>1596</v>
      </c>
      <c r="B1598" s="1" t="s">
        <v>65</v>
      </c>
      <c r="C1598" s="1" t="s">
        <v>49</v>
      </c>
      <c r="D1598" s="1" t="s">
        <v>247</v>
      </c>
      <c r="E1598" s="1" t="s">
        <v>248</v>
      </c>
      <c r="F1598" s="1" t="s">
        <v>114</v>
      </c>
      <c r="G1598" s="1" t="s">
        <v>53</v>
      </c>
      <c r="H1598" s="33" t="str">
        <f>VLOOKUP(Ahmed[[#This Row],[Category]],Code!$C$2:$D$5,2,0)</f>
        <v>F-101</v>
      </c>
      <c r="I1598" s="1" t="s">
        <v>56</v>
      </c>
      <c r="J1598" t="s">
        <v>1188</v>
      </c>
      <c r="K1598" s="1">
        <v>47.991999999999997</v>
      </c>
      <c r="L1598" s="33">
        <f>Ahmed[[#This Row],[Sales]]*$L$1</f>
        <v>7198.7999999999993</v>
      </c>
      <c r="M1598" s="33"/>
      <c r="N15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98" s="33" t="str">
        <f>IF(Ahmed[[#This Row],[Sales]]&gt;=500,"High","low")</f>
        <v>low</v>
      </c>
      <c r="P1598" s="1">
        <v>2</v>
      </c>
      <c r="Q1598" s="1">
        <v>0.3</v>
      </c>
      <c r="R1598" s="2">
        <v>-2.0567999999999991</v>
      </c>
      <c r="S1598" s="33">
        <f>Ahmed[[#This Row],[Profit]]-Ahmed[[#This Row],[Discount]]</f>
        <v>-2.3567999999999989</v>
      </c>
    </row>
    <row r="1599" spans="1:19">
      <c r="A1599" s="1">
        <v>1597</v>
      </c>
      <c r="B1599" s="1" t="s">
        <v>130</v>
      </c>
      <c r="C1599" s="1" t="s">
        <v>58</v>
      </c>
      <c r="D1599" s="1" t="s">
        <v>161</v>
      </c>
      <c r="E1599" s="1" t="s">
        <v>162</v>
      </c>
      <c r="F1599" s="1" t="s">
        <v>114</v>
      </c>
      <c r="G1599" s="1" t="s">
        <v>53</v>
      </c>
      <c r="H1599" s="33" t="str">
        <f>VLOOKUP(Ahmed[[#This Row],[Category]],Code!$C$2:$D$5,2,0)</f>
        <v>F-101</v>
      </c>
      <c r="I1599" s="1" t="s">
        <v>72</v>
      </c>
      <c r="J1599" t="s">
        <v>688</v>
      </c>
      <c r="K1599" s="1">
        <v>547.30000000000007</v>
      </c>
      <c r="L1599" s="33">
        <f>Ahmed[[#This Row],[Sales]]*$L$1</f>
        <v>82095.000000000015</v>
      </c>
      <c r="M1599" s="33"/>
      <c r="N15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599" s="33" t="str">
        <f>IF(Ahmed[[#This Row],[Sales]]&gt;=500,"High","low")</f>
        <v>High</v>
      </c>
      <c r="P1599" s="1">
        <v>13</v>
      </c>
      <c r="Q1599" s="1">
        <v>0</v>
      </c>
      <c r="R1599" s="2">
        <v>175.13599999999997</v>
      </c>
      <c r="S1599" s="33">
        <f>Ahmed[[#This Row],[Profit]]-Ahmed[[#This Row],[Discount]]</f>
        <v>175.13599999999997</v>
      </c>
    </row>
    <row r="1600" spans="1:19">
      <c r="A1600" s="1">
        <v>1598</v>
      </c>
      <c r="B1600" s="1" t="s">
        <v>48</v>
      </c>
      <c r="C1600" s="1" t="s">
        <v>49</v>
      </c>
      <c r="D1600" s="1" t="s">
        <v>1404</v>
      </c>
      <c r="E1600" s="1" t="s">
        <v>94</v>
      </c>
      <c r="F1600" s="1" t="s">
        <v>95</v>
      </c>
      <c r="G1600" s="1" t="s">
        <v>62</v>
      </c>
      <c r="H1600" s="33" t="str">
        <f>VLOOKUP(Ahmed[[#This Row],[Category]],Code!$C$2:$D$5,2,0)</f>
        <v>O-102</v>
      </c>
      <c r="I1600" s="1" t="s">
        <v>87</v>
      </c>
      <c r="J1600" t="s">
        <v>1405</v>
      </c>
      <c r="K1600" s="1">
        <v>16.896000000000001</v>
      </c>
      <c r="L1600" s="33">
        <f>Ahmed[[#This Row],[Sales]]*$L$1</f>
        <v>2534.4</v>
      </c>
      <c r="M1600" s="33"/>
      <c r="N16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00" s="33" t="str">
        <f>IF(Ahmed[[#This Row],[Sales]]&gt;=500,"High","low")</f>
        <v>low</v>
      </c>
      <c r="P1600" s="1">
        <v>4</v>
      </c>
      <c r="Q1600" s="1">
        <v>0.2</v>
      </c>
      <c r="R1600" s="2">
        <v>5.2799999999999994</v>
      </c>
      <c r="S1600" s="33">
        <f>Ahmed[[#This Row],[Profit]]-Ahmed[[#This Row],[Discount]]</f>
        <v>5.0799999999999992</v>
      </c>
    </row>
    <row r="1601" spans="1:19">
      <c r="A1601" s="1">
        <v>1599</v>
      </c>
      <c r="B1601" s="1" t="s">
        <v>48</v>
      </c>
      <c r="C1601" s="1" t="s">
        <v>49</v>
      </c>
      <c r="D1601" s="1" t="s">
        <v>1404</v>
      </c>
      <c r="E1601" s="1" t="s">
        <v>94</v>
      </c>
      <c r="F1601" s="1" t="s">
        <v>95</v>
      </c>
      <c r="G1601" s="1" t="s">
        <v>62</v>
      </c>
      <c r="H1601" s="33" t="str">
        <f>VLOOKUP(Ahmed[[#This Row],[Category]],Code!$C$2:$D$5,2,0)</f>
        <v>O-102</v>
      </c>
      <c r="I1601" s="1" t="s">
        <v>278</v>
      </c>
      <c r="J1601" t="s">
        <v>1406</v>
      </c>
      <c r="K1601" s="1">
        <v>6.6720000000000006</v>
      </c>
      <c r="L1601" s="33">
        <f>Ahmed[[#This Row],[Sales]]*$L$1</f>
        <v>1000.8000000000001</v>
      </c>
      <c r="M1601" s="33"/>
      <c r="N160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01" s="33" t="str">
        <f>IF(Ahmed[[#This Row],[Sales]]&gt;=500,"High","low")</f>
        <v>low</v>
      </c>
      <c r="P1601" s="1">
        <v>1</v>
      </c>
      <c r="Q1601" s="1">
        <v>0.2</v>
      </c>
      <c r="R1601" s="2">
        <v>0.50039999999999996</v>
      </c>
      <c r="S1601" s="33">
        <f>Ahmed[[#This Row],[Profit]]-Ahmed[[#This Row],[Discount]]</f>
        <v>0.30039999999999994</v>
      </c>
    </row>
    <row r="1602" spans="1:19">
      <c r="A1602" s="1">
        <v>1600</v>
      </c>
      <c r="B1602" s="1" t="s">
        <v>48</v>
      </c>
      <c r="C1602" s="1" t="s">
        <v>49</v>
      </c>
      <c r="D1602" s="1" t="s">
        <v>1404</v>
      </c>
      <c r="E1602" s="1" t="s">
        <v>94</v>
      </c>
      <c r="F1602" s="1" t="s">
        <v>95</v>
      </c>
      <c r="G1602" s="1" t="s">
        <v>62</v>
      </c>
      <c r="H1602" s="33" t="str">
        <f>VLOOKUP(Ahmed[[#This Row],[Category]],Code!$C$2:$D$5,2,0)</f>
        <v>O-102</v>
      </c>
      <c r="I1602" s="1" t="s">
        <v>74</v>
      </c>
      <c r="J1602" t="s">
        <v>483</v>
      </c>
      <c r="K1602" s="1">
        <v>99.13600000000001</v>
      </c>
      <c r="L1602" s="33">
        <f>Ahmed[[#This Row],[Sales]]*$L$1</f>
        <v>14870.400000000001</v>
      </c>
      <c r="M1602" s="33"/>
      <c r="N16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02" s="33" t="str">
        <f>IF(Ahmed[[#This Row],[Sales]]&gt;=500,"High","low")</f>
        <v>low</v>
      </c>
      <c r="P1602" s="1">
        <v>4</v>
      </c>
      <c r="Q1602" s="1">
        <v>0.2</v>
      </c>
      <c r="R1602" s="2">
        <v>8.674399999999995</v>
      </c>
      <c r="S1602" s="33">
        <f>Ahmed[[#This Row],[Profit]]-Ahmed[[#This Row],[Discount]]</f>
        <v>8.4743999999999957</v>
      </c>
    </row>
    <row r="1603" spans="1:19">
      <c r="A1603" s="1">
        <v>1601</v>
      </c>
      <c r="B1603" s="1" t="s">
        <v>48</v>
      </c>
      <c r="C1603" s="1" t="s">
        <v>49</v>
      </c>
      <c r="D1603" s="1" t="s">
        <v>1404</v>
      </c>
      <c r="E1603" s="1" t="s">
        <v>94</v>
      </c>
      <c r="F1603" s="1" t="s">
        <v>95</v>
      </c>
      <c r="G1603" s="1" t="s">
        <v>53</v>
      </c>
      <c r="H1603" s="33" t="str">
        <f>VLOOKUP(Ahmed[[#This Row],[Category]],Code!$C$2:$D$5,2,0)</f>
        <v>F-101</v>
      </c>
      <c r="I1603" s="1" t="s">
        <v>72</v>
      </c>
      <c r="J1603" t="s">
        <v>492</v>
      </c>
      <c r="K1603" s="1">
        <v>15.991999999999999</v>
      </c>
      <c r="L1603" s="33">
        <f>Ahmed[[#This Row],[Sales]]*$L$1</f>
        <v>2398.7999999999997</v>
      </c>
      <c r="M1603" s="33"/>
      <c r="N16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03" s="33" t="str">
        <f>IF(Ahmed[[#This Row],[Sales]]&gt;=500,"High","low")</f>
        <v>low</v>
      </c>
      <c r="P1603" s="1">
        <v>2</v>
      </c>
      <c r="Q1603" s="1">
        <v>0.6</v>
      </c>
      <c r="R1603" s="2">
        <v>-13.992999999999999</v>
      </c>
      <c r="S1603" s="33">
        <f>Ahmed[[#This Row],[Profit]]-Ahmed[[#This Row],[Discount]]</f>
        <v>-14.592999999999998</v>
      </c>
    </row>
    <row r="1604" spans="1:19">
      <c r="A1604" s="1">
        <v>1602</v>
      </c>
      <c r="B1604" s="1" t="s">
        <v>48</v>
      </c>
      <c r="C1604" s="1" t="s">
        <v>58</v>
      </c>
      <c r="D1604" s="1" t="s">
        <v>151</v>
      </c>
      <c r="E1604" s="1" t="s">
        <v>152</v>
      </c>
      <c r="F1604" s="1" t="s">
        <v>114</v>
      </c>
      <c r="G1604" s="1" t="s">
        <v>53</v>
      </c>
      <c r="H1604" s="33" t="str">
        <f>VLOOKUP(Ahmed[[#This Row],[Category]],Code!$C$2:$D$5,2,0)</f>
        <v>F-101</v>
      </c>
      <c r="I1604" s="1" t="s">
        <v>72</v>
      </c>
      <c r="J1604" t="s">
        <v>1407</v>
      </c>
      <c r="K1604" s="1">
        <v>211.96</v>
      </c>
      <c r="L1604" s="33">
        <f>Ahmed[[#This Row],[Sales]]*$L$1</f>
        <v>31794</v>
      </c>
      <c r="M1604" s="33"/>
      <c r="N16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04" s="33" t="str">
        <f>IF(Ahmed[[#This Row],[Sales]]&gt;=500,"High","low")</f>
        <v>low</v>
      </c>
      <c r="P1604" s="1">
        <v>2</v>
      </c>
      <c r="Q1604" s="1">
        <v>0</v>
      </c>
      <c r="R1604" s="2">
        <v>42.391999999999996</v>
      </c>
      <c r="S1604" s="33">
        <f>Ahmed[[#This Row],[Profit]]-Ahmed[[#This Row],[Discount]]</f>
        <v>42.391999999999996</v>
      </c>
    </row>
    <row r="1605" spans="1:19">
      <c r="A1605" s="1">
        <v>1603</v>
      </c>
      <c r="B1605" s="1" t="s">
        <v>65</v>
      </c>
      <c r="C1605" s="1" t="s">
        <v>49</v>
      </c>
      <c r="D1605" s="1" t="s">
        <v>1294</v>
      </c>
      <c r="E1605" s="1" t="s">
        <v>190</v>
      </c>
      <c r="F1605" s="1" t="s">
        <v>52</v>
      </c>
      <c r="G1605" s="1" t="s">
        <v>62</v>
      </c>
      <c r="H1605" s="33" t="str">
        <f>VLOOKUP(Ahmed[[#This Row],[Category]],Code!$C$2:$D$5,2,0)</f>
        <v>O-102</v>
      </c>
      <c r="I1605" s="1" t="s">
        <v>74</v>
      </c>
      <c r="J1605" t="s">
        <v>1408</v>
      </c>
      <c r="K1605" s="1">
        <v>6.6719999999999988</v>
      </c>
      <c r="L1605" s="33">
        <f>Ahmed[[#This Row],[Sales]]*$L$1</f>
        <v>1000.7999999999998</v>
      </c>
      <c r="M1605" s="33"/>
      <c r="N160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05" s="33" t="str">
        <f>IF(Ahmed[[#This Row],[Sales]]&gt;=500,"High","low")</f>
        <v>low</v>
      </c>
      <c r="P1605" s="1">
        <v>3</v>
      </c>
      <c r="Q1605" s="1">
        <v>0.2</v>
      </c>
      <c r="R1605" s="2">
        <v>1.6679999999999997</v>
      </c>
      <c r="S1605" s="33">
        <f>Ahmed[[#This Row],[Profit]]-Ahmed[[#This Row],[Discount]]</f>
        <v>1.4679999999999997</v>
      </c>
    </row>
    <row r="1606" spans="1:19">
      <c r="A1606" s="1">
        <v>1604</v>
      </c>
      <c r="B1606" s="1" t="s">
        <v>65</v>
      </c>
      <c r="C1606" s="1" t="s">
        <v>49</v>
      </c>
      <c r="D1606" s="1" t="s">
        <v>287</v>
      </c>
      <c r="E1606" s="1" t="s">
        <v>152</v>
      </c>
      <c r="F1606" s="1" t="s">
        <v>114</v>
      </c>
      <c r="G1606" s="1" t="s">
        <v>62</v>
      </c>
      <c r="H1606" s="33" t="str">
        <f>VLOOKUP(Ahmed[[#This Row],[Category]],Code!$C$2:$D$5,2,0)</f>
        <v>O-102</v>
      </c>
      <c r="I1606" s="1" t="s">
        <v>74</v>
      </c>
      <c r="J1606" t="s">
        <v>1409</v>
      </c>
      <c r="K1606" s="1">
        <v>155.94</v>
      </c>
      <c r="L1606" s="33">
        <f>Ahmed[[#This Row],[Sales]]*$L$1</f>
        <v>23391</v>
      </c>
      <c r="M1606" s="33"/>
      <c r="N16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06" s="33" t="str">
        <f>IF(Ahmed[[#This Row],[Sales]]&gt;=500,"High","low")</f>
        <v>low</v>
      </c>
      <c r="P1606" s="1">
        <v>6</v>
      </c>
      <c r="Q1606" s="1">
        <v>0</v>
      </c>
      <c r="R1606" s="2">
        <v>45.222599999999993</v>
      </c>
      <c r="S1606" s="33">
        <f>Ahmed[[#This Row],[Profit]]-Ahmed[[#This Row],[Discount]]</f>
        <v>45.222599999999993</v>
      </c>
    </row>
    <row r="1607" spans="1:19">
      <c r="A1607" s="1">
        <v>1605</v>
      </c>
      <c r="B1607" s="1" t="s">
        <v>48</v>
      </c>
      <c r="C1607" s="1" t="s">
        <v>49</v>
      </c>
      <c r="D1607" s="1" t="s">
        <v>59</v>
      </c>
      <c r="E1607" s="1" t="s">
        <v>60</v>
      </c>
      <c r="F1607" s="1" t="s">
        <v>61</v>
      </c>
      <c r="G1607" s="1" t="s">
        <v>76</v>
      </c>
      <c r="H1607" s="33" t="str">
        <f>VLOOKUP(Ahmed[[#This Row],[Category]],Code!$C$2:$D$5,2,0)</f>
        <v>T-103</v>
      </c>
      <c r="I1607" s="1" t="s">
        <v>77</v>
      </c>
      <c r="J1607" t="s">
        <v>1165</v>
      </c>
      <c r="K1607" s="1">
        <v>39.960000000000008</v>
      </c>
      <c r="L1607" s="33">
        <f>Ahmed[[#This Row],[Sales]]*$L$1</f>
        <v>5994.0000000000009</v>
      </c>
      <c r="M1607" s="33"/>
      <c r="N16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07" s="33" t="str">
        <f>IF(Ahmed[[#This Row],[Sales]]&gt;=500,"High","low")</f>
        <v>low</v>
      </c>
      <c r="P1607" s="1">
        <v>5</v>
      </c>
      <c r="Q1607" s="1">
        <v>0.2</v>
      </c>
      <c r="R1607" s="2">
        <v>12.986999999999995</v>
      </c>
      <c r="S1607" s="33">
        <f>Ahmed[[#This Row],[Profit]]-Ahmed[[#This Row],[Discount]]</f>
        <v>12.786999999999995</v>
      </c>
    </row>
    <row r="1608" spans="1:19">
      <c r="A1608" s="1">
        <v>1606</v>
      </c>
      <c r="B1608" s="1" t="s">
        <v>48</v>
      </c>
      <c r="C1608" s="1" t="s">
        <v>49</v>
      </c>
      <c r="D1608" s="1" t="s">
        <v>59</v>
      </c>
      <c r="E1608" s="1" t="s">
        <v>60</v>
      </c>
      <c r="F1608" s="1" t="s">
        <v>61</v>
      </c>
      <c r="G1608" s="1" t="s">
        <v>62</v>
      </c>
      <c r="H1608" s="33" t="str">
        <f>VLOOKUP(Ahmed[[#This Row],[Category]],Code!$C$2:$D$5,2,0)</f>
        <v>O-102</v>
      </c>
      <c r="I1608" s="1" t="s">
        <v>74</v>
      </c>
      <c r="J1608" t="s">
        <v>1410</v>
      </c>
      <c r="K1608" s="1">
        <v>5.46</v>
      </c>
      <c r="L1608" s="33">
        <f>Ahmed[[#This Row],[Sales]]*$L$1</f>
        <v>819</v>
      </c>
      <c r="M1608" s="33"/>
      <c r="N160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608" s="33" t="str">
        <f>IF(Ahmed[[#This Row],[Sales]]&gt;=500,"High","low")</f>
        <v>low</v>
      </c>
      <c r="P1608" s="1">
        <v>3</v>
      </c>
      <c r="Q1608" s="1">
        <v>0</v>
      </c>
      <c r="R1608" s="2">
        <v>1.5288000000000002</v>
      </c>
      <c r="S1608" s="33">
        <f>Ahmed[[#This Row],[Profit]]-Ahmed[[#This Row],[Discount]]</f>
        <v>1.5288000000000002</v>
      </c>
    </row>
    <row r="1609" spans="1:19">
      <c r="A1609" s="1">
        <v>1607</v>
      </c>
      <c r="B1609" s="1" t="s">
        <v>48</v>
      </c>
      <c r="C1609" s="1" t="s">
        <v>49</v>
      </c>
      <c r="D1609" s="1" t="s">
        <v>59</v>
      </c>
      <c r="E1609" s="1" t="s">
        <v>60</v>
      </c>
      <c r="F1609" s="1" t="s">
        <v>61</v>
      </c>
      <c r="G1609" s="1" t="s">
        <v>62</v>
      </c>
      <c r="H1609" s="33" t="str">
        <f>VLOOKUP(Ahmed[[#This Row],[Category]],Code!$C$2:$D$5,2,0)</f>
        <v>O-102</v>
      </c>
      <c r="I1609" s="1" t="s">
        <v>74</v>
      </c>
      <c r="J1609" t="s">
        <v>1411</v>
      </c>
      <c r="K1609" s="1">
        <v>73.2</v>
      </c>
      <c r="L1609" s="33">
        <f>Ahmed[[#This Row],[Sales]]*$L$1</f>
        <v>10980</v>
      </c>
      <c r="M1609" s="33"/>
      <c r="N16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09" s="33" t="str">
        <f>IF(Ahmed[[#This Row],[Sales]]&gt;=500,"High","low")</f>
        <v>low</v>
      </c>
      <c r="P1609" s="1">
        <v>5</v>
      </c>
      <c r="Q1609" s="1">
        <v>0</v>
      </c>
      <c r="R1609" s="2">
        <v>21.227999999999998</v>
      </c>
      <c r="S1609" s="33">
        <f>Ahmed[[#This Row],[Profit]]-Ahmed[[#This Row],[Discount]]</f>
        <v>21.227999999999998</v>
      </c>
    </row>
    <row r="1610" spans="1:19">
      <c r="A1610" s="1">
        <v>1608</v>
      </c>
      <c r="B1610" s="1" t="s">
        <v>48</v>
      </c>
      <c r="C1610" s="1" t="s">
        <v>49</v>
      </c>
      <c r="D1610" s="1" t="s">
        <v>59</v>
      </c>
      <c r="E1610" s="1" t="s">
        <v>60</v>
      </c>
      <c r="F1610" s="1" t="s">
        <v>61</v>
      </c>
      <c r="G1610" s="1" t="s">
        <v>62</v>
      </c>
      <c r="H1610" s="33" t="str">
        <f>VLOOKUP(Ahmed[[#This Row],[Category]],Code!$C$2:$D$5,2,0)</f>
        <v>O-102</v>
      </c>
      <c r="I1610" s="1" t="s">
        <v>79</v>
      </c>
      <c r="J1610" t="s">
        <v>555</v>
      </c>
      <c r="K1610" s="1">
        <v>5.84</v>
      </c>
      <c r="L1610" s="33">
        <f>Ahmed[[#This Row],[Sales]]*$L$1</f>
        <v>876</v>
      </c>
      <c r="M1610" s="33"/>
      <c r="N1610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610" s="33" t="str">
        <f>IF(Ahmed[[#This Row],[Sales]]&gt;=500,"High","low")</f>
        <v>low</v>
      </c>
      <c r="P1610" s="1">
        <v>1</v>
      </c>
      <c r="Q1610" s="1">
        <v>0.2</v>
      </c>
      <c r="R1610" s="2">
        <v>1.9709999999999996</v>
      </c>
      <c r="S1610" s="33">
        <f>Ahmed[[#This Row],[Profit]]-Ahmed[[#This Row],[Discount]]</f>
        <v>1.7709999999999997</v>
      </c>
    </row>
    <row r="1611" spans="1:19">
      <c r="A1611" s="1">
        <v>1609</v>
      </c>
      <c r="B1611" s="1" t="s">
        <v>48</v>
      </c>
      <c r="C1611" s="1" t="s">
        <v>49</v>
      </c>
      <c r="D1611" s="1" t="s">
        <v>59</v>
      </c>
      <c r="E1611" s="1" t="s">
        <v>60</v>
      </c>
      <c r="F1611" s="1" t="s">
        <v>61</v>
      </c>
      <c r="G1611" s="1" t="s">
        <v>62</v>
      </c>
      <c r="H1611" s="33" t="str">
        <f>VLOOKUP(Ahmed[[#This Row],[Category]],Code!$C$2:$D$5,2,0)</f>
        <v>O-102</v>
      </c>
      <c r="I1611" s="1" t="s">
        <v>87</v>
      </c>
      <c r="J1611" t="s">
        <v>818</v>
      </c>
      <c r="K1611" s="1">
        <v>22.72</v>
      </c>
      <c r="L1611" s="33">
        <f>Ahmed[[#This Row],[Sales]]*$L$1</f>
        <v>3408</v>
      </c>
      <c r="M1611" s="33"/>
      <c r="N16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11" s="33" t="str">
        <f>IF(Ahmed[[#This Row],[Sales]]&gt;=500,"High","low")</f>
        <v>low</v>
      </c>
      <c r="P1611" s="1">
        <v>4</v>
      </c>
      <c r="Q1611" s="1">
        <v>0</v>
      </c>
      <c r="R1611" s="2">
        <v>10.223999999999998</v>
      </c>
      <c r="S1611" s="33">
        <f>Ahmed[[#This Row],[Profit]]-Ahmed[[#This Row],[Discount]]</f>
        <v>10.223999999999998</v>
      </c>
    </row>
    <row r="1612" spans="1:19">
      <c r="A1612" s="1">
        <v>1610</v>
      </c>
      <c r="B1612" s="1" t="s">
        <v>48</v>
      </c>
      <c r="C1612" s="1" t="s">
        <v>49</v>
      </c>
      <c r="D1612" s="1" t="s">
        <v>59</v>
      </c>
      <c r="E1612" s="1" t="s">
        <v>60</v>
      </c>
      <c r="F1612" s="1" t="s">
        <v>61</v>
      </c>
      <c r="G1612" s="1" t="s">
        <v>62</v>
      </c>
      <c r="H1612" s="33" t="str">
        <f>VLOOKUP(Ahmed[[#This Row],[Category]],Code!$C$2:$D$5,2,0)</f>
        <v>O-102</v>
      </c>
      <c r="I1612" s="1" t="s">
        <v>79</v>
      </c>
      <c r="J1612" t="s">
        <v>1412</v>
      </c>
      <c r="K1612" s="1">
        <v>9.3360000000000003</v>
      </c>
      <c r="L1612" s="33">
        <f>Ahmed[[#This Row],[Sales]]*$L$1</f>
        <v>1400.4</v>
      </c>
      <c r="M1612" s="33"/>
      <c r="N161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12" s="33" t="str">
        <f>IF(Ahmed[[#This Row],[Sales]]&gt;=500,"High","low")</f>
        <v>low</v>
      </c>
      <c r="P1612" s="1">
        <v>3</v>
      </c>
      <c r="Q1612" s="1">
        <v>0.2</v>
      </c>
      <c r="R1612" s="2">
        <v>3.2675999999999994</v>
      </c>
      <c r="S1612" s="33">
        <f>Ahmed[[#This Row],[Profit]]-Ahmed[[#This Row],[Discount]]</f>
        <v>3.0675999999999992</v>
      </c>
    </row>
    <row r="1613" spans="1:19">
      <c r="A1613" s="1">
        <v>1611</v>
      </c>
      <c r="B1613" s="1" t="s">
        <v>65</v>
      </c>
      <c r="C1613" s="1" t="s">
        <v>58</v>
      </c>
      <c r="D1613" s="1" t="s">
        <v>59</v>
      </c>
      <c r="E1613" s="1" t="s">
        <v>60</v>
      </c>
      <c r="F1613" s="1" t="s">
        <v>61</v>
      </c>
      <c r="G1613" s="1" t="s">
        <v>53</v>
      </c>
      <c r="H1613" s="33" t="str">
        <f>VLOOKUP(Ahmed[[#This Row],[Category]],Code!$C$2:$D$5,2,0)</f>
        <v>F-101</v>
      </c>
      <c r="I1613" s="1" t="s">
        <v>54</v>
      </c>
      <c r="J1613" t="s">
        <v>1403</v>
      </c>
      <c r="K1613" s="1">
        <v>290.666</v>
      </c>
      <c r="L1613" s="33">
        <f>Ahmed[[#This Row],[Sales]]*$L$1</f>
        <v>43599.9</v>
      </c>
      <c r="M1613" s="33"/>
      <c r="N16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13" s="33" t="str">
        <f>IF(Ahmed[[#This Row],[Sales]]&gt;=500,"High","low")</f>
        <v>low</v>
      </c>
      <c r="P1613" s="1">
        <v>2</v>
      </c>
      <c r="Q1613" s="1">
        <v>0.15</v>
      </c>
      <c r="R1613" s="2">
        <v>27.356800000000007</v>
      </c>
      <c r="S1613" s="33">
        <f>Ahmed[[#This Row],[Profit]]-Ahmed[[#This Row],[Discount]]</f>
        <v>27.206800000000008</v>
      </c>
    </row>
    <row r="1614" spans="1:19">
      <c r="A1614" s="1">
        <v>1612</v>
      </c>
      <c r="B1614" s="1" t="s">
        <v>65</v>
      </c>
      <c r="C1614" s="1" t="s">
        <v>58</v>
      </c>
      <c r="D1614" s="1" t="s">
        <v>59</v>
      </c>
      <c r="E1614" s="1" t="s">
        <v>60</v>
      </c>
      <c r="F1614" s="1" t="s">
        <v>61</v>
      </c>
      <c r="G1614" s="1" t="s">
        <v>76</v>
      </c>
      <c r="H1614" s="33" t="str">
        <f>VLOOKUP(Ahmed[[#This Row],[Category]],Code!$C$2:$D$5,2,0)</f>
        <v>T-103</v>
      </c>
      <c r="I1614" s="1" t="s">
        <v>77</v>
      </c>
      <c r="J1614" t="s">
        <v>1413</v>
      </c>
      <c r="K1614" s="1">
        <v>201.584</v>
      </c>
      <c r="L1614" s="33">
        <f>Ahmed[[#This Row],[Sales]]*$L$1</f>
        <v>30237.600000000002</v>
      </c>
      <c r="M1614" s="33"/>
      <c r="N16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14" s="33" t="str">
        <f>IF(Ahmed[[#This Row],[Sales]]&gt;=500,"High","low")</f>
        <v>low</v>
      </c>
      <c r="P1614" s="1">
        <v>2</v>
      </c>
      <c r="Q1614" s="1">
        <v>0.2</v>
      </c>
      <c r="R1614" s="2">
        <v>20.158400000000015</v>
      </c>
      <c r="S1614" s="33">
        <f>Ahmed[[#This Row],[Profit]]-Ahmed[[#This Row],[Discount]]</f>
        <v>19.958400000000015</v>
      </c>
    </row>
    <row r="1615" spans="1:19">
      <c r="A1615" s="1">
        <v>1613</v>
      </c>
      <c r="B1615" s="1" t="s">
        <v>65</v>
      </c>
      <c r="C1615" s="1" t="s">
        <v>58</v>
      </c>
      <c r="D1615" s="1" t="s">
        <v>59</v>
      </c>
      <c r="E1615" s="1" t="s">
        <v>60</v>
      </c>
      <c r="F1615" s="1" t="s">
        <v>61</v>
      </c>
      <c r="G1615" s="1" t="s">
        <v>76</v>
      </c>
      <c r="H1615" s="33" t="str">
        <f>VLOOKUP(Ahmed[[#This Row],[Category]],Code!$C$2:$D$5,2,0)</f>
        <v>T-103</v>
      </c>
      <c r="I1615" s="1" t="s">
        <v>77</v>
      </c>
      <c r="J1615" t="s">
        <v>182</v>
      </c>
      <c r="K1615" s="1">
        <v>83.984000000000009</v>
      </c>
      <c r="L1615" s="33">
        <f>Ahmed[[#This Row],[Sales]]*$L$1</f>
        <v>12597.600000000002</v>
      </c>
      <c r="M1615" s="33"/>
      <c r="N16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15" s="33" t="str">
        <f>IF(Ahmed[[#This Row],[Sales]]&gt;=500,"High","low")</f>
        <v>low</v>
      </c>
      <c r="P1615" s="1">
        <v>2</v>
      </c>
      <c r="Q1615" s="1">
        <v>0.2</v>
      </c>
      <c r="R1615" s="2">
        <v>31.494</v>
      </c>
      <c r="S1615" s="33">
        <f>Ahmed[[#This Row],[Profit]]-Ahmed[[#This Row],[Discount]]</f>
        <v>31.294</v>
      </c>
    </row>
    <row r="1616" spans="1:19">
      <c r="A1616" s="1">
        <v>1614</v>
      </c>
      <c r="B1616" s="1" t="s">
        <v>65</v>
      </c>
      <c r="C1616" s="1" t="s">
        <v>58</v>
      </c>
      <c r="D1616" s="1" t="s">
        <v>1113</v>
      </c>
      <c r="E1616" s="1" t="s">
        <v>60</v>
      </c>
      <c r="F1616" s="1" t="s">
        <v>61</v>
      </c>
      <c r="G1616" s="1" t="s">
        <v>62</v>
      </c>
      <c r="H1616" s="33" t="str">
        <f>VLOOKUP(Ahmed[[#This Row],[Category]],Code!$C$2:$D$5,2,0)</f>
        <v>O-102</v>
      </c>
      <c r="I1616" s="1" t="s">
        <v>70</v>
      </c>
      <c r="J1616" t="s">
        <v>608</v>
      </c>
      <c r="K1616" s="1">
        <v>1000.0200000000001</v>
      </c>
      <c r="L1616" s="33">
        <f>Ahmed[[#This Row],[Sales]]*$L$1</f>
        <v>150003</v>
      </c>
      <c r="M1616" s="33"/>
      <c r="N16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16" s="33" t="str">
        <f>IF(Ahmed[[#This Row],[Sales]]&gt;=500,"High","low")</f>
        <v>High</v>
      </c>
      <c r="P1616" s="1">
        <v>7</v>
      </c>
      <c r="Q1616" s="1">
        <v>0</v>
      </c>
      <c r="R1616" s="2">
        <v>290.00579999999991</v>
      </c>
      <c r="S1616" s="33">
        <f>Ahmed[[#This Row],[Profit]]-Ahmed[[#This Row],[Discount]]</f>
        <v>290.00579999999991</v>
      </c>
    </row>
    <row r="1617" spans="1:19">
      <c r="A1617" s="1">
        <v>1615</v>
      </c>
      <c r="B1617" s="1" t="s">
        <v>65</v>
      </c>
      <c r="C1617" s="1" t="s">
        <v>92</v>
      </c>
      <c r="D1617" s="1" t="s">
        <v>112</v>
      </c>
      <c r="E1617" s="1" t="s">
        <v>113</v>
      </c>
      <c r="F1617" s="1" t="s">
        <v>114</v>
      </c>
      <c r="G1617" s="1" t="s">
        <v>76</v>
      </c>
      <c r="H1617" s="33" t="str">
        <f>VLOOKUP(Ahmed[[#This Row],[Category]],Code!$C$2:$D$5,2,0)</f>
        <v>T-103</v>
      </c>
      <c r="I1617" s="1" t="s">
        <v>118</v>
      </c>
      <c r="J1617" t="s">
        <v>1414</v>
      </c>
      <c r="K1617" s="1">
        <v>83.976000000000013</v>
      </c>
      <c r="L1617" s="33">
        <f>Ahmed[[#This Row],[Sales]]*$L$1</f>
        <v>12596.400000000001</v>
      </c>
      <c r="M1617" s="33"/>
      <c r="N16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17" s="33" t="str">
        <f>IF(Ahmed[[#This Row],[Sales]]&gt;=500,"High","low")</f>
        <v>low</v>
      </c>
      <c r="P1617" s="1">
        <v>3</v>
      </c>
      <c r="Q1617" s="1">
        <v>0.2</v>
      </c>
      <c r="R1617" s="2">
        <v>-13.646100000000001</v>
      </c>
      <c r="S1617" s="33">
        <f>Ahmed[[#This Row],[Profit]]-Ahmed[[#This Row],[Discount]]</f>
        <v>-13.8461</v>
      </c>
    </row>
    <row r="1618" spans="1:19">
      <c r="A1618" s="1">
        <v>1616</v>
      </c>
      <c r="B1618" s="1" t="s">
        <v>65</v>
      </c>
      <c r="C1618" s="1" t="s">
        <v>92</v>
      </c>
      <c r="D1618" s="1" t="s">
        <v>144</v>
      </c>
      <c r="E1618" s="1" t="s">
        <v>145</v>
      </c>
      <c r="F1618" s="1" t="s">
        <v>95</v>
      </c>
      <c r="G1618" s="1" t="s">
        <v>62</v>
      </c>
      <c r="H1618" s="33" t="str">
        <f>VLOOKUP(Ahmed[[#This Row],[Category]],Code!$C$2:$D$5,2,0)</f>
        <v>O-102</v>
      </c>
      <c r="I1618" s="1" t="s">
        <v>63</v>
      </c>
      <c r="J1618" t="s">
        <v>798</v>
      </c>
      <c r="K1618" s="1">
        <v>3.75</v>
      </c>
      <c r="L1618" s="33">
        <f>Ahmed[[#This Row],[Sales]]*$L$1</f>
        <v>562.5</v>
      </c>
      <c r="M1618" s="33"/>
      <c r="N161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618" s="33" t="str">
        <f>IF(Ahmed[[#This Row],[Sales]]&gt;=500,"High","low")</f>
        <v>low</v>
      </c>
      <c r="P1618" s="1">
        <v>1</v>
      </c>
      <c r="Q1618" s="1">
        <v>0</v>
      </c>
      <c r="R1618" s="2">
        <v>1.7999999999999998</v>
      </c>
      <c r="S1618" s="33">
        <f>Ahmed[[#This Row],[Profit]]-Ahmed[[#This Row],[Discount]]</f>
        <v>1.7999999999999998</v>
      </c>
    </row>
    <row r="1619" spans="1:19">
      <c r="A1619" s="1">
        <v>1617</v>
      </c>
      <c r="B1619" s="1" t="s">
        <v>65</v>
      </c>
      <c r="C1619" s="1" t="s">
        <v>92</v>
      </c>
      <c r="D1619" s="1" t="s">
        <v>144</v>
      </c>
      <c r="E1619" s="1" t="s">
        <v>145</v>
      </c>
      <c r="F1619" s="1" t="s">
        <v>95</v>
      </c>
      <c r="G1619" s="1" t="s">
        <v>62</v>
      </c>
      <c r="H1619" s="33" t="str">
        <f>VLOOKUP(Ahmed[[#This Row],[Category]],Code!$C$2:$D$5,2,0)</f>
        <v>O-102</v>
      </c>
      <c r="I1619" s="1" t="s">
        <v>63</v>
      </c>
      <c r="J1619" t="s">
        <v>439</v>
      </c>
      <c r="K1619" s="1">
        <v>41.4</v>
      </c>
      <c r="L1619" s="33">
        <f>Ahmed[[#This Row],[Sales]]*$L$1</f>
        <v>6210</v>
      </c>
      <c r="M1619" s="33"/>
      <c r="N16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19" s="33" t="str">
        <f>IF(Ahmed[[#This Row],[Sales]]&gt;=500,"High","low")</f>
        <v>low</v>
      </c>
      <c r="P1619" s="1">
        <v>4</v>
      </c>
      <c r="Q1619" s="1">
        <v>0</v>
      </c>
      <c r="R1619" s="2">
        <v>19.872</v>
      </c>
      <c r="S1619" s="33">
        <f>Ahmed[[#This Row],[Profit]]-Ahmed[[#This Row],[Discount]]</f>
        <v>19.872</v>
      </c>
    </row>
    <row r="1620" spans="1:19">
      <c r="A1620" s="1">
        <v>1618</v>
      </c>
      <c r="B1620" s="1" t="s">
        <v>65</v>
      </c>
      <c r="C1620" s="1" t="s">
        <v>92</v>
      </c>
      <c r="D1620" s="1" t="s">
        <v>144</v>
      </c>
      <c r="E1620" s="1" t="s">
        <v>145</v>
      </c>
      <c r="F1620" s="1" t="s">
        <v>95</v>
      </c>
      <c r="G1620" s="1" t="s">
        <v>62</v>
      </c>
      <c r="H1620" s="33" t="str">
        <f>VLOOKUP(Ahmed[[#This Row],[Category]],Code!$C$2:$D$5,2,0)</f>
        <v>O-102</v>
      </c>
      <c r="I1620" s="1" t="s">
        <v>74</v>
      </c>
      <c r="J1620" t="s">
        <v>1415</v>
      </c>
      <c r="K1620" s="1">
        <v>29.79</v>
      </c>
      <c r="L1620" s="33">
        <f>Ahmed[[#This Row],[Sales]]*$L$1</f>
        <v>4468.5</v>
      </c>
      <c r="M1620" s="33"/>
      <c r="N16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20" s="33" t="str">
        <f>IF(Ahmed[[#This Row],[Sales]]&gt;=500,"High","low")</f>
        <v>low</v>
      </c>
      <c r="P1620" s="1">
        <v>3</v>
      </c>
      <c r="Q1620" s="1">
        <v>0</v>
      </c>
      <c r="R1620" s="2">
        <v>12.511800000000001</v>
      </c>
      <c r="S1620" s="33">
        <f>Ahmed[[#This Row],[Profit]]-Ahmed[[#This Row],[Discount]]</f>
        <v>12.511800000000001</v>
      </c>
    </row>
    <row r="1621" spans="1:19">
      <c r="A1621" s="1">
        <v>1619</v>
      </c>
      <c r="B1621" s="1" t="s">
        <v>48</v>
      </c>
      <c r="C1621" s="1" t="s">
        <v>92</v>
      </c>
      <c r="D1621" s="1" t="s">
        <v>161</v>
      </c>
      <c r="E1621" s="1" t="s">
        <v>162</v>
      </c>
      <c r="F1621" s="1" t="s">
        <v>114</v>
      </c>
      <c r="G1621" s="1" t="s">
        <v>62</v>
      </c>
      <c r="H1621" s="33" t="str">
        <f>VLOOKUP(Ahmed[[#This Row],[Category]],Code!$C$2:$D$5,2,0)</f>
        <v>O-102</v>
      </c>
      <c r="I1621" s="1" t="s">
        <v>70</v>
      </c>
      <c r="J1621" t="s">
        <v>1416</v>
      </c>
      <c r="K1621" s="1">
        <v>59.48</v>
      </c>
      <c r="L1621" s="33">
        <f>Ahmed[[#This Row],[Sales]]*$L$1</f>
        <v>8922</v>
      </c>
      <c r="M1621" s="33"/>
      <c r="N16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21" s="33" t="str">
        <f>IF(Ahmed[[#This Row],[Sales]]&gt;=500,"High","low")</f>
        <v>low</v>
      </c>
      <c r="P1621" s="1">
        <v>2</v>
      </c>
      <c r="Q1621" s="1">
        <v>0</v>
      </c>
      <c r="R1621" s="2">
        <v>8.9220000000000041</v>
      </c>
      <c r="S1621" s="33">
        <f>Ahmed[[#This Row],[Profit]]-Ahmed[[#This Row],[Discount]]</f>
        <v>8.9220000000000041</v>
      </c>
    </row>
    <row r="1622" spans="1:19">
      <c r="A1622" s="1">
        <v>1620</v>
      </c>
      <c r="B1622" s="1" t="s">
        <v>48</v>
      </c>
      <c r="C1622" s="1" t="s">
        <v>92</v>
      </c>
      <c r="D1622" s="1" t="s">
        <v>161</v>
      </c>
      <c r="E1622" s="1" t="s">
        <v>162</v>
      </c>
      <c r="F1622" s="1" t="s">
        <v>114</v>
      </c>
      <c r="G1622" s="1" t="s">
        <v>62</v>
      </c>
      <c r="H1622" s="33" t="str">
        <f>VLOOKUP(Ahmed[[#This Row],[Category]],Code!$C$2:$D$5,2,0)</f>
        <v>O-102</v>
      </c>
      <c r="I1622" s="1" t="s">
        <v>87</v>
      </c>
      <c r="J1622" t="s">
        <v>1417</v>
      </c>
      <c r="K1622" s="1">
        <v>6.69</v>
      </c>
      <c r="L1622" s="33">
        <f>Ahmed[[#This Row],[Sales]]*$L$1</f>
        <v>1003.5000000000001</v>
      </c>
      <c r="M1622" s="33"/>
      <c r="N162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22" s="33" t="str">
        <f>IF(Ahmed[[#This Row],[Sales]]&gt;=500,"High","low")</f>
        <v>low</v>
      </c>
      <c r="P1622" s="1">
        <v>1</v>
      </c>
      <c r="Q1622" s="1">
        <v>0</v>
      </c>
      <c r="R1622" s="2">
        <v>3.0773999999999999</v>
      </c>
      <c r="S1622" s="33">
        <f>Ahmed[[#This Row],[Profit]]-Ahmed[[#This Row],[Discount]]</f>
        <v>3.0773999999999999</v>
      </c>
    </row>
    <row r="1623" spans="1:19">
      <c r="A1623" s="1">
        <v>1621</v>
      </c>
      <c r="B1623" s="1" t="s">
        <v>65</v>
      </c>
      <c r="C1623" s="1" t="s">
        <v>49</v>
      </c>
      <c r="D1623" s="1" t="s">
        <v>1418</v>
      </c>
      <c r="E1623" s="1" t="s">
        <v>90</v>
      </c>
      <c r="F1623" s="1" t="s">
        <v>61</v>
      </c>
      <c r="G1623" s="1" t="s">
        <v>53</v>
      </c>
      <c r="H1623" s="33" t="str">
        <f>VLOOKUP(Ahmed[[#This Row],[Category]],Code!$C$2:$D$5,2,0)</f>
        <v>F-101</v>
      </c>
      <c r="I1623" s="1" t="s">
        <v>72</v>
      </c>
      <c r="J1623" t="s">
        <v>1419</v>
      </c>
      <c r="K1623" s="1">
        <v>198.46</v>
      </c>
      <c r="L1623" s="33">
        <f>Ahmed[[#This Row],[Sales]]*$L$1</f>
        <v>29769</v>
      </c>
      <c r="M1623" s="33"/>
      <c r="N16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23" s="33" t="str">
        <f>IF(Ahmed[[#This Row],[Sales]]&gt;=500,"High","low")</f>
        <v>low</v>
      </c>
      <c r="P1623" s="1">
        <v>2</v>
      </c>
      <c r="Q1623" s="1">
        <v>0</v>
      </c>
      <c r="R1623" s="2">
        <v>99.23</v>
      </c>
      <c r="S1623" s="33">
        <f>Ahmed[[#This Row],[Profit]]-Ahmed[[#This Row],[Discount]]</f>
        <v>99.23</v>
      </c>
    </row>
    <row r="1624" spans="1:19">
      <c r="A1624" s="1">
        <v>1622</v>
      </c>
      <c r="B1624" s="1" t="s">
        <v>65</v>
      </c>
      <c r="C1624" s="1" t="s">
        <v>49</v>
      </c>
      <c r="D1624" s="1" t="s">
        <v>1418</v>
      </c>
      <c r="E1624" s="1" t="s">
        <v>90</v>
      </c>
      <c r="F1624" s="1" t="s">
        <v>61</v>
      </c>
      <c r="G1624" s="1" t="s">
        <v>62</v>
      </c>
      <c r="H1624" s="33" t="str">
        <f>VLOOKUP(Ahmed[[#This Row],[Category]],Code!$C$2:$D$5,2,0)</f>
        <v>O-102</v>
      </c>
      <c r="I1624" s="1" t="s">
        <v>63</v>
      </c>
      <c r="J1624" t="s">
        <v>752</v>
      </c>
      <c r="K1624" s="1">
        <v>786.48</v>
      </c>
      <c r="L1624" s="33">
        <f>Ahmed[[#This Row],[Sales]]*$L$1</f>
        <v>117972</v>
      </c>
      <c r="M1624" s="33"/>
      <c r="N16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24" s="33" t="str">
        <f>IF(Ahmed[[#This Row],[Sales]]&gt;=500,"High","low")</f>
        <v>High</v>
      </c>
      <c r="P1624" s="1">
        <v>8</v>
      </c>
      <c r="Q1624" s="1">
        <v>0</v>
      </c>
      <c r="R1624" s="2">
        <v>385.37520000000001</v>
      </c>
      <c r="S1624" s="33">
        <f>Ahmed[[#This Row],[Profit]]-Ahmed[[#This Row],[Discount]]</f>
        <v>385.37520000000001</v>
      </c>
    </row>
    <row r="1625" spans="1:19">
      <c r="A1625" s="1">
        <v>1623</v>
      </c>
      <c r="B1625" s="1" t="s">
        <v>65</v>
      </c>
      <c r="C1625" s="1" t="s">
        <v>49</v>
      </c>
      <c r="D1625" s="1" t="s">
        <v>1418</v>
      </c>
      <c r="E1625" s="1" t="s">
        <v>90</v>
      </c>
      <c r="F1625" s="1" t="s">
        <v>61</v>
      </c>
      <c r="G1625" s="1" t="s">
        <v>62</v>
      </c>
      <c r="H1625" s="33" t="str">
        <f>VLOOKUP(Ahmed[[#This Row],[Category]],Code!$C$2:$D$5,2,0)</f>
        <v>O-102</v>
      </c>
      <c r="I1625" s="1" t="s">
        <v>79</v>
      </c>
      <c r="J1625" t="s">
        <v>740</v>
      </c>
      <c r="K1625" s="1">
        <v>23.168000000000003</v>
      </c>
      <c r="L1625" s="33">
        <f>Ahmed[[#This Row],[Sales]]*$L$1</f>
        <v>3475.2000000000003</v>
      </c>
      <c r="M1625" s="33"/>
      <c r="N16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25" s="33" t="str">
        <f>IF(Ahmed[[#This Row],[Sales]]&gt;=500,"High","low")</f>
        <v>low</v>
      </c>
      <c r="P1625" s="1">
        <v>2</v>
      </c>
      <c r="Q1625" s="1">
        <v>0.2</v>
      </c>
      <c r="R1625" s="2">
        <v>7.8191999999999995</v>
      </c>
      <c r="S1625" s="33">
        <f>Ahmed[[#This Row],[Profit]]-Ahmed[[#This Row],[Discount]]</f>
        <v>7.6191999999999993</v>
      </c>
    </row>
    <row r="1626" spans="1:19">
      <c r="A1626" s="1">
        <v>1624</v>
      </c>
      <c r="B1626" s="1" t="s">
        <v>65</v>
      </c>
      <c r="C1626" s="1" t="s">
        <v>49</v>
      </c>
      <c r="D1626" s="1" t="s">
        <v>1418</v>
      </c>
      <c r="E1626" s="1" t="s">
        <v>90</v>
      </c>
      <c r="F1626" s="1" t="s">
        <v>61</v>
      </c>
      <c r="G1626" s="1" t="s">
        <v>76</v>
      </c>
      <c r="H1626" s="33" t="str">
        <f>VLOOKUP(Ahmed[[#This Row],[Category]],Code!$C$2:$D$5,2,0)</f>
        <v>T-103</v>
      </c>
      <c r="I1626" s="1" t="s">
        <v>118</v>
      </c>
      <c r="J1626" t="s">
        <v>1420</v>
      </c>
      <c r="K1626" s="1">
        <v>50</v>
      </c>
      <c r="L1626" s="33">
        <f>Ahmed[[#This Row],[Sales]]*$L$1</f>
        <v>7500</v>
      </c>
      <c r="M1626" s="33"/>
      <c r="N16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26" s="33" t="str">
        <f>IF(Ahmed[[#This Row],[Sales]]&gt;=500,"High","low")</f>
        <v>low</v>
      </c>
      <c r="P1626" s="1">
        <v>2</v>
      </c>
      <c r="Q1626" s="1">
        <v>0</v>
      </c>
      <c r="R1626" s="2">
        <v>10.5</v>
      </c>
      <c r="S1626" s="33">
        <f>Ahmed[[#This Row],[Profit]]-Ahmed[[#This Row],[Discount]]</f>
        <v>10.5</v>
      </c>
    </row>
    <row r="1627" spans="1:19">
      <c r="A1627" s="1">
        <v>1625</v>
      </c>
      <c r="B1627" s="1" t="s">
        <v>65</v>
      </c>
      <c r="C1627" s="1" t="s">
        <v>49</v>
      </c>
      <c r="D1627" s="1" t="s">
        <v>59</v>
      </c>
      <c r="E1627" s="1" t="s">
        <v>60</v>
      </c>
      <c r="F1627" s="1" t="s">
        <v>61</v>
      </c>
      <c r="G1627" s="1" t="s">
        <v>76</v>
      </c>
      <c r="H1627" s="33" t="str">
        <f>VLOOKUP(Ahmed[[#This Row],[Category]],Code!$C$2:$D$5,2,0)</f>
        <v>T-103</v>
      </c>
      <c r="I1627" s="1" t="s">
        <v>77</v>
      </c>
      <c r="J1627" t="s">
        <v>1308</v>
      </c>
      <c r="K1627" s="1">
        <v>675.96</v>
      </c>
      <c r="L1627" s="33">
        <f>Ahmed[[#This Row],[Sales]]*$L$1</f>
        <v>101394</v>
      </c>
      <c r="M1627" s="33"/>
      <c r="N16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27" s="33" t="str">
        <f>IF(Ahmed[[#This Row],[Sales]]&gt;=500,"High","low")</f>
        <v>High</v>
      </c>
      <c r="P1627" s="1">
        <v>5</v>
      </c>
      <c r="Q1627" s="1">
        <v>0.2</v>
      </c>
      <c r="R1627" s="2">
        <v>84.494999999999948</v>
      </c>
      <c r="S1627" s="33">
        <f>Ahmed[[#This Row],[Profit]]-Ahmed[[#This Row],[Discount]]</f>
        <v>84.294999999999945</v>
      </c>
    </row>
    <row r="1628" spans="1:19">
      <c r="A1628" s="1">
        <v>1626</v>
      </c>
      <c r="B1628" s="1" t="s">
        <v>65</v>
      </c>
      <c r="C1628" s="1" t="s">
        <v>49</v>
      </c>
      <c r="D1628" s="1" t="s">
        <v>59</v>
      </c>
      <c r="E1628" s="1" t="s">
        <v>60</v>
      </c>
      <c r="F1628" s="1" t="s">
        <v>61</v>
      </c>
      <c r="G1628" s="1" t="s">
        <v>76</v>
      </c>
      <c r="H1628" s="33" t="str">
        <f>VLOOKUP(Ahmed[[#This Row],[Category]],Code!$C$2:$D$5,2,0)</f>
        <v>T-103</v>
      </c>
      <c r="I1628" s="1" t="s">
        <v>118</v>
      </c>
      <c r="J1628" t="s">
        <v>1421</v>
      </c>
      <c r="K1628" s="1">
        <v>1265.8499999999999</v>
      </c>
      <c r="L1628" s="33">
        <f>Ahmed[[#This Row],[Sales]]*$L$1</f>
        <v>189877.5</v>
      </c>
      <c r="M1628" s="33"/>
      <c r="N16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28" s="33" t="str">
        <f>IF(Ahmed[[#This Row],[Sales]]&gt;=500,"High","low")</f>
        <v>High</v>
      </c>
      <c r="P1628" s="1">
        <v>3</v>
      </c>
      <c r="Q1628" s="1">
        <v>0</v>
      </c>
      <c r="R1628" s="2">
        <v>556.97400000000005</v>
      </c>
      <c r="S1628" s="33">
        <f>Ahmed[[#This Row],[Profit]]-Ahmed[[#This Row],[Discount]]</f>
        <v>556.97400000000005</v>
      </c>
    </row>
    <row r="1629" spans="1:19">
      <c r="A1629" s="1">
        <v>1627</v>
      </c>
      <c r="B1629" s="1" t="s">
        <v>65</v>
      </c>
      <c r="C1629" s="1" t="s">
        <v>92</v>
      </c>
      <c r="D1629" s="1" t="s">
        <v>161</v>
      </c>
      <c r="E1629" s="1" t="s">
        <v>162</v>
      </c>
      <c r="F1629" s="1" t="s">
        <v>114</v>
      </c>
      <c r="G1629" s="1" t="s">
        <v>62</v>
      </c>
      <c r="H1629" s="33" t="str">
        <f>VLOOKUP(Ahmed[[#This Row],[Category]],Code!$C$2:$D$5,2,0)</f>
        <v>O-102</v>
      </c>
      <c r="I1629" s="1" t="s">
        <v>81</v>
      </c>
      <c r="J1629" t="s">
        <v>802</v>
      </c>
      <c r="K1629" s="1">
        <v>523.25</v>
      </c>
      <c r="L1629" s="33">
        <f>Ahmed[[#This Row],[Sales]]*$L$1</f>
        <v>78487.5</v>
      </c>
      <c r="M1629" s="33"/>
      <c r="N16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29" s="33" t="str">
        <f>IF(Ahmed[[#This Row],[Sales]]&gt;=500,"High","low")</f>
        <v>High</v>
      </c>
      <c r="P1629" s="1">
        <v>5</v>
      </c>
      <c r="Q1629" s="1">
        <v>0</v>
      </c>
      <c r="R1629" s="2">
        <v>141.27749999999997</v>
      </c>
      <c r="S1629" s="33">
        <f>Ahmed[[#This Row],[Profit]]-Ahmed[[#This Row],[Discount]]</f>
        <v>141.27749999999997</v>
      </c>
    </row>
    <row r="1630" spans="1:19">
      <c r="A1630" s="1">
        <v>1628</v>
      </c>
      <c r="B1630" s="1" t="s">
        <v>65</v>
      </c>
      <c r="C1630" s="1" t="s">
        <v>49</v>
      </c>
      <c r="D1630" s="1" t="s">
        <v>1422</v>
      </c>
      <c r="E1630" s="1" t="s">
        <v>332</v>
      </c>
      <c r="F1630" s="1" t="s">
        <v>52</v>
      </c>
      <c r="G1630" s="1" t="s">
        <v>53</v>
      </c>
      <c r="H1630" s="33" t="str">
        <f>VLOOKUP(Ahmed[[#This Row],[Category]],Code!$C$2:$D$5,2,0)</f>
        <v>F-101</v>
      </c>
      <c r="I1630" s="1" t="s">
        <v>56</v>
      </c>
      <c r="J1630" t="s">
        <v>1176</v>
      </c>
      <c r="K1630" s="1">
        <v>517.5</v>
      </c>
      <c r="L1630" s="33">
        <f>Ahmed[[#This Row],[Sales]]*$L$1</f>
        <v>77625</v>
      </c>
      <c r="M1630" s="33"/>
      <c r="N16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30" s="33" t="str">
        <f>IF(Ahmed[[#This Row],[Sales]]&gt;=500,"High","low")</f>
        <v>High</v>
      </c>
      <c r="P1630" s="1">
        <v>6</v>
      </c>
      <c r="Q1630" s="1">
        <v>0</v>
      </c>
      <c r="R1630" s="2">
        <v>155.24999999999994</v>
      </c>
      <c r="S1630" s="33">
        <f>Ahmed[[#This Row],[Profit]]-Ahmed[[#This Row],[Discount]]</f>
        <v>155.24999999999994</v>
      </c>
    </row>
    <row r="1631" spans="1:19">
      <c r="A1631" s="1">
        <v>1629</v>
      </c>
      <c r="B1631" s="1" t="s">
        <v>48</v>
      </c>
      <c r="C1631" s="1" t="s">
        <v>49</v>
      </c>
      <c r="D1631" s="1" t="s">
        <v>814</v>
      </c>
      <c r="E1631" s="1" t="s">
        <v>248</v>
      </c>
      <c r="F1631" s="1" t="s">
        <v>114</v>
      </c>
      <c r="G1631" s="1" t="s">
        <v>53</v>
      </c>
      <c r="H1631" s="33" t="str">
        <f>VLOOKUP(Ahmed[[#This Row],[Category]],Code!$C$2:$D$5,2,0)</f>
        <v>F-101</v>
      </c>
      <c r="I1631" s="1" t="s">
        <v>72</v>
      </c>
      <c r="J1631" t="s">
        <v>1423</v>
      </c>
      <c r="K1631" s="1">
        <v>17.920000000000002</v>
      </c>
      <c r="L1631" s="33">
        <f>Ahmed[[#This Row],[Sales]]*$L$1</f>
        <v>2688.0000000000005</v>
      </c>
      <c r="M1631" s="33"/>
      <c r="N16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31" s="33" t="str">
        <f>IF(Ahmed[[#This Row],[Sales]]&gt;=500,"High","low")</f>
        <v>low</v>
      </c>
      <c r="P1631" s="1">
        <v>5</v>
      </c>
      <c r="Q1631" s="1">
        <v>0.2</v>
      </c>
      <c r="R1631" s="2">
        <v>2.4639999999999986</v>
      </c>
      <c r="S1631" s="33">
        <f>Ahmed[[#This Row],[Profit]]-Ahmed[[#This Row],[Discount]]</f>
        <v>2.2639999999999985</v>
      </c>
    </row>
    <row r="1632" spans="1:19">
      <c r="A1632" s="1">
        <v>1630</v>
      </c>
      <c r="B1632" s="1" t="s">
        <v>48</v>
      </c>
      <c r="C1632" s="1" t="s">
        <v>49</v>
      </c>
      <c r="D1632" s="1" t="s">
        <v>814</v>
      </c>
      <c r="E1632" s="1" t="s">
        <v>248</v>
      </c>
      <c r="F1632" s="1" t="s">
        <v>114</v>
      </c>
      <c r="G1632" s="1" t="s">
        <v>62</v>
      </c>
      <c r="H1632" s="33" t="str">
        <f>VLOOKUP(Ahmed[[#This Row],[Category]],Code!$C$2:$D$5,2,0)</f>
        <v>O-102</v>
      </c>
      <c r="I1632" s="1" t="s">
        <v>79</v>
      </c>
      <c r="J1632" t="s">
        <v>993</v>
      </c>
      <c r="K1632" s="1">
        <v>41.256000000000007</v>
      </c>
      <c r="L1632" s="33">
        <f>Ahmed[[#This Row],[Sales]]*$L$1</f>
        <v>6188.4000000000015</v>
      </c>
      <c r="M1632" s="33"/>
      <c r="N16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32" s="33" t="str">
        <f>IF(Ahmed[[#This Row],[Sales]]&gt;=500,"High","low")</f>
        <v>low</v>
      </c>
      <c r="P1632" s="1">
        <v>6</v>
      </c>
      <c r="Q1632" s="1">
        <v>0.7</v>
      </c>
      <c r="R1632" s="2">
        <v>-34.38000000000001</v>
      </c>
      <c r="S1632" s="33">
        <f>Ahmed[[#This Row],[Profit]]-Ahmed[[#This Row],[Discount]]</f>
        <v>-35.080000000000013</v>
      </c>
    </row>
    <row r="1633" spans="1:19">
      <c r="A1633" s="1">
        <v>1631</v>
      </c>
      <c r="B1633" s="1" t="s">
        <v>528</v>
      </c>
      <c r="C1633" s="1" t="s">
        <v>49</v>
      </c>
      <c r="D1633" s="1" t="s">
        <v>814</v>
      </c>
      <c r="E1633" s="1" t="s">
        <v>248</v>
      </c>
      <c r="F1633" s="1" t="s">
        <v>114</v>
      </c>
      <c r="G1633" s="1" t="s">
        <v>62</v>
      </c>
      <c r="H1633" s="33" t="str">
        <f>VLOOKUP(Ahmed[[#This Row],[Category]],Code!$C$2:$D$5,2,0)</f>
        <v>O-102</v>
      </c>
      <c r="I1633" s="1" t="s">
        <v>70</v>
      </c>
      <c r="J1633" t="s">
        <v>1424</v>
      </c>
      <c r="K1633" s="1">
        <v>1006.056</v>
      </c>
      <c r="L1633" s="33">
        <f>Ahmed[[#This Row],[Sales]]*$L$1</f>
        <v>150908.4</v>
      </c>
      <c r="M1633" s="33"/>
      <c r="N16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33" s="33" t="str">
        <f>IF(Ahmed[[#This Row],[Sales]]&gt;=500,"High","low")</f>
        <v>High</v>
      </c>
      <c r="P1633" s="1">
        <v>3</v>
      </c>
      <c r="Q1633" s="1">
        <v>0.2</v>
      </c>
      <c r="R1633" s="2">
        <v>88.029900000000055</v>
      </c>
      <c r="S1633" s="33">
        <f>Ahmed[[#This Row],[Profit]]-Ahmed[[#This Row],[Discount]]</f>
        <v>87.829900000000052</v>
      </c>
    </row>
    <row r="1634" spans="1:19">
      <c r="A1634" s="1">
        <v>1632</v>
      </c>
      <c r="B1634" s="1" t="s">
        <v>528</v>
      </c>
      <c r="C1634" s="1" t="s">
        <v>49</v>
      </c>
      <c r="D1634" s="1" t="s">
        <v>814</v>
      </c>
      <c r="E1634" s="1" t="s">
        <v>248</v>
      </c>
      <c r="F1634" s="1" t="s">
        <v>114</v>
      </c>
      <c r="G1634" s="1" t="s">
        <v>62</v>
      </c>
      <c r="H1634" s="33" t="str">
        <f>VLOOKUP(Ahmed[[#This Row],[Category]],Code!$C$2:$D$5,2,0)</f>
        <v>O-102</v>
      </c>
      <c r="I1634" s="1" t="s">
        <v>87</v>
      </c>
      <c r="J1634" t="s">
        <v>724</v>
      </c>
      <c r="K1634" s="1">
        <v>10.688000000000001</v>
      </c>
      <c r="L1634" s="33">
        <f>Ahmed[[#This Row],[Sales]]*$L$1</f>
        <v>1603.2</v>
      </c>
      <c r="M1634" s="33"/>
      <c r="N163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34" s="33" t="str">
        <f>IF(Ahmed[[#This Row],[Sales]]&gt;=500,"High","low")</f>
        <v>low</v>
      </c>
      <c r="P1634" s="1">
        <v>2</v>
      </c>
      <c r="Q1634" s="1">
        <v>0.2</v>
      </c>
      <c r="R1634" s="2">
        <v>3.7407999999999997</v>
      </c>
      <c r="S1634" s="33">
        <f>Ahmed[[#This Row],[Profit]]-Ahmed[[#This Row],[Discount]]</f>
        <v>3.5407999999999995</v>
      </c>
    </row>
    <row r="1635" spans="1:19">
      <c r="A1635" s="1">
        <v>1633</v>
      </c>
      <c r="B1635" s="1" t="s">
        <v>528</v>
      </c>
      <c r="C1635" s="1" t="s">
        <v>49</v>
      </c>
      <c r="D1635" s="1" t="s">
        <v>814</v>
      </c>
      <c r="E1635" s="1" t="s">
        <v>248</v>
      </c>
      <c r="F1635" s="1" t="s">
        <v>114</v>
      </c>
      <c r="G1635" s="1" t="s">
        <v>62</v>
      </c>
      <c r="H1635" s="33" t="str">
        <f>VLOOKUP(Ahmed[[#This Row],[Category]],Code!$C$2:$D$5,2,0)</f>
        <v>O-102</v>
      </c>
      <c r="I1635" s="1" t="s">
        <v>87</v>
      </c>
      <c r="J1635" t="s">
        <v>741</v>
      </c>
      <c r="K1635" s="1">
        <v>10.368000000000002</v>
      </c>
      <c r="L1635" s="33">
        <f>Ahmed[[#This Row],[Sales]]*$L$1</f>
        <v>1555.2000000000003</v>
      </c>
      <c r="M1635" s="33"/>
      <c r="N163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35" s="33" t="str">
        <f>IF(Ahmed[[#This Row],[Sales]]&gt;=500,"High","low")</f>
        <v>low</v>
      </c>
      <c r="P1635" s="1">
        <v>2</v>
      </c>
      <c r="Q1635" s="1">
        <v>0.2</v>
      </c>
      <c r="R1635" s="2">
        <v>3.6288</v>
      </c>
      <c r="S1635" s="33">
        <f>Ahmed[[#This Row],[Profit]]-Ahmed[[#This Row],[Discount]]</f>
        <v>3.4287999999999998</v>
      </c>
    </row>
    <row r="1636" spans="1:19">
      <c r="A1636" s="1">
        <v>1634</v>
      </c>
      <c r="B1636" s="1" t="s">
        <v>528</v>
      </c>
      <c r="C1636" s="1" t="s">
        <v>49</v>
      </c>
      <c r="D1636" s="1" t="s">
        <v>814</v>
      </c>
      <c r="E1636" s="1" t="s">
        <v>248</v>
      </c>
      <c r="F1636" s="1" t="s">
        <v>114</v>
      </c>
      <c r="G1636" s="1" t="s">
        <v>62</v>
      </c>
      <c r="H1636" s="33" t="str">
        <f>VLOOKUP(Ahmed[[#This Row],[Category]],Code!$C$2:$D$5,2,0)</f>
        <v>O-102</v>
      </c>
      <c r="I1636" s="1" t="s">
        <v>70</v>
      </c>
      <c r="J1636" t="s">
        <v>1276</v>
      </c>
      <c r="K1636" s="1">
        <v>25.12</v>
      </c>
      <c r="L1636" s="33">
        <f>Ahmed[[#This Row],[Sales]]*$L$1</f>
        <v>3768</v>
      </c>
      <c r="M1636" s="33"/>
      <c r="N16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36" s="33" t="str">
        <f>IF(Ahmed[[#This Row],[Sales]]&gt;=500,"High","low")</f>
        <v>low</v>
      </c>
      <c r="P1636" s="1">
        <v>2</v>
      </c>
      <c r="Q1636" s="1">
        <v>0.2</v>
      </c>
      <c r="R1636" s="2">
        <v>1.5700000000000012</v>
      </c>
      <c r="S1636" s="33">
        <f>Ahmed[[#This Row],[Profit]]-Ahmed[[#This Row],[Discount]]</f>
        <v>1.3700000000000012</v>
      </c>
    </row>
    <row r="1637" spans="1:19">
      <c r="A1637" s="1">
        <v>1635</v>
      </c>
      <c r="B1637" s="1" t="s">
        <v>528</v>
      </c>
      <c r="C1637" s="1" t="s">
        <v>49</v>
      </c>
      <c r="D1637" s="1" t="s">
        <v>814</v>
      </c>
      <c r="E1637" s="1" t="s">
        <v>248</v>
      </c>
      <c r="F1637" s="1" t="s">
        <v>114</v>
      </c>
      <c r="G1637" s="1" t="s">
        <v>76</v>
      </c>
      <c r="H1637" s="33" t="str">
        <f>VLOOKUP(Ahmed[[#This Row],[Category]],Code!$C$2:$D$5,2,0)</f>
        <v>T-103</v>
      </c>
      <c r="I1637" s="1" t="s">
        <v>118</v>
      </c>
      <c r="J1637" t="s">
        <v>720</v>
      </c>
      <c r="K1637" s="1">
        <v>58.112000000000002</v>
      </c>
      <c r="L1637" s="33">
        <f>Ahmed[[#This Row],[Sales]]*$L$1</f>
        <v>8716.8000000000011</v>
      </c>
      <c r="M1637" s="33"/>
      <c r="N16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37" s="33" t="str">
        <f>IF(Ahmed[[#This Row],[Sales]]&gt;=500,"High","low")</f>
        <v>low</v>
      </c>
      <c r="P1637" s="1">
        <v>2</v>
      </c>
      <c r="Q1637" s="1">
        <v>0.2</v>
      </c>
      <c r="R1637" s="2">
        <v>7.263999999999994</v>
      </c>
      <c r="S1637" s="33">
        <f>Ahmed[[#This Row],[Profit]]-Ahmed[[#This Row],[Discount]]</f>
        <v>7.0639999999999938</v>
      </c>
    </row>
    <row r="1638" spans="1:19">
      <c r="A1638" s="1">
        <v>1636</v>
      </c>
      <c r="B1638" s="1" t="s">
        <v>65</v>
      </c>
      <c r="C1638" s="1" t="s">
        <v>49</v>
      </c>
      <c r="D1638" s="1" t="s">
        <v>1425</v>
      </c>
      <c r="E1638" s="1" t="s">
        <v>221</v>
      </c>
      <c r="F1638" s="1" t="s">
        <v>61</v>
      </c>
      <c r="G1638" s="1" t="s">
        <v>62</v>
      </c>
      <c r="H1638" s="33" t="str">
        <f>VLOOKUP(Ahmed[[#This Row],[Category]],Code!$C$2:$D$5,2,0)</f>
        <v>O-102</v>
      </c>
      <c r="I1638" s="1" t="s">
        <v>87</v>
      </c>
      <c r="J1638" t="s">
        <v>1073</v>
      </c>
      <c r="K1638" s="1">
        <v>15.552000000000003</v>
      </c>
      <c r="L1638" s="33">
        <f>Ahmed[[#This Row],[Sales]]*$L$1</f>
        <v>2332.8000000000006</v>
      </c>
      <c r="M1638" s="33"/>
      <c r="N16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38" s="33" t="str">
        <f>IF(Ahmed[[#This Row],[Sales]]&gt;=500,"High","low")</f>
        <v>low</v>
      </c>
      <c r="P1638" s="1">
        <v>3</v>
      </c>
      <c r="Q1638" s="1">
        <v>0.2</v>
      </c>
      <c r="R1638" s="2">
        <v>5.4432</v>
      </c>
      <c r="S1638" s="33">
        <f>Ahmed[[#This Row],[Profit]]-Ahmed[[#This Row],[Discount]]</f>
        <v>5.2431999999999999</v>
      </c>
    </row>
    <row r="1639" spans="1:19">
      <c r="A1639" s="1">
        <v>1637</v>
      </c>
      <c r="B1639" s="1" t="s">
        <v>65</v>
      </c>
      <c r="C1639" s="1" t="s">
        <v>49</v>
      </c>
      <c r="D1639" s="1" t="s">
        <v>1425</v>
      </c>
      <c r="E1639" s="1" t="s">
        <v>221</v>
      </c>
      <c r="F1639" s="1" t="s">
        <v>61</v>
      </c>
      <c r="G1639" s="1" t="s">
        <v>62</v>
      </c>
      <c r="H1639" s="33" t="str">
        <f>VLOOKUP(Ahmed[[#This Row],[Category]],Code!$C$2:$D$5,2,0)</f>
        <v>O-102</v>
      </c>
      <c r="I1639" s="1" t="s">
        <v>70</v>
      </c>
      <c r="J1639" t="s">
        <v>1039</v>
      </c>
      <c r="K1639" s="1">
        <v>669.08</v>
      </c>
      <c r="L1639" s="33">
        <f>Ahmed[[#This Row],[Sales]]*$L$1</f>
        <v>100362</v>
      </c>
      <c r="M1639" s="33"/>
      <c r="N16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39" s="33" t="str">
        <f>IF(Ahmed[[#This Row],[Sales]]&gt;=500,"High","low")</f>
        <v>High</v>
      </c>
      <c r="P1639" s="1">
        <v>5</v>
      </c>
      <c r="Q1639" s="1">
        <v>0.2</v>
      </c>
      <c r="R1639" s="2">
        <v>-167.27</v>
      </c>
      <c r="S1639" s="33">
        <f>Ahmed[[#This Row],[Profit]]-Ahmed[[#This Row],[Discount]]</f>
        <v>-167.47</v>
      </c>
    </row>
    <row r="1640" spans="1:19">
      <c r="A1640" s="1">
        <v>1638</v>
      </c>
      <c r="B1640" s="1" t="s">
        <v>65</v>
      </c>
      <c r="C1640" s="1" t="s">
        <v>49</v>
      </c>
      <c r="D1640" s="1" t="s">
        <v>1425</v>
      </c>
      <c r="E1640" s="1" t="s">
        <v>221</v>
      </c>
      <c r="F1640" s="1" t="s">
        <v>61</v>
      </c>
      <c r="G1640" s="1" t="s">
        <v>76</v>
      </c>
      <c r="H1640" s="33" t="str">
        <f>VLOOKUP(Ahmed[[#This Row],[Category]],Code!$C$2:$D$5,2,0)</f>
        <v>T-103</v>
      </c>
      <c r="I1640" s="1" t="s">
        <v>77</v>
      </c>
      <c r="J1640" t="s">
        <v>1426</v>
      </c>
      <c r="K1640" s="1">
        <v>438.33600000000001</v>
      </c>
      <c r="L1640" s="33">
        <f>Ahmed[[#This Row],[Sales]]*$L$1</f>
        <v>65750.400000000009</v>
      </c>
      <c r="M1640" s="33"/>
      <c r="N16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40" s="33" t="str">
        <f>IF(Ahmed[[#This Row],[Sales]]&gt;=500,"High","low")</f>
        <v>low</v>
      </c>
      <c r="P1640" s="1">
        <v>4</v>
      </c>
      <c r="Q1640" s="1">
        <v>0.2</v>
      </c>
      <c r="R1640" s="2">
        <v>-87.667200000000037</v>
      </c>
      <c r="S1640" s="33">
        <f>Ahmed[[#This Row],[Profit]]-Ahmed[[#This Row],[Discount]]</f>
        <v>-87.867200000000039</v>
      </c>
    </row>
    <row r="1641" spans="1:19">
      <c r="A1641" s="1">
        <v>1639</v>
      </c>
      <c r="B1641" s="1" t="s">
        <v>65</v>
      </c>
      <c r="C1641" s="1" t="s">
        <v>49</v>
      </c>
      <c r="D1641" s="1" t="s">
        <v>90</v>
      </c>
      <c r="E1641" s="1" t="s">
        <v>1067</v>
      </c>
      <c r="F1641" s="1" t="s">
        <v>114</v>
      </c>
      <c r="G1641" s="1" t="s">
        <v>62</v>
      </c>
      <c r="H1641" s="33" t="str">
        <f>VLOOKUP(Ahmed[[#This Row],[Category]],Code!$C$2:$D$5,2,0)</f>
        <v>O-102</v>
      </c>
      <c r="I1641" s="1" t="s">
        <v>87</v>
      </c>
      <c r="J1641" t="s">
        <v>1427</v>
      </c>
      <c r="K1641" s="1">
        <v>19.440000000000001</v>
      </c>
      <c r="L1641" s="33">
        <f>Ahmed[[#This Row],[Sales]]*$L$1</f>
        <v>2916</v>
      </c>
      <c r="M1641" s="33"/>
      <c r="N16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41" s="33" t="str">
        <f>IF(Ahmed[[#This Row],[Sales]]&gt;=500,"High","low")</f>
        <v>low</v>
      </c>
      <c r="P1641" s="1">
        <v>3</v>
      </c>
      <c r="Q1641" s="1">
        <v>0</v>
      </c>
      <c r="R1641" s="2">
        <v>9.3312000000000008</v>
      </c>
      <c r="S1641" s="33">
        <f>Ahmed[[#This Row],[Profit]]-Ahmed[[#This Row],[Discount]]</f>
        <v>9.3312000000000008</v>
      </c>
    </row>
    <row r="1642" spans="1:19">
      <c r="A1642" s="1">
        <v>1640</v>
      </c>
      <c r="B1642" s="1" t="s">
        <v>65</v>
      </c>
      <c r="C1642" s="1" t="s">
        <v>49</v>
      </c>
      <c r="D1642" s="1" t="s">
        <v>90</v>
      </c>
      <c r="E1642" s="1" t="s">
        <v>1067</v>
      </c>
      <c r="F1642" s="1" t="s">
        <v>114</v>
      </c>
      <c r="G1642" s="1" t="s">
        <v>62</v>
      </c>
      <c r="H1642" s="33" t="str">
        <f>VLOOKUP(Ahmed[[#This Row],[Category]],Code!$C$2:$D$5,2,0)</f>
        <v>O-102</v>
      </c>
      <c r="I1642" s="1" t="s">
        <v>79</v>
      </c>
      <c r="J1642" t="s">
        <v>794</v>
      </c>
      <c r="K1642" s="1">
        <v>9.64</v>
      </c>
      <c r="L1642" s="33">
        <f>Ahmed[[#This Row],[Sales]]*$L$1</f>
        <v>1446</v>
      </c>
      <c r="M1642" s="33"/>
      <c r="N164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42" s="33" t="str">
        <f>IF(Ahmed[[#This Row],[Sales]]&gt;=500,"High","low")</f>
        <v>low</v>
      </c>
      <c r="P1642" s="1">
        <v>2</v>
      </c>
      <c r="Q1642" s="1">
        <v>0</v>
      </c>
      <c r="R1642" s="2">
        <v>4.4344000000000001</v>
      </c>
      <c r="S1642" s="33">
        <f>Ahmed[[#This Row],[Profit]]-Ahmed[[#This Row],[Discount]]</f>
        <v>4.4344000000000001</v>
      </c>
    </row>
    <row r="1643" spans="1:19">
      <c r="A1643" s="1">
        <v>1641</v>
      </c>
      <c r="B1643" s="1" t="s">
        <v>65</v>
      </c>
      <c r="C1643" s="1" t="s">
        <v>49</v>
      </c>
      <c r="D1643" s="1" t="s">
        <v>90</v>
      </c>
      <c r="E1643" s="1" t="s">
        <v>1067</v>
      </c>
      <c r="F1643" s="1" t="s">
        <v>114</v>
      </c>
      <c r="G1643" s="1" t="s">
        <v>62</v>
      </c>
      <c r="H1643" s="33" t="str">
        <f>VLOOKUP(Ahmed[[#This Row],[Category]],Code!$C$2:$D$5,2,0)</f>
        <v>O-102</v>
      </c>
      <c r="I1643" s="1" t="s">
        <v>87</v>
      </c>
      <c r="J1643" t="s">
        <v>188</v>
      </c>
      <c r="K1643" s="1">
        <v>12.7</v>
      </c>
      <c r="L1643" s="33">
        <f>Ahmed[[#This Row],[Sales]]*$L$1</f>
        <v>1905</v>
      </c>
      <c r="M1643" s="33"/>
      <c r="N164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43" s="33" t="str">
        <f>IF(Ahmed[[#This Row],[Sales]]&gt;=500,"High","low")</f>
        <v>low</v>
      </c>
      <c r="P1643" s="1">
        <v>2</v>
      </c>
      <c r="Q1643" s="1">
        <v>0</v>
      </c>
      <c r="R1643" s="2">
        <v>5.8419999999999996</v>
      </c>
      <c r="S1643" s="33">
        <f>Ahmed[[#This Row],[Profit]]-Ahmed[[#This Row],[Discount]]</f>
        <v>5.8419999999999996</v>
      </c>
    </row>
    <row r="1644" spans="1:19">
      <c r="A1644" s="1">
        <v>1642</v>
      </c>
      <c r="B1644" s="1" t="s">
        <v>65</v>
      </c>
      <c r="C1644" s="1" t="s">
        <v>49</v>
      </c>
      <c r="D1644" s="1" t="s">
        <v>90</v>
      </c>
      <c r="E1644" s="1" t="s">
        <v>1067</v>
      </c>
      <c r="F1644" s="1" t="s">
        <v>114</v>
      </c>
      <c r="G1644" s="1" t="s">
        <v>53</v>
      </c>
      <c r="H1644" s="33" t="str">
        <f>VLOOKUP(Ahmed[[#This Row],[Category]],Code!$C$2:$D$5,2,0)</f>
        <v>F-101</v>
      </c>
      <c r="I1644" s="1" t="s">
        <v>72</v>
      </c>
      <c r="J1644" t="s">
        <v>223</v>
      </c>
      <c r="K1644" s="1">
        <v>41.37</v>
      </c>
      <c r="L1644" s="33">
        <f>Ahmed[[#This Row],[Sales]]*$L$1</f>
        <v>6205.5</v>
      </c>
      <c r="M1644" s="33"/>
      <c r="N16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44" s="33" t="str">
        <f>IF(Ahmed[[#This Row],[Sales]]&gt;=500,"High","low")</f>
        <v>low</v>
      </c>
      <c r="P1644" s="1">
        <v>3</v>
      </c>
      <c r="Q1644" s="1">
        <v>0</v>
      </c>
      <c r="R1644" s="2">
        <v>17.375399999999999</v>
      </c>
      <c r="S1644" s="33">
        <f>Ahmed[[#This Row],[Profit]]-Ahmed[[#This Row],[Discount]]</f>
        <v>17.375399999999999</v>
      </c>
    </row>
    <row r="1645" spans="1:19">
      <c r="A1645" s="1">
        <v>1643</v>
      </c>
      <c r="B1645" s="1" t="s">
        <v>65</v>
      </c>
      <c r="C1645" s="1" t="s">
        <v>58</v>
      </c>
      <c r="D1645" s="1" t="s">
        <v>1428</v>
      </c>
      <c r="E1645" s="1" t="s">
        <v>139</v>
      </c>
      <c r="F1645" s="1" t="s">
        <v>95</v>
      </c>
      <c r="G1645" s="1" t="s">
        <v>62</v>
      </c>
      <c r="H1645" s="33" t="str">
        <f>VLOOKUP(Ahmed[[#This Row],[Category]],Code!$C$2:$D$5,2,0)</f>
        <v>O-102</v>
      </c>
      <c r="I1645" s="1" t="s">
        <v>163</v>
      </c>
      <c r="J1645" t="s">
        <v>271</v>
      </c>
      <c r="K1645" s="1">
        <v>12.624000000000001</v>
      </c>
      <c r="L1645" s="33">
        <f>Ahmed[[#This Row],[Sales]]*$L$1</f>
        <v>1893.6000000000001</v>
      </c>
      <c r="M1645" s="33"/>
      <c r="N164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45" s="33" t="str">
        <f>IF(Ahmed[[#This Row],[Sales]]&gt;=500,"High","low")</f>
        <v>low</v>
      </c>
      <c r="P1645" s="1">
        <v>2</v>
      </c>
      <c r="Q1645" s="1">
        <v>0.2</v>
      </c>
      <c r="R1645" s="2">
        <v>3.944999999999999</v>
      </c>
      <c r="S1645" s="33">
        <f>Ahmed[[#This Row],[Profit]]-Ahmed[[#This Row],[Discount]]</f>
        <v>3.7449999999999988</v>
      </c>
    </row>
    <row r="1646" spans="1:19">
      <c r="A1646" s="1">
        <v>1644</v>
      </c>
      <c r="B1646" s="1" t="s">
        <v>130</v>
      </c>
      <c r="C1646" s="1" t="s">
        <v>58</v>
      </c>
      <c r="D1646" s="1" t="s">
        <v>89</v>
      </c>
      <c r="E1646" s="1" t="s">
        <v>90</v>
      </c>
      <c r="F1646" s="1" t="s">
        <v>61</v>
      </c>
      <c r="G1646" s="1" t="s">
        <v>62</v>
      </c>
      <c r="H1646" s="33" t="str">
        <f>VLOOKUP(Ahmed[[#This Row],[Category]],Code!$C$2:$D$5,2,0)</f>
        <v>O-102</v>
      </c>
      <c r="I1646" s="1" t="s">
        <v>70</v>
      </c>
      <c r="J1646" t="s">
        <v>629</v>
      </c>
      <c r="K1646" s="1">
        <v>1247.6399999999999</v>
      </c>
      <c r="L1646" s="33">
        <f>Ahmed[[#This Row],[Sales]]*$L$1</f>
        <v>187145.99999999997</v>
      </c>
      <c r="M1646" s="33"/>
      <c r="N16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46" s="33" t="str">
        <f>IF(Ahmed[[#This Row],[Sales]]&gt;=500,"High","low")</f>
        <v>High</v>
      </c>
      <c r="P1646" s="1">
        <v>3</v>
      </c>
      <c r="Q1646" s="1">
        <v>0</v>
      </c>
      <c r="R1646" s="2">
        <v>349.33919999999995</v>
      </c>
      <c r="S1646" s="33">
        <f>Ahmed[[#This Row],[Profit]]-Ahmed[[#This Row],[Discount]]</f>
        <v>349.33919999999995</v>
      </c>
    </row>
    <row r="1647" spans="1:19">
      <c r="A1647" s="1">
        <v>1645</v>
      </c>
      <c r="B1647" s="1" t="s">
        <v>130</v>
      </c>
      <c r="C1647" s="1" t="s">
        <v>58</v>
      </c>
      <c r="D1647" s="1" t="s">
        <v>89</v>
      </c>
      <c r="E1647" s="1" t="s">
        <v>90</v>
      </c>
      <c r="F1647" s="1" t="s">
        <v>61</v>
      </c>
      <c r="G1647" s="1" t="s">
        <v>76</v>
      </c>
      <c r="H1647" s="33" t="str">
        <f>VLOOKUP(Ahmed[[#This Row],[Category]],Code!$C$2:$D$5,2,0)</f>
        <v>T-103</v>
      </c>
      <c r="I1647" s="1" t="s">
        <v>502</v>
      </c>
      <c r="J1647" t="s">
        <v>1429</v>
      </c>
      <c r="K1647" s="1">
        <v>3149.9300000000003</v>
      </c>
      <c r="L1647" s="33">
        <f>Ahmed[[#This Row],[Sales]]*$L$1</f>
        <v>472489.50000000006</v>
      </c>
      <c r="M1647" s="33"/>
      <c r="N16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47" s="33" t="str">
        <f>IF(Ahmed[[#This Row],[Sales]]&gt;=500,"High","low")</f>
        <v>High</v>
      </c>
      <c r="P1647" s="1">
        <v>7</v>
      </c>
      <c r="Q1647" s="1">
        <v>0</v>
      </c>
      <c r="R1647" s="2">
        <v>1480.4670999999998</v>
      </c>
      <c r="S1647" s="33">
        <f>Ahmed[[#This Row],[Profit]]-Ahmed[[#This Row],[Discount]]</f>
        <v>1480.4670999999998</v>
      </c>
    </row>
    <row r="1648" spans="1:19">
      <c r="A1648" s="1">
        <v>1646</v>
      </c>
      <c r="B1648" s="1" t="s">
        <v>130</v>
      </c>
      <c r="C1648" s="1" t="s">
        <v>58</v>
      </c>
      <c r="D1648" s="1" t="s">
        <v>89</v>
      </c>
      <c r="E1648" s="1" t="s">
        <v>90</v>
      </c>
      <c r="F1648" s="1" t="s">
        <v>61</v>
      </c>
      <c r="G1648" s="1" t="s">
        <v>62</v>
      </c>
      <c r="H1648" s="33" t="str">
        <f>VLOOKUP(Ahmed[[#This Row],[Category]],Code!$C$2:$D$5,2,0)</f>
        <v>O-102</v>
      </c>
      <c r="I1648" s="1" t="s">
        <v>87</v>
      </c>
      <c r="J1648" t="s">
        <v>1430</v>
      </c>
      <c r="K1648" s="1">
        <v>209.7</v>
      </c>
      <c r="L1648" s="33">
        <f>Ahmed[[#This Row],[Sales]]*$L$1</f>
        <v>31455</v>
      </c>
      <c r="M1648" s="33"/>
      <c r="N16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48" s="33" t="str">
        <f>IF(Ahmed[[#This Row],[Sales]]&gt;=500,"High","low")</f>
        <v>low</v>
      </c>
      <c r="P1648" s="1">
        <v>2</v>
      </c>
      <c r="Q1648" s="1">
        <v>0</v>
      </c>
      <c r="R1648" s="2">
        <v>100.65599999999999</v>
      </c>
      <c r="S1648" s="33">
        <f>Ahmed[[#This Row],[Profit]]-Ahmed[[#This Row],[Discount]]</f>
        <v>100.65599999999999</v>
      </c>
    </row>
    <row r="1649" spans="1:19">
      <c r="A1649" s="1">
        <v>1647</v>
      </c>
      <c r="B1649" s="1" t="s">
        <v>130</v>
      </c>
      <c r="C1649" s="1" t="s">
        <v>92</v>
      </c>
      <c r="D1649" s="1" t="s">
        <v>112</v>
      </c>
      <c r="E1649" s="1" t="s">
        <v>113</v>
      </c>
      <c r="F1649" s="1" t="s">
        <v>114</v>
      </c>
      <c r="G1649" s="1" t="s">
        <v>76</v>
      </c>
      <c r="H1649" s="33" t="str">
        <f>VLOOKUP(Ahmed[[#This Row],[Category]],Code!$C$2:$D$5,2,0)</f>
        <v>T-103</v>
      </c>
      <c r="I1649" s="1" t="s">
        <v>118</v>
      </c>
      <c r="J1649" t="s">
        <v>339</v>
      </c>
      <c r="K1649" s="1">
        <v>35.360000000000007</v>
      </c>
      <c r="L1649" s="33">
        <f>Ahmed[[#This Row],[Sales]]*$L$1</f>
        <v>5304.0000000000009</v>
      </c>
      <c r="M1649" s="33"/>
      <c r="N16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49" s="33" t="str">
        <f>IF(Ahmed[[#This Row],[Sales]]&gt;=500,"High","low")</f>
        <v>low</v>
      </c>
      <c r="P1649" s="1">
        <v>2</v>
      </c>
      <c r="Q1649" s="1">
        <v>0.2</v>
      </c>
      <c r="R1649" s="2">
        <v>-3.0939999999999994</v>
      </c>
      <c r="S1649" s="33">
        <f>Ahmed[[#This Row],[Profit]]-Ahmed[[#This Row],[Discount]]</f>
        <v>-3.2939999999999996</v>
      </c>
    </row>
    <row r="1650" spans="1:19">
      <c r="A1650" s="1">
        <v>1648</v>
      </c>
      <c r="B1650" s="1" t="s">
        <v>130</v>
      </c>
      <c r="C1650" s="1" t="s">
        <v>92</v>
      </c>
      <c r="D1650" s="1" t="s">
        <v>112</v>
      </c>
      <c r="E1650" s="1" t="s">
        <v>113</v>
      </c>
      <c r="F1650" s="1" t="s">
        <v>114</v>
      </c>
      <c r="G1650" s="1" t="s">
        <v>62</v>
      </c>
      <c r="H1650" s="33" t="str">
        <f>VLOOKUP(Ahmed[[#This Row],[Category]],Code!$C$2:$D$5,2,0)</f>
        <v>O-102</v>
      </c>
      <c r="I1650" s="1" t="s">
        <v>163</v>
      </c>
      <c r="J1650" t="s">
        <v>1431</v>
      </c>
      <c r="K1650" s="1">
        <v>3.1680000000000001</v>
      </c>
      <c r="L1650" s="33">
        <f>Ahmed[[#This Row],[Sales]]*$L$1</f>
        <v>475.20000000000005</v>
      </c>
      <c r="M1650" s="33"/>
      <c r="N1650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650" s="33" t="str">
        <f>IF(Ahmed[[#This Row],[Sales]]&gt;=500,"High","low")</f>
        <v>low</v>
      </c>
      <c r="P1650" s="1">
        <v>2</v>
      </c>
      <c r="Q1650" s="1">
        <v>0.2</v>
      </c>
      <c r="R1650" s="2">
        <v>-0.71279999999999988</v>
      </c>
      <c r="S1650" s="33">
        <f>Ahmed[[#This Row],[Profit]]-Ahmed[[#This Row],[Discount]]</f>
        <v>-0.91279999999999983</v>
      </c>
    </row>
    <row r="1651" spans="1:19">
      <c r="A1651" s="1">
        <v>1649</v>
      </c>
      <c r="B1651" s="1" t="s">
        <v>48</v>
      </c>
      <c r="C1651" s="1" t="s">
        <v>49</v>
      </c>
      <c r="D1651" s="1" t="s">
        <v>112</v>
      </c>
      <c r="E1651" s="1" t="s">
        <v>113</v>
      </c>
      <c r="F1651" s="1" t="s">
        <v>114</v>
      </c>
      <c r="G1651" s="1" t="s">
        <v>62</v>
      </c>
      <c r="H1651" s="33" t="str">
        <f>VLOOKUP(Ahmed[[#This Row],[Category]],Code!$C$2:$D$5,2,0)</f>
        <v>O-102</v>
      </c>
      <c r="I1651" s="1" t="s">
        <v>79</v>
      </c>
      <c r="J1651" t="s">
        <v>1432</v>
      </c>
      <c r="K1651" s="1">
        <v>121.10400000000003</v>
      </c>
      <c r="L1651" s="33">
        <f>Ahmed[[#This Row],[Sales]]*$L$1</f>
        <v>18165.600000000006</v>
      </c>
      <c r="M1651" s="33"/>
      <c r="N16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51" s="33" t="str">
        <f>IF(Ahmed[[#This Row],[Sales]]&gt;=500,"High","low")</f>
        <v>low</v>
      </c>
      <c r="P1651" s="1">
        <v>6</v>
      </c>
      <c r="Q1651" s="1">
        <v>0.7</v>
      </c>
      <c r="R1651" s="2">
        <v>-100.91999999999999</v>
      </c>
      <c r="S1651" s="33">
        <f>Ahmed[[#This Row],[Profit]]-Ahmed[[#This Row],[Discount]]</f>
        <v>-101.61999999999999</v>
      </c>
    </row>
    <row r="1652" spans="1:19">
      <c r="A1652" s="1">
        <v>1650</v>
      </c>
      <c r="B1652" s="1" t="s">
        <v>48</v>
      </c>
      <c r="C1652" s="1" t="s">
        <v>49</v>
      </c>
      <c r="D1652" s="1" t="s">
        <v>112</v>
      </c>
      <c r="E1652" s="1" t="s">
        <v>113</v>
      </c>
      <c r="F1652" s="1" t="s">
        <v>114</v>
      </c>
      <c r="G1652" s="1" t="s">
        <v>76</v>
      </c>
      <c r="H1652" s="33" t="str">
        <f>VLOOKUP(Ahmed[[#This Row],[Category]],Code!$C$2:$D$5,2,0)</f>
        <v>T-103</v>
      </c>
      <c r="I1652" s="1" t="s">
        <v>77</v>
      </c>
      <c r="J1652" t="s">
        <v>1433</v>
      </c>
      <c r="K1652" s="1">
        <v>45.893999999999998</v>
      </c>
      <c r="L1652" s="33">
        <f>Ahmed[[#This Row],[Sales]]*$L$1</f>
        <v>6884.0999999999995</v>
      </c>
      <c r="M1652" s="33"/>
      <c r="N16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52" s="33" t="str">
        <f>IF(Ahmed[[#This Row],[Sales]]&gt;=500,"High","low")</f>
        <v>low</v>
      </c>
      <c r="P1652" s="1">
        <v>1</v>
      </c>
      <c r="Q1652" s="1">
        <v>0.4</v>
      </c>
      <c r="R1652" s="2">
        <v>-9.178799999999999</v>
      </c>
      <c r="S1652" s="33">
        <f>Ahmed[[#This Row],[Profit]]-Ahmed[[#This Row],[Discount]]</f>
        <v>-9.5787999999999993</v>
      </c>
    </row>
    <row r="1653" spans="1:19">
      <c r="A1653" s="1">
        <v>1651</v>
      </c>
      <c r="B1653" s="1" t="s">
        <v>528</v>
      </c>
      <c r="C1653" s="1" t="s">
        <v>58</v>
      </c>
      <c r="D1653" s="1" t="s">
        <v>104</v>
      </c>
      <c r="E1653" s="1" t="s">
        <v>60</v>
      </c>
      <c r="F1653" s="1" t="s">
        <v>61</v>
      </c>
      <c r="G1653" s="1" t="s">
        <v>62</v>
      </c>
      <c r="H1653" s="33" t="str">
        <f>VLOOKUP(Ahmed[[#This Row],[Category]],Code!$C$2:$D$5,2,0)</f>
        <v>O-102</v>
      </c>
      <c r="I1653" s="1" t="s">
        <v>87</v>
      </c>
      <c r="J1653" t="s">
        <v>1434</v>
      </c>
      <c r="K1653" s="1">
        <v>109.92</v>
      </c>
      <c r="L1653" s="33">
        <f>Ahmed[[#This Row],[Sales]]*$L$1</f>
        <v>16488</v>
      </c>
      <c r="M1653" s="33"/>
      <c r="N16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53" s="33" t="str">
        <f>IF(Ahmed[[#This Row],[Sales]]&gt;=500,"High","low")</f>
        <v>low</v>
      </c>
      <c r="P1653" s="1">
        <v>2</v>
      </c>
      <c r="Q1653" s="1">
        <v>0</v>
      </c>
      <c r="R1653" s="2">
        <v>53.860799999999998</v>
      </c>
      <c r="S1653" s="33">
        <f>Ahmed[[#This Row],[Profit]]-Ahmed[[#This Row],[Discount]]</f>
        <v>53.860799999999998</v>
      </c>
    </row>
    <row r="1654" spans="1:19">
      <c r="A1654" s="1">
        <v>1652</v>
      </c>
      <c r="B1654" s="1" t="s">
        <v>528</v>
      </c>
      <c r="C1654" s="1" t="s">
        <v>58</v>
      </c>
      <c r="D1654" s="1" t="s">
        <v>104</v>
      </c>
      <c r="E1654" s="1" t="s">
        <v>60</v>
      </c>
      <c r="F1654" s="1" t="s">
        <v>61</v>
      </c>
      <c r="G1654" s="1" t="s">
        <v>62</v>
      </c>
      <c r="H1654" s="33" t="str">
        <f>VLOOKUP(Ahmed[[#This Row],[Category]],Code!$C$2:$D$5,2,0)</f>
        <v>O-102</v>
      </c>
      <c r="I1654" s="1" t="s">
        <v>87</v>
      </c>
      <c r="J1654" t="s">
        <v>1435</v>
      </c>
      <c r="K1654" s="1">
        <v>13.36</v>
      </c>
      <c r="L1654" s="33">
        <f>Ahmed[[#This Row],[Sales]]*$L$1</f>
        <v>2004</v>
      </c>
      <c r="M1654" s="33"/>
      <c r="N16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54" s="33" t="str">
        <f>IF(Ahmed[[#This Row],[Sales]]&gt;=500,"High","low")</f>
        <v>low</v>
      </c>
      <c r="P1654" s="1">
        <v>2</v>
      </c>
      <c r="Q1654" s="1">
        <v>0</v>
      </c>
      <c r="R1654" s="2">
        <v>6.4127999999999998</v>
      </c>
      <c r="S1654" s="33">
        <f>Ahmed[[#This Row],[Profit]]-Ahmed[[#This Row],[Discount]]</f>
        <v>6.4127999999999998</v>
      </c>
    </row>
    <row r="1655" spans="1:19">
      <c r="A1655" s="1">
        <v>1653</v>
      </c>
      <c r="B1655" s="1" t="s">
        <v>130</v>
      </c>
      <c r="C1655" s="1" t="s">
        <v>49</v>
      </c>
      <c r="D1655" s="1" t="s">
        <v>89</v>
      </c>
      <c r="E1655" s="1" t="s">
        <v>90</v>
      </c>
      <c r="F1655" s="1" t="s">
        <v>61</v>
      </c>
      <c r="G1655" s="1" t="s">
        <v>62</v>
      </c>
      <c r="H1655" s="33" t="str">
        <f>VLOOKUP(Ahmed[[#This Row],[Category]],Code!$C$2:$D$5,2,0)</f>
        <v>O-102</v>
      </c>
      <c r="I1655" s="1" t="s">
        <v>70</v>
      </c>
      <c r="J1655" t="s">
        <v>213</v>
      </c>
      <c r="K1655" s="1">
        <v>169.68</v>
      </c>
      <c r="L1655" s="33">
        <f>Ahmed[[#This Row],[Sales]]*$L$1</f>
        <v>25452</v>
      </c>
      <c r="M1655" s="33"/>
      <c r="N16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55" s="33" t="str">
        <f>IF(Ahmed[[#This Row],[Sales]]&gt;=500,"High","low")</f>
        <v>low</v>
      </c>
      <c r="P1655" s="1">
        <v>6</v>
      </c>
      <c r="Q1655" s="1">
        <v>0</v>
      </c>
      <c r="R1655" s="2">
        <v>45.813600000000001</v>
      </c>
      <c r="S1655" s="33">
        <f>Ahmed[[#This Row],[Profit]]-Ahmed[[#This Row],[Discount]]</f>
        <v>45.813600000000001</v>
      </c>
    </row>
    <row r="1656" spans="1:19">
      <c r="A1656" s="1">
        <v>1654</v>
      </c>
      <c r="B1656" s="1" t="s">
        <v>130</v>
      </c>
      <c r="C1656" s="1" t="s">
        <v>49</v>
      </c>
      <c r="D1656" s="1" t="s">
        <v>89</v>
      </c>
      <c r="E1656" s="1" t="s">
        <v>90</v>
      </c>
      <c r="F1656" s="1" t="s">
        <v>61</v>
      </c>
      <c r="G1656" s="1" t="s">
        <v>76</v>
      </c>
      <c r="H1656" s="33" t="str">
        <f>VLOOKUP(Ahmed[[#This Row],[Category]],Code!$C$2:$D$5,2,0)</f>
        <v>T-103</v>
      </c>
      <c r="I1656" s="1" t="s">
        <v>118</v>
      </c>
      <c r="J1656" t="s">
        <v>701</v>
      </c>
      <c r="K1656" s="1">
        <v>132.52000000000001</v>
      </c>
      <c r="L1656" s="33">
        <f>Ahmed[[#This Row],[Sales]]*$L$1</f>
        <v>19878</v>
      </c>
      <c r="M1656" s="33"/>
      <c r="N16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56" s="33" t="str">
        <f>IF(Ahmed[[#This Row],[Sales]]&gt;=500,"High","low")</f>
        <v>low</v>
      </c>
      <c r="P1656" s="1">
        <v>4</v>
      </c>
      <c r="Q1656" s="1">
        <v>0</v>
      </c>
      <c r="R1656" s="2">
        <v>54.333200000000005</v>
      </c>
      <c r="S1656" s="33">
        <f>Ahmed[[#This Row],[Profit]]-Ahmed[[#This Row],[Discount]]</f>
        <v>54.333200000000005</v>
      </c>
    </row>
    <row r="1657" spans="1:19">
      <c r="A1657" s="1">
        <v>1655</v>
      </c>
      <c r="B1657" s="1" t="s">
        <v>130</v>
      </c>
      <c r="C1657" s="1" t="s">
        <v>49</v>
      </c>
      <c r="D1657" s="1" t="s">
        <v>89</v>
      </c>
      <c r="E1657" s="1" t="s">
        <v>90</v>
      </c>
      <c r="F1657" s="1" t="s">
        <v>61</v>
      </c>
      <c r="G1657" s="1" t="s">
        <v>62</v>
      </c>
      <c r="H1657" s="33" t="str">
        <f>VLOOKUP(Ahmed[[#This Row],[Category]],Code!$C$2:$D$5,2,0)</f>
        <v>O-102</v>
      </c>
      <c r="I1657" s="1" t="s">
        <v>163</v>
      </c>
      <c r="J1657" t="s">
        <v>1436</v>
      </c>
      <c r="K1657" s="1">
        <v>2.96</v>
      </c>
      <c r="L1657" s="33">
        <f>Ahmed[[#This Row],[Sales]]*$L$1</f>
        <v>444</v>
      </c>
      <c r="M1657" s="33"/>
      <c r="N1657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657" s="33" t="str">
        <f>IF(Ahmed[[#This Row],[Sales]]&gt;=500,"High","low")</f>
        <v>low</v>
      </c>
      <c r="P1657" s="1">
        <v>2</v>
      </c>
      <c r="Q1657" s="1">
        <v>0</v>
      </c>
      <c r="R1657" s="2">
        <v>1.4207999999999998</v>
      </c>
      <c r="S1657" s="33">
        <f>Ahmed[[#This Row],[Profit]]-Ahmed[[#This Row],[Discount]]</f>
        <v>1.4207999999999998</v>
      </c>
    </row>
    <row r="1658" spans="1:19">
      <c r="A1658" s="1">
        <v>1656</v>
      </c>
      <c r="B1658" s="1" t="s">
        <v>130</v>
      </c>
      <c r="C1658" s="1" t="s">
        <v>49</v>
      </c>
      <c r="D1658" s="1" t="s">
        <v>89</v>
      </c>
      <c r="E1658" s="1" t="s">
        <v>90</v>
      </c>
      <c r="F1658" s="1" t="s">
        <v>61</v>
      </c>
      <c r="G1658" s="1" t="s">
        <v>62</v>
      </c>
      <c r="H1658" s="33" t="str">
        <f>VLOOKUP(Ahmed[[#This Row],[Category]],Code!$C$2:$D$5,2,0)</f>
        <v>O-102</v>
      </c>
      <c r="I1658" s="1" t="s">
        <v>79</v>
      </c>
      <c r="J1658" t="s">
        <v>1437</v>
      </c>
      <c r="K1658" s="1">
        <v>8.4480000000000004</v>
      </c>
      <c r="L1658" s="33">
        <f>Ahmed[[#This Row],[Sales]]*$L$1</f>
        <v>1267.2</v>
      </c>
      <c r="M1658" s="33"/>
      <c r="N165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58" s="33" t="str">
        <f>IF(Ahmed[[#This Row],[Sales]]&gt;=500,"High","low")</f>
        <v>low</v>
      </c>
      <c r="P1658" s="1">
        <v>2</v>
      </c>
      <c r="Q1658" s="1">
        <v>0.2</v>
      </c>
      <c r="R1658" s="2">
        <v>2.9568000000000003</v>
      </c>
      <c r="S1658" s="33">
        <f>Ahmed[[#This Row],[Profit]]-Ahmed[[#This Row],[Discount]]</f>
        <v>2.7568000000000001</v>
      </c>
    </row>
    <row r="1659" spans="1:19">
      <c r="A1659" s="1">
        <v>1657</v>
      </c>
      <c r="B1659" s="1" t="s">
        <v>130</v>
      </c>
      <c r="C1659" s="1" t="s">
        <v>49</v>
      </c>
      <c r="D1659" s="1" t="s">
        <v>89</v>
      </c>
      <c r="E1659" s="1" t="s">
        <v>90</v>
      </c>
      <c r="F1659" s="1" t="s">
        <v>61</v>
      </c>
      <c r="G1659" s="1" t="s">
        <v>62</v>
      </c>
      <c r="H1659" s="33" t="str">
        <f>VLOOKUP(Ahmed[[#This Row],[Category]],Code!$C$2:$D$5,2,0)</f>
        <v>O-102</v>
      </c>
      <c r="I1659" s="1" t="s">
        <v>70</v>
      </c>
      <c r="J1659" t="s">
        <v>1225</v>
      </c>
      <c r="K1659" s="1">
        <v>95.94</v>
      </c>
      <c r="L1659" s="33">
        <f>Ahmed[[#This Row],[Sales]]*$L$1</f>
        <v>14391</v>
      </c>
      <c r="M1659" s="33"/>
      <c r="N16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59" s="33" t="str">
        <f>IF(Ahmed[[#This Row],[Sales]]&gt;=500,"High","low")</f>
        <v>low</v>
      </c>
      <c r="P1659" s="1">
        <v>3</v>
      </c>
      <c r="Q1659" s="1">
        <v>0</v>
      </c>
      <c r="R1659" s="2">
        <v>9.5940000000000012</v>
      </c>
      <c r="S1659" s="33">
        <f>Ahmed[[#This Row],[Profit]]-Ahmed[[#This Row],[Discount]]</f>
        <v>9.5940000000000012</v>
      </c>
    </row>
    <row r="1660" spans="1:19">
      <c r="A1660" s="1">
        <v>1658</v>
      </c>
      <c r="B1660" s="1" t="s">
        <v>130</v>
      </c>
      <c r="C1660" s="1" t="s">
        <v>49</v>
      </c>
      <c r="D1660" s="1" t="s">
        <v>927</v>
      </c>
      <c r="E1660" s="1" t="s">
        <v>99</v>
      </c>
      <c r="F1660" s="1" t="s">
        <v>95</v>
      </c>
      <c r="G1660" s="1" t="s">
        <v>53</v>
      </c>
      <c r="H1660" s="33" t="str">
        <f>VLOOKUP(Ahmed[[#This Row],[Category]],Code!$C$2:$D$5,2,0)</f>
        <v>F-101</v>
      </c>
      <c r="I1660" s="1" t="s">
        <v>72</v>
      </c>
      <c r="J1660" t="s">
        <v>774</v>
      </c>
      <c r="K1660" s="1">
        <v>34.79</v>
      </c>
      <c r="L1660" s="33">
        <f>Ahmed[[#This Row],[Sales]]*$L$1</f>
        <v>5218.5</v>
      </c>
      <c r="M1660" s="33"/>
      <c r="N16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60" s="33" t="str">
        <f>IF(Ahmed[[#This Row],[Sales]]&gt;=500,"High","low")</f>
        <v>low</v>
      </c>
      <c r="P1660" s="1">
        <v>7</v>
      </c>
      <c r="Q1660" s="1">
        <v>0</v>
      </c>
      <c r="R1660" s="2">
        <v>10.784899999999999</v>
      </c>
      <c r="S1660" s="33">
        <f>Ahmed[[#This Row],[Profit]]-Ahmed[[#This Row],[Discount]]</f>
        <v>10.784899999999999</v>
      </c>
    </row>
    <row r="1661" spans="1:19">
      <c r="A1661" s="1">
        <v>1659</v>
      </c>
      <c r="B1661" s="1" t="s">
        <v>65</v>
      </c>
      <c r="C1661" s="1" t="s">
        <v>49</v>
      </c>
      <c r="D1661" s="1" t="s">
        <v>59</v>
      </c>
      <c r="E1661" s="1" t="s">
        <v>60</v>
      </c>
      <c r="F1661" s="1" t="s">
        <v>61</v>
      </c>
      <c r="G1661" s="1" t="s">
        <v>76</v>
      </c>
      <c r="H1661" s="33" t="str">
        <f>VLOOKUP(Ahmed[[#This Row],[Category]],Code!$C$2:$D$5,2,0)</f>
        <v>T-103</v>
      </c>
      <c r="I1661" s="1" t="s">
        <v>77</v>
      </c>
      <c r="J1661" t="s">
        <v>1438</v>
      </c>
      <c r="K1661" s="1">
        <v>160.77600000000001</v>
      </c>
      <c r="L1661" s="33">
        <f>Ahmed[[#This Row],[Sales]]*$L$1</f>
        <v>24116.400000000001</v>
      </c>
      <c r="M1661" s="33"/>
      <c r="N16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61" s="33" t="str">
        <f>IF(Ahmed[[#This Row],[Sales]]&gt;=500,"High","low")</f>
        <v>low</v>
      </c>
      <c r="P1661" s="1">
        <v>3</v>
      </c>
      <c r="Q1661" s="1">
        <v>0.2</v>
      </c>
      <c r="R1661" s="2">
        <v>10.048500000000004</v>
      </c>
      <c r="S1661" s="33">
        <f>Ahmed[[#This Row],[Profit]]-Ahmed[[#This Row],[Discount]]</f>
        <v>9.8485000000000049</v>
      </c>
    </row>
    <row r="1662" spans="1:19">
      <c r="A1662" s="1">
        <v>1660</v>
      </c>
      <c r="B1662" s="1" t="s">
        <v>65</v>
      </c>
      <c r="C1662" s="1" t="s">
        <v>49</v>
      </c>
      <c r="D1662" s="1" t="s">
        <v>89</v>
      </c>
      <c r="E1662" s="1" t="s">
        <v>90</v>
      </c>
      <c r="F1662" s="1" t="s">
        <v>61</v>
      </c>
      <c r="G1662" s="1" t="s">
        <v>62</v>
      </c>
      <c r="H1662" s="33" t="str">
        <f>VLOOKUP(Ahmed[[#This Row],[Category]],Code!$C$2:$D$5,2,0)</f>
        <v>O-102</v>
      </c>
      <c r="I1662" s="1" t="s">
        <v>79</v>
      </c>
      <c r="J1662" t="s">
        <v>1102</v>
      </c>
      <c r="K1662" s="1">
        <v>88.751999999999995</v>
      </c>
      <c r="L1662" s="33">
        <f>Ahmed[[#This Row],[Sales]]*$L$1</f>
        <v>13312.8</v>
      </c>
      <c r="M1662" s="33"/>
      <c r="N16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62" s="33" t="str">
        <f>IF(Ahmed[[#This Row],[Sales]]&gt;=500,"High","low")</f>
        <v>low</v>
      </c>
      <c r="P1662" s="1">
        <v>3</v>
      </c>
      <c r="Q1662" s="1">
        <v>0.2</v>
      </c>
      <c r="R1662" s="2">
        <v>27.734999999999996</v>
      </c>
      <c r="S1662" s="33">
        <f>Ahmed[[#This Row],[Profit]]-Ahmed[[#This Row],[Discount]]</f>
        <v>27.534999999999997</v>
      </c>
    </row>
    <row r="1663" spans="1:19">
      <c r="A1663" s="1">
        <v>1661</v>
      </c>
      <c r="B1663" s="1" t="s">
        <v>65</v>
      </c>
      <c r="C1663" s="1" t="s">
        <v>49</v>
      </c>
      <c r="D1663" s="1" t="s">
        <v>89</v>
      </c>
      <c r="E1663" s="1" t="s">
        <v>90</v>
      </c>
      <c r="F1663" s="1" t="s">
        <v>61</v>
      </c>
      <c r="G1663" s="1" t="s">
        <v>62</v>
      </c>
      <c r="H1663" s="33" t="str">
        <f>VLOOKUP(Ahmed[[#This Row],[Category]],Code!$C$2:$D$5,2,0)</f>
        <v>O-102</v>
      </c>
      <c r="I1663" s="1" t="s">
        <v>79</v>
      </c>
      <c r="J1663" t="s">
        <v>1147</v>
      </c>
      <c r="K1663" s="1">
        <v>13.904</v>
      </c>
      <c r="L1663" s="33">
        <f>Ahmed[[#This Row],[Sales]]*$L$1</f>
        <v>2085.6</v>
      </c>
      <c r="M1663" s="33"/>
      <c r="N16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63" s="33" t="str">
        <f>IF(Ahmed[[#This Row],[Sales]]&gt;=500,"High","low")</f>
        <v>low</v>
      </c>
      <c r="P1663" s="1">
        <v>2</v>
      </c>
      <c r="Q1663" s="1">
        <v>0.2</v>
      </c>
      <c r="R1663" s="2">
        <v>5.2139999999999995</v>
      </c>
      <c r="S1663" s="33">
        <f>Ahmed[[#This Row],[Profit]]-Ahmed[[#This Row],[Discount]]</f>
        <v>5.0139999999999993</v>
      </c>
    </row>
    <row r="1664" spans="1:19">
      <c r="A1664" s="1">
        <v>1662</v>
      </c>
      <c r="B1664" s="1" t="s">
        <v>65</v>
      </c>
      <c r="C1664" s="1" t="s">
        <v>58</v>
      </c>
      <c r="D1664" s="1" t="s">
        <v>112</v>
      </c>
      <c r="E1664" s="1" t="s">
        <v>113</v>
      </c>
      <c r="F1664" s="1" t="s">
        <v>114</v>
      </c>
      <c r="G1664" s="1" t="s">
        <v>76</v>
      </c>
      <c r="H1664" s="33" t="str">
        <f>VLOOKUP(Ahmed[[#This Row],[Category]],Code!$C$2:$D$5,2,0)</f>
        <v>T-103</v>
      </c>
      <c r="I1664" s="1" t="s">
        <v>77</v>
      </c>
      <c r="J1664" t="s">
        <v>1266</v>
      </c>
      <c r="K1664" s="1">
        <v>677.57999999999993</v>
      </c>
      <c r="L1664" s="33">
        <f>Ahmed[[#This Row],[Sales]]*$L$1</f>
        <v>101636.99999999999</v>
      </c>
      <c r="M1664" s="33"/>
      <c r="N16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64" s="33" t="str">
        <f>IF(Ahmed[[#This Row],[Sales]]&gt;=500,"High","low")</f>
        <v>High</v>
      </c>
      <c r="P1664" s="1">
        <v>5</v>
      </c>
      <c r="Q1664" s="1">
        <v>0.4</v>
      </c>
      <c r="R1664" s="2">
        <v>-158.10199999999998</v>
      </c>
      <c r="S1664" s="33">
        <f>Ahmed[[#This Row],[Profit]]-Ahmed[[#This Row],[Discount]]</f>
        <v>-158.50199999999998</v>
      </c>
    </row>
    <row r="1665" spans="1:19">
      <c r="A1665" s="1">
        <v>1663</v>
      </c>
      <c r="B1665" s="1" t="s">
        <v>65</v>
      </c>
      <c r="C1665" s="1" t="s">
        <v>58</v>
      </c>
      <c r="D1665" s="1" t="s">
        <v>112</v>
      </c>
      <c r="E1665" s="1" t="s">
        <v>113</v>
      </c>
      <c r="F1665" s="1" t="s">
        <v>114</v>
      </c>
      <c r="G1665" s="1" t="s">
        <v>62</v>
      </c>
      <c r="H1665" s="33" t="str">
        <f>VLOOKUP(Ahmed[[#This Row],[Category]],Code!$C$2:$D$5,2,0)</f>
        <v>O-102</v>
      </c>
      <c r="I1665" s="1" t="s">
        <v>79</v>
      </c>
      <c r="J1665" t="s">
        <v>1439</v>
      </c>
      <c r="K1665" s="1">
        <v>13.896000000000001</v>
      </c>
      <c r="L1665" s="33">
        <f>Ahmed[[#This Row],[Sales]]*$L$1</f>
        <v>2084.4</v>
      </c>
      <c r="M1665" s="33"/>
      <c r="N16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65" s="33" t="str">
        <f>IF(Ahmed[[#This Row],[Sales]]&gt;=500,"High","low")</f>
        <v>low</v>
      </c>
      <c r="P1665" s="1">
        <v>3</v>
      </c>
      <c r="Q1665" s="1">
        <v>0.7</v>
      </c>
      <c r="R1665" s="2">
        <v>-9.2639999999999993</v>
      </c>
      <c r="S1665" s="33">
        <f>Ahmed[[#This Row],[Profit]]-Ahmed[[#This Row],[Discount]]</f>
        <v>-9.9639999999999986</v>
      </c>
    </row>
    <row r="1666" spans="1:19">
      <c r="A1666" s="1">
        <v>1664</v>
      </c>
      <c r="B1666" s="1" t="s">
        <v>48</v>
      </c>
      <c r="C1666" s="1" t="s">
        <v>49</v>
      </c>
      <c r="D1666" s="1" t="s">
        <v>360</v>
      </c>
      <c r="E1666" s="1" t="s">
        <v>94</v>
      </c>
      <c r="F1666" s="1" t="s">
        <v>95</v>
      </c>
      <c r="G1666" s="1" t="s">
        <v>62</v>
      </c>
      <c r="H1666" s="33" t="str">
        <f>VLOOKUP(Ahmed[[#This Row],[Category]],Code!$C$2:$D$5,2,0)</f>
        <v>O-102</v>
      </c>
      <c r="I1666" s="1" t="s">
        <v>70</v>
      </c>
      <c r="J1666" t="s">
        <v>712</v>
      </c>
      <c r="K1666" s="1">
        <v>41.92</v>
      </c>
      <c r="L1666" s="33">
        <f>Ahmed[[#This Row],[Sales]]*$L$1</f>
        <v>6288</v>
      </c>
      <c r="M1666" s="33"/>
      <c r="N16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66" s="33" t="str">
        <f>IF(Ahmed[[#This Row],[Sales]]&gt;=500,"High","low")</f>
        <v>low</v>
      </c>
      <c r="P1666" s="1">
        <v>5</v>
      </c>
      <c r="Q1666" s="1">
        <v>0.2</v>
      </c>
      <c r="R1666" s="2">
        <v>3.6679999999999993</v>
      </c>
      <c r="S1666" s="33">
        <f>Ahmed[[#This Row],[Profit]]-Ahmed[[#This Row],[Discount]]</f>
        <v>3.4679999999999991</v>
      </c>
    </row>
    <row r="1667" spans="1:19">
      <c r="A1667" s="1">
        <v>1665</v>
      </c>
      <c r="B1667" s="1" t="s">
        <v>48</v>
      </c>
      <c r="C1667" s="1" t="s">
        <v>49</v>
      </c>
      <c r="D1667" s="1" t="s">
        <v>360</v>
      </c>
      <c r="E1667" s="1" t="s">
        <v>94</v>
      </c>
      <c r="F1667" s="1" t="s">
        <v>95</v>
      </c>
      <c r="G1667" s="1" t="s">
        <v>76</v>
      </c>
      <c r="H1667" s="33" t="str">
        <f>VLOOKUP(Ahmed[[#This Row],[Category]],Code!$C$2:$D$5,2,0)</f>
        <v>T-103</v>
      </c>
      <c r="I1667" s="1" t="s">
        <v>118</v>
      </c>
      <c r="J1667" t="s">
        <v>977</v>
      </c>
      <c r="K1667" s="1">
        <v>297.57600000000002</v>
      </c>
      <c r="L1667" s="33">
        <f>Ahmed[[#This Row],[Sales]]*$L$1</f>
        <v>44636.4</v>
      </c>
      <c r="M1667" s="33"/>
      <c r="N16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67" s="33" t="str">
        <f>IF(Ahmed[[#This Row],[Sales]]&gt;=500,"High","low")</f>
        <v>low</v>
      </c>
      <c r="P1667" s="1">
        <v>3</v>
      </c>
      <c r="Q1667" s="1">
        <v>0.2</v>
      </c>
      <c r="R1667" s="2">
        <v>-7.4394000000000347</v>
      </c>
      <c r="S1667" s="33">
        <f>Ahmed[[#This Row],[Profit]]-Ahmed[[#This Row],[Discount]]</f>
        <v>-7.6394000000000348</v>
      </c>
    </row>
    <row r="1668" spans="1:19">
      <c r="A1668" s="1">
        <v>1666</v>
      </c>
      <c r="B1668" s="1" t="s">
        <v>48</v>
      </c>
      <c r="C1668" s="1" t="s">
        <v>49</v>
      </c>
      <c r="D1668" s="1" t="s">
        <v>360</v>
      </c>
      <c r="E1668" s="1" t="s">
        <v>94</v>
      </c>
      <c r="F1668" s="1" t="s">
        <v>95</v>
      </c>
      <c r="G1668" s="1" t="s">
        <v>62</v>
      </c>
      <c r="H1668" s="33" t="str">
        <f>VLOOKUP(Ahmed[[#This Row],[Category]],Code!$C$2:$D$5,2,0)</f>
        <v>O-102</v>
      </c>
      <c r="I1668" s="1" t="s">
        <v>163</v>
      </c>
      <c r="J1668" t="s">
        <v>1440</v>
      </c>
      <c r="K1668" s="1">
        <v>4.3440000000000003</v>
      </c>
      <c r="L1668" s="33">
        <f>Ahmed[[#This Row],[Sales]]*$L$1</f>
        <v>651.6</v>
      </c>
      <c r="M1668" s="33"/>
      <c r="N166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668" s="33" t="str">
        <f>IF(Ahmed[[#This Row],[Sales]]&gt;=500,"High","low")</f>
        <v>low</v>
      </c>
      <c r="P1668" s="1">
        <v>3</v>
      </c>
      <c r="Q1668" s="1">
        <v>0.2</v>
      </c>
      <c r="R1668" s="2">
        <v>0.86879999999999979</v>
      </c>
      <c r="S1668" s="33">
        <f>Ahmed[[#This Row],[Profit]]-Ahmed[[#This Row],[Discount]]</f>
        <v>0.66879999999999984</v>
      </c>
    </row>
    <row r="1669" spans="1:19">
      <c r="A1669" s="1">
        <v>1667</v>
      </c>
      <c r="B1669" s="1" t="s">
        <v>48</v>
      </c>
      <c r="C1669" s="1" t="s">
        <v>49</v>
      </c>
      <c r="D1669" s="1" t="s">
        <v>360</v>
      </c>
      <c r="E1669" s="1" t="s">
        <v>94</v>
      </c>
      <c r="F1669" s="1" t="s">
        <v>95</v>
      </c>
      <c r="G1669" s="1" t="s">
        <v>76</v>
      </c>
      <c r="H1669" s="33" t="str">
        <f>VLOOKUP(Ahmed[[#This Row],[Category]],Code!$C$2:$D$5,2,0)</f>
        <v>T-103</v>
      </c>
      <c r="I1669" s="1" t="s">
        <v>118</v>
      </c>
      <c r="J1669" t="s">
        <v>1441</v>
      </c>
      <c r="K1669" s="1">
        <v>94.992000000000004</v>
      </c>
      <c r="L1669" s="33">
        <f>Ahmed[[#This Row],[Sales]]*$L$1</f>
        <v>14248.800000000001</v>
      </c>
      <c r="M1669" s="33"/>
      <c r="N16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69" s="33" t="str">
        <f>IF(Ahmed[[#This Row],[Sales]]&gt;=500,"High","low")</f>
        <v>low</v>
      </c>
      <c r="P1669" s="1">
        <v>2</v>
      </c>
      <c r="Q1669" s="1">
        <v>0.2</v>
      </c>
      <c r="R1669" s="2">
        <v>-2.374800000000004</v>
      </c>
      <c r="S1669" s="33">
        <f>Ahmed[[#This Row],[Profit]]-Ahmed[[#This Row],[Discount]]</f>
        <v>-2.5748000000000042</v>
      </c>
    </row>
    <row r="1670" spans="1:19">
      <c r="A1670" s="1">
        <v>1668</v>
      </c>
      <c r="B1670" s="1" t="s">
        <v>48</v>
      </c>
      <c r="C1670" s="1" t="s">
        <v>49</v>
      </c>
      <c r="D1670" s="1" t="s">
        <v>360</v>
      </c>
      <c r="E1670" s="1" t="s">
        <v>94</v>
      </c>
      <c r="F1670" s="1" t="s">
        <v>95</v>
      </c>
      <c r="G1670" s="1" t="s">
        <v>62</v>
      </c>
      <c r="H1670" s="33" t="str">
        <f>VLOOKUP(Ahmed[[#This Row],[Category]],Code!$C$2:$D$5,2,0)</f>
        <v>O-102</v>
      </c>
      <c r="I1670" s="1" t="s">
        <v>87</v>
      </c>
      <c r="J1670" t="s">
        <v>1442</v>
      </c>
      <c r="K1670" s="1">
        <v>74.352000000000004</v>
      </c>
      <c r="L1670" s="33">
        <f>Ahmed[[#This Row],[Sales]]*$L$1</f>
        <v>11152.800000000001</v>
      </c>
      <c r="M1670" s="33"/>
      <c r="N16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70" s="33" t="str">
        <f>IF(Ahmed[[#This Row],[Sales]]&gt;=500,"High","low")</f>
        <v>low</v>
      </c>
      <c r="P1670" s="1">
        <v>3</v>
      </c>
      <c r="Q1670" s="1">
        <v>0.2</v>
      </c>
      <c r="R1670" s="2">
        <v>23.234999999999992</v>
      </c>
      <c r="S1670" s="33">
        <f>Ahmed[[#This Row],[Profit]]-Ahmed[[#This Row],[Discount]]</f>
        <v>23.034999999999993</v>
      </c>
    </row>
    <row r="1671" spans="1:19">
      <c r="A1671" s="1">
        <v>1669</v>
      </c>
      <c r="B1671" s="1" t="s">
        <v>48</v>
      </c>
      <c r="C1671" s="1" t="s">
        <v>49</v>
      </c>
      <c r="D1671" s="1" t="s">
        <v>360</v>
      </c>
      <c r="E1671" s="1" t="s">
        <v>94</v>
      </c>
      <c r="F1671" s="1" t="s">
        <v>95</v>
      </c>
      <c r="G1671" s="1" t="s">
        <v>62</v>
      </c>
      <c r="H1671" s="33" t="str">
        <f>VLOOKUP(Ahmed[[#This Row],[Category]],Code!$C$2:$D$5,2,0)</f>
        <v>O-102</v>
      </c>
      <c r="I1671" s="1" t="s">
        <v>74</v>
      </c>
      <c r="J1671" t="s">
        <v>897</v>
      </c>
      <c r="K1671" s="1">
        <v>14.04</v>
      </c>
      <c r="L1671" s="33">
        <f>Ahmed[[#This Row],[Sales]]*$L$1</f>
        <v>2106</v>
      </c>
      <c r="M1671" s="33"/>
      <c r="N16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71" s="33" t="str">
        <f>IF(Ahmed[[#This Row],[Sales]]&gt;=500,"High","low")</f>
        <v>low</v>
      </c>
      <c r="P1671" s="1">
        <v>3</v>
      </c>
      <c r="Q1671" s="1">
        <v>0.2</v>
      </c>
      <c r="R1671" s="2">
        <v>1.5794999999999986</v>
      </c>
      <c r="S1671" s="33">
        <f>Ahmed[[#This Row],[Profit]]-Ahmed[[#This Row],[Discount]]</f>
        <v>1.3794999999999986</v>
      </c>
    </row>
    <row r="1672" spans="1:19">
      <c r="A1672" s="1">
        <v>1670</v>
      </c>
      <c r="B1672" s="1" t="s">
        <v>65</v>
      </c>
      <c r="C1672" s="1" t="s">
        <v>49</v>
      </c>
      <c r="D1672" s="1" t="s">
        <v>161</v>
      </c>
      <c r="E1672" s="1" t="s">
        <v>162</v>
      </c>
      <c r="F1672" s="1" t="s">
        <v>114</v>
      </c>
      <c r="G1672" s="1" t="s">
        <v>53</v>
      </c>
      <c r="H1672" s="33" t="str">
        <f>VLOOKUP(Ahmed[[#This Row],[Category]],Code!$C$2:$D$5,2,0)</f>
        <v>F-101</v>
      </c>
      <c r="I1672" s="1" t="s">
        <v>68</v>
      </c>
      <c r="J1672" t="s">
        <v>637</v>
      </c>
      <c r="K1672" s="1">
        <v>1018.1039999999999</v>
      </c>
      <c r="L1672" s="33">
        <f>Ahmed[[#This Row],[Sales]]*$L$1</f>
        <v>152715.59999999998</v>
      </c>
      <c r="M1672" s="33"/>
      <c r="N16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72" s="33" t="str">
        <f>IF(Ahmed[[#This Row],[Sales]]&gt;=500,"High","low")</f>
        <v>High</v>
      </c>
      <c r="P1672" s="1">
        <v>4</v>
      </c>
      <c r="Q1672" s="1">
        <v>0.4</v>
      </c>
      <c r="R1672" s="2">
        <v>-373.3048</v>
      </c>
      <c r="S1672" s="33">
        <f>Ahmed[[#This Row],[Profit]]-Ahmed[[#This Row],[Discount]]</f>
        <v>-373.70479999999998</v>
      </c>
    </row>
    <row r="1673" spans="1:19">
      <c r="A1673" s="1">
        <v>1671</v>
      </c>
      <c r="B1673" s="1" t="s">
        <v>65</v>
      </c>
      <c r="C1673" s="1" t="s">
        <v>49</v>
      </c>
      <c r="D1673" s="1" t="s">
        <v>128</v>
      </c>
      <c r="E1673" s="1" t="s">
        <v>94</v>
      </c>
      <c r="F1673" s="1" t="s">
        <v>95</v>
      </c>
      <c r="G1673" s="1" t="s">
        <v>76</v>
      </c>
      <c r="H1673" s="33" t="str">
        <f>VLOOKUP(Ahmed[[#This Row],[Category]],Code!$C$2:$D$5,2,0)</f>
        <v>T-103</v>
      </c>
      <c r="I1673" s="1" t="s">
        <v>77</v>
      </c>
      <c r="J1673" t="s">
        <v>1443</v>
      </c>
      <c r="K1673" s="1">
        <v>16.68</v>
      </c>
      <c r="L1673" s="33">
        <f>Ahmed[[#This Row],[Sales]]*$L$1</f>
        <v>2502</v>
      </c>
      <c r="M1673" s="33"/>
      <c r="N16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73" s="33" t="str">
        <f>IF(Ahmed[[#This Row],[Sales]]&gt;=500,"High","low")</f>
        <v>low</v>
      </c>
      <c r="P1673" s="1">
        <v>3</v>
      </c>
      <c r="Q1673" s="1">
        <v>0.2</v>
      </c>
      <c r="R1673" s="2">
        <v>5.2125000000000004</v>
      </c>
      <c r="S1673" s="33">
        <f>Ahmed[[#This Row],[Profit]]-Ahmed[[#This Row],[Discount]]</f>
        <v>5.0125000000000002</v>
      </c>
    </row>
    <row r="1674" spans="1:19">
      <c r="A1674" s="1">
        <v>1672</v>
      </c>
      <c r="B1674" s="1" t="s">
        <v>130</v>
      </c>
      <c r="C1674" s="1" t="s">
        <v>58</v>
      </c>
      <c r="D1674" s="1" t="s">
        <v>1360</v>
      </c>
      <c r="E1674" s="1" t="s">
        <v>562</v>
      </c>
      <c r="F1674" s="1" t="s">
        <v>61</v>
      </c>
      <c r="G1674" s="1" t="s">
        <v>76</v>
      </c>
      <c r="H1674" s="33" t="str">
        <f>VLOOKUP(Ahmed[[#This Row],[Category]],Code!$C$2:$D$5,2,0)</f>
        <v>T-103</v>
      </c>
      <c r="I1674" s="1" t="s">
        <v>118</v>
      </c>
      <c r="J1674" t="s">
        <v>1124</v>
      </c>
      <c r="K1674" s="1">
        <v>58.58</v>
      </c>
      <c r="L1674" s="33">
        <f>Ahmed[[#This Row],[Sales]]*$L$1</f>
        <v>8787</v>
      </c>
      <c r="M1674" s="33"/>
      <c r="N16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74" s="33" t="str">
        <f>IF(Ahmed[[#This Row],[Sales]]&gt;=500,"High","low")</f>
        <v>low</v>
      </c>
      <c r="P1674" s="1">
        <v>2</v>
      </c>
      <c r="Q1674" s="1">
        <v>0</v>
      </c>
      <c r="R1674" s="2">
        <v>19.331399999999995</v>
      </c>
      <c r="S1674" s="33">
        <f>Ahmed[[#This Row],[Profit]]-Ahmed[[#This Row],[Discount]]</f>
        <v>19.331399999999995</v>
      </c>
    </row>
    <row r="1675" spans="1:19">
      <c r="A1675" s="1">
        <v>1673</v>
      </c>
      <c r="B1675" s="1" t="s">
        <v>65</v>
      </c>
      <c r="C1675" s="1" t="s">
        <v>49</v>
      </c>
      <c r="D1675" s="1" t="s">
        <v>1444</v>
      </c>
      <c r="E1675" s="1" t="s">
        <v>94</v>
      </c>
      <c r="F1675" s="1" t="s">
        <v>95</v>
      </c>
      <c r="G1675" s="1" t="s">
        <v>76</v>
      </c>
      <c r="H1675" s="33" t="str">
        <f>VLOOKUP(Ahmed[[#This Row],[Category]],Code!$C$2:$D$5,2,0)</f>
        <v>T-103</v>
      </c>
      <c r="I1675" s="1" t="s">
        <v>77</v>
      </c>
      <c r="J1675" t="s">
        <v>182</v>
      </c>
      <c r="K1675" s="1">
        <v>167.96800000000002</v>
      </c>
      <c r="L1675" s="33">
        <f>Ahmed[[#This Row],[Sales]]*$L$1</f>
        <v>25195.200000000004</v>
      </c>
      <c r="M1675" s="33"/>
      <c r="N16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75" s="33" t="str">
        <f>IF(Ahmed[[#This Row],[Sales]]&gt;=500,"High","low")</f>
        <v>low</v>
      </c>
      <c r="P1675" s="1">
        <v>4</v>
      </c>
      <c r="Q1675" s="1">
        <v>0.2</v>
      </c>
      <c r="R1675" s="2">
        <v>62.988</v>
      </c>
      <c r="S1675" s="33">
        <f>Ahmed[[#This Row],[Profit]]-Ahmed[[#This Row],[Discount]]</f>
        <v>62.787999999999997</v>
      </c>
    </row>
    <row r="1676" spans="1:19">
      <c r="A1676" s="1">
        <v>1674</v>
      </c>
      <c r="B1676" s="1" t="s">
        <v>130</v>
      </c>
      <c r="C1676" s="1" t="s">
        <v>49</v>
      </c>
      <c r="D1676" s="1" t="s">
        <v>1445</v>
      </c>
      <c r="E1676" s="1" t="s">
        <v>184</v>
      </c>
      <c r="F1676" s="1" t="s">
        <v>52</v>
      </c>
      <c r="G1676" s="1" t="s">
        <v>62</v>
      </c>
      <c r="H1676" s="33" t="str">
        <f>VLOOKUP(Ahmed[[#This Row],[Category]],Code!$C$2:$D$5,2,0)</f>
        <v>O-102</v>
      </c>
      <c r="I1676" s="1" t="s">
        <v>63</v>
      </c>
      <c r="J1676" t="s">
        <v>752</v>
      </c>
      <c r="K1676" s="1">
        <v>196.62</v>
      </c>
      <c r="L1676" s="33">
        <f>Ahmed[[#This Row],[Sales]]*$L$1</f>
        <v>29493</v>
      </c>
      <c r="M1676" s="33"/>
      <c r="N16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76" s="33" t="str">
        <f>IF(Ahmed[[#This Row],[Sales]]&gt;=500,"High","low")</f>
        <v>low</v>
      </c>
      <c r="P1676" s="1">
        <v>2</v>
      </c>
      <c r="Q1676" s="1">
        <v>0</v>
      </c>
      <c r="R1676" s="2">
        <v>96.343800000000002</v>
      </c>
      <c r="S1676" s="33">
        <f>Ahmed[[#This Row],[Profit]]-Ahmed[[#This Row],[Discount]]</f>
        <v>96.343800000000002</v>
      </c>
    </row>
    <row r="1677" spans="1:19">
      <c r="A1677" s="1">
        <v>1675</v>
      </c>
      <c r="B1677" s="1" t="s">
        <v>65</v>
      </c>
      <c r="C1677" s="1" t="s">
        <v>58</v>
      </c>
      <c r="D1677" s="1" t="s">
        <v>128</v>
      </c>
      <c r="E1677" s="1" t="s">
        <v>94</v>
      </c>
      <c r="F1677" s="1" t="s">
        <v>95</v>
      </c>
      <c r="G1677" s="1" t="s">
        <v>53</v>
      </c>
      <c r="H1677" s="33" t="str">
        <f>VLOOKUP(Ahmed[[#This Row],[Category]],Code!$C$2:$D$5,2,0)</f>
        <v>F-101</v>
      </c>
      <c r="I1677" s="1" t="s">
        <v>72</v>
      </c>
      <c r="J1677" t="s">
        <v>1218</v>
      </c>
      <c r="K1677" s="1">
        <v>21.936000000000003</v>
      </c>
      <c r="L1677" s="33">
        <f>Ahmed[[#This Row],[Sales]]*$L$1</f>
        <v>3290.4000000000005</v>
      </c>
      <c r="M1677" s="33"/>
      <c r="N16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77" s="33" t="str">
        <f>IF(Ahmed[[#This Row],[Sales]]&gt;=500,"High","low")</f>
        <v>low</v>
      </c>
      <c r="P1677" s="1">
        <v>2</v>
      </c>
      <c r="Q1677" s="1">
        <v>0.6</v>
      </c>
      <c r="R1677" s="2">
        <v>-10.419600000000003</v>
      </c>
      <c r="S1677" s="33">
        <f>Ahmed[[#This Row],[Profit]]-Ahmed[[#This Row],[Discount]]</f>
        <v>-11.019600000000002</v>
      </c>
    </row>
    <row r="1678" spans="1:19">
      <c r="A1678" s="1">
        <v>1676</v>
      </c>
      <c r="B1678" s="1" t="s">
        <v>65</v>
      </c>
      <c r="C1678" s="1" t="s">
        <v>58</v>
      </c>
      <c r="D1678" s="1" t="s">
        <v>128</v>
      </c>
      <c r="E1678" s="1" t="s">
        <v>94</v>
      </c>
      <c r="F1678" s="1" t="s">
        <v>95</v>
      </c>
      <c r="G1678" s="1" t="s">
        <v>62</v>
      </c>
      <c r="H1678" s="33" t="str">
        <f>VLOOKUP(Ahmed[[#This Row],[Category]],Code!$C$2:$D$5,2,0)</f>
        <v>O-102</v>
      </c>
      <c r="I1678" s="1" t="s">
        <v>79</v>
      </c>
      <c r="J1678" t="s">
        <v>1389</v>
      </c>
      <c r="K1678" s="1">
        <v>6.5879999999999992</v>
      </c>
      <c r="L1678" s="33">
        <f>Ahmed[[#This Row],[Sales]]*$L$1</f>
        <v>988.19999999999993</v>
      </c>
      <c r="M1678" s="33"/>
      <c r="N167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678" s="33" t="str">
        <f>IF(Ahmed[[#This Row],[Sales]]&gt;=500,"High","low")</f>
        <v>low</v>
      </c>
      <c r="P1678" s="1">
        <v>3</v>
      </c>
      <c r="Q1678" s="1">
        <v>0.8</v>
      </c>
      <c r="R1678" s="2">
        <v>-10.211400000000005</v>
      </c>
      <c r="S1678" s="33">
        <f>Ahmed[[#This Row],[Profit]]-Ahmed[[#This Row],[Discount]]</f>
        <v>-11.011400000000005</v>
      </c>
    </row>
    <row r="1679" spans="1:19">
      <c r="A1679" s="1">
        <v>1677</v>
      </c>
      <c r="B1679" s="1" t="s">
        <v>65</v>
      </c>
      <c r="C1679" s="1" t="s">
        <v>49</v>
      </c>
      <c r="D1679" s="1" t="s">
        <v>104</v>
      </c>
      <c r="E1679" s="1" t="s">
        <v>60</v>
      </c>
      <c r="F1679" s="1" t="s">
        <v>61</v>
      </c>
      <c r="G1679" s="1" t="s">
        <v>62</v>
      </c>
      <c r="H1679" s="33" t="str">
        <f>VLOOKUP(Ahmed[[#This Row],[Category]],Code!$C$2:$D$5,2,0)</f>
        <v>O-102</v>
      </c>
      <c r="I1679" s="1" t="s">
        <v>70</v>
      </c>
      <c r="J1679" t="s">
        <v>167</v>
      </c>
      <c r="K1679" s="1">
        <v>104.28</v>
      </c>
      <c r="L1679" s="33">
        <f>Ahmed[[#This Row],[Sales]]*$L$1</f>
        <v>15642</v>
      </c>
      <c r="M1679" s="33"/>
      <c r="N16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79" s="33" t="str">
        <f>IF(Ahmed[[#This Row],[Sales]]&gt;=500,"High","low")</f>
        <v>low</v>
      </c>
      <c r="P1679" s="1">
        <v>3</v>
      </c>
      <c r="Q1679" s="1">
        <v>0</v>
      </c>
      <c r="R1679" s="2">
        <v>26.069999999999993</v>
      </c>
      <c r="S1679" s="33">
        <f>Ahmed[[#This Row],[Profit]]-Ahmed[[#This Row],[Discount]]</f>
        <v>26.069999999999993</v>
      </c>
    </row>
    <row r="1680" spans="1:19">
      <c r="A1680" s="1">
        <v>1678</v>
      </c>
      <c r="B1680" s="1" t="s">
        <v>65</v>
      </c>
      <c r="C1680" s="1" t="s">
        <v>49</v>
      </c>
      <c r="D1680" s="1" t="s">
        <v>104</v>
      </c>
      <c r="E1680" s="1" t="s">
        <v>60</v>
      </c>
      <c r="F1680" s="1" t="s">
        <v>61</v>
      </c>
      <c r="G1680" s="1" t="s">
        <v>62</v>
      </c>
      <c r="H1680" s="33" t="str">
        <f>VLOOKUP(Ahmed[[#This Row],[Category]],Code!$C$2:$D$5,2,0)</f>
        <v>O-102</v>
      </c>
      <c r="I1680" s="1" t="s">
        <v>87</v>
      </c>
      <c r="J1680" t="s">
        <v>230</v>
      </c>
      <c r="K1680" s="1">
        <v>17.940000000000001</v>
      </c>
      <c r="L1680" s="33">
        <f>Ahmed[[#This Row],[Sales]]*$L$1</f>
        <v>2691</v>
      </c>
      <c r="M1680" s="33"/>
      <c r="N16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80" s="33" t="str">
        <f>IF(Ahmed[[#This Row],[Sales]]&gt;=500,"High","low")</f>
        <v>low</v>
      </c>
      <c r="P1680" s="1">
        <v>3</v>
      </c>
      <c r="Q1680" s="1">
        <v>0</v>
      </c>
      <c r="R1680" s="2">
        <v>8.7906000000000013</v>
      </c>
      <c r="S1680" s="33">
        <f>Ahmed[[#This Row],[Profit]]-Ahmed[[#This Row],[Discount]]</f>
        <v>8.7906000000000013</v>
      </c>
    </row>
    <row r="1681" spans="1:19">
      <c r="A1681" s="1">
        <v>1679</v>
      </c>
      <c r="B1681" s="1" t="s">
        <v>65</v>
      </c>
      <c r="C1681" s="1" t="s">
        <v>58</v>
      </c>
      <c r="D1681" s="1" t="s">
        <v>112</v>
      </c>
      <c r="E1681" s="1" t="s">
        <v>113</v>
      </c>
      <c r="F1681" s="1" t="s">
        <v>114</v>
      </c>
      <c r="G1681" s="1" t="s">
        <v>62</v>
      </c>
      <c r="H1681" s="33" t="str">
        <f>VLOOKUP(Ahmed[[#This Row],[Category]],Code!$C$2:$D$5,2,0)</f>
        <v>O-102</v>
      </c>
      <c r="I1681" s="1" t="s">
        <v>70</v>
      </c>
      <c r="J1681" t="s">
        <v>1181</v>
      </c>
      <c r="K1681" s="1">
        <v>64.784000000000006</v>
      </c>
      <c r="L1681" s="33">
        <f>Ahmed[[#This Row],[Sales]]*$L$1</f>
        <v>9717.6</v>
      </c>
      <c r="M1681" s="33"/>
      <c r="N16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81" s="33" t="str">
        <f>IF(Ahmed[[#This Row],[Sales]]&gt;=500,"High","low")</f>
        <v>low</v>
      </c>
      <c r="P1681" s="1">
        <v>1</v>
      </c>
      <c r="Q1681" s="1">
        <v>0.2</v>
      </c>
      <c r="R1681" s="2">
        <v>-14.576399999999996</v>
      </c>
      <c r="S1681" s="33">
        <f>Ahmed[[#This Row],[Profit]]-Ahmed[[#This Row],[Discount]]</f>
        <v>-14.776399999999995</v>
      </c>
    </row>
    <row r="1682" spans="1:19">
      <c r="A1682" s="1">
        <v>1680</v>
      </c>
      <c r="B1682" s="1" t="s">
        <v>65</v>
      </c>
      <c r="C1682" s="1" t="s">
        <v>58</v>
      </c>
      <c r="D1682" s="1" t="s">
        <v>112</v>
      </c>
      <c r="E1682" s="1" t="s">
        <v>113</v>
      </c>
      <c r="F1682" s="1" t="s">
        <v>114</v>
      </c>
      <c r="G1682" s="1" t="s">
        <v>76</v>
      </c>
      <c r="H1682" s="33" t="str">
        <f>VLOOKUP(Ahmed[[#This Row],[Category]],Code!$C$2:$D$5,2,0)</f>
        <v>T-103</v>
      </c>
      <c r="I1682" s="1" t="s">
        <v>77</v>
      </c>
      <c r="J1682" t="s">
        <v>1129</v>
      </c>
      <c r="K1682" s="1">
        <v>32.381999999999998</v>
      </c>
      <c r="L1682" s="33">
        <f>Ahmed[[#This Row],[Sales]]*$L$1</f>
        <v>4857.2999999999993</v>
      </c>
      <c r="M1682" s="33"/>
      <c r="N16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82" s="33" t="str">
        <f>IF(Ahmed[[#This Row],[Sales]]&gt;=500,"High","low")</f>
        <v>low</v>
      </c>
      <c r="P1682" s="1">
        <v>3</v>
      </c>
      <c r="Q1682" s="1">
        <v>0.4</v>
      </c>
      <c r="R1682" s="2">
        <v>4.3175999999999988</v>
      </c>
      <c r="S1682" s="33">
        <f>Ahmed[[#This Row],[Profit]]-Ahmed[[#This Row],[Discount]]</f>
        <v>3.9175999999999989</v>
      </c>
    </row>
    <row r="1683" spans="1:19">
      <c r="A1683" s="1">
        <v>1681</v>
      </c>
      <c r="B1683" s="1" t="s">
        <v>65</v>
      </c>
      <c r="C1683" s="1" t="s">
        <v>58</v>
      </c>
      <c r="D1683" s="1" t="s">
        <v>112</v>
      </c>
      <c r="E1683" s="1" t="s">
        <v>113</v>
      </c>
      <c r="F1683" s="1" t="s">
        <v>114</v>
      </c>
      <c r="G1683" s="1" t="s">
        <v>53</v>
      </c>
      <c r="H1683" s="33" t="str">
        <f>VLOOKUP(Ahmed[[#This Row],[Category]],Code!$C$2:$D$5,2,0)</f>
        <v>F-101</v>
      </c>
      <c r="I1683" s="1" t="s">
        <v>72</v>
      </c>
      <c r="J1683" t="s">
        <v>1446</v>
      </c>
      <c r="K1683" s="1">
        <v>42.368000000000002</v>
      </c>
      <c r="L1683" s="33">
        <f>Ahmed[[#This Row],[Sales]]*$L$1</f>
        <v>6355.2000000000007</v>
      </c>
      <c r="M1683" s="33"/>
      <c r="N16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83" s="33" t="str">
        <f>IF(Ahmed[[#This Row],[Sales]]&gt;=500,"High","low")</f>
        <v>low</v>
      </c>
      <c r="P1683" s="1">
        <v>2</v>
      </c>
      <c r="Q1683" s="1">
        <v>0.2</v>
      </c>
      <c r="R1683" s="2">
        <v>8.4735999999999958</v>
      </c>
      <c r="S1683" s="33">
        <f>Ahmed[[#This Row],[Profit]]-Ahmed[[#This Row],[Discount]]</f>
        <v>8.2735999999999965</v>
      </c>
    </row>
    <row r="1684" spans="1:19">
      <c r="A1684" s="1">
        <v>1682</v>
      </c>
      <c r="B1684" s="1" t="s">
        <v>65</v>
      </c>
      <c r="C1684" s="1" t="s">
        <v>58</v>
      </c>
      <c r="D1684" s="1" t="s">
        <v>112</v>
      </c>
      <c r="E1684" s="1" t="s">
        <v>113</v>
      </c>
      <c r="F1684" s="1" t="s">
        <v>114</v>
      </c>
      <c r="G1684" s="1" t="s">
        <v>76</v>
      </c>
      <c r="H1684" s="33" t="str">
        <f>VLOOKUP(Ahmed[[#This Row],[Category]],Code!$C$2:$D$5,2,0)</f>
        <v>T-103</v>
      </c>
      <c r="I1684" s="1" t="s">
        <v>313</v>
      </c>
      <c r="J1684" t="s">
        <v>1447</v>
      </c>
      <c r="K1684" s="1">
        <v>399.54</v>
      </c>
      <c r="L1684" s="33">
        <f>Ahmed[[#This Row],[Sales]]*$L$1</f>
        <v>59931</v>
      </c>
      <c r="M1684" s="33"/>
      <c r="N16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84" s="33" t="str">
        <f>IF(Ahmed[[#This Row],[Sales]]&gt;=500,"High","low")</f>
        <v>low</v>
      </c>
      <c r="P1684" s="1">
        <v>4</v>
      </c>
      <c r="Q1684" s="1">
        <v>0.7</v>
      </c>
      <c r="R1684" s="2">
        <v>-559.35599999999988</v>
      </c>
      <c r="S1684" s="33">
        <f>Ahmed[[#This Row],[Profit]]-Ahmed[[#This Row],[Discount]]</f>
        <v>-560.05599999999993</v>
      </c>
    </row>
    <row r="1685" spans="1:19">
      <c r="A1685" s="1">
        <v>1683</v>
      </c>
      <c r="B1685" s="1" t="s">
        <v>48</v>
      </c>
      <c r="C1685" s="1" t="s">
        <v>49</v>
      </c>
      <c r="D1685" s="1" t="s">
        <v>59</v>
      </c>
      <c r="E1685" s="1" t="s">
        <v>60</v>
      </c>
      <c r="F1685" s="1" t="s">
        <v>61</v>
      </c>
      <c r="G1685" s="1" t="s">
        <v>62</v>
      </c>
      <c r="H1685" s="33" t="str">
        <f>VLOOKUP(Ahmed[[#This Row],[Category]],Code!$C$2:$D$5,2,0)</f>
        <v>O-102</v>
      </c>
      <c r="I1685" s="1" t="s">
        <v>87</v>
      </c>
      <c r="J1685" t="s">
        <v>911</v>
      </c>
      <c r="K1685" s="1">
        <v>18.97</v>
      </c>
      <c r="L1685" s="33">
        <f>Ahmed[[#This Row],[Sales]]*$L$1</f>
        <v>2845.5</v>
      </c>
      <c r="M1685" s="33"/>
      <c r="N16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85" s="33" t="str">
        <f>IF(Ahmed[[#This Row],[Sales]]&gt;=500,"High","low")</f>
        <v>low</v>
      </c>
      <c r="P1685" s="1">
        <v>1</v>
      </c>
      <c r="Q1685" s="1">
        <v>0</v>
      </c>
      <c r="R1685" s="2">
        <v>9.105599999999999</v>
      </c>
      <c r="S1685" s="33">
        <f>Ahmed[[#This Row],[Profit]]-Ahmed[[#This Row],[Discount]]</f>
        <v>9.105599999999999</v>
      </c>
    </row>
    <row r="1686" spans="1:19">
      <c r="A1686" s="1">
        <v>1684</v>
      </c>
      <c r="B1686" s="1" t="s">
        <v>65</v>
      </c>
      <c r="C1686" s="1" t="s">
        <v>58</v>
      </c>
      <c r="D1686" s="1" t="s">
        <v>104</v>
      </c>
      <c r="E1686" s="1" t="s">
        <v>60</v>
      </c>
      <c r="F1686" s="1" t="s">
        <v>61</v>
      </c>
      <c r="G1686" s="1" t="s">
        <v>53</v>
      </c>
      <c r="H1686" s="33" t="str">
        <f>VLOOKUP(Ahmed[[#This Row],[Category]],Code!$C$2:$D$5,2,0)</f>
        <v>F-101</v>
      </c>
      <c r="I1686" s="1" t="s">
        <v>72</v>
      </c>
      <c r="J1686" t="s">
        <v>896</v>
      </c>
      <c r="K1686" s="1">
        <v>14.82</v>
      </c>
      <c r="L1686" s="33">
        <f>Ahmed[[#This Row],[Sales]]*$L$1</f>
        <v>2223</v>
      </c>
      <c r="M1686" s="33"/>
      <c r="N16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86" s="33" t="str">
        <f>IF(Ahmed[[#This Row],[Sales]]&gt;=500,"High","low")</f>
        <v>low</v>
      </c>
      <c r="P1686" s="1">
        <v>3</v>
      </c>
      <c r="Q1686" s="1">
        <v>0</v>
      </c>
      <c r="R1686" s="2">
        <v>6.224400000000001</v>
      </c>
      <c r="S1686" s="33">
        <f>Ahmed[[#This Row],[Profit]]-Ahmed[[#This Row],[Discount]]</f>
        <v>6.224400000000001</v>
      </c>
    </row>
    <row r="1687" spans="1:19">
      <c r="A1687" s="1">
        <v>1685</v>
      </c>
      <c r="B1687" s="1" t="s">
        <v>130</v>
      </c>
      <c r="C1687" s="1" t="s">
        <v>58</v>
      </c>
      <c r="D1687" s="1" t="s">
        <v>112</v>
      </c>
      <c r="E1687" s="1" t="s">
        <v>113</v>
      </c>
      <c r="F1687" s="1" t="s">
        <v>114</v>
      </c>
      <c r="G1687" s="1" t="s">
        <v>62</v>
      </c>
      <c r="H1687" s="33" t="str">
        <f>VLOOKUP(Ahmed[[#This Row],[Category]],Code!$C$2:$D$5,2,0)</f>
        <v>O-102</v>
      </c>
      <c r="I1687" s="1" t="s">
        <v>81</v>
      </c>
      <c r="J1687" t="s">
        <v>1448</v>
      </c>
      <c r="K1687" s="1">
        <v>99.28</v>
      </c>
      <c r="L1687" s="33">
        <f>Ahmed[[#This Row],[Sales]]*$L$1</f>
        <v>14892</v>
      </c>
      <c r="M1687" s="33"/>
      <c r="N16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87" s="33" t="str">
        <f>IF(Ahmed[[#This Row],[Sales]]&gt;=500,"High","low")</f>
        <v>low</v>
      </c>
      <c r="P1687" s="1">
        <v>2</v>
      </c>
      <c r="Q1687" s="1">
        <v>0.2</v>
      </c>
      <c r="R1687" s="2">
        <v>12.409999999999989</v>
      </c>
      <c r="S1687" s="33">
        <f>Ahmed[[#This Row],[Profit]]-Ahmed[[#This Row],[Discount]]</f>
        <v>12.20999999999999</v>
      </c>
    </row>
    <row r="1688" spans="1:19">
      <c r="A1688" s="1">
        <v>1686</v>
      </c>
      <c r="B1688" s="1" t="s">
        <v>130</v>
      </c>
      <c r="C1688" s="1" t="s">
        <v>58</v>
      </c>
      <c r="D1688" s="1" t="s">
        <v>112</v>
      </c>
      <c r="E1688" s="1" t="s">
        <v>113</v>
      </c>
      <c r="F1688" s="1" t="s">
        <v>114</v>
      </c>
      <c r="G1688" s="1" t="s">
        <v>62</v>
      </c>
      <c r="H1688" s="33" t="str">
        <f>VLOOKUP(Ahmed[[#This Row],[Category]],Code!$C$2:$D$5,2,0)</f>
        <v>O-102</v>
      </c>
      <c r="I1688" s="1" t="s">
        <v>79</v>
      </c>
      <c r="J1688" t="s">
        <v>1238</v>
      </c>
      <c r="K1688" s="1">
        <v>1.1880000000000002</v>
      </c>
      <c r="L1688" s="33">
        <f>Ahmed[[#This Row],[Sales]]*$L$1</f>
        <v>178.20000000000002</v>
      </c>
      <c r="M1688" s="33"/>
      <c r="N1688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688" s="33" t="str">
        <f>IF(Ahmed[[#This Row],[Sales]]&gt;=500,"High","low")</f>
        <v>low</v>
      </c>
      <c r="P1688" s="1">
        <v>2</v>
      </c>
      <c r="Q1688" s="1">
        <v>0.7</v>
      </c>
      <c r="R1688" s="2">
        <v>-0.98999999999999977</v>
      </c>
      <c r="S1688" s="33">
        <f>Ahmed[[#This Row],[Profit]]-Ahmed[[#This Row],[Discount]]</f>
        <v>-1.6899999999999997</v>
      </c>
    </row>
    <row r="1689" spans="1:19">
      <c r="A1689" s="1">
        <v>1687</v>
      </c>
      <c r="B1689" s="1" t="s">
        <v>130</v>
      </c>
      <c r="C1689" s="1" t="s">
        <v>58</v>
      </c>
      <c r="D1689" s="1" t="s">
        <v>112</v>
      </c>
      <c r="E1689" s="1" t="s">
        <v>113</v>
      </c>
      <c r="F1689" s="1" t="s">
        <v>114</v>
      </c>
      <c r="G1689" s="1" t="s">
        <v>62</v>
      </c>
      <c r="H1689" s="33" t="str">
        <f>VLOOKUP(Ahmed[[#This Row],[Category]],Code!$C$2:$D$5,2,0)</f>
        <v>O-102</v>
      </c>
      <c r="I1689" s="1" t="s">
        <v>79</v>
      </c>
      <c r="J1689" t="s">
        <v>1449</v>
      </c>
      <c r="K1689" s="1">
        <v>7.5180000000000007</v>
      </c>
      <c r="L1689" s="33">
        <f>Ahmed[[#This Row],[Sales]]*$L$1</f>
        <v>1127.7</v>
      </c>
      <c r="M1689" s="33"/>
      <c r="N168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89" s="33" t="str">
        <f>IF(Ahmed[[#This Row],[Sales]]&gt;=500,"High","low")</f>
        <v>low</v>
      </c>
      <c r="P1689" s="1">
        <v>2</v>
      </c>
      <c r="Q1689" s="1">
        <v>0.7</v>
      </c>
      <c r="R1689" s="2">
        <v>-5.7637999999999998</v>
      </c>
      <c r="S1689" s="33">
        <f>Ahmed[[#This Row],[Profit]]-Ahmed[[#This Row],[Discount]]</f>
        <v>-6.4638</v>
      </c>
    </row>
    <row r="1690" spans="1:19">
      <c r="A1690" s="1">
        <v>1688</v>
      </c>
      <c r="B1690" s="1" t="s">
        <v>130</v>
      </c>
      <c r="C1690" s="1" t="s">
        <v>49</v>
      </c>
      <c r="D1690" s="1" t="s">
        <v>112</v>
      </c>
      <c r="E1690" s="1" t="s">
        <v>113</v>
      </c>
      <c r="F1690" s="1" t="s">
        <v>114</v>
      </c>
      <c r="G1690" s="1" t="s">
        <v>62</v>
      </c>
      <c r="H1690" s="33" t="str">
        <f>VLOOKUP(Ahmed[[#This Row],[Category]],Code!$C$2:$D$5,2,0)</f>
        <v>O-102</v>
      </c>
      <c r="I1690" s="1" t="s">
        <v>87</v>
      </c>
      <c r="J1690" t="s">
        <v>1028</v>
      </c>
      <c r="K1690" s="1">
        <v>10.368000000000002</v>
      </c>
      <c r="L1690" s="33">
        <f>Ahmed[[#This Row],[Sales]]*$L$1</f>
        <v>1555.2000000000003</v>
      </c>
      <c r="M1690" s="33"/>
      <c r="N169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90" s="33" t="str">
        <f>IF(Ahmed[[#This Row],[Sales]]&gt;=500,"High","low")</f>
        <v>low</v>
      </c>
      <c r="P1690" s="1">
        <v>2</v>
      </c>
      <c r="Q1690" s="1">
        <v>0.2</v>
      </c>
      <c r="R1690" s="2">
        <v>3.6288</v>
      </c>
      <c r="S1690" s="33">
        <f>Ahmed[[#This Row],[Profit]]-Ahmed[[#This Row],[Discount]]</f>
        <v>3.4287999999999998</v>
      </c>
    </row>
    <row r="1691" spans="1:19">
      <c r="A1691" s="1">
        <v>1689</v>
      </c>
      <c r="B1691" s="1" t="s">
        <v>130</v>
      </c>
      <c r="C1691" s="1" t="s">
        <v>49</v>
      </c>
      <c r="D1691" s="1" t="s">
        <v>112</v>
      </c>
      <c r="E1691" s="1" t="s">
        <v>113</v>
      </c>
      <c r="F1691" s="1" t="s">
        <v>114</v>
      </c>
      <c r="G1691" s="1" t="s">
        <v>53</v>
      </c>
      <c r="H1691" s="33" t="str">
        <f>VLOOKUP(Ahmed[[#This Row],[Category]],Code!$C$2:$D$5,2,0)</f>
        <v>F-101</v>
      </c>
      <c r="I1691" s="1" t="s">
        <v>72</v>
      </c>
      <c r="J1691" t="s">
        <v>891</v>
      </c>
      <c r="K1691" s="1">
        <v>310.88000000000005</v>
      </c>
      <c r="L1691" s="33">
        <f>Ahmed[[#This Row],[Sales]]*$L$1</f>
        <v>46632.000000000007</v>
      </c>
      <c r="M1691" s="33"/>
      <c r="N16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91" s="33" t="str">
        <f>IF(Ahmed[[#This Row],[Sales]]&gt;=500,"High","low")</f>
        <v>low</v>
      </c>
      <c r="P1691" s="1">
        <v>2</v>
      </c>
      <c r="Q1691" s="1">
        <v>0.2</v>
      </c>
      <c r="R1691" s="2">
        <v>23.315999999999988</v>
      </c>
      <c r="S1691" s="33">
        <f>Ahmed[[#This Row],[Profit]]-Ahmed[[#This Row],[Discount]]</f>
        <v>23.115999999999989</v>
      </c>
    </row>
    <row r="1692" spans="1:19">
      <c r="A1692" s="1">
        <v>1690</v>
      </c>
      <c r="B1692" s="1" t="s">
        <v>65</v>
      </c>
      <c r="C1692" s="1" t="s">
        <v>49</v>
      </c>
      <c r="D1692" s="1" t="s">
        <v>112</v>
      </c>
      <c r="E1692" s="1" t="s">
        <v>113</v>
      </c>
      <c r="F1692" s="1" t="s">
        <v>114</v>
      </c>
      <c r="G1692" s="1" t="s">
        <v>53</v>
      </c>
      <c r="H1692" s="33" t="str">
        <f>VLOOKUP(Ahmed[[#This Row],[Category]],Code!$C$2:$D$5,2,0)</f>
        <v>F-101</v>
      </c>
      <c r="I1692" s="1" t="s">
        <v>68</v>
      </c>
      <c r="J1692" t="s">
        <v>83</v>
      </c>
      <c r="K1692" s="1">
        <v>853.09199999999987</v>
      </c>
      <c r="L1692" s="33">
        <f>Ahmed[[#This Row],[Sales]]*$L$1</f>
        <v>127963.79999999997</v>
      </c>
      <c r="M1692" s="33"/>
      <c r="N16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92" s="33" t="str">
        <f>IF(Ahmed[[#This Row],[Sales]]&gt;=500,"High","low")</f>
        <v>High</v>
      </c>
      <c r="P1692" s="1">
        <v>6</v>
      </c>
      <c r="Q1692" s="1">
        <v>0.4</v>
      </c>
      <c r="R1692" s="2">
        <v>-227.49120000000016</v>
      </c>
      <c r="S1692" s="33">
        <f>Ahmed[[#This Row],[Profit]]-Ahmed[[#This Row],[Discount]]</f>
        <v>-227.89120000000017</v>
      </c>
    </row>
    <row r="1693" spans="1:19">
      <c r="A1693" s="1">
        <v>1691</v>
      </c>
      <c r="B1693" s="1" t="s">
        <v>65</v>
      </c>
      <c r="C1693" s="1" t="s">
        <v>49</v>
      </c>
      <c r="D1693" s="1" t="s">
        <v>1450</v>
      </c>
      <c r="E1693" s="1" t="s">
        <v>156</v>
      </c>
      <c r="F1693" s="1" t="s">
        <v>95</v>
      </c>
      <c r="G1693" s="1" t="s">
        <v>62</v>
      </c>
      <c r="H1693" s="33" t="str">
        <f>VLOOKUP(Ahmed[[#This Row],[Category]],Code!$C$2:$D$5,2,0)</f>
        <v>O-102</v>
      </c>
      <c r="I1693" s="1" t="s">
        <v>87</v>
      </c>
      <c r="J1693" t="s">
        <v>1417</v>
      </c>
      <c r="K1693" s="1">
        <v>33.450000000000003</v>
      </c>
      <c r="L1693" s="33">
        <f>Ahmed[[#This Row],[Sales]]*$L$1</f>
        <v>5017.5</v>
      </c>
      <c r="M1693" s="33"/>
      <c r="N16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93" s="33" t="str">
        <f>IF(Ahmed[[#This Row],[Sales]]&gt;=500,"High","low")</f>
        <v>low</v>
      </c>
      <c r="P1693" s="1">
        <v>5</v>
      </c>
      <c r="Q1693" s="1">
        <v>0</v>
      </c>
      <c r="R1693" s="2">
        <v>15.387</v>
      </c>
      <c r="S1693" s="33">
        <f>Ahmed[[#This Row],[Profit]]-Ahmed[[#This Row],[Discount]]</f>
        <v>15.387</v>
      </c>
    </row>
    <row r="1694" spans="1:19">
      <c r="A1694" s="1">
        <v>1692</v>
      </c>
      <c r="B1694" s="1" t="s">
        <v>65</v>
      </c>
      <c r="C1694" s="1" t="s">
        <v>49</v>
      </c>
      <c r="D1694" s="1" t="s">
        <v>1450</v>
      </c>
      <c r="E1694" s="1" t="s">
        <v>156</v>
      </c>
      <c r="F1694" s="1" t="s">
        <v>95</v>
      </c>
      <c r="G1694" s="1" t="s">
        <v>62</v>
      </c>
      <c r="H1694" s="33" t="str">
        <f>VLOOKUP(Ahmed[[#This Row],[Category]],Code!$C$2:$D$5,2,0)</f>
        <v>O-102</v>
      </c>
      <c r="I1694" s="1" t="s">
        <v>79</v>
      </c>
      <c r="J1694" t="s">
        <v>194</v>
      </c>
      <c r="K1694" s="1">
        <v>10.4</v>
      </c>
      <c r="L1694" s="33">
        <f>Ahmed[[#This Row],[Sales]]*$L$1</f>
        <v>1560</v>
      </c>
      <c r="M1694" s="33"/>
      <c r="N169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694" s="33" t="str">
        <f>IF(Ahmed[[#This Row],[Sales]]&gt;=500,"High","low")</f>
        <v>low</v>
      </c>
      <c r="P1694" s="1">
        <v>5</v>
      </c>
      <c r="Q1694" s="1">
        <v>0</v>
      </c>
      <c r="R1694" s="2">
        <v>5.0960000000000001</v>
      </c>
      <c r="S1694" s="33">
        <f>Ahmed[[#This Row],[Profit]]-Ahmed[[#This Row],[Discount]]</f>
        <v>5.0960000000000001</v>
      </c>
    </row>
    <row r="1695" spans="1:19">
      <c r="A1695" s="1">
        <v>1693</v>
      </c>
      <c r="B1695" s="1" t="s">
        <v>65</v>
      </c>
      <c r="C1695" s="1" t="s">
        <v>49</v>
      </c>
      <c r="D1695" s="1" t="s">
        <v>247</v>
      </c>
      <c r="E1695" s="1" t="s">
        <v>248</v>
      </c>
      <c r="F1695" s="1" t="s">
        <v>114</v>
      </c>
      <c r="G1695" s="1" t="s">
        <v>53</v>
      </c>
      <c r="H1695" s="33" t="str">
        <f>VLOOKUP(Ahmed[[#This Row],[Category]],Code!$C$2:$D$5,2,0)</f>
        <v>F-101</v>
      </c>
      <c r="I1695" s="1" t="s">
        <v>72</v>
      </c>
      <c r="J1695" t="s">
        <v>736</v>
      </c>
      <c r="K1695" s="1">
        <v>21.880000000000003</v>
      </c>
      <c r="L1695" s="33">
        <f>Ahmed[[#This Row],[Sales]]*$L$1</f>
        <v>3282.0000000000005</v>
      </c>
      <c r="M1695" s="33"/>
      <c r="N16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95" s="33" t="str">
        <f>IF(Ahmed[[#This Row],[Sales]]&gt;=500,"High","low")</f>
        <v>low</v>
      </c>
      <c r="P1695" s="1">
        <v>5</v>
      </c>
      <c r="Q1695" s="1">
        <v>0.2</v>
      </c>
      <c r="R1695" s="2">
        <v>6.2904999999999998</v>
      </c>
      <c r="S1695" s="33">
        <f>Ahmed[[#This Row],[Profit]]-Ahmed[[#This Row],[Discount]]</f>
        <v>6.0904999999999996</v>
      </c>
    </row>
    <row r="1696" spans="1:19">
      <c r="A1696" s="1">
        <v>1694</v>
      </c>
      <c r="B1696" s="1" t="s">
        <v>48</v>
      </c>
      <c r="C1696" s="1" t="s">
        <v>92</v>
      </c>
      <c r="D1696" s="1" t="s">
        <v>1444</v>
      </c>
      <c r="E1696" s="1" t="s">
        <v>94</v>
      </c>
      <c r="F1696" s="1" t="s">
        <v>95</v>
      </c>
      <c r="G1696" s="1" t="s">
        <v>76</v>
      </c>
      <c r="H1696" s="33" t="str">
        <f>VLOOKUP(Ahmed[[#This Row],[Category]],Code!$C$2:$D$5,2,0)</f>
        <v>T-103</v>
      </c>
      <c r="I1696" s="1" t="s">
        <v>118</v>
      </c>
      <c r="J1696" t="s">
        <v>1451</v>
      </c>
      <c r="K1696" s="1">
        <v>13.616</v>
      </c>
      <c r="L1696" s="33">
        <f>Ahmed[[#This Row],[Sales]]*$L$1</f>
        <v>2042.3999999999999</v>
      </c>
      <c r="M1696" s="33"/>
      <c r="N16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96" s="33" t="str">
        <f>IF(Ahmed[[#This Row],[Sales]]&gt;=500,"High","low")</f>
        <v>low</v>
      </c>
      <c r="P1696" s="1">
        <v>2</v>
      </c>
      <c r="Q1696" s="1">
        <v>0.2</v>
      </c>
      <c r="R1696" s="2">
        <v>3.5742000000000012</v>
      </c>
      <c r="S1696" s="33">
        <f>Ahmed[[#This Row],[Profit]]-Ahmed[[#This Row],[Discount]]</f>
        <v>3.374200000000001</v>
      </c>
    </row>
    <row r="1697" spans="1:19">
      <c r="A1697" s="1">
        <v>1695</v>
      </c>
      <c r="B1697" s="1" t="s">
        <v>48</v>
      </c>
      <c r="C1697" s="1" t="s">
        <v>92</v>
      </c>
      <c r="D1697" s="1" t="s">
        <v>1452</v>
      </c>
      <c r="E1697" s="1" t="s">
        <v>351</v>
      </c>
      <c r="F1697" s="1" t="s">
        <v>114</v>
      </c>
      <c r="G1697" s="1" t="s">
        <v>76</v>
      </c>
      <c r="H1697" s="33" t="str">
        <f>VLOOKUP(Ahmed[[#This Row],[Category]],Code!$C$2:$D$5,2,0)</f>
        <v>T-103</v>
      </c>
      <c r="I1697" s="1" t="s">
        <v>118</v>
      </c>
      <c r="J1697" t="s">
        <v>1453</v>
      </c>
      <c r="K1697" s="1">
        <v>63.96</v>
      </c>
      <c r="L1697" s="33">
        <f>Ahmed[[#This Row],[Sales]]*$L$1</f>
        <v>9594</v>
      </c>
      <c r="M1697" s="33"/>
      <c r="N16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97" s="33" t="str">
        <f>IF(Ahmed[[#This Row],[Sales]]&gt;=500,"High","low")</f>
        <v>low</v>
      </c>
      <c r="P1697" s="1">
        <v>4</v>
      </c>
      <c r="Q1697" s="1">
        <v>0</v>
      </c>
      <c r="R1697" s="2">
        <v>19.827599999999997</v>
      </c>
      <c r="S1697" s="33">
        <f>Ahmed[[#This Row],[Profit]]-Ahmed[[#This Row],[Discount]]</f>
        <v>19.827599999999997</v>
      </c>
    </row>
    <row r="1698" spans="1:19">
      <c r="A1698" s="1">
        <v>1696</v>
      </c>
      <c r="B1698" s="1" t="s">
        <v>48</v>
      </c>
      <c r="C1698" s="1" t="s">
        <v>92</v>
      </c>
      <c r="D1698" s="1" t="s">
        <v>1452</v>
      </c>
      <c r="E1698" s="1" t="s">
        <v>351</v>
      </c>
      <c r="F1698" s="1" t="s">
        <v>114</v>
      </c>
      <c r="G1698" s="1" t="s">
        <v>62</v>
      </c>
      <c r="H1698" s="33" t="str">
        <f>VLOOKUP(Ahmed[[#This Row],[Category]],Code!$C$2:$D$5,2,0)</f>
        <v>O-102</v>
      </c>
      <c r="I1698" s="1" t="s">
        <v>79</v>
      </c>
      <c r="J1698" t="s">
        <v>505</v>
      </c>
      <c r="K1698" s="1">
        <v>14.46</v>
      </c>
      <c r="L1698" s="33">
        <f>Ahmed[[#This Row],[Sales]]*$L$1</f>
        <v>2169</v>
      </c>
      <c r="M1698" s="33"/>
      <c r="N16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98" s="33" t="str">
        <f>IF(Ahmed[[#This Row],[Sales]]&gt;=500,"High","low")</f>
        <v>low</v>
      </c>
      <c r="P1698" s="1">
        <v>3</v>
      </c>
      <c r="Q1698" s="1">
        <v>0</v>
      </c>
      <c r="R1698" s="2">
        <v>7.0853999999999999</v>
      </c>
      <c r="S1698" s="33">
        <f>Ahmed[[#This Row],[Profit]]-Ahmed[[#This Row],[Discount]]</f>
        <v>7.0853999999999999</v>
      </c>
    </row>
    <row r="1699" spans="1:19">
      <c r="A1699" s="1">
        <v>1697</v>
      </c>
      <c r="B1699" s="1" t="s">
        <v>48</v>
      </c>
      <c r="C1699" s="1" t="s">
        <v>92</v>
      </c>
      <c r="D1699" s="1" t="s">
        <v>1452</v>
      </c>
      <c r="E1699" s="1" t="s">
        <v>351</v>
      </c>
      <c r="F1699" s="1" t="s">
        <v>114</v>
      </c>
      <c r="G1699" s="1" t="s">
        <v>76</v>
      </c>
      <c r="H1699" s="33" t="str">
        <f>VLOOKUP(Ahmed[[#This Row],[Category]],Code!$C$2:$D$5,2,0)</f>
        <v>T-103</v>
      </c>
      <c r="I1699" s="1" t="s">
        <v>77</v>
      </c>
      <c r="J1699" t="s">
        <v>182</v>
      </c>
      <c r="K1699" s="1">
        <v>104.98</v>
      </c>
      <c r="L1699" s="33">
        <f>Ahmed[[#This Row],[Sales]]*$L$1</f>
        <v>15747</v>
      </c>
      <c r="M1699" s="33"/>
      <c r="N16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699" s="33" t="str">
        <f>IF(Ahmed[[#This Row],[Sales]]&gt;=500,"High","low")</f>
        <v>low</v>
      </c>
      <c r="P1699" s="1">
        <v>2</v>
      </c>
      <c r="Q1699" s="1">
        <v>0</v>
      </c>
      <c r="R1699" s="2">
        <v>52.49</v>
      </c>
      <c r="S1699" s="33">
        <f>Ahmed[[#This Row],[Profit]]-Ahmed[[#This Row],[Discount]]</f>
        <v>52.49</v>
      </c>
    </row>
    <row r="1700" spans="1:19">
      <c r="A1700" s="1">
        <v>1698</v>
      </c>
      <c r="B1700" s="1" t="s">
        <v>65</v>
      </c>
      <c r="C1700" s="1" t="s">
        <v>49</v>
      </c>
      <c r="D1700" s="1" t="s">
        <v>59</v>
      </c>
      <c r="E1700" s="1" t="s">
        <v>60</v>
      </c>
      <c r="F1700" s="1" t="s">
        <v>61</v>
      </c>
      <c r="G1700" s="1" t="s">
        <v>62</v>
      </c>
      <c r="H1700" s="33" t="str">
        <f>VLOOKUP(Ahmed[[#This Row],[Category]],Code!$C$2:$D$5,2,0)</f>
        <v>O-102</v>
      </c>
      <c r="I1700" s="1" t="s">
        <v>81</v>
      </c>
      <c r="J1700" t="s">
        <v>924</v>
      </c>
      <c r="K1700" s="1">
        <v>106.96</v>
      </c>
      <c r="L1700" s="33">
        <f>Ahmed[[#This Row],[Sales]]*$L$1</f>
        <v>16043.999999999998</v>
      </c>
      <c r="M1700" s="33"/>
      <c r="N17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00" s="33" t="str">
        <f>IF(Ahmed[[#This Row],[Sales]]&gt;=500,"High","low")</f>
        <v>low</v>
      </c>
      <c r="P1700" s="1">
        <v>2</v>
      </c>
      <c r="Q1700" s="1">
        <v>0</v>
      </c>
      <c r="R1700" s="2">
        <v>31.018399999999986</v>
      </c>
      <c r="S1700" s="33">
        <f>Ahmed[[#This Row],[Profit]]-Ahmed[[#This Row],[Discount]]</f>
        <v>31.018399999999986</v>
      </c>
    </row>
    <row r="1701" spans="1:19">
      <c r="A1701" s="1">
        <v>1699</v>
      </c>
      <c r="B1701" s="1" t="s">
        <v>65</v>
      </c>
      <c r="C1701" s="1" t="s">
        <v>49</v>
      </c>
      <c r="D1701" s="1" t="s">
        <v>59</v>
      </c>
      <c r="E1701" s="1" t="s">
        <v>60</v>
      </c>
      <c r="F1701" s="1" t="s">
        <v>61</v>
      </c>
      <c r="G1701" s="1" t="s">
        <v>62</v>
      </c>
      <c r="H1701" s="33" t="str">
        <f>VLOOKUP(Ahmed[[#This Row],[Category]],Code!$C$2:$D$5,2,0)</f>
        <v>O-102</v>
      </c>
      <c r="I1701" s="1" t="s">
        <v>63</v>
      </c>
      <c r="J1701" t="s">
        <v>1454</v>
      </c>
      <c r="K1701" s="1">
        <v>21.560000000000002</v>
      </c>
      <c r="L1701" s="33">
        <f>Ahmed[[#This Row],[Sales]]*$L$1</f>
        <v>3234.0000000000005</v>
      </c>
      <c r="M1701" s="33"/>
      <c r="N17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01" s="33" t="str">
        <f>IF(Ahmed[[#This Row],[Sales]]&gt;=500,"High","low")</f>
        <v>low</v>
      </c>
      <c r="P1701" s="1">
        <v>7</v>
      </c>
      <c r="Q1701" s="1">
        <v>0</v>
      </c>
      <c r="R1701" s="2">
        <v>10.348799999999999</v>
      </c>
      <c r="S1701" s="33">
        <f>Ahmed[[#This Row],[Profit]]-Ahmed[[#This Row],[Discount]]</f>
        <v>10.348799999999999</v>
      </c>
    </row>
    <row r="1702" spans="1:19">
      <c r="A1702" s="1">
        <v>1700</v>
      </c>
      <c r="B1702" s="1" t="s">
        <v>48</v>
      </c>
      <c r="C1702" s="1" t="s">
        <v>49</v>
      </c>
      <c r="D1702" s="1" t="s">
        <v>89</v>
      </c>
      <c r="E1702" s="1" t="s">
        <v>90</v>
      </c>
      <c r="F1702" s="1" t="s">
        <v>61</v>
      </c>
      <c r="G1702" s="1" t="s">
        <v>53</v>
      </c>
      <c r="H1702" s="33" t="str">
        <f>VLOOKUP(Ahmed[[#This Row],[Category]],Code!$C$2:$D$5,2,0)</f>
        <v>F-101</v>
      </c>
      <c r="I1702" s="1" t="s">
        <v>68</v>
      </c>
      <c r="J1702" t="s">
        <v>1138</v>
      </c>
      <c r="K1702" s="1">
        <v>515.88</v>
      </c>
      <c r="L1702" s="33">
        <f>Ahmed[[#This Row],[Sales]]*$L$1</f>
        <v>77382</v>
      </c>
      <c r="M1702" s="33"/>
      <c r="N17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02" s="33" t="str">
        <f>IF(Ahmed[[#This Row],[Sales]]&gt;=500,"High","low")</f>
        <v>High</v>
      </c>
      <c r="P1702" s="1">
        <v>6</v>
      </c>
      <c r="Q1702" s="1">
        <v>0</v>
      </c>
      <c r="R1702" s="2">
        <v>113.49359999999999</v>
      </c>
      <c r="S1702" s="33">
        <f>Ahmed[[#This Row],[Profit]]-Ahmed[[#This Row],[Discount]]</f>
        <v>113.49359999999999</v>
      </c>
    </row>
    <row r="1703" spans="1:19">
      <c r="A1703" s="1">
        <v>1701</v>
      </c>
      <c r="B1703" s="1" t="s">
        <v>48</v>
      </c>
      <c r="C1703" s="1" t="s">
        <v>49</v>
      </c>
      <c r="D1703" s="1" t="s">
        <v>161</v>
      </c>
      <c r="E1703" s="1" t="s">
        <v>162</v>
      </c>
      <c r="F1703" s="1" t="s">
        <v>114</v>
      </c>
      <c r="G1703" s="1" t="s">
        <v>62</v>
      </c>
      <c r="H1703" s="33" t="str">
        <f>VLOOKUP(Ahmed[[#This Row],[Category]],Code!$C$2:$D$5,2,0)</f>
        <v>O-102</v>
      </c>
      <c r="I1703" s="1" t="s">
        <v>79</v>
      </c>
      <c r="J1703" t="s">
        <v>1072</v>
      </c>
      <c r="K1703" s="1">
        <v>11.808</v>
      </c>
      <c r="L1703" s="33">
        <f>Ahmed[[#This Row],[Sales]]*$L$1</f>
        <v>1771.2</v>
      </c>
      <c r="M1703" s="33"/>
      <c r="N170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03" s="33" t="str">
        <f>IF(Ahmed[[#This Row],[Sales]]&gt;=500,"High","low")</f>
        <v>low</v>
      </c>
      <c r="P1703" s="1">
        <v>2</v>
      </c>
      <c r="Q1703" s="1">
        <v>0.2</v>
      </c>
      <c r="R1703" s="2">
        <v>4.2804000000000002</v>
      </c>
      <c r="S1703" s="33">
        <f>Ahmed[[#This Row],[Profit]]-Ahmed[[#This Row],[Discount]]</f>
        <v>4.0804</v>
      </c>
    </row>
    <row r="1704" spans="1:19">
      <c r="A1704" s="1">
        <v>1702</v>
      </c>
      <c r="B1704" s="1" t="s">
        <v>48</v>
      </c>
      <c r="C1704" s="1" t="s">
        <v>49</v>
      </c>
      <c r="D1704" s="1" t="s">
        <v>161</v>
      </c>
      <c r="E1704" s="1" t="s">
        <v>162</v>
      </c>
      <c r="F1704" s="1" t="s">
        <v>114</v>
      </c>
      <c r="G1704" s="1" t="s">
        <v>53</v>
      </c>
      <c r="H1704" s="33" t="str">
        <f>VLOOKUP(Ahmed[[#This Row],[Category]],Code!$C$2:$D$5,2,0)</f>
        <v>F-101</v>
      </c>
      <c r="I1704" s="1" t="s">
        <v>56</v>
      </c>
      <c r="J1704" t="s">
        <v>707</v>
      </c>
      <c r="K1704" s="1">
        <v>1931.04</v>
      </c>
      <c r="L1704" s="33">
        <f>Ahmed[[#This Row],[Sales]]*$L$1</f>
        <v>289656</v>
      </c>
      <c r="M1704" s="33"/>
      <c r="N17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04" s="33" t="str">
        <f>IF(Ahmed[[#This Row],[Sales]]&gt;=500,"High","low")</f>
        <v>High</v>
      </c>
      <c r="P1704" s="1">
        <v>9</v>
      </c>
      <c r="Q1704" s="1">
        <v>0.1</v>
      </c>
      <c r="R1704" s="2">
        <v>321.83999999999992</v>
      </c>
      <c r="S1704" s="33">
        <f>Ahmed[[#This Row],[Profit]]-Ahmed[[#This Row],[Discount]]</f>
        <v>321.7399999999999</v>
      </c>
    </row>
    <row r="1705" spans="1:19">
      <c r="A1705" s="1">
        <v>1703</v>
      </c>
      <c r="B1705" s="1" t="s">
        <v>48</v>
      </c>
      <c r="C1705" s="1" t="s">
        <v>49</v>
      </c>
      <c r="D1705" s="1" t="s">
        <v>161</v>
      </c>
      <c r="E1705" s="1" t="s">
        <v>162</v>
      </c>
      <c r="F1705" s="1" t="s">
        <v>114</v>
      </c>
      <c r="G1705" s="1" t="s">
        <v>62</v>
      </c>
      <c r="H1705" s="33" t="str">
        <f>VLOOKUP(Ahmed[[#This Row],[Category]],Code!$C$2:$D$5,2,0)</f>
        <v>O-102</v>
      </c>
      <c r="I1705" s="1" t="s">
        <v>87</v>
      </c>
      <c r="J1705" t="s">
        <v>129</v>
      </c>
      <c r="K1705" s="1">
        <v>9.9600000000000009</v>
      </c>
      <c r="L1705" s="33">
        <f>Ahmed[[#This Row],[Sales]]*$L$1</f>
        <v>1494.0000000000002</v>
      </c>
      <c r="M1705" s="33"/>
      <c r="N170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05" s="33" t="str">
        <f>IF(Ahmed[[#This Row],[Sales]]&gt;=500,"High","low")</f>
        <v>low</v>
      </c>
      <c r="P1705" s="1">
        <v>2</v>
      </c>
      <c r="Q1705" s="1">
        <v>0</v>
      </c>
      <c r="R1705" s="2">
        <v>4.6812000000000005</v>
      </c>
      <c r="S1705" s="33">
        <f>Ahmed[[#This Row],[Profit]]-Ahmed[[#This Row],[Discount]]</f>
        <v>4.6812000000000005</v>
      </c>
    </row>
    <row r="1706" spans="1:19">
      <c r="A1706" s="1">
        <v>1704</v>
      </c>
      <c r="B1706" s="1" t="s">
        <v>65</v>
      </c>
      <c r="C1706" s="1" t="s">
        <v>92</v>
      </c>
      <c r="D1706" s="1" t="s">
        <v>408</v>
      </c>
      <c r="E1706" s="1" t="s">
        <v>60</v>
      </c>
      <c r="F1706" s="1" t="s">
        <v>61</v>
      </c>
      <c r="G1706" s="1" t="s">
        <v>62</v>
      </c>
      <c r="H1706" s="33" t="str">
        <f>VLOOKUP(Ahmed[[#This Row],[Category]],Code!$C$2:$D$5,2,0)</f>
        <v>O-102</v>
      </c>
      <c r="I1706" s="1" t="s">
        <v>163</v>
      </c>
      <c r="J1706" t="s">
        <v>271</v>
      </c>
      <c r="K1706" s="1">
        <v>12.350000000000001</v>
      </c>
      <c r="L1706" s="33">
        <f>Ahmed[[#This Row],[Sales]]*$L$1</f>
        <v>1852.5000000000002</v>
      </c>
      <c r="M1706" s="33"/>
      <c r="N170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06" s="33" t="str">
        <f>IF(Ahmed[[#This Row],[Sales]]&gt;=500,"High","low")</f>
        <v>low</v>
      </c>
      <c r="P1706" s="1">
        <v>5</v>
      </c>
      <c r="Q1706" s="1">
        <v>0</v>
      </c>
      <c r="R1706" s="2">
        <v>5.8045</v>
      </c>
      <c r="S1706" s="33">
        <f>Ahmed[[#This Row],[Profit]]-Ahmed[[#This Row],[Discount]]</f>
        <v>5.8045</v>
      </c>
    </row>
    <row r="1707" spans="1:19">
      <c r="A1707" s="1">
        <v>1705</v>
      </c>
      <c r="B1707" s="1" t="s">
        <v>528</v>
      </c>
      <c r="C1707" s="1" t="s">
        <v>49</v>
      </c>
      <c r="D1707" s="1" t="s">
        <v>1334</v>
      </c>
      <c r="E1707" s="1" t="s">
        <v>180</v>
      </c>
      <c r="F1707" s="1" t="s">
        <v>61</v>
      </c>
      <c r="G1707" s="1" t="s">
        <v>62</v>
      </c>
      <c r="H1707" s="33" t="str">
        <f>VLOOKUP(Ahmed[[#This Row],[Category]],Code!$C$2:$D$5,2,0)</f>
        <v>O-102</v>
      </c>
      <c r="I1707" s="1" t="s">
        <v>79</v>
      </c>
      <c r="J1707" t="s">
        <v>1127</v>
      </c>
      <c r="K1707" s="1">
        <v>9.7020000000000017</v>
      </c>
      <c r="L1707" s="33">
        <f>Ahmed[[#This Row],[Sales]]*$L$1</f>
        <v>1455.3000000000002</v>
      </c>
      <c r="M1707" s="33"/>
      <c r="N170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07" s="33" t="str">
        <f>IF(Ahmed[[#This Row],[Sales]]&gt;=500,"High","low")</f>
        <v>low</v>
      </c>
      <c r="P1707" s="1">
        <v>3</v>
      </c>
      <c r="Q1707" s="1">
        <v>0.7</v>
      </c>
      <c r="R1707" s="2">
        <v>-7.1147999999999989</v>
      </c>
      <c r="S1707" s="33">
        <f>Ahmed[[#This Row],[Profit]]-Ahmed[[#This Row],[Discount]]</f>
        <v>-7.8147999999999991</v>
      </c>
    </row>
    <row r="1708" spans="1:19">
      <c r="A1708" s="1">
        <v>1706</v>
      </c>
      <c r="B1708" s="1" t="s">
        <v>65</v>
      </c>
      <c r="C1708" s="1" t="s">
        <v>49</v>
      </c>
      <c r="D1708" s="1" t="s">
        <v>112</v>
      </c>
      <c r="E1708" s="1" t="s">
        <v>113</v>
      </c>
      <c r="F1708" s="1" t="s">
        <v>114</v>
      </c>
      <c r="G1708" s="1" t="s">
        <v>62</v>
      </c>
      <c r="H1708" s="33" t="str">
        <f>VLOOKUP(Ahmed[[#This Row],[Category]],Code!$C$2:$D$5,2,0)</f>
        <v>O-102</v>
      </c>
      <c r="I1708" s="1" t="s">
        <v>79</v>
      </c>
      <c r="J1708" t="s">
        <v>879</v>
      </c>
      <c r="K1708" s="1">
        <v>11.610000000000003</v>
      </c>
      <c r="L1708" s="33">
        <f>Ahmed[[#This Row],[Sales]]*$L$1</f>
        <v>1741.5000000000005</v>
      </c>
      <c r="M1708" s="33"/>
      <c r="N170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08" s="33" t="str">
        <f>IF(Ahmed[[#This Row],[Sales]]&gt;=500,"High","low")</f>
        <v>low</v>
      </c>
      <c r="P1708" s="1">
        <v>2</v>
      </c>
      <c r="Q1708" s="1">
        <v>0.7</v>
      </c>
      <c r="R1708" s="2">
        <v>-9.2880000000000003</v>
      </c>
      <c r="S1708" s="33">
        <f>Ahmed[[#This Row],[Profit]]-Ahmed[[#This Row],[Discount]]</f>
        <v>-9.9879999999999995</v>
      </c>
    </row>
    <row r="1709" spans="1:19">
      <c r="A1709" s="1">
        <v>1707</v>
      </c>
      <c r="B1709" s="1" t="s">
        <v>65</v>
      </c>
      <c r="C1709" s="1" t="s">
        <v>49</v>
      </c>
      <c r="D1709" s="1" t="s">
        <v>104</v>
      </c>
      <c r="E1709" s="1" t="s">
        <v>60</v>
      </c>
      <c r="F1709" s="1" t="s">
        <v>61</v>
      </c>
      <c r="G1709" s="1" t="s">
        <v>62</v>
      </c>
      <c r="H1709" s="33" t="str">
        <f>VLOOKUP(Ahmed[[#This Row],[Category]],Code!$C$2:$D$5,2,0)</f>
        <v>O-102</v>
      </c>
      <c r="I1709" s="1" t="s">
        <v>63</v>
      </c>
      <c r="J1709" t="s">
        <v>1455</v>
      </c>
      <c r="K1709" s="1">
        <v>43.86</v>
      </c>
      <c r="L1709" s="33">
        <f>Ahmed[[#This Row],[Sales]]*$L$1</f>
        <v>6579</v>
      </c>
      <c r="M1709" s="33"/>
      <c r="N17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09" s="33" t="str">
        <f>IF(Ahmed[[#This Row],[Sales]]&gt;=500,"High","low")</f>
        <v>low</v>
      </c>
      <c r="P1709" s="1">
        <v>6</v>
      </c>
      <c r="Q1709" s="1">
        <v>0</v>
      </c>
      <c r="R1709" s="2">
        <v>20.614199999999997</v>
      </c>
      <c r="S1709" s="33">
        <f>Ahmed[[#This Row],[Profit]]-Ahmed[[#This Row],[Discount]]</f>
        <v>20.614199999999997</v>
      </c>
    </row>
    <row r="1710" spans="1:19">
      <c r="A1710" s="1">
        <v>1708</v>
      </c>
      <c r="B1710" s="1" t="s">
        <v>65</v>
      </c>
      <c r="C1710" s="1" t="s">
        <v>49</v>
      </c>
      <c r="D1710" s="1" t="s">
        <v>104</v>
      </c>
      <c r="E1710" s="1" t="s">
        <v>60</v>
      </c>
      <c r="F1710" s="1" t="s">
        <v>61</v>
      </c>
      <c r="G1710" s="1" t="s">
        <v>76</v>
      </c>
      <c r="H1710" s="33" t="str">
        <f>VLOOKUP(Ahmed[[#This Row],[Category]],Code!$C$2:$D$5,2,0)</f>
        <v>T-103</v>
      </c>
      <c r="I1710" s="1" t="s">
        <v>77</v>
      </c>
      <c r="J1710" t="s">
        <v>1234</v>
      </c>
      <c r="K1710" s="1">
        <v>148.47999999999999</v>
      </c>
      <c r="L1710" s="33">
        <f>Ahmed[[#This Row],[Sales]]*$L$1</f>
        <v>22272</v>
      </c>
      <c r="M1710" s="33"/>
      <c r="N17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10" s="33" t="str">
        <f>IF(Ahmed[[#This Row],[Sales]]&gt;=500,"High","low")</f>
        <v>low</v>
      </c>
      <c r="P1710" s="1">
        <v>2</v>
      </c>
      <c r="Q1710" s="1">
        <v>0.2</v>
      </c>
      <c r="R1710" s="2">
        <v>16.703999999999986</v>
      </c>
      <c r="S1710" s="33">
        <f>Ahmed[[#This Row],[Profit]]-Ahmed[[#This Row],[Discount]]</f>
        <v>16.503999999999987</v>
      </c>
    </row>
    <row r="1711" spans="1:19">
      <c r="A1711" s="1">
        <v>1709</v>
      </c>
      <c r="B1711" s="1" t="s">
        <v>65</v>
      </c>
      <c r="C1711" s="1" t="s">
        <v>49</v>
      </c>
      <c r="D1711" s="1" t="s">
        <v>104</v>
      </c>
      <c r="E1711" s="1" t="s">
        <v>60</v>
      </c>
      <c r="F1711" s="1" t="s">
        <v>61</v>
      </c>
      <c r="G1711" s="1" t="s">
        <v>62</v>
      </c>
      <c r="H1711" s="33" t="str">
        <f>VLOOKUP(Ahmed[[#This Row],[Category]],Code!$C$2:$D$5,2,0)</f>
        <v>O-102</v>
      </c>
      <c r="I1711" s="1" t="s">
        <v>87</v>
      </c>
      <c r="J1711" t="s">
        <v>1456</v>
      </c>
      <c r="K1711" s="1">
        <v>7.42</v>
      </c>
      <c r="L1711" s="33">
        <f>Ahmed[[#This Row],[Sales]]*$L$1</f>
        <v>1113</v>
      </c>
      <c r="M1711" s="33"/>
      <c r="N171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11" s="33" t="str">
        <f>IF(Ahmed[[#This Row],[Sales]]&gt;=500,"High","low")</f>
        <v>low</v>
      </c>
      <c r="P1711" s="1">
        <v>2</v>
      </c>
      <c r="Q1711" s="1">
        <v>0</v>
      </c>
      <c r="R1711" s="2">
        <v>3.71</v>
      </c>
      <c r="S1711" s="33">
        <f>Ahmed[[#This Row],[Profit]]-Ahmed[[#This Row],[Discount]]</f>
        <v>3.71</v>
      </c>
    </row>
    <row r="1712" spans="1:19">
      <c r="A1712" s="1">
        <v>1710</v>
      </c>
      <c r="B1712" s="1" t="s">
        <v>65</v>
      </c>
      <c r="C1712" s="1" t="s">
        <v>49</v>
      </c>
      <c r="D1712" s="1" t="s">
        <v>104</v>
      </c>
      <c r="E1712" s="1" t="s">
        <v>60</v>
      </c>
      <c r="F1712" s="1" t="s">
        <v>61</v>
      </c>
      <c r="G1712" s="1" t="s">
        <v>53</v>
      </c>
      <c r="H1712" s="33" t="str">
        <f>VLOOKUP(Ahmed[[#This Row],[Category]],Code!$C$2:$D$5,2,0)</f>
        <v>F-101</v>
      </c>
      <c r="I1712" s="1" t="s">
        <v>56</v>
      </c>
      <c r="J1712" t="s">
        <v>160</v>
      </c>
      <c r="K1712" s="1">
        <v>71.992000000000004</v>
      </c>
      <c r="L1712" s="33">
        <f>Ahmed[[#This Row],[Sales]]*$L$1</f>
        <v>10798.800000000001</v>
      </c>
      <c r="M1712" s="33"/>
      <c r="N17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12" s="33" t="str">
        <f>IF(Ahmed[[#This Row],[Sales]]&gt;=500,"High","low")</f>
        <v>low</v>
      </c>
      <c r="P1712" s="1">
        <v>1</v>
      </c>
      <c r="Q1712" s="1">
        <v>0.2</v>
      </c>
      <c r="R1712" s="2">
        <v>-0.89990000000001302</v>
      </c>
      <c r="S1712" s="33">
        <f>Ahmed[[#This Row],[Profit]]-Ahmed[[#This Row],[Discount]]</f>
        <v>-1.099900000000013</v>
      </c>
    </row>
    <row r="1713" spans="1:19">
      <c r="A1713" s="1">
        <v>1711</v>
      </c>
      <c r="B1713" s="1" t="s">
        <v>65</v>
      </c>
      <c r="C1713" s="1" t="s">
        <v>49</v>
      </c>
      <c r="D1713" s="1" t="s">
        <v>104</v>
      </c>
      <c r="E1713" s="1" t="s">
        <v>60</v>
      </c>
      <c r="F1713" s="1" t="s">
        <v>61</v>
      </c>
      <c r="G1713" s="1" t="s">
        <v>62</v>
      </c>
      <c r="H1713" s="33" t="str">
        <f>VLOOKUP(Ahmed[[#This Row],[Category]],Code!$C$2:$D$5,2,0)</f>
        <v>O-102</v>
      </c>
      <c r="I1713" s="1" t="s">
        <v>74</v>
      </c>
      <c r="J1713" t="s">
        <v>345</v>
      </c>
      <c r="K1713" s="1">
        <v>19.899999999999999</v>
      </c>
      <c r="L1713" s="33">
        <f>Ahmed[[#This Row],[Sales]]*$L$1</f>
        <v>2985</v>
      </c>
      <c r="M1713" s="33"/>
      <c r="N17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13" s="33" t="str">
        <f>IF(Ahmed[[#This Row],[Sales]]&gt;=500,"High","low")</f>
        <v>low</v>
      </c>
      <c r="P1713" s="1">
        <v>5</v>
      </c>
      <c r="Q1713" s="1">
        <v>0</v>
      </c>
      <c r="R1713" s="2">
        <v>6.5669999999999984</v>
      </c>
      <c r="S1713" s="33">
        <f>Ahmed[[#This Row],[Profit]]-Ahmed[[#This Row],[Discount]]</f>
        <v>6.5669999999999984</v>
      </c>
    </row>
    <row r="1714" spans="1:19">
      <c r="A1714" s="1">
        <v>1712</v>
      </c>
      <c r="B1714" s="1" t="s">
        <v>65</v>
      </c>
      <c r="C1714" s="1" t="s">
        <v>49</v>
      </c>
      <c r="D1714" s="1" t="s">
        <v>104</v>
      </c>
      <c r="E1714" s="1" t="s">
        <v>60</v>
      </c>
      <c r="F1714" s="1" t="s">
        <v>61</v>
      </c>
      <c r="G1714" s="1" t="s">
        <v>62</v>
      </c>
      <c r="H1714" s="33" t="str">
        <f>VLOOKUP(Ahmed[[#This Row],[Category]],Code!$C$2:$D$5,2,0)</f>
        <v>O-102</v>
      </c>
      <c r="I1714" s="1" t="s">
        <v>81</v>
      </c>
      <c r="J1714" t="s">
        <v>325</v>
      </c>
      <c r="K1714" s="1">
        <v>1702.12</v>
      </c>
      <c r="L1714" s="33">
        <f>Ahmed[[#This Row],[Sales]]*$L$1</f>
        <v>255317.99999999997</v>
      </c>
      <c r="M1714" s="33"/>
      <c r="N17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14" s="33" t="str">
        <f>IF(Ahmed[[#This Row],[Sales]]&gt;=500,"High","low")</f>
        <v>High</v>
      </c>
      <c r="P1714" s="1">
        <v>14</v>
      </c>
      <c r="Q1714" s="1">
        <v>0</v>
      </c>
      <c r="R1714" s="2">
        <v>510.63599999999985</v>
      </c>
      <c r="S1714" s="33">
        <f>Ahmed[[#This Row],[Profit]]-Ahmed[[#This Row],[Discount]]</f>
        <v>510.63599999999985</v>
      </c>
    </row>
    <row r="1715" spans="1:19">
      <c r="A1715" s="1">
        <v>1713</v>
      </c>
      <c r="B1715" s="1" t="s">
        <v>65</v>
      </c>
      <c r="C1715" s="1" t="s">
        <v>49</v>
      </c>
      <c r="D1715" s="1" t="s">
        <v>128</v>
      </c>
      <c r="E1715" s="1" t="s">
        <v>94</v>
      </c>
      <c r="F1715" s="1" t="s">
        <v>95</v>
      </c>
      <c r="G1715" s="1" t="s">
        <v>62</v>
      </c>
      <c r="H1715" s="33" t="str">
        <f>VLOOKUP(Ahmed[[#This Row],[Category]],Code!$C$2:$D$5,2,0)</f>
        <v>O-102</v>
      </c>
      <c r="I1715" s="1" t="s">
        <v>87</v>
      </c>
      <c r="J1715" t="s">
        <v>1457</v>
      </c>
      <c r="K1715" s="1">
        <v>14.303999999999998</v>
      </c>
      <c r="L1715" s="33">
        <f>Ahmed[[#This Row],[Sales]]*$L$1</f>
        <v>2145.6</v>
      </c>
      <c r="M1715" s="33"/>
      <c r="N17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15" s="33" t="str">
        <f>IF(Ahmed[[#This Row],[Sales]]&gt;=500,"High","low")</f>
        <v>low</v>
      </c>
      <c r="P1715" s="1">
        <v>6</v>
      </c>
      <c r="Q1715" s="1">
        <v>0.2</v>
      </c>
      <c r="R1715" s="2">
        <v>5.0064000000000002</v>
      </c>
      <c r="S1715" s="33">
        <f>Ahmed[[#This Row],[Profit]]-Ahmed[[#This Row],[Discount]]</f>
        <v>4.8064</v>
      </c>
    </row>
    <row r="1716" spans="1:19">
      <c r="A1716" s="1">
        <v>1714</v>
      </c>
      <c r="B1716" s="1" t="s">
        <v>48</v>
      </c>
      <c r="C1716" s="1" t="s">
        <v>49</v>
      </c>
      <c r="D1716" s="1" t="s">
        <v>177</v>
      </c>
      <c r="E1716" s="1" t="s">
        <v>139</v>
      </c>
      <c r="F1716" s="1" t="s">
        <v>95</v>
      </c>
      <c r="G1716" s="1" t="s">
        <v>53</v>
      </c>
      <c r="H1716" s="33" t="str">
        <f>VLOOKUP(Ahmed[[#This Row],[Category]],Code!$C$2:$D$5,2,0)</f>
        <v>F-101</v>
      </c>
      <c r="I1716" s="1" t="s">
        <v>68</v>
      </c>
      <c r="J1716" t="s">
        <v>358</v>
      </c>
      <c r="K1716" s="1">
        <v>765.625</v>
      </c>
      <c r="L1716" s="33">
        <f>Ahmed[[#This Row],[Sales]]*$L$1</f>
        <v>114843.75</v>
      </c>
      <c r="M1716" s="33"/>
      <c r="N17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16" s="33" t="str">
        <f>IF(Ahmed[[#This Row],[Sales]]&gt;=500,"High","low")</f>
        <v>High</v>
      </c>
      <c r="P1716" s="1">
        <v>7</v>
      </c>
      <c r="Q1716" s="1">
        <v>0.5</v>
      </c>
      <c r="R1716" s="2">
        <v>-566.5625</v>
      </c>
      <c r="S1716" s="33">
        <f>Ahmed[[#This Row],[Profit]]-Ahmed[[#This Row],[Discount]]</f>
        <v>-567.0625</v>
      </c>
    </row>
    <row r="1717" spans="1:19">
      <c r="A1717" s="1">
        <v>1715</v>
      </c>
      <c r="B1717" s="1" t="s">
        <v>65</v>
      </c>
      <c r="C1717" s="1" t="s">
        <v>49</v>
      </c>
      <c r="D1717" s="1" t="s">
        <v>104</v>
      </c>
      <c r="E1717" s="1" t="s">
        <v>60</v>
      </c>
      <c r="F1717" s="1" t="s">
        <v>61</v>
      </c>
      <c r="G1717" s="1" t="s">
        <v>53</v>
      </c>
      <c r="H1717" s="33" t="str">
        <f>VLOOKUP(Ahmed[[#This Row],[Category]],Code!$C$2:$D$5,2,0)</f>
        <v>F-101</v>
      </c>
      <c r="I1717" s="1" t="s">
        <v>54</v>
      </c>
      <c r="J1717" t="s">
        <v>1458</v>
      </c>
      <c r="K1717" s="1">
        <v>307.666</v>
      </c>
      <c r="L1717" s="33">
        <f>Ahmed[[#This Row],[Sales]]*$L$1</f>
        <v>46149.9</v>
      </c>
      <c r="M1717" s="33"/>
      <c r="N17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17" s="33" t="str">
        <f>IF(Ahmed[[#This Row],[Sales]]&gt;=500,"High","low")</f>
        <v>low</v>
      </c>
      <c r="P1717" s="1">
        <v>2</v>
      </c>
      <c r="Q1717" s="1">
        <v>0.15</v>
      </c>
      <c r="R1717" s="2">
        <v>-14.478399999999979</v>
      </c>
      <c r="S1717" s="33">
        <f>Ahmed[[#This Row],[Profit]]-Ahmed[[#This Row],[Discount]]</f>
        <v>-14.62839999999998</v>
      </c>
    </row>
    <row r="1718" spans="1:19">
      <c r="A1718" s="1">
        <v>1716</v>
      </c>
      <c r="B1718" s="1" t="s">
        <v>65</v>
      </c>
      <c r="C1718" s="1" t="s">
        <v>49</v>
      </c>
      <c r="D1718" s="1" t="s">
        <v>161</v>
      </c>
      <c r="E1718" s="1" t="s">
        <v>162</v>
      </c>
      <c r="F1718" s="1" t="s">
        <v>114</v>
      </c>
      <c r="G1718" s="1" t="s">
        <v>62</v>
      </c>
      <c r="H1718" s="33" t="str">
        <f>VLOOKUP(Ahmed[[#This Row],[Category]],Code!$C$2:$D$5,2,0)</f>
        <v>O-102</v>
      </c>
      <c r="I1718" s="1" t="s">
        <v>79</v>
      </c>
      <c r="J1718" t="s">
        <v>505</v>
      </c>
      <c r="K1718" s="1">
        <v>7.7120000000000006</v>
      </c>
      <c r="L1718" s="33">
        <f>Ahmed[[#This Row],[Sales]]*$L$1</f>
        <v>1156.8000000000002</v>
      </c>
      <c r="M1718" s="33"/>
      <c r="N171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18" s="33" t="str">
        <f>IF(Ahmed[[#This Row],[Sales]]&gt;=500,"High","low")</f>
        <v>low</v>
      </c>
      <c r="P1718" s="1">
        <v>2</v>
      </c>
      <c r="Q1718" s="1">
        <v>0.2</v>
      </c>
      <c r="R1718" s="2">
        <v>2.7956000000000003</v>
      </c>
      <c r="S1718" s="33">
        <f>Ahmed[[#This Row],[Profit]]-Ahmed[[#This Row],[Discount]]</f>
        <v>2.5956000000000001</v>
      </c>
    </row>
    <row r="1719" spans="1:19">
      <c r="A1719" s="1">
        <v>1717</v>
      </c>
      <c r="B1719" s="1" t="s">
        <v>65</v>
      </c>
      <c r="C1719" s="1" t="s">
        <v>49</v>
      </c>
      <c r="D1719" s="1" t="s">
        <v>161</v>
      </c>
      <c r="E1719" s="1" t="s">
        <v>162</v>
      </c>
      <c r="F1719" s="1" t="s">
        <v>114</v>
      </c>
      <c r="G1719" s="1" t="s">
        <v>62</v>
      </c>
      <c r="H1719" s="33" t="str">
        <f>VLOOKUP(Ahmed[[#This Row],[Category]],Code!$C$2:$D$5,2,0)</f>
        <v>O-102</v>
      </c>
      <c r="I1719" s="1" t="s">
        <v>81</v>
      </c>
      <c r="J1719" t="s">
        <v>783</v>
      </c>
      <c r="K1719" s="1">
        <v>242.89999999999998</v>
      </c>
      <c r="L1719" s="33">
        <f>Ahmed[[#This Row],[Sales]]*$L$1</f>
        <v>36435</v>
      </c>
      <c r="M1719" s="33"/>
      <c r="N171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19" s="33" t="str">
        <f>IF(Ahmed[[#This Row],[Sales]]&gt;=500,"High","low")</f>
        <v>low</v>
      </c>
      <c r="P1719" s="1">
        <v>5</v>
      </c>
      <c r="Q1719" s="1">
        <v>0</v>
      </c>
      <c r="R1719" s="2">
        <v>70.440999999999974</v>
      </c>
      <c r="S1719" s="33">
        <f>Ahmed[[#This Row],[Profit]]-Ahmed[[#This Row],[Discount]]</f>
        <v>70.440999999999974</v>
      </c>
    </row>
    <row r="1720" spans="1:19">
      <c r="A1720" s="1">
        <v>1718</v>
      </c>
      <c r="B1720" s="1" t="s">
        <v>65</v>
      </c>
      <c r="C1720" s="1" t="s">
        <v>49</v>
      </c>
      <c r="D1720" s="1" t="s">
        <v>161</v>
      </c>
      <c r="E1720" s="1" t="s">
        <v>162</v>
      </c>
      <c r="F1720" s="1" t="s">
        <v>114</v>
      </c>
      <c r="G1720" s="1" t="s">
        <v>62</v>
      </c>
      <c r="H1720" s="33" t="str">
        <f>VLOOKUP(Ahmed[[#This Row],[Category]],Code!$C$2:$D$5,2,0)</f>
        <v>O-102</v>
      </c>
      <c r="I1720" s="1" t="s">
        <v>70</v>
      </c>
      <c r="J1720" t="s">
        <v>193</v>
      </c>
      <c r="K1720" s="1">
        <v>454.90000000000003</v>
      </c>
      <c r="L1720" s="33">
        <f>Ahmed[[#This Row],[Sales]]*$L$1</f>
        <v>68235</v>
      </c>
      <c r="M1720" s="33"/>
      <c r="N172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20" s="33" t="str">
        <f>IF(Ahmed[[#This Row],[Sales]]&gt;=500,"High","low")</f>
        <v>low</v>
      </c>
      <c r="P1720" s="1">
        <v>5</v>
      </c>
      <c r="Q1720" s="1">
        <v>0</v>
      </c>
      <c r="R1720" s="2">
        <v>0</v>
      </c>
      <c r="S1720" s="33">
        <f>Ahmed[[#This Row],[Profit]]-Ahmed[[#This Row],[Discount]]</f>
        <v>0</v>
      </c>
    </row>
    <row r="1721" spans="1:19">
      <c r="A1721" s="1">
        <v>1719</v>
      </c>
      <c r="B1721" s="1" t="s">
        <v>65</v>
      </c>
      <c r="C1721" s="1" t="s">
        <v>49</v>
      </c>
      <c r="D1721" s="1" t="s">
        <v>161</v>
      </c>
      <c r="E1721" s="1" t="s">
        <v>162</v>
      </c>
      <c r="F1721" s="1" t="s">
        <v>114</v>
      </c>
      <c r="G1721" s="1" t="s">
        <v>53</v>
      </c>
      <c r="H1721" s="33" t="str">
        <f>VLOOKUP(Ahmed[[#This Row],[Category]],Code!$C$2:$D$5,2,0)</f>
        <v>F-101</v>
      </c>
      <c r="I1721" s="1" t="s">
        <v>72</v>
      </c>
      <c r="J1721" t="s">
        <v>1459</v>
      </c>
      <c r="K1721" s="1">
        <v>35.92</v>
      </c>
      <c r="L1721" s="33">
        <f>Ahmed[[#This Row],[Sales]]*$L$1</f>
        <v>5388</v>
      </c>
      <c r="M1721" s="33"/>
      <c r="N17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21" s="33" t="str">
        <f>IF(Ahmed[[#This Row],[Sales]]&gt;=500,"High","low")</f>
        <v>low</v>
      </c>
      <c r="P1721" s="1">
        <v>4</v>
      </c>
      <c r="Q1721" s="1">
        <v>0</v>
      </c>
      <c r="R1721" s="2">
        <v>15.086400000000001</v>
      </c>
      <c r="S1721" s="33">
        <f>Ahmed[[#This Row],[Profit]]-Ahmed[[#This Row],[Discount]]</f>
        <v>15.086400000000001</v>
      </c>
    </row>
    <row r="1722" spans="1:19">
      <c r="A1722" s="1">
        <v>1720</v>
      </c>
      <c r="B1722" s="1" t="s">
        <v>65</v>
      </c>
      <c r="C1722" s="1" t="s">
        <v>49</v>
      </c>
      <c r="D1722" s="1" t="s">
        <v>161</v>
      </c>
      <c r="E1722" s="1" t="s">
        <v>162</v>
      </c>
      <c r="F1722" s="1" t="s">
        <v>114</v>
      </c>
      <c r="G1722" s="1" t="s">
        <v>53</v>
      </c>
      <c r="H1722" s="33" t="str">
        <f>VLOOKUP(Ahmed[[#This Row],[Category]],Code!$C$2:$D$5,2,0)</f>
        <v>F-101</v>
      </c>
      <c r="I1722" s="1" t="s">
        <v>72</v>
      </c>
      <c r="J1722" t="s">
        <v>774</v>
      </c>
      <c r="K1722" s="1">
        <v>39.76</v>
      </c>
      <c r="L1722" s="33">
        <f>Ahmed[[#This Row],[Sales]]*$L$1</f>
        <v>5964</v>
      </c>
      <c r="M1722" s="33"/>
      <c r="N17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22" s="33" t="str">
        <f>IF(Ahmed[[#This Row],[Sales]]&gt;=500,"High","low")</f>
        <v>low</v>
      </c>
      <c r="P1722" s="1">
        <v>8</v>
      </c>
      <c r="Q1722" s="1">
        <v>0</v>
      </c>
      <c r="R1722" s="2">
        <v>12.325599999999998</v>
      </c>
      <c r="S1722" s="33">
        <f>Ahmed[[#This Row],[Profit]]-Ahmed[[#This Row],[Discount]]</f>
        <v>12.325599999999998</v>
      </c>
    </row>
    <row r="1723" spans="1:19">
      <c r="A1723" s="1">
        <v>1721</v>
      </c>
      <c r="B1723" s="1" t="s">
        <v>65</v>
      </c>
      <c r="C1723" s="1" t="s">
        <v>49</v>
      </c>
      <c r="D1723" s="1" t="s">
        <v>161</v>
      </c>
      <c r="E1723" s="1" t="s">
        <v>162</v>
      </c>
      <c r="F1723" s="1" t="s">
        <v>114</v>
      </c>
      <c r="G1723" s="1" t="s">
        <v>62</v>
      </c>
      <c r="H1723" s="33" t="str">
        <f>VLOOKUP(Ahmed[[#This Row],[Category]],Code!$C$2:$D$5,2,0)</f>
        <v>O-102</v>
      </c>
      <c r="I1723" s="1" t="s">
        <v>79</v>
      </c>
      <c r="J1723" t="s">
        <v>775</v>
      </c>
      <c r="K1723" s="1">
        <v>47.744</v>
      </c>
      <c r="L1723" s="33">
        <f>Ahmed[[#This Row],[Sales]]*$L$1</f>
        <v>7161.6</v>
      </c>
      <c r="M1723" s="33"/>
      <c r="N17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23" s="33" t="str">
        <f>IF(Ahmed[[#This Row],[Sales]]&gt;=500,"High","low")</f>
        <v>low</v>
      </c>
      <c r="P1723" s="1">
        <v>4</v>
      </c>
      <c r="Q1723" s="1">
        <v>0.2</v>
      </c>
      <c r="R1723" s="2">
        <v>14.919999999999995</v>
      </c>
      <c r="S1723" s="33">
        <f>Ahmed[[#This Row],[Profit]]-Ahmed[[#This Row],[Discount]]</f>
        <v>14.719999999999995</v>
      </c>
    </row>
    <row r="1724" spans="1:19">
      <c r="A1724" s="1">
        <v>1722</v>
      </c>
      <c r="B1724" s="1" t="s">
        <v>65</v>
      </c>
      <c r="C1724" s="1" t="s">
        <v>49</v>
      </c>
      <c r="D1724" s="1" t="s">
        <v>177</v>
      </c>
      <c r="E1724" s="1" t="s">
        <v>139</v>
      </c>
      <c r="F1724" s="1" t="s">
        <v>95</v>
      </c>
      <c r="G1724" s="1" t="s">
        <v>76</v>
      </c>
      <c r="H1724" s="33" t="str">
        <f>VLOOKUP(Ahmed[[#This Row],[Category]],Code!$C$2:$D$5,2,0)</f>
        <v>T-103</v>
      </c>
      <c r="I1724" s="1" t="s">
        <v>77</v>
      </c>
      <c r="J1724" t="s">
        <v>1136</v>
      </c>
      <c r="K1724" s="1">
        <v>159.98400000000001</v>
      </c>
      <c r="L1724" s="33">
        <f>Ahmed[[#This Row],[Sales]]*$L$1</f>
        <v>23997.600000000002</v>
      </c>
      <c r="M1724" s="33"/>
      <c r="N17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24" s="33" t="str">
        <f>IF(Ahmed[[#This Row],[Sales]]&gt;=500,"High","low")</f>
        <v>low</v>
      </c>
      <c r="P1724" s="1">
        <v>2</v>
      </c>
      <c r="Q1724" s="1">
        <v>0.2</v>
      </c>
      <c r="R1724" s="2">
        <v>11.998799999999996</v>
      </c>
      <c r="S1724" s="33">
        <f>Ahmed[[#This Row],[Profit]]-Ahmed[[#This Row],[Discount]]</f>
        <v>11.798799999999996</v>
      </c>
    </row>
    <row r="1725" spans="1:19">
      <c r="A1725" s="1">
        <v>1723</v>
      </c>
      <c r="B1725" s="1" t="s">
        <v>65</v>
      </c>
      <c r="C1725" s="1" t="s">
        <v>49</v>
      </c>
      <c r="D1725" s="1" t="s">
        <v>177</v>
      </c>
      <c r="E1725" s="1" t="s">
        <v>139</v>
      </c>
      <c r="F1725" s="1" t="s">
        <v>95</v>
      </c>
      <c r="G1725" s="1" t="s">
        <v>76</v>
      </c>
      <c r="H1725" s="33" t="str">
        <f>VLOOKUP(Ahmed[[#This Row],[Category]],Code!$C$2:$D$5,2,0)</f>
        <v>T-103</v>
      </c>
      <c r="I1725" s="1" t="s">
        <v>118</v>
      </c>
      <c r="J1725" t="s">
        <v>1460</v>
      </c>
      <c r="K1725" s="1">
        <v>255.96799999999999</v>
      </c>
      <c r="L1725" s="33">
        <f>Ahmed[[#This Row],[Sales]]*$L$1</f>
        <v>38395.199999999997</v>
      </c>
      <c r="M1725" s="33"/>
      <c r="N17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25" s="33" t="str">
        <f>IF(Ahmed[[#This Row],[Sales]]&gt;=500,"High","low")</f>
        <v>low</v>
      </c>
      <c r="P1725" s="1">
        <v>4</v>
      </c>
      <c r="Q1725" s="1">
        <v>0.2</v>
      </c>
      <c r="R1725" s="2">
        <v>51.193599999999996</v>
      </c>
      <c r="S1725" s="33">
        <f>Ahmed[[#This Row],[Profit]]-Ahmed[[#This Row],[Discount]]</f>
        <v>50.993599999999994</v>
      </c>
    </row>
    <row r="1726" spans="1:19">
      <c r="A1726" s="1">
        <v>1724</v>
      </c>
      <c r="B1726" s="1" t="s">
        <v>65</v>
      </c>
      <c r="C1726" s="1" t="s">
        <v>49</v>
      </c>
      <c r="D1726" s="1" t="s">
        <v>177</v>
      </c>
      <c r="E1726" s="1" t="s">
        <v>139</v>
      </c>
      <c r="F1726" s="1" t="s">
        <v>95</v>
      </c>
      <c r="G1726" s="1" t="s">
        <v>53</v>
      </c>
      <c r="H1726" s="33" t="str">
        <f>VLOOKUP(Ahmed[[#This Row],[Category]],Code!$C$2:$D$5,2,0)</f>
        <v>F-101</v>
      </c>
      <c r="I1726" s="1" t="s">
        <v>54</v>
      </c>
      <c r="J1726" t="s">
        <v>1461</v>
      </c>
      <c r="K1726" s="1">
        <v>359.05799999999994</v>
      </c>
      <c r="L1726" s="33">
        <f>Ahmed[[#This Row],[Sales]]*$L$1</f>
        <v>53858.69999999999</v>
      </c>
      <c r="M1726" s="33"/>
      <c r="N17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26" s="33" t="str">
        <f>IF(Ahmed[[#This Row],[Sales]]&gt;=500,"High","low")</f>
        <v>low</v>
      </c>
      <c r="P1726" s="1">
        <v>3</v>
      </c>
      <c r="Q1726" s="1">
        <v>0.3</v>
      </c>
      <c r="R1726" s="2">
        <v>-71.811600000000027</v>
      </c>
      <c r="S1726" s="33">
        <f>Ahmed[[#This Row],[Profit]]-Ahmed[[#This Row],[Discount]]</f>
        <v>-72.111600000000024</v>
      </c>
    </row>
    <row r="1727" spans="1:19">
      <c r="A1727" s="1">
        <v>1725</v>
      </c>
      <c r="B1727" s="1" t="s">
        <v>130</v>
      </c>
      <c r="C1727" s="1" t="s">
        <v>49</v>
      </c>
      <c r="D1727" s="1" t="s">
        <v>112</v>
      </c>
      <c r="E1727" s="1" t="s">
        <v>113</v>
      </c>
      <c r="F1727" s="1" t="s">
        <v>114</v>
      </c>
      <c r="G1727" s="1" t="s">
        <v>62</v>
      </c>
      <c r="H1727" s="33" t="str">
        <f>VLOOKUP(Ahmed[[#This Row],[Category]],Code!$C$2:$D$5,2,0)</f>
        <v>O-102</v>
      </c>
      <c r="I1727" s="1" t="s">
        <v>81</v>
      </c>
      <c r="J1727" t="s">
        <v>1462</v>
      </c>
      <c r="K1727" s="1">
        <v>434.35199999999998</v>
      </c>
      <c r="L1727" s="33">
        <f>Ahmed[[#This Row],[Sales]]*$L$1</f>
        <v>65152.799999999996</v>
      </c>
      <c r="M1727" s="33"/>
      <c r="N17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27" s="33" t="str">
        <f>IF(Ahmed[[#This Row],[Sales]]&gt;=500,"High","low")</f>
        <v>low</v>
      </c>
      <c r="P1727" s="1">
        <v>3</v>
      </c>
      <c r="Q1727" s="1">
        <v>0.2</v>
      </c>
      <c r="R1727" s="2">
        <v>43.43519999999998</v>
      </c>
      <c r="S1727" s="33">
        <f>Ahmed[[#This Row],[Profit]]-Ahmed[[#This Row],[Discount]]</f>
        <v>43.235199999999978</v>
      </c>
    </row>
    <row r="1728" spans="1:19">
      <c r="A1728" s="1">
        <v>1726</v>
      </c>
      <c r="B1728" s="1" t="s">
        <v>130</v>
      </c>
      <c r="C1728" s="1" t="s">
        <v>49</v>
      </c>
      <c r="D1728" s="1" t="s">
        <v>112</v>
      </c>
      <c r="E1728" s="1" t="s">
        <v>113</v>
      </c>
      <c r="F1728" s="1" t="s">
        <v>114</v>
      </c>
      <c r="G1728" s="1" t="s">
        <v>62</v>
      </c>
      <c r="H1728" s="33" t="str">
        <f>VLOOKUP(Ahmed[[#This Row],[Category]],Code!$C$2:$D$5,2,0)</f>
        <v>O-102</v>
      </c>
      <c r="I1728" s="1" t="s">
        <v>81</v>
      </c>
      <c r="J1728" t="s">
        <v>1463</v>
      </c>
      <c r="K1728" s="1">
        <v>3.5520000000000005</v>
      </c>
      <c r="L1728" s="33">
        <f>Ahmed[[#This Row],[Sales]]*$L$1</f>
        <v>532.80000000000007</v>
      </c>
      <c r="M1728" s="33"/>
      <c r="N172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728" s="33" t="str">
        <f>IF(Ahmed[[#This Row],[Sales]]&gt;=500,"High","low")</f>
        <v>low</v>
      </c>
      <c r="P1728" s="1">
        <v>2</v>
      </c>
      <c r="Q1728" s="1">
        <v>0.2</v>
      </c>
      <c r="R1728" s="2">
        <v>0.44399999999999973</v>
      </c>
      <c r="S1728" s="33">
        <f>Ahmed[[#This Row],[Profit]]-Ahmed[[#This Row],[Discount]]</f>
        <v>0.24399999999999972</v>
      </c>
    </row>
    <row r="1729" spans="1:19">
      <c r="A1729" s="1">
        <v>1727</v>
      </c>
      <c r="B1729" s="1" t="s">
        <v>130</v>
      </c>
      <c r="C1729" s="1" t="s">
        <v>49</v>
      </c>
      <c r="D1729" s="1" t="s">
        <v>112</v>
      </c>
      <c r="E1729" s="1" t="s">
        <v>113</v>
      </c>
      <c r="F1729" s="1" t="s">
        <v>114</v>
      </c>
      <c r="G1729" s="1" t="s">
        <v>62</v>
      </c>
      <c r="H1729" s="33" t="str">
        <f>VLOOKUP(Ahmed[[#This Row],[Category]],Code!$C$2:$D$5,2,0)</f>
        <v>O-102</v>
      </c>
      <c r="I1729" s="1" t="s">
        <v>81</v>
      </c>
      <c r="J1729" t="s">
        <v>1464</v>
      </c>
      <c r="K1729" s="1">
        <v>88.832000000000008</v>
      </c>
      <c r="L1729" s="33">
        <f>Ahmed[[#This Row],[Sales]]*$L$1</f>
        <v>13324.800000000001</v>
      </c>
      <c r="M1729" s="33"/>
      <c r="N17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29" s="33" t="str">
        <f>IF(Ahmed[[#This Row],[Sales]]&gt;=500,"High","low")</f>
        <v>low</v>
      </c>
      <c r="P1729" s="1">
        <v>4</v>
      </c>
      <c r="Q1729" s="1">
        <v>0.2</v>
      </c>
      <c r="R1729" s="2">
        <v>7.7728000000000002</v>
      </c>
      <c r="S1729" s="33">
        <f>Ahmed[[#This Row],[Profit]]-Ahmed[[#This Row],[Discount]]</f>
        <v>7.5728</v>
      </c>
    </row>
    <row r="1730" spans="1:19">
      <c r="A1730" s="1">
        <v>1728</v>
      </c>
      <c r="B1730" s="1" t="s">
        <v>48</v>
      </c>
      <c r="C1730" s="1" t="s">
        <v>58</v>
      </c>
      <c r="D1730" s="1" t="s">
        <v>377</v>
      </c>
      <c r="E1730" s="1" t="s">
        <v>248</v>
      </c>
      <c r="F1730" s="1" t="s">
        <v>114</v>
      </c>
      <c r="G1730" s="1" t="s">
        <v>53</v>
      </c>
      <c r="H1730" s="33" t="str">
        <f>VLOOKUP(Ahmed[[#This Row],[Category]],Code!$C$2:$D$5,2,0)</f>
        <v>F-101</v>
      </c>
      <c r="I1730" s="1" t="s">
        <v>68</v>
      </c>
      <c r="J1730" t="s">
        <v>1465</v>
      </c>
      <c r="K1730" s="1">
        <v>1048.3499999999999</v>
      </c>
      <c r="L1730" s="33">
        <f>Ahmed[[#This Row],[Sales]]*$L$1</f>
        <v>157252.5</v>
      </c>
      <c r="M1730" s="33"/>
      <c r="N17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30" s="33" t="str">
        <f>IF(Ahmed[[#This Row],[Sales]]&gt;=500,"High","low")</f>
        <v>High</v>
      </c>
      <c r="P1730" s="1">
        <v>5</v>
      </c>
      <c r="Q1730" s="1">
        <v>0.4</v>
      </c>
      <c r="R1730" s="2">
        <v>-69.889999999999986</v>
      </c>
      <c r="S1730" s="33">
        <f>Ahmed[[#This Row],[Profit]]-Ahmed[[#This Row],[Discount]]</f>
        <v>-70.289999999999992</v>
      </c>
    </row>
    <row r="1731" spans="1:19">
      <c r="A1731" s="1">
        <v>1729</v>
      </c>
      <c r="B1731" s="1" t="s">
        <v>528</v>
      </c>
      <c r="C1731" s="1" t="s">
        <v>49</v>
      </c>
      <c r="D1731" s="1" t="s">
        <v>183</v>
      </c>
      <c r="E1731" s="1" t="s">
        <v>184</v>
      </c>
      <c r="F1731" s="1" t="s">
        <v>52</v>
      </c>
      <c r="G1731" s="1" t="s">
        <v>76</v>
      </c>
      <c r="H1731" s="33" t="str">
        <f>VLOOKUP(Ahmed[[#This Row],[Category]],Code!$C$2:$D$5,2,0)</f>
        <v>T-103</v>
      </c>
      <c r="I1731" s="1" t="s">
        <v>118</v>
      </c>
      <c r="J1731" t="s">
        <v>1420</v>
      </c>
      <c r="K1731" s="1">
        <v>100</v>
      </c>
      <c r="L1731" s="33">
        <f>Ahmed[[#This Row],[Sales]]*$L$1</f>
        <v>15000</v>
      </c>
      <c r="M1731" s="33"/>
      <c r="N17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31" s="33" t="str">
        <f>IF(Ahmed[[#This Row],[Sales]]&gt;=500,"High","low")</f>
        <v>low</v>
      </c>
      <c r="P1731" s="1">
        <v>4</v>
      </c>
      <c r="Q1731" s="1">
        <v>0</v>
      </c>
      <c r="R1731" s="2">
        <v>21</v>
      </c>
      <c r="S1731" s="33">
        <f>Ahmed[[#This Row],[Profit]]-Ahmed[[#This Row],[Discount]]</f>
        <v>21</v>
      </c>
    </row>
    <row r="1732" spans="1:19">
      <c r="A1732" s="1">
        <v>1730</v>
      </c>
      <c r="B1732" s="1" t="s">
        <v>528</v>
      </c>
      <c r="C1732" s="1" t="s">
        <v>49</v>
      </c>
      <c r="D1732" s="1" t="s">
        <v>183</v>
      </c>
      <c r="E1732" s="1" t="s">
        <v>184</v>
      </c>
      <c r="F1732" s="1" t="s">
        <v>52</v>
      </c>
      <c r="G1732" s="1" t="s">
        <v>62</v>
      </c>
      <c r="H1732" s="33" t="str">
        <f>VLOOKUP(Ahmed[[#This Row],[Category]],Code!$C$2:$D$5,2,0)</f>
        <v>O-102</v>
      </c>
      <c r="I1732" s="1" t="s">
        <v>63</v>
      </c>
      <c r="J1732" t="s">
        <v>992</v>
      </c>
      <c r="K1732" s="1">
        <v>7.83</v>
      </c>
      <c r="L1732" s="33">
        <f>Ahmed[[#This Row],[Sales]]*$L$1</f>
        <v>1174.5</v>
      </c>
      <c r="M1732" s="33"/>
      <c r="N173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32" s="33" t="str">
        <f>IF(Ahmed[[#This Row],[Sales]]&gt;=500,"High","low")</f>
        <v>low</v>
      </c>
      <c r="P1732" s="1">
        <v>3</v>
      </c>
      <c r="Q1732" s="1">
        <v>0</v>
      </c>
      <c r="R1732" s="2">
        <v>3.6017999999999999</v>
      </c>
      <c r="S1732" s="33">
        <f>Ahmed[[#This Row],[Profit]]-Ahmed[[#This Row],[Discount]]</f>
        <v>3.6017999999999999</v>
      </c>
    </row>
    <row r="1733" spans="1:19">
      <c r="A1733" s="1">
        <v>1731</v>
      </c>
      <c r="B1733" s="1" t="s">
        <v>65</v>
      </c>
      <c r="C1733" s="1" t="s">
        <v>58</v>
      </c>
      <c r="D1733" s="1" t="s">
        <v>669</v>
      </c>
      <c r="E1733" s="1" t="s">
        <v>86</v>
      </c>
      <c r="F1733" s="1" t="s">
        <v>52</v>
      </c>
      <c r="G1733" s="1" t="s">
        <v>62</v>
      </c>
      <c r="H1733" s="33" t="str">
        <f>VLOOKUP(Ahmed[[#This Row],[Category]],Code!$C$2:$D$5,2,0)</f>
        <v>O-102</v>
      </c>
      <c r="I1733" s="1" t="s">
        <v>87</v>
      </c>
      <c r="J1733" t="s">
        <v>1466</v>
      </c>
      <c r="K1733" s="1">
        <v>96.256</v>
      </c>
      <c r="L1733" s="33">
        <f>Ahmed[[#This Row],[Sales]]*$L$1</f>
        <v>14438.4</v>
      </c>
      <c r="M1733" s="33"/>
      <c r="N17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33" s="33" t="str">
        <f>IF(Ahmed[[#This Row],[Sales]]&gt;=500,"High","low")</f>
        <v>low</v>
      </c>
      <c r="P1733" s="1">
        <v>8</v>
      </c>
      <c r="Q1733" s="1">
        <v>0.2</v>
      </c>
      <c r="R1733" s="2">
        <v>31.283199999999987</v>
      </c>
      <c r="S1733" s="33">
        <f>Ahmed[[#This Row],[Profit]]-Ahmed[[#This Row],[Discount]]</f>
        <v>31.083199999999987</v>
      </c>
    </row>
    <row r="1734" spans="1:19">
      <c r="A1734" s="1">
        <v>1732</v>
      </c>
      <c r="B1734" s="1" t="s">
        <v>65</v>
      </c>
      <c r="C1734" s="1" t="s">
        <v>58</v>
      </c>
      <c r="D1734" s="1" t="s">
        <v>669</v>
      </c>
      <c r="E1734" s="1" t="s">
        <v>86</v>
      </c>
      <c r="F1734" s="1" t="s">
        <v>52</v>
      </c>
      <c r="G1734" s="1" t="s">
        <v>62</v>
      </c>
      <c r="H1734" s="33" t="str">
        <f>VLOOKUP(Ahmed[[#This Row],[Category]],Code!$C$2:$D$5,2,0)</f>
        <v>O-102</v>
      </c>
      <c r="I1734" s="1" t="s">
        <v>87</v>
      </c>
      <c r="J1734" t="s">
        <v>273</v>
      </c>
      <c r="K1734" s="1">
        <v>10.688000000000001</v>
      </c>
      <c r="L1734" s="33">
        <f>Ahmed[[#This Row],[Sales]]*$L$1</f>
        <v>1603.2</v>
      </c>
      <c r="M1734" s="33"/>
      <c r="N173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34" s="33" t="str">
        <f>IF(Ahmed[[#This Row],[Sales]]&gt;=500,"High","low")</f>
        <v>low</v>
      </c>
      <c r="P1734" s="1">
        <v>2</v>
      </c>
      <c r="Q1734" s="1">
        <v>0.2</v>
      </c>
      <c r="R1734" s="2">
        <v>3.7407999999999997</v>
      </c>
      <c r="S1734" s="33">
        <f>Ahmed[[#This Row],[Profit]]-Ahmed[[#This Row],[Discount]]</f>
        <v>3.5407999999999995</v>
      </c>
    </row>
    <row r="1735" spans="1:19">
      <c r="A1735" s="1">
        <v>1733</v>
      </c>
      <c r="B1735" s="1" t="s">
        <v>65</v>
      </c>
      <c r="C1735" s="1" t="s">
        <v>49</v>
      </c>
      <c r="D1735" s="1" t="s">
        <v>360</v>
      </c>
      <c r="E1735" s="1" t="s">
        <v>94</v>
      </c>
      <c r="F1735" s="1" t="s">
        <v>95</v>
      </c>
      <c r="G1735" s="1" t="s">
        <v>62</v>
      </c>
      <c r="H1735" s="33" t="str">
        <f>VLOOKUP(Ahmed[[#This Row],[Category]],Code!$C$2:$D$5,2,0)</f>
        <v>O-102</v>
      </c>
      <c r="I1735" s="1" t="s">
        <v>70</v>
      </c>
      <c r="J1735" t="s">
        <v>655</v>
      </c>
      <c r="K1735" s="1">
        <v>338.04</v>
      </c>
      <c r="L1735" s="33">
        <f>Ahmed[[#This Row],[Sales]]*$L$1</f>
        <v>50706</v>
      </c>
      <c r="M1735" s="33"/>
      <c r="N17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35" s="33" t="str">
        <f>IF(Ahmed[[#This Row],[Sales]]&gt;=500,"High","low")</f>
        <v>low</v>
      </c>
      <c r="P1735" s="1">
        <v>3</v>
      </c>
      <c r="Q1735" s="1">
        <v>0.2</v>
      </c>
      <c r="R1735" s="2">
        <v>-33.804000000000002</v>
      </c>
      <c r="S1735" s="33">
        <f>Ahmed[[#This Row],[Profit]]-Ahmed[[#This Row],[Discount]]</f>
        <v>-34.004000000000005</v>
      </c>
    </row>
    <row r="1736" spans="1:19">
      <c r="A1736" s="1">
        <v>1734</v>
      </c>
      <c r="B1736" s="1" t="s">
        <v>65</v>
      </c>
      <c r="C1736" s="1" t="s">
        <v>49</v>
      </c>
      <c r="D1736" s="1" t="s">
        <v>360</v>
      </c>
      <c r="E1736" s="1" t="s">
        <v>94</v>
      </c>
      <c r="F1736" s="1" t="s">
        <v>95</v>
      </c>
      <c r="G1736" s="1" t="s">
        <v>62</v>
      </c>
      <c r="H1736" s="33" t="str">
        <f>VLOOKUP(Ahmed[[#This Row],[Category]],Code!$C$2:$D$5,2,0)</f>
        <v>O-102</v>
      </c>
      <c r="I1736" s="1" t="s">
        <v>74</v>
      </c>
      <c r="J1736" t="s">
        <v>470</v>
      </c>
      <c r="K1736" s="1">
        <v>154.24</v>
      </c>
      <c r="L1736" s="33">
        <f>Ahmed[[#This Row],[Sales]]*$L$1</f>
        <v>23136</v>
      </c>
      <c r="M1736" s="33"/>
      <c r="N17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36" s="33" t="str">
        <f>IF(Ahmed[[#This Row],[Sales]]&gt;=500,"High","low")</f>
        <v>low</v>
      </c>
      <c r="P1736" s="1">
        <v>4</v>
      </c>
      <c r="Q1736" s="1">
        <v>0.2</v>
      </c>
      <c r="R1736" s="2">
        <v>17.351999999999975</v>
      </c>
      <c r="S1736" s="33">
        <f>Ahmed[[#This Row],[Profit]]-Ahmed[[#This Row],[Discount]]</f>
        <v>17.151999999999976</v>
      </c>
    </row>
    <row r="1737" spans="1:19">
      <c r="A1737" s="1">
        <v>1735</v>
      </c>
      <c r="B1737" s="1" t="s">
        <v>48</v>
      </c>
      <c r="C1737" s="1" t="s">
        <v>49</v>
      </c>
      <c r="D1737" s="1" t="s">
        <v>609</v>
      </c>
      <c r="E1737" s="1" t="s">
        <v>86</v>
      </c>
      <c r="F1737" s="1" t="s">
        <v>52</v>
      </c>
      <c r="G1737" s="1" t="s">
        <v>62</v>
      </c>
      <c r="H1737" s="33" t="str">
        <f>VLOOKUP(Ahmed[[#This Row],[Category]],Code!$C$2:$D$5,2,0)</f>
        <v>O-102</v>
      </c>
      <c r="I1737" s="1" t="s">
        <v>81</v>
      </c>
      <c r="J1737" t="s">
        <v>1467</v>
      </c>
      <c r="K1737" s="1">
        <v>34.848000000000006</v>
      </c>
      <c r="L1737" s="33">
        <f>Ahmed[[#This Row],[Sales]]*$L$1</f>
        <v>5227.2000000000007</v>
      </c>
      <c r="M1737" s="33"/>
      <c r="N17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37" s="33" t="str">
        <f>IF(Ahmed[[#This Row],[Sales]]&gt;=500,"High","low")</f>
        <v>low</v>
      </c>
      <c r="P1737" s="1">
        <v>2</v>
      </c>
      <c r="Q1737" s="1">
        <v>0.2</v>
      </c>
      <c r="R1737" s="2">
        <v>6.5339999999999971</v>
      </c>
      <c r="S1737" s="33">
        <f>Ahmed[[#This Row],[Profit]]-Ahmed[[#This Row],[Discount]]</f>
        <v>6.333999999999997</v>
      </c>
    </row>
    <row r="1738" spans="1:19">
      <c r="A1738" s="1">
        <v>1736</v>
      </c>
      <c r="B1738" s="1" t="s">
        <v>48</v>
      </c>
      <c r="C1738" s="1" t="s">
        <v>49</v>
      </c>
      <c r="D1738" s="1" t="s">
        <v>609</v>
      </c>
      <c r="E1738" s="1" t="s">
        <v>86</v>
      </c>
      <c r="F1738" s="1" t="s">
        <v>52</v>
      </c>
      <c r="G1738" s="1" t="s">
        <v>76</v>
      </c>
      <c r="H1738" s="33" t="str">
        <f>VLOOKUP(Ahmed[[#This Row],[Category]],Code!$C$2:$D$5,2,0)</f>
        <v>T-103</v>
      </c>
      <c r="I1738" s="1" t="s">
        <v>77</v>
      </c>
      <c r="J1738" t="s">
        <v>1207</v>
      </c>
      <c r="K1738" s="1">
        <v>22</v>
      </c>
      <c r="L1738" s="33">
        <f>Ahmed[[#This Row],[Sales]]*$L$1</f>
        <v>3300</v>
      </c>
      <c r="M1738" s="33"/>
      <c r="N17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38" s="33" t="str">
        <f>IF(Ahmed[[#This Row],[Sales]]&gt;=500,"High","low")</f>
        <v>low</v>
      </c>
      <c r="P1738" s="1">
        <v>5</v>
      </c>
      <c r="Q1738" s="1">
        <v>0.2</v>
      </c>
      <c r="R1738" s="2">
        <v>1.375</v>
      </c>
      <c r="S1738" s="33">
        <f>Ahmed[[#This Row],[Profit]]-Ahmed[[#This Row],[Discount]]</f>
        <v>1.175</v>
      </c>
    </row>
    <row r="1739" spans="1:19">
      <c r="A1739" s="1">
        <v>1737</v>
      </c>
      <c r="B1739" s="1" t="s">
        <v>48</v>
      </c>
      <c r="C1739" s="1" t="s">
        <v>49</v>
      </c>
      <c r="D1739" s="1" t="s">
        <v>609</v>
      </c>
      <c r="E1739" s="1" t="s">
        <v>86</v>
      </c>
      <c r="F1739" s="1" t="s">
        <v>52</v>
      </c>
      <c r="G1739" s="1" t="s">
        <v>62</v>
      </c>
      <c r="H1739" s="33" t="str">
        <f>VLOOKUP(Ahmed[[#This Row],[Category]],Code!$C$2:$D$5,2,0)</f>
        <v>O-102</v>
      </c>
      <c r="I1739" s="1" t="s">
        <v>74</v>
      </c>
      <c r="J1739" t="s">
        <v>75</v>
      </c>
      <c r="K1739" s="1">
        <v>4.3680000000000003</v>
      </c>
      <c r="L1739" s="33">
        <f>Ahmed[[#This Row],[Sales]]*$L$1</f>
        <v>655.20000000000005</v>
      </c>
      <c r="M1739" s="33"/>
      <c r="N1739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739" s="33" t="str">
        <f>IF(Ahmed[[#This Row],[Sales]]&gt;=500,"High","low")</f>
        <v>low</v>
      </c>
      <c r="P1739" s="1">
        <v>3</v>
      </c>
      <c r="Q1739" s="1">
        <v>0.2</v>
      </c>
      <c r="R1739" s="2">
        <v>0.3822000000000001</v>
      </c>
      <c r="S1739" s="33">
        <f>Ahmed[[#This Row],[Profit]]-Ahmed[[#This Row],[Discount]]</f>
        <v>0.18220000000000008</v>
      </c>
    </row>
    <row r="1740" spans="1:19">
      <c r="A1740" s="1">
        <v>1738</v>
      </c>
      <c r="B1740" s="1" t="s">
        <v>65</v>
      </c>
      <c r="C1740" s="1" t="s">
        <v>58</v>
      </c>
      <c r="D1740" s="1" t="s">
        <v>104</v>
      </c>
      <c r="E1740" s="1" t="s">
        <v>60</v>
      </c>
      <c r="F1740" s="1" t="s">
        <v>61</v>
      </c>
      <c r="G1740" s="1" t="s">
        <v>62</v>
      </c>
      <c r="H1740" s="33" t="str">
        <f>VLOOKUP(Ahmed[[#This Row],[Category]],Code!$C$2:$D$5,2,0)</f>
        <v>O-102</v>
      </c>
      <c r="I1740" s="1" t="s">
        <v>70</v>
      </c>
      <c r="J1740" t="s">
        <v>712</v>
      </c>
      <c r="K1740" s="1">
        <v>31.44</v>
      </c>
      <c r="L1740" s="33">
        <f>Ahmed[[#This Row],[Sales]]*$L$1</f>
        <v>4716</v>
      </c>
      <c r="M1740" s="33"/>
      <c r="N17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40" s="33" t="str">
        <f>IF(Ahmed[[#This Row],[Sales]]&gt;=500,"High","low")</f>
        <v>low</v>
      </c>
      <c r="P1740" s="1">
        <v>3</v>
      </c>
      <c r="Q1740" s="1">
        <v>0</v>
      </c>
      <c r="R1740" s="2">
        <v>8.4888000000000012</v>
      </c>
      <c r="S1740" s="33">
        <f>Ahmed[[#This Row],[Profit]]-Ahmed[[#This Row],[Discount]]</f>
        <v>8.4888000000000012</v>
      </c>
    </row>
    <row r="1741" spans="1:19">
      <c r="A1741" s="1">
        <v>1739</v>
      </c>
      <c r="B1741" s="1" t="s">
        <v>65</v>
      </c>
      <c r="C1741" s="1" t="s">
        <v>58</v>
      </c>
      <c r="D1741" s="1" t="s">
        <v>104</v>
      </c>
      <c r="E1741" s="1" t="s">
        <v>60</v>
      </c>
      <c r="F1741" s="1" t="s">
        <v>61</v>
      </c>
      <c r="G1741" s="1" t="s">
        <v>76</v>
      </c>
      <c r="H1741" s="33" t="str">
        <f>VLOOKUP(Ahmed[[#This Row],[Category]],Code!$C$2:$D$5,2,0)</f>
        <v>T-103</v>
      </c>
      <c r="I1741" s="1" t="s">
        <v>118</v>
      </c>
      <c r="J1741" t="s">
        <v>1388</v>
      </c>
      <c r="K1741" s="1">
        <v>17.899999999999999</v>
      </c>
      <c r="L1741" s="33">
        <f>Ahmed[[#This Row],[Sales]]*$L$1</f>
        <v>2685</v>
      </c>
      <c r="M1741" s="33"/>
      <c r="N17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41" s="33" t="str">
        <f>IF(Ahmed[[#This Row],[Sales]]&gt;=500,"High","low")</f>
        <v>low</v>
      </c>
      <c r="P1741" s="1">
        <v>2</v>
      </c>
      <c r="Q1741" s="1">
        <v>0</v>
      </c>
      <c r="R1741" s="2">
        <v>3.400999999999998</v>
      </c>
      <c r="S1741" s="33">
        <f>Ahmed[[#This Row],[Profit]]-Ahmed[[#This Row],[Discount]]</f>
        <v>3.400999999999998</v>
      </c>
    </row>
    <row r="1742" spans="1:19">
      <c r="A1742" s="1">
        <v>1740</v>
      </c>
      <c r="B1742" s="1" t="s">
        <v>65</v>
      </c>
      <c r="C1742" s="1" t="s">
        <v>58</v>
      </c>
      <c r="D1742" s="1" t="s">
        <v>104</v>
      </c>
      <c r="E1742" s="1" t="s">
        <v>60</v>
      </c>
      <c r="F1742" s="1" t="s">
        <v>61</v>
      </c>
      <c r="G1742" s="1" t="s">
        <v>76</v>
      </c>
      <c r="H1742" s="33" t="str">
        <f>VLOOKUP(Ahmed[[#This Row],[Category]],Code!$C$2:$D$5,2,0)</f>
        <v>T-103</v>
      </c>
      <c r="I1742" s="1" t="s">
        <v>118</v>
      </c>
      <c r="J1742" t="s">
        <v>1468</v>
      </c>
      <c r="K1742" s="1">
        <v>129.44999999999999</v>
      </c>
      <c r="L1742" s="33">
        <f>Ahmed[[#This Row],[Sales]]*$L$1</f>
        <v>19417.5</v>
      </c>
      <c r="M1742" s="33"/>
      <c r="N17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42" s="33" t="str">
        <f>IF(Ahmed[[#This Row],[Sales]]&gt;=500,"High","low")</f>
        <v>low</v>
      </c>
      <c r="P1742" s="1">
        <v>5</v>
      </c>
      <c r="Q1742" s="1">
        <v>0</v>
      </c>
      <c r="R1742" s="2">
        <v>46.601999999999997</v>
      </c>
      <c r="S1742" s="33">
        <f>Ahmed[[#This Row],[Profit]]-Ahmed[[#This Row],[Discount]]</f>
        <v>46.601999999999997</v>
      </c>
    </row>
    <row r="1743" spans="1:19">
      <c r="A1743" s="1">
        <v>1741</v>
      </c>
      <c r="B1743" s="1" t="s">
        <v>65</v>
      </c>
      <c r="C1743" s="1" t="s">
        <v>92</v>
      </c>
      <c r="D1743" s="1" t="s">
        <v>408</v>
      </c>
      <c r="E1743" s="1" t="s">
        <v>60</v>
      </c>
      <c r="F1743" s="1" t="s">
        <v>61</v>
      </c>
      <c r="G1743" s="1" t="s">
        <v>62</v>
      </c>
      <c r="H1743" s="33" t="str">
        <f>VLOOKUP(Ahmed[[#This Row],[Category]],Code!$C$2:$D$5,2,0)</f>
        <v>O-102</v>
      </c>
      <c r="I1743" s="1" t="s">
        <v>63</v>
      </c>
      <c r="J1743" t="s">
        <v>1271</v>
      </c>
      <c r="K1743" s="1">
        <v>20.88</v>
      </c>
      <c r="L1743" s="33">
        <f>Ahmed[[#This Row],[Sales]]*$L$1</f>
        <v>3132</v>
      </c>
      <c r="M1743" s="33"/>
      <c r="N17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43" s="33" t="str">
        <f>IF(Ahmed[[#This Row],[Sales]]&gt;=500,"High","low")</f>
        <v>low</v>
      </c>
      <c r="P1743" s="1">
        <v>8</v>
      </c>
      <c r="Q1743" s="1">
        <v>0</v>
      </c>
      <c r="R1743" s="2">
        <v>9.6047999999999991</v>
      </c>
      <c r="S1743" s="33">
        <f>Ahmed[[#This Row],[Profit]]-Ahmed[[#This Row],[Discount]]</f>
        <v>9.6047999999999991</v>
      </c>
    </row>
    <row r="1744" spans="1:19">
      <c r="A1744" s="1">
        <v>1742</v>
      </c>
      <c r="B1744" s="1" t="s">
        <v>65</v>
      </c>
      <c r="C1744" s="1" t="s">
        <v>49</v>
      </c>
      <c r="D1744" s="1" t="s">
        <v>112</v>
      </c>
      <c r="E1744" s="1" t="s">
        <v>113</v>
      </c>
      <c r="F1744" s="1" t="s">
        <v>114</v>
      </c>
      <c r="G1744" s="1" t="s">
        <v>62</v>
      </c>
      <c r="H1744" s="33" t="str">
        <f>VLOOKUP(Ahmed[[#This Row],[Category]],Code!$C$2:$D$5,2,0)</f>
        <v>O-102</v>
      </c>
      <c r="I1744" s="1" t="s">
        <v>87</v>
      </c>
      <c r="J1744" t="s">
        <v>1469</v>
      </c>
      <c r="K1744" s="1">
        <v>20.736000000000004</v>
      </c>
      <c r="L1744" s="33">
        <f>Ahmed[[#This Row],[Sales]]*$L$1</f>
        <v>3110.4000000000005</v>
      </c>
      <c r="M1744" s="33"/>
      <c r="N17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44" s="33" t="str">
        <f>IF(Ahmed[[#This Row],[Sales]]&gt;=500,"High","low")</f>
        <v>low</v>
      </c>
      <c r="P1744" s="1">
        <v>4</v>
      </c>
      <c r="Q1744" s="1">
        <v>0.2</v>
      </c>
      <c r="R1744" s="2">
        <v>7.2576000000000001</v>
      </c>
      <c r="S1744" s="33">
        <f>Ahmed[[#This Row],[Profit]]-Ahmed[[#This Row],[Discount]]</f>
        <v>7.0575999999999999</v>
      </c>
    </row>
    <row r="1745" spans="1:19">
      <c r="A1745" s="1">
        <v>1743</v>
      </c>
      <c r="B1745" s="1" t="s">
        <v>65</v>
      </c>
      <c r="C1745" s="1" t="s">
        <v>49</v>
      </c>
      <c r="D1745" s="1" t="s">
        <v>112</v>
      </c>
      <c r="E1745" s="1" t="s">
        <v>113</v>
      </c>
      <c r="F1745" s="1" t="s">
        <v>114</v>
      </c>
      <c r="G1745" s="1" t="s">
        <v>53</v>
      </c>
      <c r="H1745" s="33" t="str">
        <f>VLOOKUP(Ahmed[[#This Row],[Category]],Code!$C$2:$D$5,2,0)</f>
        <v>F-101</v>
      </c>
      <c r="I1745" s="1" t="s">
        <v>72</v>
      </c>
      <c r="J1745" t="s">
        <v>1423</v>
      </c>
      <c r="K1745" s="1">
        <v>7.168000000000001</v>
      </c>
      <c r="L1745" s="33">
        <f>Ahmed[[#This Row],[Sales]]*$L$1</f>
        <v>1075.2</v>
      </c>
      <c r="M1745" s="33"/>
      <c r="N174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45" s="33" t="str">
        <f>IF(Ahmed[[#This Row],[Sales]]&gt;=500,"High","low")</f>
        <v>low</v>
      </c>
      <c r="P1745" s="1">
        <v>2</v>
      </c>
      <c r="Q1745" s="1">
        <v>0.2</v>
      </c>
      <c r="R1745" s="2">
        <v>0.98559999999999937</v>
      </c>
      <c r="S1745" s="33">
        <f>Ahmed[[#This Row],[Profit]]-Ahmed[[#This Row],[Discount]]</f>
        <v>0.78559999999999941</v>
      </c>
    </row>
    <row r="1746" spans="1:19">
      <c r="A1746" s="1">
        <v>1744</v>
      </c>
      <c r="B1746" s="1" t="s">
        <v>65</v>
      </c>
      <c r="C1746" s="1" t="s">
        <v>49</v>
      </c>
      <c r="D1746" s="1" t="s">
        <v>112</v>
      </c>
      <c r="E1746" s="1" t="s">
        <v>113</v>
      </c>
      <c r="F1746" s="1" t="s">
        <v>114</v>
      </c>
      <c r="G1746" s="1" t="s">
        <v>62</v>
      </c>
      <c r="H1746" s="33" t="str">
        <f>VLOOKUP(Ahmed[[#This Row],[Category]],Code!$C$2:$D$5,2,0)</f>
        <v>O-102</v>
      </c>
      <c r="I1746" s="1" t="s">
        <v>70</v>
      </c>
      <c r="J1746" t="s">
        <v>982</v>
      </c>
      <c r="K1746" s="1">
        <v>11.168000000000001</v>
      </c>
      <c r="L1746" s="33">
        <f>Ahmed[[#This Row],[Sales]]*$L$1</f>
        <v>1675.2</v>
      </c>
      <c r="M1746" s="33"/>
      <c r="N1746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46" s="33" t="str">
        <f>IF(Ahmed[[#This Row],[Sales]]&gt;=500,"High","low")</f>
        <v>low</v>
      </c>
      <c r="P1746" s="1">
        <v>2</v>
      </c>
      <c r="Q1746" s="1">
        <v>0.2</v>
      </c>
      <c r="R1746" s="2">
        <v>-2.5128000000000008</v>
      </c>
      <c r="S1746" s="33">
        <f>Ahmed[[#This Row],[Profit]]-Ahmed[[#This Row],[Discount]]</f>
        <v>-2.712800000000001</v>
      </c>
    </row>
    <row r="1747" spans="1:19">
      <c r="A1747" s="1">
        <v>1745</v>
      </c>
      <c r="B1747" s="1" t="s">
        <v>65</v>
      </c>
      <c r="C1747" s="1" t="s">
        <v>49</v>
      </c>
      <c r="D1747" s="1" t="s">
        <v>112</v>
      </c>
      <c r="E1747" s="1" t="s">
        <v>113</v>
      </c>
      <c r="F1747" s="1" t="s">
        <v>114</v>
      </c>
      <c r="G1747" s="1" t="s">
        <v>76</v>
      </c>
      <c r="H1747" s="33" t="str">
        <f>VLOOKUP(Ahmed[[#This Row],[Category]],Code!$C$2:$D$5,2,0)</f>
        <v>T-103</v>
      </c>
      <c r="I1747" s="1" t="s">
        <v>118</v>
      </c>
      <c r="J1747" t="s">
        <v>806</v>
      </c>
      <c r="K1747" s="1">
        <v>442.40000000000003</v>
      </c>
      <c r="L1747" s="33">
        <f>Ahmed[[#This Row],[Sales]]*$L$1</f>
        <v>66360</v>
      </c>
      <c r="M1747" s="33"/>
      <c r="N17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47" s="33" t="str">
        <f>IF(Ahmed[[#This Row],[Sales]]&gt;=500,"High","low")</f>
        <v>low</v>
      </c>
      <c r="P1747" s="1">
        <v>7</v>
      </c>
      <c r="Q1747" s="1">
        <v>0.2</v>
      </c>
      <c r="R1747" s="2">
        <v>-55.300000000000068</v>
      </c>
      <c r="S1747" s="33">
        <f>Ahmed[[#This Row],[Profit]]-Ahmed[[#This Row],[Discount]]</f>
        <v>-55.500000000000071</v>
      </c>
    </row>
    <row r="1748" spans="1:19">
      <c r="A1748" s="1">
        <v>1746</v>
      </c>
      <c r="B1748" s="1" t="s">
        <v>130</v>
      </c>
      <c r="C1748" s="1" t="s">
        <v>49</v>
      </c>
      <c r="D1748" s="1" t="s">
        <v>210</v>
      </c>
      <c r="E1748" s="1" t="s">
        <v>162</v>
      </c>
      <c r="F1748" s="1" t="s">
        <v>114</v>
      </c>
      <c r="G1748" s="1" t="s">
        <v>62</v>
      </c>
      <c r="H1748" s="33" t="str">
        <f>VLOOKUP(Ahmed[[#This Row],[Category]],Code!$C$2:$D$5,2,0)</f>
        <v>O-102</v>
      </c>
      <c r="I1748" s="1" t="s">
        <v>74</v>
      </c>
      <c r="J1748" t="s">
        <v>317</v>
      </c>
      <c r="K1748" s="1">
        <v>13.36</v>
      </c>
      <c r="L1748" s="33">
        <f>Ahmed[[#This Row],[Sales]]*$L$1</f>
        <v>2004</v>
      </c>
      <c r="M1748" s="33"/>
      <c r="N17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48" s="33" t="str">
        <f>IF(Ahmed[[#This Row],[Sales]]&gt;=500,"High","low")</f>
        <v>low</v>
      </c>
      <c r="P1748" s="1">
        <v>2</v>
      </c>
      <c r="Q1748" s="1">
        <v>0</v>
      </c>
      <c r="R1748" s="2">
        <v>4.9431999999999992</v>
      </c>
      <c r="S1748" s="33">
        <f>Ahmed[[#This Row],[Profit]]-Ahmed[[#This Row],[Discount]]</f>
        <v>4.9431999999999992</v>
      </c>
    </row>
    <row r="1749" spans="1:19">
      <c r="A1749" s="1">
        <v>1747</v>
      </c>
      <c r="B1749" s="1" t="s">
        <v>48</v>
      </c>
      <c r="C1749" s="1" t="s">
        <v>49</v>
      </c>
      <c r="D1749" s="1" t="s">
        <v>609</v>
      </c>
      <c r="E1749" s="1" t="s">
        <v>86</v>
      </c>
      <c r="F1749" s="1" t="s">
        <v>52</v>
      </c>
      <c r="G1749" s="1" t="s">
        <v>62</v>
      </c>
      <c r="H1749" s="33" t="str">
        <f>VLOOKUP(Ahmed[[#This Row],[Category]],Code!$C$2:$D$5,2,0)</f>
        <v>O-102</v>
      </c>
      <c r="I1749" s="1" t="s">
        <v>79</v>
      </c>
      <c r="J1749" t="s">
        <v>870</v>
      </c>
      <c r="K1749" s="1">
        <v>11.232000000000001</v>
      </c>
      <c r="L1749" s="33">
        <f>Ahmed[[#This Row],[Sales]]*$L$1</f>
        <v>1684.8000000000002</v>
      </c>
      <c r="M1749" s="33"/>
      <c r="N174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49" s="33" t="str">
        <f>IF(Ahmed[[#This Row],[Sales]]&gt;=500,"High","low")</f>
        <v>low</v>
      </c>
      <c r="P1749" s="1">
        <v>8</v>
      </c>
      <c r="Q1749" s="1">
        <v>0.7</v>
      </c>
      <c r="R1749" s="2">
        <v>-8.2367999999999988</v>
      </c>
      <c r="S1749" s="33">
        <f>Ahmed[[#This Row],[Profit]]-Ahmed[[#This Row],[Discount]]</f>
        <v>-8.9367999999999981</v>
      </c>
    </row>
    <row r="1750" spans="1:19">
      <c r="A1750" s="1">
        <v>1748</v>
      </c>
      <c r="B1750" s="1" t="s">
        <v>48</v>
      </c>
      <c r="C1750" s="1" t="s">
        <v>49</v>
      </c>
      <c r="D1750" s="1" t="s">
        <v>609</v>
      </c>
      <c r="E1750" s="1" t="s">
        <v>86</v>
      </c>
      <c r="F1750" s="1" t="s">
        <v>52</v>
      </c>
      <c r="G1750" s="1" t="s">
        <v>62</v>
      </c>
      <c r="H1750" s="33" t="str">
        <f>VLOOKUP(Ahmed[[#This Row],[Category]],Code!$C$2:$D$5,2,0)</f>
        <v>O-102</v>
      </c>
      <c r="I1750" s="1" t="s">
        <v>87</v>
      </c>
      <c r="J1750" t="s">
        <v>129</v>
      </c>
      <c r="K1750" s="1">
        <v>10.272000000000002</v>
      </c>
      <c r="L1750" s="33">
        <f>Ahmed[[#This Row],[Sales]]*$L$1</f>
        <v>1540.8000000000004</v>
      </c>
      <c r="M1750" s="33"/>
      <c r="N175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50" s="33" t="str">
        <f>IF(Ahmed[[#This Row],[Sales]]&gt;=500,"High","low")</f>
        <v>low</v>
      </c>
      <c r="P1750" s="1">
        <v>3</v>
      </c>
      <c r="Q1750" s="1">
        <v>0.2</v>
      </c>
      <c r="R1750" s="2">
        <v>3.2099999999999982</v>
      </c>
      <c r="S1750" s="33">
        <f>Ahmed[[#This Row],[Profit]]-Ahmed[[#This Row],[Discount]]</f>
        <v>3.009999999999998</v>
      </c>
    </row>
    <row r="1751" spans="1:19">
      <c r="A1751" s="1">
        <v>1749</v>
      </c>
      <c r="B1751" s="1" t="s">
        <v>65</v>
      </c>
      <c r="C1751" s="1" t="s">
        <v>92</v>
      </c>
      <c r="D1751" s="1" t="s">
        <v>128</v>
      </c>
      <c r="E1751" s="1" t="s">
        <v>94</v>
      </c>
      <c r="F1751" s="1" t="s">
        <v>95</v>
      </c>
      <c r="G1751" s="1" t="s">
        <v>62</v>
      </c>
      <c r="H1751" s="33" t="str">
        <f>VLOOKUP(Ahmed[[#This Row],[Category]],Code!$C$2:$D$5,2,0)</f>
        <v>O-102</v>
      </c>
      <c r="I1751" s="1" t="s">
        <v>87</v>
      </c>
      <c r="J1751" t="s">
        <v>1009</v>
      </c>
      <c r="K1751" s="1">
        <v>10.368000000000002</v>
      </c>
      <c r="L1751" s="33">
        <f>Ahmed[[#This Row],[Sales]]*$L$1</f>
        <v>1555.2000000000003</v>
      </c>
      <c r="M1751" s="33"/>
      <c r="N175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51" s="33" t="str">
        <f>IF(Ahmed[[#This Row],[Sales]]&gt;=500,"High","low")</f>
        <v>low</v>
      </c>
      <c r="P1751" s="1">
        <v>2</v>
      </c>
      <c r="Q1751" s="1">
        <v>0.2</v>
      </c>
      <c r="R1751" s="2">
        <v>3.6288</v>
      </c>
      <c r="S1751" s="33">
        <f>Ahmed[[#This Row],[Profit]]-Ahmed[[#This Row],[Discount]]</f>
        <v>3.4287999999999998</v>
      </c>
    </row>
    <row r="1752" spans="1:19">
      <c r="A1752" s="1">
        <v>1750</v>
      </c>
      <c r="B1752" s="1" t="s">
        <v>65</v>
      </c>
      <c r="C1752" s="1" t="s">
        <v>92</v>
      </c>
      <c r="D1752" s="1" t="s">
        <v>128</v>
      </c>
      <c r="E1752" s="1" t="s">
        <v>94</v>
      </c>
      <c r="F1752" s="1" t="s">
        <v>95</v>
      </c>
      <c r="G1752" s="1" t="s">
        <v>62</v>
      </c>
      <c r="H1752" s="33" t="str">
        <f>VLOOKUP(Ahmed[[#This Row],[Category]],Code!$C$2:$D$5,2,0)</f>
        <v>O-102</v>
      </c>
      <c r="I1752" s="1" t="s">
        <v>74</v>
      </c>
      <c r="J1752" t="s">
        <v>1364</v>
      </c>
      <c r="K1752" s="1">
        <v>6.24</v>
      </c>
      <c r="L1752" s="33">
        <f>Ahmed[[#This Row],[Sales]]*$L$1</f>
        <v>936</v>
      </c>
      <c r="M1752" s="33"/>
      <c r="N1752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752" s="33" t="str">
        <f>IF(Ahmed[[#This Row],[Sales]]&gt;=500,"High","low")</f>
        <v>low</v>
      </c>
      <c r="P1752" s="1">
        <v>3</v>
      </c>
      <c r="Q1752" s="1">
        <v>0.2</v>
      </c>
      <c r="R1752" s="2">
        <v>0.54600000000000071</v>
      </c>
      <c r="S1752" s="33">
        <f>Ahmed[[#This Row],[Profit]]-Ahmed[[#This Row],[Discount]]</f>
        <v>0.3460000000000007</v>
      </c>
    </row>
    <row r="1753" spans="1:19">
      <c r="A1753" s="1">
        <v>1751</v>
      </c>
      <c r="B1753" s="1" t="s">
        <v>65</v>
      </c>
      <c r="C1753" s="1" t="s">
        <v>92</v>
      </c>
      <c r="D1753" s="1" t="s">
        <v>311</v>
      </c>
      <c r="E1753" s="1" t="s">
        <v>94</v>
      </c>
      <c r="F1753" s="1" t="s">
        <v>95</v>
      </c>
      <c r="G1753" s="1" t="s">
        <v>53</v>
      </c>
      <c r="H1753" s="33" t="str">
        <f>VLOOKUP(Ahmed[[#This Row],[Category]],Code!$C$2:$D$5,2,0)</f>
        <v>F-101</v>
      </c>
      <c r="I1753" s="1" t="s">
        <v>68</v>
      </c>
      <c r="J1753" t="s">
        <v>1470</v>
      </c>
      <c r="K1753" s="1">
        <v>206.96200000000002</v>
      </c>
      <c r="L1753" s="33">
        <f>Ahmed[[#This Row],[Sales]]*$L$1</f>
        <v>31044.300000000003</v>
      </c>
      <c r="M1753" s="33"/>
      <c r="N17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53" s="33" t="str">
        <f>IF(Ahmed[[#This Row],[Sales]]&gt;=500,"High","low")</f>
        <v>low</v>
      </c>
      <c r="P1753" s="1">
        <v>2</v>
      </c>
      <c r="Q1753" s="1">
        <v>0.3</v>
      </c>
      <c r="R1753" s="2">
        <v>-32.522600000000011</v>
      </c>
      <c r="S1753" s="33">
        <f>Ahmed[[#This Row],[Profit]]-Ahmed[[#This Row],[Discount]]</f>
        <v>-32.822600000000008</v>
      </c>
    </row>
    <row r="1754" spans="1:19">
      <c r="A1754" s="1">
        <v>1752</v>
      </c>
      <c r="B1754" s="1" t="s">
        <v>130</v>
      </c>
      <c r="C1754" s="1" t="s">
        <v>49</v>
      </c>
      <c r="D1754" s="1" t="s">
        <v>1113</v>
      </c>
      <c r="E1754" s="1" t="s">
        <v>60</v>
      </c>
      <c r="F1754" s="1" t="s">
        <v>61</v>
      </c>
      <c r="G1754" s="1" t="s">
        <v>53</v>
      </c>
      <c r="H1754" s="33" t="str">
        <f>VLOOKUP(Ahmed[[#This Row],[Category]],Code!$C$2:$D$5,2,0)</f>
        <v>F-101</v>
      </c>
      <c r="I1754" s="1" t="s">
        <v>72</v>
      </c>
      <c r="J1754" t="s">
        <v>474</v>
      </c>
      <c r="K1754" s="1">
        <v>9.4600000000000009</v>
      </c>
      <c r="L1754" s="33">
        <f>Ahmed[[#This Row],[Sales]]*$L$1</f>
        <v>1419.0000000000002</v>
      </c>
      <c r="M1754" s="33"/>
      <c r="N175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54" s="33" t="str">
        <f>IF(Ahmed[[#This Row],[Sales]]&gt;=500,"High","low")</f>
        <v>low</v>
      </c>
      <c r="P1754" s="1">
        <v>2</v>
      </c>
      <c r="Q1754" s="1">
        <v>0</v>
      </c>
      <c r="R1754" s="2">
        <v>3.6894000000000009</v>
      </c>
      <c r="S1754" s="33">
        <f>Ahmed[[#This Row],[Profit]]-Ahmed[[#This Row],[Discount]]</f>
        <v>3.6894000000000009</v>
      </c>
    </row>
    <row r="1755" spans="1:19">
      <c r="A1755" s="1">
        <v>1753</v>
      </c>
      <c r="B1755" s="1" t="s">
        <v>130</v>
      </c>
      <c r="C1755" s="1" t="s">
        <v>58</v>
      </c>
      <c r="D1755" s="1" t="s">
        <v>104</v>
      </c>
      <c r="E1755" s="1" t="s">
        <v>60</v>
      </c>
      <c r="F1755" s="1" t="s">
        <v>61</v>
      </c>
      <c r="G1755" s="1" t="s">
        <v>62</v>
      </c>
      <c r="H1755" s="33" t="str">
        <f>VLOOKUP(Ahmed[[#This Row],[Category]],Code!$C$2:$D$5,2,0)</f>
        <v>O-102</v>
      </c>
      <c r="I1755" s="1" t="s">
        <v>70</v>
      </c>
      <c r="J1755" t="s">
        <v>1120</v>
      </c>
      <c r="K1755" s="1">
        <v>559.62</v>
      </c>
      <c r="L1755" s="33">
        <f>Ahmed[[#This Row],[Sales]]*$L$1</f>
        <v>83943</v>
      </c>
      <c r="M1755" s="33"/>
      <c r="N17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55" s="33" t="str">
        <f>IF(Ahmed[[#This Row],[Sales]]&gt;=500,"High","low")</f>
        <v>High</v>
      </c>
      <c r="P1755" s="1">
        <v>9</v>
      </c>
      <c r="Q1755" s="1">
        <v>0</v>
      </c>
      <c r="R1755" s="2">
        <v>151.09740000000002</v>
      </c>
      <c r="S1755" s="33">
        <f>Ahmed[[#This Row],[Profit]]-Ahmed[[#This Row],[Discount]]</f>
        <v>151.09740000000002</v>
      </c>
    </row>
    <row r="1756" spans="1:19">
      <c r="A1756" s="1">
        <v>1754</v>
      </c>
      <c r="B1756" s="1" t="s">
        <v>130</v>
      </c>
      <c r="C1756" s="1" t="s">
        <v>58</v>
      </c>
      <c r="D1756" s="1" t="s">
        <v>104</v>
      </c>
      <c r="E1756" s="1" t="s">
        <v>60</v>
      </c>
      <c r="F1756" s="1" t="s">
        <v>61</v>
      </c>
      <c r="G1756" s="1" t="s">
        <v>62</v>
      </c>
      <c r="H1756" s="33" t="str">
        <f>VLOOKUP(Ahmed[[#This Row],[Category]],Code!$C$2:$D$5,2,0)</f>
        <v>O-102</v>
      </c>
      <c r="I1756" s="1" t="s">
        <v>87</v>
      </c>
      <c r="J1756" t="s">
        <v>1434</v>
      </c>
      <c r="K1756" s="1">
        <v>109.92</v>
      </c>
      <c r="L1756" s="33">
        <f>Ahmed[[#This Row],[Sales]]*$L$1</f>
        <v>16488</v>
      </c>
      <c r="M1756" s="33"/>
      <c r="N17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56" s="33" t="str">
        <f>IF(Ahmed[[#This Row],[Sales]]&gt;=500,"High","low")</f>
        <v>low</v>
      </c>
      <c r="P1756" s="1">
        <v>2</v>
      </c>
      <c r="Q1756" s="1">
        <v>0</v>
      </c>
      <c r="R1756" s="2">
        <v>53.860799999999998</v>
      </c>
      <c r="S1756" s="33">
        <f>Ahmed[[#This Row],[Profit]]-Ahmed[[#This Row],[Discount]]</f>
        <v>53.860799999999998</v>
      </c>
    </row>
    <row r="1757" spans="1:19">
      <c r="A1757" s="1">
        <v>1755</v>
      </c>
      <c r="B1757" s="1" t="s">
        <v>130</v>
      </c>
      <c r="C1757" s="1" t="s">
        <v>58</v>
      </c>
      <c r="D1757" s="1" t="s">
        <v>104</v>
      </c>
      <c r="E1757" s="1" t="s">
        <v>60</v>
      </c>
      <c r="F1757" s="1" t="s">
        <v>61</v>
      </c>
      <c r="G1757" s="1" t="s">
        <v>62</v>
      </c>
      <c r="H1757" s="33" t="str">
        <f>VLOOKUP(Ahmed[[#This Row],[Category]],Code!$C$2:$D$5,2,0)</f>
        <v>O-102</v>
      </c>
      <c r="I1757" s="1" t="s">
        <v>87</v>
      </c>
      <c r="J1757" t="s">
        <v>1471</v>
      </c>
      <c r="K1757" s="1">
        <v>8.56</v>
      </c>
      <c r="L1757" s="33">
        <f>Ahmed[[#This Row],[Sales]]*$L$1</f>
        <v>1284</v>
      </c>
      <c r="M1757" s="33"/>
      <c r="N175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57" s="33" t="str">
        <f>IF(Ahmed[[#This Row],[Sales]]&gt;=500,"High","low")</f>
        <v>low</v>
      </c>
      <c r="P1757" s="1">
        <v>2</v>
      </c>
      <c r="Q1757" s="1">
        <v>0</v>
      </c>
      <c r="R1757" s="2">
        <v>3.8519999999999994</v>
      </c>
      <c r="S1757" s="33">
        <f>Ahmed[[#This Row],[Profit]]-Ahmed[[#This Row],[Discount]]</f>
        <v>3.8519999999999994</v>
      </c>
    </row>
    <row r="1758" spans="1:19">
      <c r="A1758" s="1">
        <v>1756</v>
      </c>
      <c r="B1758" s="1" t="s">
        <v>48</v>
      </c>
      <c r="C1758" s="1" t="s">
        <v>92</v>
      </c>
      <c r="D1758" s="1" t="s">
        <v>93</v>
      </c>
      <c r="E1758" s="1" t="s">
        <v>94</v>
      </c>
      <c r="F1758" s="1" t="s">
        <v>95</v>
      </c>
      <c r="G1758" s="1" t="s">
        <v>62</v>
      </c>
      <c r="H1758" s="33" t="str">
        <f>VLOOKUP(Ahmed[[#This Row],[Category]],Code!$C$2:$D$5,2,0)</f>
        <v>O-102</v>
      </c>
      <c r="I1758" s="1" t="s">
        <v>87</v>
      </c>
      <c r="J1758" t="s">
        <v>1139</v>
      </c>
      <c r="K1758" s="1">
        <v>360.71199999999999</v>
      </c>
      <c r="L1758" s="33">
        <f>Ahmed[[#This Row],[Sales]]*$L$1</f>
        <v>54106.799999999996</v>
      </c>
      <c r="M1758" s="33"/>
      <c r="N17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58" s="33" t="str">
        <f>IF(Ahmed[[#This Row],[Sales]]&gt;=500,"High","low")</f>
        <v>low</v>
      </c>
      <c r="P1758" s="1">
        <v>11</v>
      </c>
      <c r="Q1758" s="1">
        <v>0.2</v>
      </c>
      <c r="R1758" s="2">
        <v>130.75810000000001</v>
      </c>
      <c r="S1758" s="33">
        <f>Ahmed[[#This Row],[Profit]]-Ahmed[[#This Row],[Discount]]</f>
        <v>130.55810000000002</v>
      </c>
    </row>
    <row r="1759" spans="1:19">
      <c r="A1759" s="1">
        <v>1757</v>
      </c>
      <c r="B1759" s="1" t="s">
        <v>48</v>
      </c>
      <c r="C1759" s="1" t="s">
        <v>92</v>
      </c>
      <c r="D1759" s="1" t="s">
        <v>93</v>
      </c>
      <c r="E1759" s="1" t="s">
        <v>94</v>
      </c>
      <c r="F1759" s="1" t="s">
        <v>95</v>
      </c>
      <c r="G1759" s="1" t="s">
        <v>76</v>
      </c>
      <c r="H1759" s="33" t="str">
        <f>VLOOKUP(Ahmed[[#This Row],[Category]],Code!$C$2:$D$5,2,0)</f>
        <v>T-103</v>
      </c>
      <c r="I1759" s="1" t="s">
        <v>77</v>
      </c>
      <c r="J1759" t="s">
        <v>1472</v>
      </c>
      <c r="K1759" s="1">
        <v>1718.4</v>
      </c>
      <c r="L1759" s="33">
        <f>Ahmed[[#This Row],[Sales]]*$L$1</f>
        <v>257760</v>
      </c>
      <c r="M1759" s="33"/>
      <c r="N17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59" s="33" t="str">
        <f>IF(Ahmed[[#This Row],[Sales]]&gt;=500,"High","low")</f>
        <v>High</v>
      </c>
      <c r="P1759" s="1">
        <v>6</v>
      </c>
      <c r="Q1759" s="1">
        <v>0.2</v>
      </c>
      <c r="R1759" s="2">
        <v>150.36000000000013</v>
      </c>
      <c r="S1759" s="33">
        <f>Ahmed[[#This Row],[Profit]]-Ahmed[[#This Row],[Discount]]</f>
        <v>150.16000000000014</v>
      </c>
    </row>
    <row r="1760" spans="1:19">
      <c r="A1760" s="1">
        <v>1758</v>
      </c>
      <c r="B1760" s="1" t="s">
        <v>130</v>
      </c>
      <c r="C1760" s="1" t="s">
        <v>92</v>
      </c>
      <c r="D1760" s="1" t="s">
        <v>128</v>
      </c>
      <c r="E1760" s="1" t="s">
        <v>94</v>
      </c>
      <c r="F1760" s="1" t="s">
        <v>95</v>
      </c>
      <c r="G1760" s="1" t="s">
        <v>62</v>
      </c>
      <c r="H1760" s="33" t="str">
        <f>VLOOKUP(Ahmed[[#This Row],[Category]],Code!$C$2:$D$5,2,0)</f>
        <v>O-102</v>
      </c>
      <c r="I1760" s="1" t="s">
        <v>79</v>
      </c>
      <c r="J1760" t="s">
        <v>1332</v>
      </c>
      <c r="K1760" s="1">
        <v>41.567999999999991</v>
      </c>
      <c r="L1760" s="33">
        <f>Ahmed[[#This Row],[Sales]]*$L$1</f>
        <v>6235.1999999999989</v>
      </c>
      <c r="M1760" s="33"/>
      <c r="N17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60" s="33" t="str">
        <f>IF(Ahmed[[#This Row],[Sales]]&gt;=500,"High","low")</f>
        <v>low</v>
      </c>
      <c r="P1760" s="1">
        <v>6</v>
      </c>
      <c r="Q1760" s="1">
        <v>0.8</v>
      </c>
      <c r="R1760" s="2">
        <v>-66.508800000000036</v>
      </c>
      <c r="S1760" s="33">
        <f>Ahmed[[#This Row],[Profit]]-Ahmed[[#This Row],[Discount]]</f>
        <v>-67.308800000000033</v>
      </c>
    </row>
    <row r="1761" spans="1:19">
      <c r="A1761" s="1">
        <v>1759</v>
      </c>
      <c r="B1761" s="1" t="s">
        <v>65</v>
      </c>
      <c r="C1761" s="1" t="s">
        <v>49</v>
      </c>
      <c r="D1761" s="1" t="s">
        <v>128</v>
      </c>
      <c r="E1761" s="1" t="s">
        <v>94</v>
      </c>
      <c r="F1761" s="1" t="s">
        <v>95</v>
      </c>
      <c r="G1761" s="1" t="s">
        <v>76</v>
      </c>
      <c r="H1761" s="33" t="str">
        <f>VLOOKUP(Ahmed[[#This Row],[Category]],Code!$C$2:$D$5,2,0)</f>
        <v>T-103</v>
      </c>
      <c r="I1761" s="1" t="s">
        <v>118</v>
      </c>
      <c r="J1761" t="s">
        <v>1124</v>
      </c>
      <c r="K1761" s="1">
        <v>46.864000000000004</v>
      </c>
      <c r="L1761" s="33">
        <f>Ahmed[[#This Row],[Sales]]*$L$1</f>
        <v>7029.6</v>
      </c>
      <c r="M1761" s="33"/>
      <c r="N17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61" s="33" t="str">
        <f>IF(Ahmed[[#This Row],[Sales]]&gt;=500,"High","low")</f>
        <v>low</v>
      </c>
      <c r="P1761" s="1">
        <v>2</v>
      </c>
      <c r="Q1761" s="1">
        <v>0.2</v>
      </c>
      <c r="R1761" s="2">
        <v>7.615399999999994</v>
      </c>
      <c r="S1761" s="33">
        <f>Ahmed[[#This Row],[Profit]]-Ahmed[[#This Row],[Discount]]</f>
        <v>7.4153999999999938</v>
      </c>
    </row>
    <row r="1762" spans="1:19">
      <c r="A1762" s="1">
        <v>1760</v>
      </c>
      <c r="B1762" s="1" t="s">
        <v>65</v>
      </c>
      <c r="C1762" s="1" t="s">
        <v>49</v>
      </c>
      <c r="D1762" s="1" t="s">
        <v>112</v>
      </c>
      <c r="E1762" s="1" t="s">
        <v>113</v>
      </c>
      <c r="F1762" s="1" t="s">
        <v>114</v>
      </c>
      <c r="G1762" s="1" t="s">
        <v>62</v>
      </c>
      <c r="H1762" s="33" t="str">
        <f>VLOOKUP(Ahmed[[#This Row],[Category]],Code!$C$2:$D$5,2,0)</f>
        <v>O-102</v>
      </c>
      <c r="I1762" s="1" t="s">
        <v>74</v>
      </c>
      <c r="J1762" t="s">
        <v>574</v>
      </c>
      <c r="K1762" s="1">
        <v>19.536000000000001</v>
      </c>
      <c r="L1762" s="33">
        <f>Ahmed[[#This Row],[Sales]]*$L$1</f>
        <v>2930.4</v>
      </c>
      <c r="M1762" s="33"/>
      <c r="N17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62" s="33" t="str">
        <f>IF(Ahmed[[#This Row],[Sales]]&gt;=500,"High","low")</f>
        <v>low</v>
      </c>
      <c r="P1762" s="1">
        <v>3</v>
      </c>
      <c r="Q1762" s="1">
        <v>0.2</v>
      </c>
      <c r="R1762" s="2">
        <v>4.8840000000000003</v>
      </c>
      <c r="S1762" s="33">
        <f>Ahmed[[#This Row],[Profit]]-Ahmed[[#This Row],[Discount]]</f>
        <v>4.6840000000000002</v>
      </c>
    </row>
    <row r="1763" spans="1:19">
      <c r="A1763" s="1">
        <v>1761</v>
      </c>
      <c r="B1763" s="1" t="s">
        <v>65</v>
      </c>
      <c r="C1763" s="1" t="s">
        <v>49</v>
      </c>
      <c r="D1763" s="1" t="s">
        <v>408</v>
      </c>
      <c r="E1763" s="1" t="s">
        <v>60</v>
      </c>
      <c r="F1763" s="1" t="s">
        <v>61</v>
      </c>
      <c r="G1763" s="1" t="s">
        <v>53</v>
      </c>
      <c r="H1763" s="33" t="str">
        <f>VLOOKUP(Ahmed[[#This Row],[Category]],Code!$C$2:$D$5,2,0)</f>
        <v>F-101</v>
      </c>
      <c r="I1763" s="1" t="s">
        <v>54</v>
      </c>
      <c r="J1763" t="s">
        <v>1473</v>
      </c>
      <c r="K1763" s="1">
        <v>411.33199999999999</v>
      </c>
      <c r="L1763" s="33">
        <f>Ahmed[[#This Row],[Sales]]*$L$1</f>
        <v>61699.799999999996</v>
      </c>
      <c r="M1763" s="33"/>
      <c r="N17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63" s="33" t="str">
        <f>IF(Ahmed[[#This Row],[Sales]]&gt;=500,"High","low")</f>
        <v>low</v>
      </c>
      <c r="P1763" s="1">
        <v>4</v>
      </c>
      <c r="Q1763" s="1">
        <v>0.15</v>
      </c>
      <c r="R1763" s="2">
        <v>-4.8391999999999769</v>
      </c>
      <c r="S1763" s="33">
        <f>Ahmed[[#This Row],[Profit]]-Ahmed[[#This Row],[Discount]]</f>
        <v>-4.9891999999999772</v>
      </c>
    </row>
    <row r="1764" spans="1:19">
      <c r="A1764" s="1">
        <v>1762</v>
      </c>
      <c r="B1764" s="1" t="s">
        <v>65</v>
      </c>
      <c r="C1764" s="1" t="s">
        <v>49</v>
      </c>
      <c r="D1764" s="1" t="s">
        <v>408</v>
      </c>
      <c r="E1764" s="1" t="s">
        <v>60</v>
      </c>
      <c r="F1764" s="1" t="s">
        <v>61</v>
      </c>
      <c r="G1764" s="1" t="s">
        <v>62</v>
      </c>
      <c r="H1764" s="33" t="str">
        <f>VLOOKUP(Ahmed[[#This Row],[Category]],Code!$C$2:$D$5,2,0)</f>
        <v>O-102</v>
      </c>
      <c r="I1764" s="1" t="s">
        <v>79</v>
      </c>
      <c r="J1764" t="s">
        <v>1474</v>
      </c>
      <c r="K1764" s="1">
        <v>28.752000000000002</v>
      </c>
      <c r="L1764" s="33">
        <f>Ahmed[[#This Row],[Sales]]*$L$1</f>
        <v>4312.8</v>
      </c>
      <c r="M1764" s="33"/>
      <c r="N17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64" s="33" t="str">
        <f>IF(Ahmed[[#This Row],[Sales]]&gt;=500,"High","low")</f>
        <v>low</v>
      </c>
      <c r="P1764" s="1">
        <v>6</v>
      </c>
      <c r="Q1764" s="1">
        <v>0.2</v>
      </c>
      <c r="R1764" s="2">
        <v>9.7037999999999993</v>
      </c>
      <c r="S1764" s="33">
        <f>Ahmed[[#This Row],[Profit]]-Ahmed[[#This Row],[Discount]]</f>
        <v>9.5038</v>
      </c>
    </row>
    <row r="1765" spans="1:19">
      <c r="A1765" s="1">
        <v>1763</v>
      </c>
      <c r="B1765" s="1" t="s">
        <v>65</v>
      </c>
      <c r="C1765" s="1" t="s">
        <v>49</v>
      </c>
      <c r="D1765" s="1" t="s">
        <v>408</v>
      </c>
      <c r="E1765" s="1" t="s">
        <v>60</v>
      </c>
      <c r="F1765" s="1" t="s">
        <v>61</v>
      </c>
      <c r="G1765" s="1" t="s">
        <v>53</v>
      </c>
      <c r="H1765" s="33" t="str">
        <f>VLOOKUP(Ahmed[[#This Row],[Category]],Code!$C$2:$D$5,2,0)</f>
        <v>F-101</v>
      </c>
      <c r="I1765" s="1" t="s">
        <v>54</v>
      </c>
      <c r="J1765" t="s">
        <v>1475</v>
      </c>
      <c r="K1765" s="1">
        <v>293.19900000000001</v>
      </c>
      <c r="L1765" s="33">
        <f>Ahmed[[#This Row],[Sales]]*$L$1</f>
        <v>43979.85</v>
      </c>
      <c r="M1765" s="33"/>
      <c r="N17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65" s="33" t="str">
        <f>IF(Ahmed[[#This Row],[Sales]]&gt;=500,"High","low")</f>
        <v>low</v>
      </c>
      <c r="P1765" s="1">
        <v>3</v>
      </c>
      <c r="Q1765" s="1">
        <v>0.15</v>
      </c>
      <c r="R1765" s="2">
        <v>-20.696400000000025</v>
      </c>
      <c r="S1765" s="33">
        <f>Ahmed[[#This Row],[Profit]]-Ahmed[[#This Row],[Discount]]</f>
        <v>-20.846400000000024</v>
      </c>
    </row>
    <row r="1766" spans="1:19">
      <c r="A1766" s="1">
        <v>1764</v>
      </c>
      <c r="B1766" s="1" t="s">
        <v>65</v>
      </c>
      <c r="C1766" s="1" t="s">
        <v>92</v>
      </c>
      <c r="D1766" s="1" t="s">
        <v>1445</v>
      </c>
      <c r="E1766" s="1" t="s">
        <v>184</v>
      </c>
      <c r="F1766" s="1" t="s">
        <v>52</v>
      </c>
      <c r="G1766" s="1" t="s">
        <v>62</v>
      </c>
      <c r="H1766" s="33" t="str">
        <f>VLOOKUP(Ahmed[[#This Row],[Category]],Code!$C$2:$D$5,2,0)</f>
        <v>O-102</v>
      </c>
      <c r="I1766" s="1" t="s">
        <v>278</v>
      </c>
      <c r="J1766" t="s">
        <v>568</v>
      </c>
      <c r="K1766" s="1">
        <v>35.06</v>
      </c>
      <c r="L1766" s="33">
        <f>Ahmed[[#This Row],[Sales]]*$L$1</f>
        <v>5259</v>
      </c>
      <c r="M1766" s="33"/>
      <c r="N17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66" s="33" t="str">
        <f>IF(Ahmed[[#This Row],[Sales]]&gt;=500,"High","low")</f>
        <v>low</v>
      </c>
      <c r="P1766" s="1">
        <v>2</v>
      </c>
      <c r="Q1766" s="1">
        <v>0</v>
      </c>
      <c r="R1766" s="2">
        <v>10.517999999999997</v>
      </c>
      <c r="S1766" s="33">
        <f>Ahmed[[#This Row],[Profit]]-Ahmed[[#This Row],[Discount]]</f>
        <v>10.517999999999997</v>
      </c>
    </row>
    <row r="1767" spans="1:19">
      <c r="A1767" s="1">
        <v>1765</v>
      </c>
      <c r="B1767" s="1" t="s">
        <v>65</v>
      </c>
      <c r="C1767" s="1" t="s">
        <v>92</v>
      </c>
      <c r="D1767" s="1" t="s">
        <v>1445</v>
      </c>
      <c r="E1767" s="1" t="s">
        <v>184</v>
      </c>
      <c r="F1767" s="1" t="s">
        <v>52</v>
      </c>
      <c r="G1767" s="1" t="s">
        <v>62</v>
      </c>
      <c r="H1767" s="33" t="str">
        <f>VLOOKUP(Ahmed[[#This Row],[Category]],Code!$C$2:$D$5,2,0)</f>
        <v>O-102</v>
      </c>
      <c r="I1767" s="1" t="s">
        <v>63</v>
      </c>
      <c r="J1767" t="s">
        <v>885</v>
      </c>
      <c r="K1767" s="1">
        <v>4.13</v>
      </c>
      <c r="L1767" s="33">
        <f>Ahmed[[#This Row],[Sales]]*$L$1</f>
        <v>619.5</v>
      </c>
      <c r="M1767" s="33"/>
      <c r="N176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767" s="33" t="str">
        <f>IF(Ahmed[[#This Row],[Sales]]&gt;=500,"High","low")</f>
        <v>low</v>
      </c>
      <c r="P1767" s="1">
        <v>1</v>
      </c>
      <c r="Q1767" s="1">
        <v>0</v>
      </c>
      <c r="R1767" s="2">
        <v>1.8997999999999999</v>
      </c>
      <c r="S1767" s="33">
        <f>Ahmed[[#This Row],[Profit]]-Ahmed[[#This Row],[Discount]]</f>
        <v>1.8997999999999999</v>
      </c>
    </row>
    <row r="1768" spans="1:19">
      <c r="A1768" s="1">
        <v>1766</v>
      </c>
      <c r="B1768" s="1" t="s">
        <v>65</v>
      </c>
      <c r="C1768" s="1" t="s">
        <v>92</v>
      </c>
      <c r="D1768" s="1" t="s">
        <v>1445</v>
      </c>
      <c r="E1768" s="1" t="s">
        <v>184</v>
      </c>
      <c r="F1768" s="1" t="s">
        <v>52</v>
      </c>
      <c r="G1768" s="1" t="s">
        <v>53</v>
      </c>
      <c r="H1768" s="33" t="str">
        <f>VLOOKUP(Ahmed[[#This Row],[Category]],Code!$C$2:$D$5,2,0)</f>
        <v>F-101</v>
      </c>
      <c r="I1768" s="1" t="s">
        <v>72</v>
      </c>
      <c r="J1768" t="s">
        <v>1476</v>
      </c>
      <c r="K1768" s="1">
        <v>109.8</v>
      </c>
      <c r="L1768" s="33">
        <f>Ahmed[[#This Row],[Sales]]*$L$1</f>
        <v>16470</v>
      </c>
      <c r="M1768" s="33"/>
      <c r="N17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68" s="33" t="str">
        <f>IF(Ahmed[[#This Row],[Sales]]&gt;=500,"High","low")</f>
        <v>low</v>
      </c>
      <c r="P1768" s="1">
        <v>9</v>
      </c>
      <c r="Q1768" s="1">
        <v>0</v>
      </c>
      <c r="R1768" s="2">
        <v>46.116000000000007</v>
      </c>
      <c r="S1768" s="33">
        <f>Ahmed[[#This Row],[Profit]]-Ahmed[[#This Row],[Discount]]</f>
        <v>46.116000000000007</v>
      </c>
    </row>
    <row r="1769" spans="1:19">
      <c r="A1769" s="1">
        <v>1767</v>
      </c>
      <c r="B1769" s="1" t="s">
        <v>65</v>
      </c>
      <c r="C1769" s="1" t="s">
        <v>92</v>
      </c>
      <c r="D1769" s="1" t="s">
        <v>1445</v>
      </c>
      <c r="E1769" s="1" t="s">
        <v>184</v>
      </c>
      <c r="F1769" s="1" t="s">
        <v>52</v>
      </c>
      <c r="G1769" s="1" t="s">
        <v>62</v>
      </c>
      <c r="H1769" s="33" t="str">
        <f>VLOOKUP(Ahmed[[#This Row],[Category]],Code!$C$2:$D$5,2,0)</f>
        <v>O-102</v>
      </c>
      <c r="I1769" s="1" t="s">
        <v>63</v>
      </c>
      <c r="J1769" t="s">
        <v>1477</v>
      </c>
      <c r="K1769" s="1">
        <v>9.82</v>
      </c>
      <c r="L1769" s="33">
        <f>Ahmed[[#This Row],[Sales]]*$L$1</f>
        <v>1473</v>
      </c>
      <c r="M1769" s="33"/>
      <c r="N176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69" s="33" t="str">
        <f>IF(Ahmed[[#This Row],[Sales]]&gt;=500,"High","low")</f>
        <v>low</v>
      </c>
      <c r="P1769" s="1">
        <v>2</v>
      </c>
      <c r="Q1769" s="1">
        <v>0</v>
      </c>
      <c r="R1769" s="2">
        <v>4.8117999999999999</v>
      </c>
      <c r="S1769" s="33">
        <f>Ahmed[[#This Row],[Profit]]-Ahmed[[#This Row],[Discount]]</f>
        <v>4.8117999999999999</v>
      </c>
    </row>
    <row r="1770" spans="1:19">
      <c r="A1770" s="1">
        <v>1768</v>
      </c>
      <c r="B1770" s="1" t="s">
        <v>65</v>
      </c>
      <c r="C1770" s="1" t="s">
        <v>49</v>
      </c>
      <c r="D1770" s="1" t="s">
        <v>1478</v>
      </c>
      <c r="E1770" s="1" t="s">
        <v>86</v>
      </c>
      <c r="F1770" s="1" t="s">
        <v>52</v>
      </c>
      <c r="G1770" s="1" t="s">
        <v>62</v>
      </c>
      <c r="H1770" s="33" t="str">
        <f>VLOOKUP(Ahmed[[#This Row],[Category]],Code!$C$2:$D$5,2,0)</f>
        <v>O-102</v>
      </c>
      <c r="I1770" s="1" t="s">
        <v>79</v>
      </c>
      <c r="J1770" t="s">
        <v>157</v>
      </c>
      <c r="K1770" s="1">
        <v>7.644000000000001</v>
      </c>
      <c r="L1770" s="33">
        <f>Ahmed[[#This Row],[Sales]]*$L$1</f>
        <v>1146.6000000000001</v>
      </c>
      <c r="M1770" s="33"/>
      <c r="N177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70" s="33" t="str">
        <f>IF(Ahmed[[#This Row],[Sales]]&gt;=500,"High","low")</f>
        <v>low</v>
      </c>
      <c r="P1770" s="1">
        <v>4</v>
      </c>
      <c r="Q1770" s="1">
        <v>0.7</v>
      </c>
      <c r="R1770" s="2">
        <v>-5.8603999999999985</v>
      </c>
      <c r="S1770" s="33">
        <f>Ahmed[[#This Row],[Profit]]-Ahmed[[#This Row],[Discount]]</f>
        <v>-6.5603999999999987</v>
      </c>
    </row>
    <row r="1771" spans="1:19">
      <c r="A1771" s="1">
        <v>1769</v>
      </c>
      <c r="B1771" s="1" t="s">
        <v>65</v>
      </c>
      <c r="C1771" s="1" t="s">
        <v>49</v>
      </c>
      <c r="D1771" s="1" t="s">
        <v>1478</v>
      </c>
      <c r="E1771" s="1" t="s">
        <v>86</v>
      </c>
      <c r="F1771" s="1" t="s">
        <v>52</v>
      </c>
      <c r="G1771" s="1" t="s">
        <v>62</v>
      </c>
      <c r="H1771" s="33" t="str">
        <f>VLOOKUP(Ahmed[[#This Row],[Category]],Code!$C$2:$D$5,2,0)</f>
        <v>O-102</v>
      </c>
      <c r="I1771" s="1" t="s">
        <v>79</v>
      </c>
      <c r="J1771" t="s">
        <v>292</v>
      </c>
      <c r="K1771" s="1">
        <v>51.465000000000018</v>
      </c>
      <c r="L1771" s="33">
        <f>Ahmed[[#This Row],[Sales]]*$L$1</f>
        <v>7719.7500000000027</v>
      </c>
      <c r="M1771" s="33"/>
      <c r="N17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71" s="33" t="str">
        <f>IF(Ahmed[[#This Row],[Sales]]&gt;=500,"High","low")</f>
        <v>low</v>
      </c>
      <c r="P1771" s="1">
        <v>5</v>
      </c>
      <c r="Q1771" s="1">
        <v>0.7</v>
      </c>
      <c r="R1771" s="2">
        <v>-39.456499999999991</v>
      </c>
      <c r="S1771" s="33">
        <f>Ahmed[[#This Row],[Profit]]-Ahmed[[#This Row],[Discount]]</f>
        <v>-40.156499999999994</v>
      </c>
    </row>
    <row r="1772" spans="1:19">
      <c r="A1772" s="1">
        <v>1770</v>
      </c>
      <c r="B1772" s="1" t="s">
        <v>65</v>
      </c>
      <c r="C1772" s="1" t="s">
        <v>58</v>
      </c>
      <c r="D1772" s="1" t="s">
        <v>360</v>
      </c>
      <c r="E1772" s="1" t="s">
        <v>94</v>
      </c>
      <c r="F1772" s="1" t="s">
        <v>95</v>
      </c>
      <c r="G1772" s="1" t="s">
        <v>62</v>
      </c>
      <c r="H1772" s="33" t="str">
        <f>VLOOKUP(Ahmed[[#This Row],[Category]],Code!$C$2:$D$5,2,0)</f>
        <v>O-102</v>
      </c>
      <c r="I1772" s="1" t="s">
        <v>278</v>
      </c>
      <c r="J1772" t="s">
        <v>531</v>
      </c>
      <c r="K1772" s="1">
        <v>6.9760000000000009</v>
      </c>
      <c r="L1772" s="33">
        <f>Ahmed[[#This Row],[Sales]]*$L$1</f>
        <v>1046.4000000000001</v>
      </c>
      <c r="M1772" s="33"/>
      <c r="N177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72" s="33" t="str">
        <f>IF(Ahmed[[#This Row],[Sales]]&gt;=500,"High","low")</f>
        <v>low</v>
      </c>
      <c r="P1772" s="1">
        <v>4</v>
      </c>
      <c r="Q1772" s="1">
        <v>0.2</v>
      </c>
      <c r="R1772" s="2">
        <v>-1.3952000000000013</v>
      </c>
      <c r="S1772" s="33">
        <f>Ahmed[[#This Row],[Profit]]-Ahmed[[#This Row],[Discount]]</f>
        <v>-1.5952000000000013</v>
      </c>
    </row>
    <row r="1773" spans="1:19">
      <c r="A1773" s="1">
        <v>1771</v>
      </c>
      <c r="B1773" s="1" t="s">
        <v>65</v>
      </c>
      <c r="C1773" s="1" t="s">
        <v>58</v>
      </c>
      <c r="D1773" s="1" t="s">
        <v>360</v>
      </c>
      <c r="E1773" s="1" t="s">
        <v>94</v>
      </c>
      <c r="F1773" s="1" t="s">
        <v>95</v>
      </c>
      <c r="G1773" s="1" t="s">
        <v>62</v>
      </c>
      <c r="H1773" s="33" t="str">
        <f>VLOOKUP(Ahmed[[#This Row],[Category]],Code!$C$2:$D$5,2,0)</f>
        <v>O-102</v>
      </c>
      <c r="I1773" s="1" t="s">
        <v>79</v>
      </c>
      <c r="J1773" t="s">
        <v>147</v>
      </c>
      <c r="K1773" s="1">
        <v>12.221999999999998</v>
      </c>
      <c r="L1773" s="33">
        <f>Ahmed[[#This Row],[Sales]]*$L$1</f>
        <v>1833.2999999999997</v>
      </c>
      <c r="M1773" s="33"/>
      <c r="N177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773" s="33" t="str">
        <f>IF(Ahmed[[#This Row],[Sales]]&gt;=500,"High","low")</f>
        <v>low</v>
      </c>
      <c r="P1773" s="1">
        <v>7</v>
      </c>
      <c r="Q1773" s="1">
        <v>0.8</v>
      </c>
      <c r="R1773" s="2">
        <v>-20.166300000000007</v>
      </c>
      <c r="S1773" s="33">
        <f>Ahmed[[#This Row],[Profit]]-Ahmed[[#This Row],[Discount]]</f>
        <v>-20.966300000000007</v>
      </c>
    </row>
    <row r="1774" spans="1:19">
      <c r="A1774" s="1">
        <v>1772</v>
      </c>
      <c r="B1774" s="1" t="s">
        <v>48</v>
      </c>
      <c r="C1774" s="1" t="s">
        <v>58</v>
      </c>
      <c r="D1774" s="1" t="s">
        <v>177</v>
      </c>
      <c r="E1774" s="1" t="s">
        <v>139</v>
      </c>
      <c r="F1774" s="1" t="s">
        <v>95</v>
      </c>
      <c r="G1774" s="1" t="s">
        <v>62</v>
      </c>
      <c r="H1774" s="33" t="str">
        <f>VLOOKUP(Ahmed[[#This Row],[Category]],Code!$C$2:$D$5,2,0)</f>
        <v>O-102</v>
      </c>
      <c r="I1774" s="1" t="s">
        <v>70</v>
      </c>
      <c r="J1774" t="s">
        <v>1160</v>
      </c>
      <c r="K1774" s="1">
        <v>97.984000000000009</v>
      </c>
      <c r="L1774" s="33">
        <f>Ahmed[[#This Row],[Sales]]*$L$1</f>
        <v>14697.600000000002</v>
      </c>
      <c r="M1774" s="33"/>
      <c r="N17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74" s="33" t="str">
        <f>IF(Ahmed[[#This Row],[Sales]]&gt;=500,"High","low")</f>
        <v>low</v>
      </c>
      <c r="P1774" s="1">
        <v>2</v>
      </c>
      <c r="Q1774" s="1">
        <v>0.2</v>
      </c>
      <c r="R1774" s="2">
        <v>-24.496000000000002</v>
      </c>
      <c r="S1774" s="33">
        <f>Ahmed[[#This Row],[Profit]]-Ahmed[[#This Row],[Discount]]</f>
        <v>-24.696000000000002</v>
      </c>
    </row>
    <row r="1775" spans="1:19">
      <c r="A1775" s="1">
        <v>1773</v>
      </c>
      <c r="B1775" s="1" t="s">
        <v>48</v>
      </c>
      <c r="C1775" s="1" t="s">
        <v>58</v>
      </c>
      <c r="D1775" s="1" t="s">
        <v>177</v>
      </c>
      <c r="E1775" s="1" t="s">
        <v>139</v>
      </c>
      <c r="F1775" s="1" t="s">
        <v>95</v>
      </c>
      <c r="G1775" s="1" t="s">
        <v>76</v>
      </c>
      <c r="H1775" s="33" t="str">
        <f>VLOOKUP(Ahmed[[#This Row],[Category]],Code!$C$2:$D$5,2,0)</f>
        <v>T-103</v>
      </c>
      <c r="I1775" s="1" t="s">
        <v>118</v>
      </c>
      <c r="J1775" t="s">
        <v>370</v>
      </c>
      <c r="K1775" s="1">
        <v>62.400000000000006</v>
      </c>
      <c r="L1775" s="33">
        <f>Ahmed[[#This Row],[Sales]]*$L$1</f>
        <v>9360</v>
      </c>
      <c r="M1775" s="33"/>
      <c r="N17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75" s="33" t="str">
        <f>IF(Ahmed[[#This Row],[Sales]]&gt;=500,"High","low")</f>
        <v>low</v>
      </c>
      <c r="P1775" s="1">
        <v>6</v>
      </c>
      <c r="Q1775" s="1">
        <v>0.2</v>
      </c>
      <c r="R1775" s="2">
        <v>19.499999999999993</v>
      </c>
      <c r="S1775" s="33">
        <f>Ahmed[[#This Row],[Profit]]-Ahmed[[#This Row],[Discount]]</f>
        <v>19.299999999999994</v>
      </c>
    </row>
    <row r="1776" spans="1:19">
      <c r="A1776" s="1">
        <v>1774</v>
      </c>
      <c r="B1776" s="1" t="s">
        <v>65</v>
      </c>
      <c r="C1776" s="1" t="s">
        <v>58</v>
      </c>
      <c r="D1776" s="1" t="s">
        <v>1479</v>
      </c>
      <c r="E1776" s="1" t="s">
        <v>983</v>
      </c>
      <c r="F1776" s="1" t="s">
        <v>114</v>
      </c>
      <c r="G1776" s="1" t="s">
        <v>62</v>
      </c>
      <c r="H1776" s="33" t="str">
        <f>VLOOKUP(Ahmed[[#This Row],[Category]],Code!$C$2:$D$5,2,0)</f>
        <v>O-102</v>
      </c>
      <c r="I1776" s="1" t="s">
        <v>79</v>
      </c>
      <c r="J1776" t="s">
        <v>1480</v>
      </c>
      <c r="K1776" s="1">
        <v>20.86</v>
      </c>
      <c r="L1776" s="33">
        <f>Ahmed[[#This Row],[Sales]]*$L$1</f>
        <v>3129</v>
      </c>
      <c r="M1776" s="33"/>
      <c r="N17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76" s="33" t="str">
        <f>IF(Ahmed[[#This Row],[Sales]]&gt;=500,"High","low")</f>
        <v>low</v>
      </c>
      <c r="P1776" s="1">
        <v>2</v>
      </c>
      <c r="Q1776" s="1">
        <v>0</v>
      </c>
      <c r="R1776" s="2">
        <v>9.3869999999999987</v>
      </c>
      <c r="S1776" s="33">
        <f>Ahmed[[#This Row],[Profit]]-Ahmed[[#This Row],[Discount]]</f>
        <v>9.3869999999999987</v>
      </c>
    </row>
    <row r="1777" spans="1:19">
      <c r="A1777" s="1">
        <v>1775</v>
      </c>
      <c r="B1777" s="1" t="s">
        <v>65</v>
      </c>
      <c r="C1777" s="1" t="s">
        <v>58</v>
      </c>
      <c r="D1777" s="1" t="s">
        <v>1479</v>
      </c>
      <c r="E1777" s="1" t="s">
        <v>983</v>
      </c>
      <c r="F1777" s="1" t="s">
        <v>114</v>
      </c>
      <c r="G1777" s="1" t="s">
        <v>62</v>
      </c>
      <c r="H1777" s="33" t="str">
        <f>VLOOKUP(Ahmed[[#This Row],[Category]],Code!$C$2:$D$5,2,0)</f>
        <v>O-102</v>
      </c>
      <c r="I1777" s="1" t="s">
        <v>70</v>
      </c>
      <c r="J1777" t="s">
        <v>1481</v>
      </c>
      <c r="K1777" s="1">
        <v>497.61</v>
      </c>
      <c r="L1777" s="33">
        <f>Ahmed[[#This Row],[Sales]]*$L$1</f>
        <v>74641.5</v>
      </c>
      <c r="M1777" s="33"/>
      <c r="N17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77" s="33" t="str">
        <f>IF(Ahmed[[#This Row],[Sales]]&gt;=500,"High","low")</f>
        <v>low</v>
      </c>
      <c r="P1777" s="1">
        <v>9</v>
      </c>
      <c r="Q1777" s="1">
        <v>0</v>
      </c>
      <c r="R1777" s="2">
        <v>129.37860000000001</v>
      </c>
      <c r="S1777" s="33">
        <f>Ahmed[[#This Row],[Profit]]-Ahmed[[#This Row],[Discount]]</f>
        <v>129.37860000000001</v>
      </c>
    </row>
    <row r="1778" spans="1:19">
      <c r="A1778" s="1">
        <v>1776</v>
      </c>
      <c r="B1778" s="1" t="s">
        <v>65</v>
      </c>
      <c r="C1778" s="1" t="s">
        <v>58</v>
      </c>
      <c r="D1778" s="1" t="s">
        <v>1479</v>
      </c>
      <c r="E1778" s="1" t="s">
        <v>983</v>
      </c>
      <c r="F1778" s="1" t="s">
        <v>114</v>
      </c>
      <c r="G1778" s="1" t="s">
        <v>62</v>
      </c>
      <c r="H1778" s="33" t="str">
        <f>VLOOKUP(Ahmed[[#This Row],[Category]],Code!$C$2:$D$5,2,0)</f>
        <v>O-102</v>
      </c>
      <c r="I1778" s="1" t="s">
        <v>74</v>
      </c>
      <c r="J1778" t="s">
        <v>1482</v>
      </c>
      <c r="K1778" s="1">
        <v>5.34</v>
      </c>
      <c r="L1778" s="33">
        <f>Ahmed[[#This Row],[Sales]]*$L$1</f>
        <v>801</v>
      </c>
      <c r="M1778" s="33"/>
      <c r="N1778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778" s="33" t="str">
        <f>IF(Ahmed[[#This Row],[Sales]]&gt;=500,"High","low")</f>
        <v>low</v>
      </c>
      <c r="P1778" s="1">
        <v>2</v>
      </c>
      <c r="Q1778" s="1">
        <v>0</v>
      </c>
      <c r="R1778" s="2">
        <v>1.4952000000000001</v>
      </c>
      <c r="S1778" s="33">
        <f>Ahmed[[#This Row],[Profit]]-Ahmed[[#This Row],[Discount]]</f>
        <v>1.4952000000000001</v>
      </c>
    </row>
    <row r="1779" spans="1:19">
      <c r="A1779" s="1">
        <v>1777</v>
      </c>
      <c r="B1779" s="1" t="s">
        <v>65</v>
      </c>
      <c r="C1779" s="1" t="s">
        <v>58</v>
      </c>
      <c r="D1779" s="1" t="s">
        <v>1479</v>
      </c>
      <c r="E1779" s="1" t="s">
        <v>983</v>
      </c>
      <c r="F1779" s="1" t="s">
        <v>114</v>
      </c>
      <c r="G1779" s="1" t="s">
        <v>62</v>
      </c>
      <c r="H1779" s="33" t="str">
        <f>VLOOKUP(Ahmed[[#This Row],[Category]],Code!$C$2:$D$5,2,0)</f>
        <v>O-102</v>
      </c>
      <c r="I1779" s="1" t="s">
        <v>63</v>
      </c>
      <c r="J1779" t="s">
        <v>1114</v>
      </c>
      <c r="K1779" s="1">
        <v>3.15</v>
      </c>
      <c r="L1779" s="33">
        <f>Ahmed[[#This Row],[Sales]]*$L$1</f>
        <v>472.5</v>
      </c>
      <c r="M1779" s="33"/>
      <c r="N1779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779" s="33" t="str">
        <f>IF(Ahmed[[#This Row],[Sales]]&gt;=500,"High","low")</f>
        <v>low</v>
      </c>
      <c r="P1779" s="1">
        <v>1</v>
      </c>
      <c r="Q1779" s="1">
        <v>0</v>
      </c>
      <c r="R1779" s="2">
        <v>1.512</v>
      </c>
      <c r="S1779" s="33">
        <f>Ahmed[[#This Row],[Profit]]-Ahmed[[#This Row],[Discount]]</f>
        <v>1.512</v>
      </c>
    </row>
    <row r="1780" spans="1:19">
      <c r="A1780" s="1">
        <v>1778</v>
      </c>
      <c r="B1780" s="1" t="s">
        <v>65</v>
      </c>
      <c r="C1780" s="1" t="s">
        <v>49</v>
      </c>
      <c r="D1780" s="1" t="s">
        <v>59</v>
      </c>
      <c r="E1780" s="1" t="s">
        <v>60</v>
      </c>
      <c r="F1780" s="1" t="s">
        <v>61</v>
      </c>
      <c r="G1780" s="1" t="s">
        <v>62</v>
      </c>
      <c r="H1780" s="33" t="str">
        <f>VLOOKUP(Ahmed[[#This Row],[Category]],Code!$C$2:$D$5,2,0)</f>
        <v>O-102</v>
      </c>
      <c r="I1780" s="1" t="s">
        <v>87</v>
      </c>
      <c r="J1780" t="s">
        <v>1483</v>
      </c>
      <c r="K1780" s="1">
        <v>368.91</v>
      </c>
      <c r="L1780" s="33">
        <f>Ahmed[[#This Row],[Sales]]*$L$1</f>
        <v>55336.500000000007</v>
      </c>
      <c r="M1780" s="33"/>
      <c r="N17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80" s="33" t="str">
        <f>IF(Ahmed[[#This Row],[Sales]]&gt;=500,"High","low")</f>
        <v>low</v>
      </c>
      <c r="P1780" s="1">
        <v>9</v>
      </c>
      <c r="Q1780" s="1">
        <v>0</v>
      </c>
      <c r="R1780" s="2">
        <v>180.76590000000002</v>
      </c>
      <c r="S1780" s="33">
        <f>Ahmed[[#This Row],[Profit]]-Ahmed[[#This Row],[Discount]]</f>
        <v>180.76590000000002</v>
      </c>
    </row>
    <row r="1781" spans="1:19">
      <c r="A1781" s="1">
        <v>1779</v>
      </c>
      <c r="B1781" s="1" t="s">
        <v>65</v>
      </c>
      <c r="C1781" s="1" t="s">
        <v>49</v>
      </c>
      <c r="D1781" s="1" t="s">
        <v>59</v>
      </c>
      <c r="E1781" s="1" t="s">
        <v>60</v>
      </c>
      <c r="F1781" s="1" t="s">
        <v>61</v>
      </c>
      <c r="G1781" s="1" t="s">
        <v>62</v>
      </c>
      <c r="H1781" s="33" t="str">
        <f>VLOOKUP(Ahmed[[#This Row],[Category]],Code!$C$2:$D$5,2,0)</f>
        <v>O-102</v>
      </c>
      <c r="I1781" s="1" t="s">
        <v>74</v>
      </c>
      <c r="J1781" t="s">
        <v>654</v>
      </c>
      <c r="K1781" s="1">
        <v>14.7</v>
      </c>
      <c r="L1781" s="33">
        <f>Ahmed[[#This Row],[Sales]]*$L$1</f>
        <v>2205</v>
      </c>
      <c r="M1781" s="33"/>
      <c r="N17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81" s="33" t="str">
        <f>IF(Ahmed[[#This Row],[Sales]]&gt;=500,"High","low")</f>
        <v>low</v>
      </c>
      <c r="P1781" s="1">
        <v>5</v>
      </c>
      <c r="Q1781" s="1">
        <v>0</v>
      </c>
      <c r="R1781" s="2">
        <v>6.6150000000000002</v>
      </c>
      <c r="S1781" s="33">
        <f>Ahmed[[#This Row],[Profit]]-Ahmed[[#This Row],[Discount]]</f>
        <v>6.6150000000000002</v>
      </c>
    </row>
    <row r="1782" spans="1:19">
      <c r="A1782" s="1">
        <v>1780</v>
      </c>
      <c r="B1782" s="1" t="s">
        <v>65</v>
      </c>
      <c r="C1782" s="1" t="s">
        <v>49</v>
      </c>
      <c r="D1782" s="1" t="s">
        <v>161</v>
      </c>
      <c r="E1782" s="1" t="s">
        <v>162</v>
      </c>
      <c r="F1782" s="1" t="s">
        <v>114</v>
      </c>
      <c r="G1782" s="1" t="s">
        <v>76</v>
      </c>
      <c r="H1782" s="33" t="str">
        <f>VLOOKUP(Ahmed[[#This Row],[Category]],Code!$C$2:$D$5,2,0)</f>
        <v>T-103</v>
      </c>
      <c r="I1782" s="1" t="s">
        <v>118</v>
      </c>
      <c r="J1782" t="s">
        <v>1106</v>
      </c>
      <c r="K1782" s="1">
        <v>59.97</v>
      </c>
      <c r="L1782" s="33">
        <f>Ahmed[[#This Row],[Sales]]*$L$1</f>
        <v>8995.5</v>
      </c>
      <c r="M1782" s="33"/>
      <c r="N17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82" s="33" t="str">
        <f>IF(Ahmed[[#This Row],[Sales]]&gt;=500,"High","low")</f>
        <v>low</v>
      </c>
      <c r="P1782" s="1">
        <v>3</v>
      </c>
      <c r="Q1782" s="1">
        <v>0</v>
      </c>
      <c r="R1782" s="2">
        <v>14.992499999999996</v>
      </c>
      <c r="S1782" s="33">
        <f>Ahmed[[#This Row],[Profit]]-Ahmed[[#This Row],[Discount]]</f>
        <v>14.992499999999996</v>
      </c>
    </row>
    <row r="1783" spans="1:19">
      <c r="A1783" s="1">
        <v>1781</v>
      </c>
      <c r="B1783" s="1" t="s">
        <v>65</v>
      </c>
      <c r="C1783" s="1" t="s">
        <v>49</v>
      </c>
      <c r="D1783" s="1" t="s">
        <v>161</v>
      </c>
      <c r="E1783" s="1" t="s">
        <v>162</v>
      </c>
      <c r="F1783" s="1" t="s">
        <v>114</v>
      </c>
      <c r="G1783" s="1" t="s">
        <v>62</v>
      </c>
      <c r="H1783" s="33" t="str">
        <f>VLOOKUP(Ahmed[[#This Row],[Category]],Code!$C$2:$D$5,2,0)</f>
        <v>O-102</v>
      </c>
      <c r="I1783" s="1" t="s">
        <v>70</v>
      </c>
      <c r="J1783" t="s">
        <v>404</v>
      </c>
      <c r="K1783" s="1">
        <v>83.36</v>
      </c>
      <c r="L1783" s="33">
        <f>Ahmed[[#This Row],[Sales]]*$L$1</f>
        <v>12504</v>
      </c>
      <c r="M1783" s="33"/>
      <c r="N17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83" s="33" t="str">
        <f>IF(Ahmed[[#This Row],[Sales]]&gt;=500,"High","low")</f>
        <v>low</v>
      </c>
      <c r="P1783" s="1">
        <v>1</v>
      </c>
      <c r="Q1783" s="1">
        <v>0</v>
      </c>
      <c r="R1783" s="2">
        <v>20.840000000000003</v>
      </c>
      <c r="S1783" s="33">
        <f>Ahmed[[#This Row],[Profit]]-Ahmed[[#This Row],[Discount]]</f>
        <v>20.840000000000003</v>
      </c>
    </row>
    <row r="1784" spans="1:19">
      <c r="A1784" s="1">
        <v>1782</v>
      </c>
      <c r="B1784" s="1" t="s">
        <v>65</v>
      </c>
      <c r="C1784" s="1" t="s">
        <v>58</v>
      </c>
      <c r="D1784" s="1" t="s">
        <v>289</v>
      </c>
      <c r="E1784" s="1" t="s">
        <v>513</v>
      </c>
      <c r="F1784" s="1" t="s">
        <v>114</v>
      </c>
      <c r="G1784" s="1" t="s">
        <v>62</v>
      </c>
      <c r="H1784" s="33" t="str">
        <f>VLOOKUP(Ahmed[[#This Row],[Category]],Code!$C$2:$D$5,2,0)</f>
        <v>O-102</v>
      </c>
      <c r="I1784" s="1" t="s">
        <v>87</v>
      </c>
      <c r="J1784" t="s">
        <v>1484</v>
      </c>
      <c r="K1784" s="1">
        <v>6.58</v>
      </c>
      <c r="L1784" s="33">
        <f>Ahmed[[#This Row],[Sales]]*$L$1</f>
        <v>987</v>
      </c>
      <c r="M1784" s="33"/>
      <c r="N178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784" s="33" t="str">
        <f>IF(Ahmed[[#This Row],[Sales]]&gt;=500,"High","low")</f>
        <v>low</v>
      </c>
      <c r="P1784" s="1">
        <v>2</v>
      </c>
      <c r="Q1784" s="1">
        <v>0</v>
      </c>
      <c r="R1784" s="2">
        <v>3.0267999999999997</v>
      </c>
      <c r="S1784" s="33">
        <f>Ahmed[[#This Row],[Profit]]-Ahmed[[#This Row],[Discount]]</f>
        <v>3.0267999999999997</v>
      </c>
    </row>
    <row r="1785" spans="1:19">
      <c r="A1785" s="1">
        <v>1783</v>
      </c>
      <c r="B1785" s="1" t="s">
        <v>65</v>
      </c>
      <c r="C1785" s="1" t="s">
        <v>58</v>
      </c>
      <c r="D1785" s="1" t="s">
        <v>289</v>
      </c>
      <c r="E1785" s="1" t="s">
        <v>513</v>
      </c>
      <c r="F1785" s="1" t="s">
        <v>114</v>
      </c>
      <c r="G1785" s="1" t="s">
        <v>62</v>
      </c>
      <c r="H1785" s="33" t="str">
        <f>VLOOKUP(Ahmed[[#This Row],[Category]],Code!$C$2:$D$5,2,0)</f>
        <v>O-102</v>
      </c>
      <c r="I1785" s="1" t="s">
        <v>79</v>
      </c>
      <c r="J1785" t="s">
        <v>1097</v>
      </c>
      <c r="K1785" s="1">
        <v>122.94</v>
      </c>
      <c r="L1785" s="33">
        <f>Ahmed[[#This Row],[Sales]]*$L$1</f>
        <v>18441</v>
      </c>
      <c r="M1785" s="33"/>
      <c r="N17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85" s="33" t="str">
        <f>IF(Ahmed[[#This Row],[Sales]]&gt;=500,"High","low")</f>
        <v>low</v>
      </c>
      <c r="P1785" s="1">
        <v>3</v>
      </c>
      <c r="Q1785" s="1">
        <v>0</v>
      </c>
      <c r="R1785" s="2">
        <v>59.011199999999988</v>
      </c>
      <c r="S1785" s="33">
        <f>Ahmed[[#This Row],[Profit]]-Ahmed[[#This Row],[Discount]]</f>
        <v>59.011199999999988</v>
      </c>
    </row>
    <row r="1786" spans="1:19">
      <c r="A1786" s="1">
        <v>1784</v>
      </c>
      <c r="B1786" s="1" t="s">
        <v>65</v>
      </c>
      <c r="C1786" s="1" t="s">
        <v>58</v>
      </c>
      <c r="D1786" s="1" t="s">
        <v>927</v>
      </c>
      <c r="E1786" s="1" t="s">
        <v>99</v>
      </c>
      <c r="F1786" s="1" t="s">
        <v>95</v>
      </c>
      <c r="G1786" s="1" t="s">
        <v>62</v>
      </c>
      <c r="H1786" s="33" t="str">
        <f>VLOOKUP(Ahmed[[#This Row],[Category]],Code!$C$2:$D$5,2,0)</f>
        <v>O-102</v>
      </c>
      <c r="I1786" s="1" t="s">
        <v>87</v>
      </c>
      <c r="J1786" t="s">
        <v>1434</v>
      </c>
      <c r="K1786" s="1">
        <v>219.84</v>
      </c>
      <c r="L1786" s="33">
        <f>Ahmed[[#This Row],[Sales]]*$L$1</f>
        <v>32976</v>
      </c>
      <c r="M1786" s="33"/>
      <c r="N17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86" s="33" t="str">
        <f>IF(Ahmed[[#This Row],[Sales]]&gt;=500,"High","low")</f>
        <v>low</v>
      </c>
      <c r="P1786" s="1">
        <v>4</v>
      </c>
      <c r="Q1786" s="1">
        <v>0</v>
      </c>
      <c r="R1786" s="2">
        <v>107.7216</v>
      </c>
      <c r="S1786" s="33">
        <f>Ahmed[[#This Row],[Profit]]-Ahmed[[#This Row],[Discount]]</f>
        <v>107.7216</v>
      </c>
    </row>
    <row r="1787" spans="1:19">
      <c r="A1787" s="1">
        <v>1785</v>
      </c>
      <c r="B1787" s="1" t="s">
        <v>65</v>
      </c>
      <c r="C1787" s="1" t="s">
        <v>58</v>
      </c>
      <c r="D1787" s="1" t="s">
        <v>927</v>
      </c>
      <c r="E1787" s="1" t="s">
        <v>99</v>
      </c>
      <c r="F1787" s="1" t="s">
        <v>95</v>
      </c>
      <c r="G1787" s="1" t="s">
        <v>76</v>
      </c>
      <c r="H1787" s="33" t="str">
        <f>VLOOKUP(Ahmed[[#This Row],[Category]],Code!$C$2:$D$5,2,0)</f>
        <v>T-103</v>
      </c>
      <c r="I1787" s="1" t="s">
        <v>118</v>
      </c>
      <c r="J1787" t="s">
        <v>1284</v>
      </c>
      <c r="K1787" s="1">
        <v>98.16</v>
      </c>
      <c r="L1787" s="33">
        <f>Ahmed[[#This Row],[Sales]]*$L$1</f>
        <v>14724</v>
      </c>
      <c r="M1787" s="33"/>
      <c r="N17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87" s="33" t="str">
        <f>IF(Ahmed[[#This Row],[Sales]]&gt;=500,"High","low")</f>
        <v>low</v>
      </c>
      <c r="P1787" s="1">
        <v>6</v>
      </c>
      <c r="Q1787" s="1">
        <v>0</v>
      </c>
      <c r="R1787" s="2">
        <v>9.8159999999999954</v>
      </c>
      <c r="S1787" s="33">
        <f>Ahmed[[#This Row],[Profit]]-Ahmed[[#This Row],[Discount]]</f>
        <v>9.8159999999999954</v>
      </c>
    </row>
    <row r="1788" spans="1:19">
      <c r="A1788" s="1">
        <v>1786</v>
      </c>
      <c r="B1788" s="1" t="s">
        <v>65</v>
      </c>
      <c r="C1788" s="1" t="s">
        <v>58</v>
      </c>
      <c r="D1788" s="1" t="s">
        <v>927</v>
      </c>
      <c r="E1788" s="1" t="s">
        <v>99</v>
      </c>
      <c r="F1788" s="1" t="s">
        <v>95</v>
      </c>
      <c r="G1788" s="1" t="s">
        <v>62</v>
      </c>
      <c r="H1788" s="33" t="str">
        <f>VLOOKUP(Ahmed[[#This Row],[Category]],Code!$C$2:$D$5,2,0)</f>
        <v>O-102</v>
      </c>
      <c r="I1788" s="1" t="s">
        <v>79</v>
      </c>
      <c r="J1788" t="s">
        <v>1172</v>
      </c>
      <c r="K1788" s="1">
        <v>33.04</v>
      </c>
      <c r="L1788" s="33">
        <f>Ahmed[[#This Row],[Sales]]*$L$1</f>
        <v>4956</v>
      </c>
      <c r="M1788" s="33"/>
      <c r="N17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88" s="33" t="str">
        <f>IF(Ahmed[[#This Row],[Sales]]&gt;=500,"High","low")</f>
        <v>low</v>
      </c>
      <c r="P1788" s="1">
        <v>8</v>
      </c>
      <c r="Q1788" s="1">
        <v>0</v>
      </c>
      <c r="R1788" s="2">
        <v>15.5288</v>
      </c>
      <c r="S1788" s="33">
        <f>Ahmed[[#This Row],[Profit]]-Ahmed[[#This Row],[Discount]]</f>
        <v>15.5288</v>
      </c>
    </row>
    <row r="1789" spans="1:19">
      <c r="A1789" s="1">
        <v>1787</v>
      </c>
      <c r="B1789" s="1" t="s">
        <v>65</v>
      </c>
      <c r="C1789" s="1" t="s">
        <v>58</v>
      </c>
      <c r="D1789" s="1" t="s">
        <v>927</v>
      </c>
      <c r="E1789" s="1" t="s">
        <v>99</v>
      </c>
      <c r="F1789" s="1" t="s">
        <v>95</v>
      </c>
      <c r="G1789" s="1" t="s">
        <v>76</v>
      </c>
      <c r="H1789" s="33" t="str">
        <f>VLOOKUP(Ahmed[[#This Row],[Category]],Code!$C$2:$D$5,2,0)</f>
        <v>T-103</v>
      </c>
      <c r="I1789" s="1" t="s">
        <v>77</v>
      </c>
      <c r="J1789" t="s">
        <v>1485</v>
      </c>
      <c r="K1789" s="1">
        <v>86.97</v>
      </c>
      <c r="L1789" s="33">
        <f>Ahmed[[#This Row],[Sales]]*$L$1</f>
        <v>13045.5</v>
      </c>
      <c r="M1789" s="33"/>
      <c r="N17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89" s="33" t="str">
        <f>IF(Ahmed[[#This Row],[Sales]]&gt;=500,"High","low")</f>
        <v>low</v>
      </c>
      <c r="P1789" s="1">
        <v>3</v>
      </c>
      <c r="Q1789" s="1">
        <v>0</v>
      </c>
      <c r="R1789" s="2">
        <v>25.221299999999989</v>
      </c>
      <c r="S1789" s="33">
        <f>Ahmed[[#This Row],[Profit]]-Ahmed[[#This Row],[Discount]]</f>
        <v>25.221299999999989</v>
      </c>
    </row>
    <row r="1790" spans="1:19">
      <c r="A1790" s="1">
        <v>1788</v>
      </c>
      <c r="B1790" s="1" t="s">
        <v>65</v>
      </c>
      <c r="C1790" s="1" t="s">
        <v>58</v>
      </c>
      <c r="D1790" s="1" t="s">
        <v>1486</v>
      </c>
      <c r="E1790" s="1" t="s">
        <v>99</v>
      </c>
      <c r="F1790" s="1" t="s">
        <v>95</v>
      </c>
      <c r="G1790" s="1" t="s">
        <v>76</v>
      </c>
      <c r="H1790" s="33" t="str">
        <f>VLOOKUP(Ahmed[[#This Row],[Category]],Code!$C$2:$D$5,2,0)</f>
        <v>T-103</v>
      </c>
      <c r="I1790" s="1" t="s">
        <v>77</v>
      </c>
      <c r="J1790" t="s">
        <v>1115</v>
      </c>
      <c r="K1790" s="1">
        <v>134.97</v>
      </c>
      <c r="L1790" s="33">
        <f>Ahmed[[#This Row],[Sales]]*$L$1</f>
        <v>20245.5</v>
      </c>
      <c r="M1790" s="33"/>
      <c r="N17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90" s="33" t="str">
        <f>IF(Ahmed[[#This Row],[Sales]]&gt;=500,"High","low")</f>
        <v>low</v>
      </c>
      <c r="P1790" s="1">
        <v>3</v>
      </c>
      <c r="Q1790" s="1">
        <v>0</v>
      </c>
      <c r="R1790" s="2">
        <v>64.785599999999988</v>
      </c>
      <c r="S1790" s="33">
        <f>Ahmed[[#This Row],[Profit]]-Ahmed[[#This Row],[Discount]]</f>
        <v>64.785599999999988</v>
      </c>
    </row>
    <row r="1791" spans="1:19">
      <c r="A1791" s="1">
        <v>1789</v>
      </c>
      <c r="B1791" s="1" t="s">
        <v>65</v>
      </c>
      <c r="C1791" s="1" t="s">
        <v>58</v>
      </c>
      <c r="D1791" s="1" t="s">
        <v>1486</v>
      </c>
      <c r="E1791" s="1" t="s">
        <v>99</v>
      </c>
      <c r="F1791" s="1" t="s">
        <v>95</v>
      </c>
      <c r="G1791" s="1" t="s">
        <v>76</v>
      </c>
      <c r="H1791" s="33" t="str">
        <f>VLOOKUP(Ahmed[[#This Row],[Category]],Code!$C$2:$D$5,2,0)</f>
        <v>T-103</v>
      </c>
      <c r="I1791" s="1" t="s">
        <v>77</v>
      </c>
      <c r="J1791" t="s">
        <v>1044</v>
      </c>
      <c r="K1791" s="1">
        <v>699.98</v>
      </c>
      <c r="L1791" s="33">
        <f>Ahmed[[#This Row],[Sales]]*$L$1</f>
        <v>104997</v>
      </c>
      <c r="M1791" s="33"/>
      <c r="N17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91" s="33" t="str">
        <f>IF(Ahmed[[#This Row],[Sales]]&gt;=500,"High","low")</f>
        <v>High</v>
      </c>
      <c r="P1791" s="1">
        <v>2</v>
      </c>
      <c r="Q1791" s="1">
        <v>0</v>
      </c>
      <c r="R1791" s="2">
        <v>195.99440000000004</v>
      </c>
      <c r="S1791" s="33">
        <f>Ahmed[[#This Row],[Profit]]-Ahmed[[#This Row],[Discount]]</f>
        <v>195.99440000000004</v>
      </c>
    </row>
    <row r="1792" spans="1:19">
      <c r="A1792" s="1">
        <v>1790</v>
      </c>
      <c r="B1792" s="1" t="s">
        <v>65</v>
      </c>
      <c r="C1792" s="1" t="s">
        <v>58</v>
      </c>
      <c r="D1792" s="1" t="s">
        <v>1486</v>
      </c>
      <c r="E1792" s="1" t="s">
        <v>99</v>
      </c>
      <c r="F1792" s="1" t="s">
        <v>95</v>
      </c>
      <c r="G1792" s="1" t="s">
        <v>76</v>
      </c>
      <c r="H1792" s="33" t="str">
        <f>VLOOKUP(Ahmed[[#This Row],[Category]],Code!$C$2:$D$5,2,0)</f>
        <v>T-103</v>
      </c>
      <c r="I1792" s="1" t="s">
        <v>118</v>
      </c>
      <c r="J1792" t="s">
        <v>1487</v>
      </c>
      <c r="K1792" s="1">
        <v>139.94999999999999</v>
      </c>
      <c r="L1792" s="33">
        <f>Ahmed[[#This Row],[Sales]]*$L$1</f>
        <v>20992.5</v>
      </c>
      <c r="M1792" s="33"/>
      <c r="N17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92" s="33" t="str">
        <f>IF(Ahmed[[#This Row],[Sales]]&gt;=500,"High","low")</f>
        <v>low</v>
      </c>
      <c r="P1792" s="1">
        <v>5</v>
      </c>
      <c r="Q1792" s="1">
        <v>0</v>
      </c>
      <c r="R1792" s="2">
        <v>26.590499999999988</v>
      </c>
      <c r="S1792" s="33">
        <f>Ahmed[[#This Row],[Profit]]-Ahmed[[#This Row],[Discount]]</f>
        <v>26.590499999999988</v>
      </c>
    </row>
    <row r="1793" spans="1:19">
      <c r="A1793" s="1">
        <v>1791</v>
      </c>
      <c r="B1793" s="1" t="s">
        <v>65</v>
      </c>
      <c r="C1793" s="1" t="s">
        <v>49</v>
      </c>
      <c r="D1793" s="1" t="s">
        <v>161</v>
      </c>
      <c r="E1793" s="1" t="s">
        <v>162</v>
      </c>
      <c r="F1793" s="1" t="s">
        <v>114</v>
      </c>
      <c r="G1793" s="1" t="s">
        <v>62</v>
      </c>
      <c r="H1793" s="33" t="str">
        <f>VLOOKUP(Ahmed[[#This Row],[Category]],Code!$C$2:$D$5,2,0)</f>
        <v>O-102</v>
      </c>
      <c r="I1793" s="1" t="s">
        <v>87</v>
      </c>
      <c r="J1793" t="s">
        <v>856</v>
      </c>
      <c r="K1793" s="1">
        <v>48.94</v>
      </c>
      <c r="L1793" s="33">
        <f>Ahmed[[#This Row],[Sales]]*$L$1</f>
        <v>7341</v>
      </c>
      <c r="M1793" s="33"/>
      <c r="N17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93" s="33" t="str">
        <f>IF(Ahmed[[#This Row],[Sales]]&gt;=500,"High","low")</f>
        <v>low</v>
      </c>
      <c r="P1793" s="1">
        <v>1</v>
      </c>
      <c r="Q1793" s="1">
        <v>0</v>
      </c>
      <c r="R1793" s="2">
        <v>24.47</v>
      </c>
      <c r="S1793" s="33">
        <f>Ahmed[[#This Row],[Profit]]-Ahmed[[#This Row],[Discount]]</f>
        <v>24.47</v>
      </c>
    </row>
    <row r="1794" spans="1:19">
      <c r="A1794" s="1">
        <v>1792</v>
      </c>
      <c r="B1794" s="1" t="s">
        <v>130</v>
      </c>
      <c r="C1794" s="1" t="s">
        <v>49</v>
      </c>
      <c r="D1794" s="1" t="s">
        <v>98</v>
      </c>
      <c r="E1794" s="1" t="s">
        <v>99</v>
      </c>
      <c r="F1794" s="1" t="s">
        <v>95</v>
      </c>
      <c r="G1794" s="1" t="s">
        <v>53</v>
      </c>
      <c r="H1794" s="33" t="str">
        <f>VLOOKUP(Ahmed[[#This Row],[Category]],Code!$C$2:$D$5,2,0)</f>
        <v>F-101</v>
      </c>
      <c r="I1794" s="1" t="s">
        <v>56</v>
      </c>
      <c r="J1794" t="s">
        <v>1488</v>
      </c>
      <c r="K1794" s="1">
        <v>2807.84</v>
      </c>
      <c r="L1794" s="33">
        <f>Ahmed[[#This Row],[Sales]]*$L$1</f>
        <v>421176</v>
      </c>
      <c r="M1794" s="33"/>
      <c r="N179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94" s="33" t="str">
        <f>IF(Ahmed[[#This Row],[Sales]]&gt;=500,"High","low")</f>
        <v>High</v>
      </c>
      <c r="P1794" s="1">
        <v>8</v>
      </c>
      <c r="Q1794" s="1">
        <v>0</v>
      </c>
      <c r="R1794" s="2">
        <v>673.88160000000016</v>
      </c>
      <c r="S1794" s="33">
        <f>Ahmed[[#This Row],[Profit]]-Ahmed[[#This Row],[Discount]]</f>
        <v>673.88160000000016</v>
      </c>
    </row>
    <row r="1795" spans="1:19">
      <c r="A1795" s="1">
        <v>1793</v>
      </c>
      <c r="B1795" s="1" t="s">
        <v>130</v>
      </c>
      <c r="C1795" s="1" t="s">
        <v>49</v>
      </c>
      <c r="D1795" s="1" t="s">
        <v>98</v>
      </c>
      <c r="E1795" s="1" t="s">
        <v>99</v>
      </c>
      <c r="F1795" s="1" t="s">
        <v>95</v>
      </c>
      <c r="G1795" s="1" t="s">
        <v>62</v>
      </c>
      <c r="H1795" s="33" t="str">
        <f>VLOOKUP(Ahmed[[#This Row],[Category]],Code!$C$2:$D$5,2,0)</f>
        <v>O-102</v>
      </c>
      <c r="I1795" s="1" t="s">
        <v>74</v>
      </c>
      <c r="J1795" t="s">
        <v>1489</v>
      </c>
      <c r="K1795" s="1">
        <v>46.64</v>
      </c>
      <c r="L1795" s="33">
        <f>Ahmed[[#This Row],[Sales]]*$L$1</f>
        <v>6996</v>
      </c>
      <c r="M1795" s="33"/>
      <c r="N17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95" s="33" t="str">
        <f>IF(Ahmed[[#This Row],[Sales]]&gt;=500,"High","low")</f>
        <v>low</v>
      </c>
      <c r="P1795" s="1">
        <v>4</v>
      </c>
      <c r="Q1795" s="1">
        <v>0</v>
      </c>
      <c r="R1795" s="2">
        <v>12.592800000000004</v>
      </c>
      <c r="S1795" s="33">
        <f>Ahmed[[#This Row],[Profit]]-Ahmed[[#This Row],[Discount]]</f>
        <v>12.592800000000004</v>
      </c>
    </row>
    <row r="1796" spans="1:19">
      <c r="A1796" s="1">
        <v>1794</v>
      </c>
      <c r="B1796" s="1" t="s">
        <v>65</v>
      </c>
      <c r="C1796" s="1" t="s">
        <v>58</v>
      </c>
      <c r="D1796" s="1" t="s">
        <v>128</v>
      </c>
      <c r="E1796" s="1" t="s">
        <v>94</v>
      </c>
      <c r="F1796" s="1" t="s">
        <v>95</v>
      </c>
      <c r="G1796" s="1" t="s">
        <v>62</v>
      </c>
      <c r="H1796" s="33" t="str">
        <f>VLOOKUP(Ahmed[[#This Row],[Category]],Code!$C$2:$D$5,2,0)</f>
        <v>O-102</v>
      </c>
      <c r="I1796" s="1" t="s">
        <v>70</v>
      </c>
      <c r="J1796" t="s">
        <v>258</v>
      </c>
      <c r="K1796" s="1">
        <v>60.415999999999997</v>
      </c>
      <c r="L1796" s="33">
        <f>Ahmed[[#This Row],[Sales]]*$L$1</f>
        <v>9062.4</v>
      </c>
      <c r="M1796" s="33"/>
      <c r="N17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96" s="33" t="str">
        <f>IF(Ahmed[[#This Row],[Sales]]&gt;=500,"High","low")</f>
        <v>low</v>
      </c>
      <c r="P1796" s="1">
        <v>2</v>
      </c>
      <c r="Q1796" s="1">
        <v>0.2</v>
      </c>
      <c r="R1796" s="2">
        <v>6.0416000000000025</v>
      </c>
      <c r="S1796" s="33">
        <f>Ahmed[[#This Row],[Profit]]-Ahmed[[#This Row],[Discount]]</f>
        <v>5.8416000000000023</v>
      </c>
    </row>
    <row r="1797" spans="1:19">
      <c r="A1797" s="1">
        <v>1795</v>
      </c>
      <c r="B1797" s="1" t="s">
        <v>65</v>
      </c>
      <c r="C1797" s="1" t="s">
        <v>92</v>
      </c>
      <c r="D1797" s="1" t="s">
        <v>1490</v>
      </c>
      <c r="E1797" s="1" t="s">
        <v>1491</v>
      </c>
      <c r="F1797" s="1" t="s">
        <v>95</v>
      </c>
      <c r="G1797" s="1" t="s">
        <v>62</v>
      </c>
      <c r="H1797" s="33" t="str">
        <f>VLOOKUP(Ahmed[[#This Row],[Category]],Code!$C$2:$D$5,2,0)</f>
        <v>O-102</v>
      </c>
      <c r="I1797" s="1" t="s">
        <v>74</v>
      </c>
      <c r="J1797" t="s">
        <v>1229</v>
      </c>
      <c r="K1797" s="1">
        <v>107.94</v>
      </c>
      <c r="L1797" s="33">
        <f>Ahmed[[#This Row],[Sales]]*$L$1</f>
        <v>16191</v>
      </c>
      <c r="M1797" s="33"/>
      <c r="N17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97" s="33" t="str">
        <f>IF(Ahmed[[#This Row],[Sales]]&gt;=500,"High","low")</f>
        <v>low</v>
      </c>
      <c r="P1797" s="1">
        <v>3</v>
      </c>
      <c r="Q1797" s="1">
        <v>0</v>
      </c>
      <c r="R1797" s="2">
        <v>26.984999999999992</v>
      </c>
      <c r="S1797" s="33">
        <f>Ahmed[[#This Row],[Profit]]-Ahmed[[#This Row],[Discount]]</f>
        <v>26.984999999999992</v>
      </c>
    </row>
    <row r="1798" spans="1:19">
      <c r="A1798" s="1">
        <v>1796</v>
      </c>
      <c r="B1798" s="1" t="s">
        <v>130</v>
      </c>
      <c r="C1798" s="1" t="s">
        <v>92</v>
      </c>
      <c r="D1798" s="1" t="s">
        <v>161</v>
      </c>
      <c r="E1798" s="1" t="s">
        <v>162</v>
      </c>
      <c r="F1798" s="1" t="s">
        <v>114</v>
      </c>
      <c r="G1798" s="1" t="s">
        <v>62</v>
      </c>
      <c r="H1798" s="33" t="str">
        <f>VLOOKUP(Ahmed[[#This Row],[Category]],Code!$C$2:$D$5,2,0)</f>
        <v>O-102</v>
      </c>
      <c r="I1798" s="1" t="s">
        <v>70</v>
      </c>
      <c r="J1798" t="s">
        <v>1169</v>
      </c>
      <c r="K1798" s="1">
        <v>63.84</v>
      </c>
      <c r="L1798" s="33">
        <f>Ahmed[[#This Row],[Sales]]*$L$1</f>
        <v>9576</v>
      </c>
      <c r="M1798" s="33"/>
      <c r="N17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98" s="33" t="str">
        <f>IF(Ahmed[[#This Row],[Sales]]&gt;=500,"High","low")</f>
        <v>low</v>
      </c>
      <c r="P1798" s="1">
        <v>8</v>
      </c>
      <c r="Q1798" s="1">
        <v>0</v>
      </c>
      <c r="R1798" s="2">
        <v>16.598399999999998</v>
      </c>
      <c r="S1798" s="33">
        <f>Ahmed[[#This Row],[Profit]]-Ahmed[[#This Row],[Discount]]</f>
        <v>16.598399999999998</v>
      </c>
    </row>
    <row r="1799" spans="1:19">
      <c r="A1799" s="1">
        <v>1797</v>
      </c>
      <c r="B1799" s="1" t="s">
        <v>130</v>
      </c>
      <c r="C1799" s="1" t="s">
        <v>92</v>
      </c>
      <c r="D1799" s="1" t="s">
        <v>161</v>
      </c>
      <c r="E1799" s="1" t="s">
        <v>162</v>
      </c>
      <c r="F1799" s="1" t="s">
        <v>114</v>
      </c>
      <c r="G1799" s="1" t="s">
        <v>76</v>
      </c>
      <c r="H1799" s="33" t="str">
        <f>VLOOKUP(Ahmed[[#This Row],[Category]],Code!$C$2:$D$5,2,0)</f>
        <v>T-103</v>
      </c>
      <c r="I1799" s="1" t="s">
        <v>77</v>
      </c>
      <c r="J1799" t="s">
        <v>1492</v>
      </c>
      <c r="K1799" s="1">
        <v>347.96999999999997</v>
      </c>
      <c r="L1799" s="33">
        <f>Ahmed[[#This Row],[Sales]]*$L$1</f>
        <v>52195.499999999993</v>
      </c>
      <c r="M1799" s="33"/>
      <c r="N17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799" s="33" t="str">
        <f>IF(Ahmed[[#This Row],[Sales]]&gt;=500,"High","low")</f>
        <v>low</v>
      </c>
      <c r="P1799" s="1">
        <v>3</v>
      </c>
      <c r="Q1799" s="1">
        <v>0</v>
      </c>
      <c r="R1799" s="2">
        <v>100.91129999999997</v>
      </c>
      <c r="S1799" s="33">
        <f>Ahmed[[#This Row],[Profit]]-Ahmed[[#This Row],[Discount]]</f>
        <v>100.91129999999997</v>
      </c>
    </row>
    <row r="1800" spans="1:19">
      <c r="A1800" s="1">
        <v>1798</v>
      </c>
      <c r="B1800" s="1" t="s">
        <v>130</v>
      </c>
      <c r="C1800" s="1" t="s">
        <v>92</v>
      </c>
      <c r="D1800" s="1" t="s">
        <v>161</v>
      </c>
      <c r="E1800" s="1" t="s">
        <v>162</v>
      </c>
      <c r="F1800" s="1" t="s">
        <v>114</v>
      </c>
      <c r="G1800" s="1" t="s">
        <v>62</v>
      </c>
      <c r="H1800" s="33" t="str">
        <f>VLOOKUP(Ahmed[[#This Row],[Category]],Code!$C$2:$D$5,2,0)</f>
        <v>O-102</v>
      </c>
      <c r="I1800" s="1" t="s">
        <v>79</v>
      </c>
      <c r="J1800" t="s">
        <v>80</v>
      </c>
      <c r="K1800" s="1">
        <v>37.008000000000003</v>
      </c>
      <c r="L1800" s="33">
        <f>Ahmed[[#This Row],[Sales]]*$L$1</f>
        <v>5551.2000000000007</v>
      </c>
      <c r="M1800" s="33"/>
      <c r="N18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00" s="33" t="str">
        <f>IF(Ahmed[[#This Row],[Sales]]&gt;=500,"High","low")</f>
        <v>low</v>
      </c>
      <c r="P1800" s="1">
        <v>6</v>
      </c>
      <c r="Q1800" s="1">
        <v>0.2</v>
      </c>
      <c r="R1800" s="2">
        <v>11.565</v>
      </c>
      <c r="S1800" s="33">
        <f>Ahmed[[#This Row],[Profit]]-Ahmed[[#This Row],[Discount]]</f>
        <v>11.365</v>
      </c>
    </row>
    <row r="1801" spans="1:19">
      <c r="A1801" s="1">
        <v>1799</v>
      </c>
      <c r="B1801" s="1" t="s">
        <v>65</v>
      </c>
      <c r="C1801" s="1" t="s">
        <v>49</v>
      </c>
      <c r="D1801" s="1" t="s">
        <v>296</v>
      </c>
      <c r="E1801" s="1" t="s">
        <v>60</v>
      </c>
      <c r="F1801" s="1" t="s">
        <v>61</v>
      </c>
      <c r="G1801" s="1" t="s">
        <v>53</v>
      </c>
      <c r="H1801" s="33" t="str">
        <f>VLOOKUP(Ahmed[[#This Row],[Category]],Code!$C$2:$D$5,2,0)</f>
        <v>F-101</v>
      </c>
      <c r="I1801" s="1" t="s">
        <v>72</v>
      </c>
      <c r="J1801" t="s">
        <v>726</v>
      </c>
      <c r="K1801" s="1">
        <v>215.65</v>
      </c>
      <c r="L1801" s="33">
        <f>Ahmed[[#This Row],[Sales]]*$L$1</f>
        <v>32347.5</v>
      </c>
      <c r="M1801" s="33"/>
      <c r="N18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01" s="33" t="str">
        <f>IF(Ahmed[[#This Row],[Sales]]&gt;=500,"High","low")</f>
        <v>low</v>
      </c>
      <c r="P1801" s="1">
        <v>5</v>
      </c>
      <c r="Q1801" s="1">
        <v>0</v>
      </c>
      <c r="R1801" s="2">
        <v>73.320999999999998</v>
      </c>
      <c r="S1801" s="33">
        <f>Ahmed[[#This Row],[Profit]]-Ahmed[[#This Row],[Discount]]</f>
        <v>73.320999999999998</v>
      </c>
    </row>
    <row r="1802" spans="1:19">
      <c r="A1802" s="1">
        <v>1800</v>
      </c>
      <c r="B1802" s="1" t="s">
        <v>48</v>
      </c>
      <c r="C1802" s="1" t="s">
        <v>49</v>
      </c>
      <c r="D1802" s="1" t="s">
        <v>360</v>
      </c>
      <c r="E1802" s="1" t="s">
        <v>94</v>
      </c>
      <c r="F1802" s="1" t="s">
        <v>95</v>
      </c>
      <c r="G1802" s="1" t="s">
        <v>62</v>
      </c>
      <c r="H1802" s="33" t="str">
        <f>VLOOKUP(Ahmed[[#This Row],[Category]],Code!$C$2:$D$5,2,0)</f>
        <v>O-102</v>
      </c>
      <c r="I1802" s="1" t="s">
        <v>163</v>
      </c>
      <c r="J1802" t="s">
        <v>378</v>
      </c>
      <c r="K1802" s="1">
        <v>11.168000000000001</v>
      </c>
      <c r="L1802" s="33">
        <f>Ahmed[[#This Row],[Sales]]*$L$1</f>
        <v>1675.2</v>
      </c>
      <c r="M1802" s="33"/>
      <c r="N180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802" s="33" t="str">
        <f>IF(Ahmed[[#This Row],[Sales]]&gt;=500,"High","low")</f>
        <v>low</v>
      </c>
      <c r="P1802" s="1">
        <v>4</v>
      </c>
      <c r="Q1802" s="1">
        <v>0.2</v>
      </c>
      <c r="R1802" s="2">
        <v>3.6295999999999995</v>
      </c>
      <c r="S1802" s="33">
        <f>Ahmed[[#This Row],[Profit]]-Ahmed[[#This Row],[Discount]]</f>
        <v>3.4295999999999993</v>
      </c>
    </row>
    <row r="1803" spans="1:19">
      <c r="A1803" s="1">
        <v>1801</v>
      </c>
      <c r="B1803" s="1" t="s">
        <v>48</v>
      </c>
      <c r="C1803" s="1" t="s">
        <v>49</v>
      </c>
      <c r="D1803" s="1" t="s">
        <v>360</v>
      </c>
      <c r="E1803" s="1" t="s">
        <v>94</v>
      </c>
      <c r="F1803" s="1" t="s">
        <v>95</v>
      </c>
      <c r="G1803" s="1" t="s">
        <v>62</v>
      </c>
      <c r="H1803" s="33" t="str">
        <f>VLOOKUP(Ahmed[[#This Row],[Category]],Code!$C$2:$D$5,2,0)</f>
        <v>O-102</v>
      </c>
      <c r="I1803" s="1" t="s">
        <v>87</v>
      </c>
      <c r="J1803" t="s">
        <v>1493</v>
      </c>
      <c r="K1803" s="1">
        <v>53.952000000000005</v>
      </c>
      <c r="L1803" s="33">
        <f>Ahmed[[#This Row],[Sales]]*$L$1</f>
        <v>8092.8000000000011</v>
      </c>
      <c r="M1803" s="33"/>
      <c r="N18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03" s="33" t="str">
        <f>IF(Ahmed[[#This Row],[Sales]]&gt;=500,"High","low")</f>
        <v>low</v>
      </c>
      <c r="P1803" s="1">
        <v>3</v>
      </c>
      <c r="Q1803" s="1">
        <v>0.2</v>
      </c>
      <c r="R1803" s="2">
        <v>17.534399999999998</v>
      </c>
      <c r="S1803" s="33">
        <f>Ahmed[[#This Row],[Profit]]-Ahmed[[#This Row],[Discount]]</f>
        <v>17.334399999999999</v>
      </c>
    </row>
    <row r="1804" spans="1:19">
      <c r="A1804" s="1">
        <v>1802</v>
      </c>
      <c r="B1804" s="1" t="s">
        <v>65</v>
      </c>
      <c r="C1804" s="1" t="s">
        <v>92</v>
      </c>
      <c r="D1804" s="1" t="s">
        <v>622</v>
      </c>
      <c r="E1804" s="1" t="s">
        <v>90</v>
      </c>
      <c r="F1804" s="1" t="s">
        <v>61</v>
      </c>
      <c r="G1804" s="1" t="s">
        <v>53</v>
      </c>
      <c r="H1804" s="33" t="str">
        <f>VLOOKUP(Ahmed[[#This Row],[Category]],Code!$C$2:$D$5,2,0)</f>
        <v>F-101</v>
      </c>
      <c r="I1804" s="1" t="s">
        <v>72</v>
      </c>
      <c r="J1804" t="s">
        <v>1338</v>
      </c>
      <c r="K1804" s="1">
        <v>4.18</v>
      </c>
      <c r="L1804" s="33">
        <f>Ahmed[[#This Row],[Sales]]*$L$1</f>
        <v>627</v>
      </c>
      <c r="M1804" s="33"/>
      <c r="N180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804" s="33" t="str">
        <f>IF(Ahmed[[#This Row],[Sales]]&gt;=500,"High","low")</f>
        <v>low</v>
      </c>
      <c r="P1804" s="1">
        <v>1</v>
      </c>
      <c r="Q1804" s="1">
        <v>0</v>
      </c>
      <c r="R1804" s="2">
        <v>1.5047999999999999</v>
      </c>
      <c r="S1804" s="33">
        <f>Ahmed[[#This Row],[Profit]]-Ahmed[[#This Row],[Discount]]</f>
        <v>1.5047999999999999</v>
      </c>
    </row>
    <row r="1805" spans="1:19">
      <c r="A1805" s="1">
        <v>1803</v>
      </c>
      <c r="B1805" s="1" t="s">
        <v>48</v>
      </c>
      <c r="C1805" s="1" t="s">
        <v>49</v>
      </c>
      <c r="D1805" s="1" t="s">
        <v>112</v>
      </c>
      <c r="E1805" s="1" t="s">
        <v>113</v>
      </c>
      <c r="F1805" s="1" t="s">
        <v>114</v>
      </c>
      <c r="G1805" s="1" t="s">
        <v>62</v>
      </c>
      <c r="H1805" s="33" t="str">
        <f>VLOOKUP(Ahmed[[#This Row],[Category]],Code!$C$2:$D$5,2,0)</f>
        <v>O-102</v>
      </c>
      <c r="I1805" s="1" t="s">
        <v>79</v>
      </c>
      <c r="J1805" t="s">
        <v>673</v>
      </c>
      <c r="K1805" s="1">
        <v>5.6070000000000011</v>
      </c>
      <c r="L1805" s="33">
        <f>Ahmed[[#This Row],[Sales]]*$L$1</f>
        <v>841.05000000000018</v>
      </c>
      <c r="M1805" s="33"/>
      <c r="N1805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805" s="33" t="str">
        <f>IF(Ahmed[[#This Row],[Sales]]&gt;=500,"High","low")</f>
        <v>low</v>
      </c>
      <c r="P1805" s="1">
        <v>1</v>
      </c>
      <c r="Q1805" s="1">
        <v>0.7</v>
      </c>
      <c r="R1805" s="2">
        <v>-4.2987000000000002</v>
      </c>
      <c r="S1805" s="33">
        <f>Ahmed[[#This Row],[Profit]]-Ahmed[[#This Row],[Discount]]</f>
        <v>-4.9987000000000004</v>
      </c>
    </row>
    <row r="1806" spans="1:19">
      <c r="A1806" s="1">
        <v>1804</v>
      </c>
      <c r="B1806" s="1" t="s">
        <v>48</v>
      </c>
      <c r="C1806" s="1" t="s">
        <v>49</v>
      </c>
      <c r="D1806" s="1" t="s">
        <v>112</v>
      </c>
      <c r="E1806" s="1" t="s">
        <v>113</v>
      </c>
      <c r="F1806" s="1" t="s">
        <v>114</v>
      </c>
      <c r="G1806" s="1" t="s">
        <v>62</v>
      </c>
      <c r="H1806" s="33" t="str">
        <f>VLOOKUP(Ahmed[[#This Row],[Category]],Code!$C$2:$D$5,2,0)</f>
        <v>O-102</v>
      </c>
      <c r="I1806" s="1" t="s">
        <v>278</v>
      </c>
      <c r="J1806" t="s">
        <v>705</v>
      </c>
      <c r="K1806" s="1">
        <v>4663.7360000000008</v>
      </c>
      <c r="L1806" s="33">
        <f>Ahmed[[#This Row],[Sales]]*$L$1</f>
        <v>699560.40000000014</v>
      </c>
      <c r="M1806" s="33"/>
      <c r="N18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06" s="33" t="str">
        <f>IF(Ahmed[[#This Row],[Sales]]&gt;=500,"High","low")</f>
        <v>High</v>
      </c>
      <c r="P1806" s="1">
        <v>7</v>
      </c>
      <c r="Q1806" s="1">
        <v>0.2</v>
      </c>
      <c r="R1806" s="2">
        <v>-1049.3406</v>
      </c>
      <c r="S1806" s="33">
        <f>Ahmed[[#This Row],[Profit]]-Ahmed[[#This Row],[Discount]]</f>
        <v>-1049.5406</v>
      </c>
    </row>
    <row r="1807" spans="1:19">
      <c r="A1807" s="1">
        <v>1805</v>
      </c>
      <c r="B1807" s="1" t="s">
        <v>48</v>
      </c>
      <c r="C1807" s="1" t="s">
        <v>49</v>
      </c>
      <c r="D1807" s="1" t="s">
        <v>112</v>
      </c>
      <c r="E1807" s="1" t="s">
        <v>113</v>
      </c>
      <c r="F1807" s="1" t="s">
        <v>114</v>
      </c>
      <c r="G1807" s="1" t="s">
        <v>76</v>
      </c>
      <c r="H1807" s="33" t="str">
        <f>VLOOKUP(Ahmed[[#This Row],[Category]],Code!$C$2:$D$5,2,0)</f>
        <v>T-103</v>
      </c>
      <c r="I1807" s="1" t="s">
        <v>118</v>
      </c>
      <c r="J1807" t="s">
        <v>1494</v>
      </c>
      <c r="K1807" s="1">
        <v>79.984000000000009</v>
      </c>
      <c r="L1807" s="33">
        <f>Ahmed[[#This Row],[Sales]]*$L$1</f>
        <v>11997.600000000002</v>
      </c>
      <c r="M1807" s="33"/>
      <c r="N18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07" s="33" t="str">
        <f>IF(Ahmed[[#This Row],[Sales]]&gt;=500,"High","low")</f>
        <v>low</v>
      </c>
      <c r="P1807" s="1">
        <v>2</v>
      </c>
      <c r="Q1807" s="1">
        <v>0.2</v>
      </c>
      <c r="R1807" s="2">
        <v>22.995400000000004</v>
      </c>
      <c r="S1807" s="33">
        <f>Ahmed[[#This Row],[Profit]]-Ahmed[[#This Row],[Discount]]</f>
        <v>22.795400000000004</v>
      </c>
    </row>
    <row r="1808" spans="1:19">
      <c r="A1808" s="1">
        <v>1806</v>
      </c>
      <c r="B1808" s="1" t="s">
        <v>130</v>
      </c>
      <c r="C1808" s="1" t="s">
        <v>58</v>
      </c>
      <c r="D1808" s="1" t="s">
        <v>59</v>
      </c>
      <c r="E1808" s="1" t="s">
        <v>60</v>
      </c>
      <c r="F1808" s="1" t="s">
        <v>61</v>
      </c>
      <c r="G1808" s="1" t="s">
        <v>76</v>
      </c>
      <c r="H1808" s="33" t="str">
        <f>VLOOKUP(Ahmed[[#This Row],[Category]],Code!$C$2:$D$5,2,0)</f>
        <v>T-103</v>
      </c>
      <c r="I1808" s="1" t="s">
        <v>77</v>
      </c>
      <c r="J1808" t="s">
        <v>1194</v>
      </c>
      <c r="K1808" s="1">
        <v>2575.944</v>
      </c>
      <c r="L1808" s="33">
        <f>Ahmed[[#This Row],[Sales]]*$L$1</f>
        <v>386391.6</v>
      </c>
      <c r="M1808" s="33"/>
      <c r="N18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08" s="33" t="str">
        <f>IF(Ahmed[[#This Row],[Sales]]&gt;=500,"High","low")</f>
        <v>High</v>
      </c>
      <c r="P1808" s="1">
        <v>7</v>
      </c>
      <c r="Q1808" s="1">
        <v>0.2</v>
      </c>
      <c r="R1808" s="2">
        <v>257.59440000000029</v>
      </c>
      <c r="S1808" s="33">
        <f>Ahmed[[#This Row],[Profit]]-Ahmed[[#This Row],[Discount]]</f>
        <v>257.3944000000003</v>
      </c>
    </row>
    <row r="1809" spans="1:19">
      <c r="A1809" s="1">
        <v>1807</v>
      </c>
      <c r="B1809" s="1" t="s">
        <v>130</v>
      </c>
      <c r="C1809" s="1" t="s">
        <v>58</v>
      </c>
      <c r="D1809" s="1" t="s">
        <v>59</v>
      </c>
      <c r="E1809" s="1" t="s">
        <v>60</v>
      </c>
      <c r="F1809" s="1" t="s">
        <v>61</v>
      </c>
      <c r="G1809" s="1" t="s">
        <v>62</v>
      </c>
      <c r="H1809" s="33" t="str">
        <f>VLOOKUP(Ahmed[[#This Row],[Category]],Code!$C$2:$D$5,2,0)</f>
        <v>O-102</v>
      </c>
      <c r="I1809" s="1" t="s">
        <v>87</v>
      </c>
      <c r="J1809" t="s">
        <v>755</v>
      </c>
      <c r="K1809" s="1">
        <v>45.36</v>
      </c>
      <c r="L1809" s="33">
        <f>Ahmed[[#This Row],[Sales]]*$L$1</f>
        <v>6804</v>
      </c>
      <c r="M1809" s="33"/>
      <c r="N180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09" s="33" t="str">
        <f>IF(Ahmed[[#This Row],[Sales]]&gt;=500,"High","low")</f>
        <v>low</v>
      </c>
      <c r="P1809" s="1">
        <v>7</v>
      </c>
      <c r="Q1809" s="1">
        <v>0</v>
      </c>
      <c r="R1809" s="2">
        <v>21.772800000000004</v>
      </c>
      <c r="S1809" s="33">
        <f>Ahmed[[#This Row],[Profit]]-Ahmed[[#This Row],[Discount]]</f>
        <v>21.772800000000004</v>
      </c>
    </row>
    <row r="1810" spans="1:19">
      <c r="A1810" s="1">
        <v>1808</v>
      </c>
      <c r="B1810" s="1" t="s">
        <v>130</v>
      </c>
      <c r="C1810" s="1" t="s">
        <v>58</v>
      </c>
      <c r="D1810" s="1" t="s">
        <v>59</v>
      </c>
      <c r="E1810" s="1" t="s">
        <v>60</v>
      </c>
      <c r="F1810" s="1" t="s">
        <v>61</v>
      </c>
      <c r="G1810" s="1" t="s">
        <v>76</v>
      </c>
      <c r="H1810" s="33" t="str">
        <f>VLOOKUP(Ahmed[[#This Row],[Category]],Code!$C$2:$D$5,2,0)</f>
        <v>T-103</v>
      </c>
      <c r="I1810" s="1" t="s">
        <v>118</v>
      </c>
      <c r="J1810" t="s">
        <v>720</v>
      </c>
      <c r="K1810" s="1">
        <v>254.24</v>
      </c>
      <c r="L1810" s="33">
        <f>Ahmed[[#This Row],[Sales]]*$L$1</f>
        <v>38136</v>
      </c>
      <c r="M1810" s="33"/>
      <c r="N18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10" s="33" t="str">
        <f>IF(Ahmed[[#This Row],[Sales]]&gt;=500,"High","low")</f>
        <v>low</v>
      </c>
      <c r="P1810" s="1">
        <v>7</v>
      </c>
      <c r="Q1810" s="1">
        <v>0</v>
      </c>
      <c r="R1810" s="2">
        <v>76.271999999999977</v>
      </c>
      <c r="S1810" s="33">
        <f>Ahmed[[#This Row],[Profit]]-Ahmed[[#This Row],[Discount]]</f>
        <v>76.271999999999977</v>
      </c>
    </row>
    <row r="1811" spans="1:19">
      <c r="A1811" s="1">
        <v>1809</v>
      </c>
      <c r="B1811" s="1" t="s">
        <v>130</v>
      </c>
      <c r="C1811" s="1" t="s">
        <v>58</v>
      </c>
      <c r="D1811" s="1" t="s">
        <v>1495</v>
      </c>
      <c r="E1811" s="1" t="s">
        <v>302</v>
      </c>
      <c r="F1811" s="1" t="s">
        <v>95</v>
      </c>
      <c r="G1811" s="1" t="s">
        <v>76</v>
      </c>
      <c r="H1811" s="33" t="str">
        <f>VLOOKUP(Ahmed[[#This Row],[Category]],Code!$C$2:$D$5,2,0)</f>
        <v>T-103</v>
      </c>
      <c r="I1811" s="1" t="s">
        <v>77</v>
      </c>
      <c r="J1811" t="s">
        <v>1496</v>
      </c>
      <c r="K1811" s="1">
        <v>69.930000000000007</v>
      </c>
      <c r="L1811" s="33">
        <f>Ahmed[[#This Row],[Sales]]*$L$1</f>
        <v>10489.500000000002</v>
      </c>
      <c r="M1811" s="33"/>
      <c r="N18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11" s="33" t="str">
        <f>IF(Ahmed[[#This Row],[Sales]]&gt;=500,"High","low")</f>
        <v>low</v>
      </c>
      <c r="P1811" s="1">
        <v>7</v>
      </c>
      <c r="Q1811" s="1">
        <v>0</v>
      </c>
      <c r="R1811" s="2">
        <v>0.69929999999999914</v>
      </c>
      <c r="S1811" s="33">
        <f>Ahmed[[#This Row],[Profit]]-Ahmed[[#This Row],[Discount]]</f>
        <v>0.69929999999999914</v>
      </c>
    </row>
    <row r="1812" spans="1:19">
      <c r="A1812" s="1">
        <v>1810</v>
      </c>
      <c r="B1812" s="1" t="s">
        <v>65</v>
      </c>
      <c r="C1812" s="1" t="s">
        <v>58</v>
      </c>
      <c r="D1812" s="1" t="s">
        <v>177</v>
      </c>
      <c r="E1812" s="1" t="s">
        <v>139</v>
      </c>
      <c r="F1812" s="1" t="s">
        <v>95</v>
      </c>
      <c r="G1812" s="1" t="s">
        <v>53</v>
      </c>
      <c r="H1812" s="33" t="str">
        <f>VLOOKUP(Ahmed[[#This Row],[Category]],Code!$C$2:$D$5,2,0)</f>
        <v>F-101</v>
      </c>
      <c r="I1812" s="1" t="s">
        <v>72</v>
      </c>
      <c r="J1812" t="s">
        <v>1497</v>
      </c>
      <c r="K1812" s="1">
        <v>16.155999999999999</v>
      </c>
      <c r="L1812" s="33">
        <f>Ahmed[[#This Row],[Sales]]*$L$1</f>
        <v>2423.3999999999996</v>
      </c>
      <c r="M1812" s="33"/>
      <c r="N18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12" s="33" t="str">
        <f>IF(Ahmed[[#This Row],[Sales]]&gt;=500,"High","low")</f>
        <v>low</v>
      </c>
      <c r="P1812" s="1">
        <v>7</v>
      </c>
      <c r="Q1812" s="1">
        <v>0.6</v>
      </c>
      <c r="R1812" s="2">
        <v>-12.116999999999999</v>
      </c>
      <c r="S1812" s="33">
        <f>Ahmed[[#This Row],[Profit]]-Ahmed[[#This Row],[Discount]]</f>
        <v>-12.716999999999999</v>
      </c>
    </row>
    <row r="1813" spans="1:19">
      <c r="A1813" s="1">
        <v>1811</v>
      </c>
      <c r="B1813" s="1" t="s">
        <v>65</v>
      </c>
      <c r="C1813" s="1" t="s">
        <v>58</v>
      </c>
      <c r="D1813" s="1" t="s">
        <v>177</v>
      </c>
      <c r="E1813" s="1" t="s">
        <v>139</v>
      </c>
      <c r="F1813" s="1" t="s">
        <v>95</v>
      </c>
      <c r="G1813" s="1" t="s">
        <v>62</v>
      </c>
      <c r="H1813" s="33" t="str">
        <f>VLOOKUP(Ahmed[[#This Row],[Category]],Code!$C$2:$D$5,2,0)</f>
        <v>O-102</v>
      </c>
      <c r="I1813" s="1" t="s">
        <v>87</v>
      </c>
      <c r="J1813" t="s">
        <v>1498</v>
      </c>
      <c r="K1813" s="1">
        <v>54.816000000000003</v>
      </c>
      <c r="L1813" s="33">
        <f>Ahmed[[#This Row],[Sales]]*$L$1</f>
        <v>8222.4</v>
      </c>
      <c r="M1813" s="33"/>
      <c r="N18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13" s="33" t="str">
        <f>IF(Ahmed[[#This Row],[Sales]]&gt;=500,"High","low")</f>
        <v>low</v>
      </c>
      <c r="P1813" s="1">
        <v>3</v>
      </c>
      <c r="Q1813" s="1">
        <v>0.2</v>
      </c>
      <c r="R1813" s="2">
        <v>17.815199999999997</v>
      </c>
      <c r="S1813" s="33">
        <f>Ahmed[[#This Row],[Profit]]-Ahmed[[#This Row],[Discount]]</f>
        <v>17.615199999999998</v>
      </c>
    </row>
    <row r="1814" spans="1:19">
      <c r="A1814" s="1">
        <v>1812</v>
      </c>
      <c r="B1814" s="1" t="s">
        <v>48</v>
      </c>
      <c r="C1814" s="1" t="s">
        <v>49</v>
      </c>
      <c r="D1814" s="1" t="s">
        <v>1159</v>
      </c>
      <c r="E1814" s="1" t="s">
        <v>184</v>
      </c>
      <c r="F1814" s="1" t="s">
        <v>52</v>
      </c>
      <c r="G1814" s="1" t="s">
        <v>53</v>
      </c>
      <c r="H1814" s="33" t="str">
        <f>VLOOKUP(Ahmed[[#This Row],[Category]],Code!$C$2:$D$5,2,0)</f>
        <v>F-101</v>
      </c>
      <c r="I1814" s="1" t="s">
        <v>68</v>
      </c>
      <c r="J1814" t="s">
        <v>263</v>
      </c>
      <c r="K1814" s="1">
        <v>1441.3</v>
      </c>
      <c r="L1814" s="33">
        <f>Ahmed[[#This Row],[Sales]]*$L$1</f>
        <v>216195</v>
      </c>
      <c r="M1814" s="33"/>
      <c r="N18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14" s="33" t="str">
        <f>IF(Ahmed[[#This Row],[Sales]]&gt;=500,"High","low")</f>
        <v>High</v>
      </c>
      <c r="P1814" s="1">
        <v>7</v>
      </c>
      <c r="Q1814" s="1">
        <v>0</v>
      </c>
      <c r="R1814" s="2">
        <v>245.0209999999999</v>
      </c>
      <c r="S1814" s="33">
        <f>Ahmed[[#This Row],[Profit]]-Ahmed[[#This Row],[Discount]]</f>
        <v>245.0209999999999</v>
      </c>
    </row>
    <row r="1815" spans="1:19">
      <c r="A1815" s="1">
        <v>1813</v>
      </c>
      <c r="B1815" s="1" t="s">
        <v>65</v>
      </c>
      <c r="C1815" s="1" t="s">
        <v>49</v>
      </c>
      <c r="D1815" s="1" t="s">
        <v>287</v>
      </c>
      <c r="E1815" s="1" t="s">
        <v>248</v>
      </c>
      <c r="F1815" s="1" t="s">
        <v>114</v>
      </c>
      <c r="G1815" s="1" t="s">
        <v>53</v>
      </c>
      <c r="H1815" s="33" t="str">
        <f>VLOOKUP(Ahmed[[#This Row],[Category]],Code!$C$2:$D$5,2,0)</f>
        <v>F-101</v>
      </c>
      <c r="I1815" s="1" t="s">
        <v>72</v>
      </c>
      <c r="J1815" t="s">
        <v>462</v>
      </c>
      <c r="K1815" s="1">
        <v>77.599999999999994</v>
      </c>
      <c r="L1815" s="33">
        <f>Ahmed[[#This Row],[Sales]]*$L$1</f>
        <v>11640</v>
      </c>
      <c r="M1815" s="33"/>
      <c r="N18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15" s="33" t="str">
        <f>IF(Ahmed[[#This Row],[Sales]]&gt;=500,"High","low")</f>
        <v>low</v>
      </c>
      <c r="P1815" s="1">
        <v>5</v>
      </c>
      <c r="Q1815" s="1">
        <v>0.2</v>
      </c>
      <c r="R1815" s="2">
        <v>28.129999999999995</v>
      </c>
      <c r="S1815" s="33">
        <f>Ahmed[[#This Row],[Profit]]-Ahmed[[#This Row],[Discount]]</f>
        <v>27.929999999999996</v>
      </c>
    </row>
    <row r="1816" spans="1:19">
      <c r="A1816" s="1">
        <v>1814</v>
      </c>
      <c r="B1816" s="1" t="s">
        <v>65</v>
      </c>
      <c r="C1816" s="1" t="s">
        <v>49</v>
      </c>
      <c r="D1816" s="1" t="s">
        <v>287</v>
      </c>
      <c r="E1816" s="1" t="s">
        <v>248</v>
      </c>
      <c r="F1816" s="1" t="s">
        <v>114</v>
      </c>
      <c r="G1816" s="1" t="s">
        <v>53</v>
      </c>
      <c r="H1816" s="33" t="str">
        <f>VLOOKUP(Ahmed[[#This Row],[Category]],Code!$C$2:$D$5,2,0)</f>
        <v>F-101</v>
      </c>
      <c r="I1816" s="1" t="s">
        <v>72</v>
      </c>
      <c r="J1816" t="s">
        <v>621</v>
      </c>
      <c r="K1816" s="1">
        <v>4.6560000000000006</v>
      </c>
      <c r="L1816" s="33">
        <f>Ahmed[[#This Row],[Sales]]*$L$1</f>
        <v>698.40000000000009</v>
      </c>
      <c r="M1816" s="33"/>
      <c r="N181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816" s="33" t="str">
        <f>IF(Ahmed[[#This Row],[Sales]]&gt;=500,"High","low")</f>
        <v>low</v>
      </c>
      <c r="P1816" s="1">
        <v>2</v>
      </c>
      <c r="Q1816" s="1">
        <v>0.2</v>
      </c>
      <c r="R1816" s="2">
        <v>1.5713999999999997</v>
      </c>
      <c r="S1816" s="33">
        <f>Ahmed[[#This Row],[Profit]]-Ahmed[[#This Row],[Discount]]</f>
        <v>1.3713999999999997</v>
      </c>
    </row>
    <row r="1817" spans="1:19">
      <c r="A1817" s="1">
        <v>1815</v>
      </c>
      <c r="B1817" s="1" t="s">
        <v>65</v>
      </c>
      <c r="C1817" s="1" t="s">
        <v>58</v>
      </c>
      <c r="D1817" s="1" t="s">
        <v>59</v>
      </c>
      <c r="E1817" s="1" t="s">
        <v>60</v>
      </c>
      <c r="F1817" s="1" t="s">
        <v>61</v>
      </c>
      <c r="G1817" s="1" t="s">
        <v>53</v>
      </c>
      <c r="H1817" s="33" t="str">
        <f>VLOOKUP(Ahmed[[#This Row],[Category]],Code!$C$2:$D$5,2,0)</f>
        <v>F-101</v>
      </c>
      <c r="I1817" s="1" t="s">
        <v>68</v>
      </c>
      <c r="J1817" t="s">
        <v>401</v>
      </c>
      <c r="K1817" s="1">
        <v>170.13600000000002</v>
      </c>
      <c r="L1817" s="33">
        <f>Ahmed[[#This Row],[Sales]]*$L$1</f>
        <v>25520.400000000005</v>
      </c>
      <c r="M1817" s="33"/>
      <c r="N181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17" s="33" t="str">
        <f>IF(Ahmed[[#This Row],[Sales]]&gt;=500,"High","low")</f>
        <v>low</v>
      </c>
      <c r="P1817" s="1">
        <v>3</v>
      </c>
      <c r="Q1817" s="1">
        <v>0.2</v>
      </c>
      <c r="R1817" s="2">
        <v>-8.5067999999999913</v>
      </c>
      <c r="S1817" s="33">
        <f>Ahmed[[#This Row],[Profit]]-Ahmed[[#This Row],[Discount]]</f>
        <v>-8.7067999999999905</v>
      </c>
    </row>
    <row r="1818" spans="1:19">
      <c r="A1818" s="1">
        <v>1816</v>
      </c>
      <c r="B1818" s="1" t="s">
        <v>528</v>
      </c>
      <c r="C1818" s="1" t="s">
        <v>49</v>
      </c>
      <c r="D1818" s="1" t="s">
        <v>89</v>
      </c>
      <c r="E1818" s="1" t="s">
        <v>90</v>
      </c>
      <c r="F1818" s="1" t="s">
        <v>61</v>
      </c>
      <c r="G1818" s="1" t="s">
        <v>62</v>
      </c>
      <c r="H1818" s="33" t="str">
        <f>VLOOKUP(Ahmed[[#This Row],[Category]],Code!$C$2:$D$5,2,0)</f>
        <v>O-102</v>
      </c>
      <c r="I1818" s="1" t="s">
        <v>63</v>
      </c>
      <c r="J1818" t="s">
        <v>1499</v>
      </c>
      <c r="K1818" s="1">
        <v>7.38</v>
      </c>
      <c r="L1818" s="33">
        <f>Ahmed[[#This Row],[Sales]]*$L$1</f>
        <v>1107</v>
      </c>
      <c r="M1818" s="33"/>
      <c r="N181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818" s="33" t="str">
        <f>IF(Ahmed[[#This Row],[Sales]]&gt;=500,"High","low")</f>
        <v>low</v>
      </c>
      <c r="P1818" s="1">
        <v>2</v>
      </c>
      <c r="Q1818" s="1">
        <v>0</v>
      </c>
      <c r="R1818" s="2">
        <v>3.4685999999999999</v>
      </c>
      <c r="S1818" s="33">
        <f>Ahmed[[#This Row],[Profit]]-Ahmed[[#This Row],[Discount]]</f>
        <v>3.4685999999999999</v>
      </c>
    </row>
    <row r="1819" spans="1:19">
      <c r="A1819" s="1">
        <v>1817</v>
      </c>
      <c r="B1819" s="1" t="s">
        <v>528</v>
      </c>
      <c r="C1819" s="1" t="s">
        <v>49</v>
      </c>
      <c r="D1819" s="1" t="s">
        <v>89</v>
      </c>
      <c r="E1819" s="1" t="s">
        <v>90</v>
      </c>
      <c r="F1819" s="1" t="s">
        <v>61</v>
      </c>
      <c r="G1819" s="1" t="s">
        <v>62</v>
      </c>
      <c r="H1819" s="33" t="str">
        <f>VLOOKUP(Ahmed[[#This Row],[Category]],Code!$C$2:$D$5,2,0)</f>
        <v>O-102</v>
      </c>
      <c r="I1819" s="1" t="s">
        <v>74</v>
      </c>
      <c r="J1819" t="s">
        <v>348</v>
      </c>
      <c r="K1819" s="1">
        <v>9.26</v>
      </c>
      <c r="L1819" s="33">
        <f>Ahmed[[#This Row],[Sales]]*$L$1</f>
        <v>1389</v>
      </c>
      <c r="M1819" s="33"/>
      <c r="N181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819" s="33" t="str">
        <f>IF(Ahmed[[#This Row],[Sales]]&gt;=500,"High","low")</f>
        <v>low</v>
      </c>
      <c r="P1819" s="1">
        <v>2</v>
      </c>
      <c r="Q1819" s="1">
        <v>0</v>
      </c>
      <c r="R1819" s="2">
        <v>3.0557999999999996</v>
      </c>
      <c r="S1819" s="33">
        <f>Ahmed[[#This Row],[Profit]]-Ahmed[[#This Row],[Discount]]</f>
        <v>3.0557999999999996</v>
      </c>
    </row>
    <row r="1820" spans="1:19">
      <c r="A1820" s="1">
        <v>1818</v>
      </c>
      <c r="B1820" s="1" t="s">
        <v>48</v>
      </c>
      <c r="C1820" s="1" t="s">
        <v>49</v>
      </c>
      <c r="D1820" s="1" t="s">
        <v>59</v>
      </c>
      <c r="E1820" s="1" t="s">
        <v>60</v>
      </c>
      <c r="F1820" s="1" t="s">
        <v>61</v>
      </c>
      <c r="G1820" s="1" t="s">
        <v>62</v>
      </c>
      <c r="H1820" s="33" t="str">
        <f>VLOOKUP(Ahmed[[#This Row],[Category]],Code!$C$2:$D$5,2,0)</f>
        <v>O-102</v>
      </c>
      <c r="I1820" s="1" t="s">
        <v>63</v>
      </c>
      <c r="J1820" t="s">
        <v>1500</v>
      </c>
      <c r="K1820" s="1">
        <v>9.9600000000000009</v>
      </c>
      <c r="L1820" s="33">
        <f>Ahmed[[#This Row],[Sales]]*$L$1</f>
        <v>1494.0000000000002</v>
      </c>
      <c r="M1820" s="33"/>
      <c r="N182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820" s="33" t="str">
        <f>IF(Ahmed[[#This Row],[Sales]]&gt;=500,"High","low")</f>
        <v>low</v>
      </c>
      <c r="P1820" s="1">
        <v>2</v>
      </c>
      <c r="Q1820" s="1">
        <v>0</v>
      </c>
      <c r="R1820" s="2">
        <v>4.5815999999999999</v>
      </c>
      <c r="S1820" s="33">
        <f>Ahmed[[#This Row],[Profit]]-Ahmed[[#This Row],[Discount]]</f>
        <v>4.5815999999999999</v>
      </c>
    </row>
    <row r="1821" spans="1:19">
      <c r="A1821" s="1">
        <v>1819</v>
      </c>
      <c r="B1821" s="1" t="s">
        <v>65</v>
      </c>
      <c r="C1821" s="1" t="s">
        <v>49</v>
      </c>
      <c r="D1821" s="1" t="s">
        <v>177</v>
      </c>
      <c r="E1821" s="1" t="s">
        <v>139</v>
      </c>
      <c r="F1821" s="1" t="s">
        <v>95</v>
      </c>
      <c r="G1821" s="1" t="s">
        <v>62</v>
      </c>
      <c r="H1821" s="33" t="str">
        <f>VLOOKUP(Ahmed[[#This Row],[Category]],Code!$C$2:$D$5,2,0)</f>
        <v>O-102</v>
      </c>
      <c r="I1821" s="1" t="s">
        <v>81</v>
      </c>
      <c r="J1821" t="s">
        <v>1501</v>
      </c>
      <c r="K1821" s="1">
        <v>75.59999999999998</v>
      </c>
      <c r="L1821" s="33">
        <f>Ahmed[[#This Row],[Sales]]*$L$1</f>
        <v>11339.999999999996</v>
      </c>
      <c r="M1821" s="33"/>
      <c r="N18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21" s="33" t="str">
        <f>IF(Ahmed[[#This Row],[Sales]]&gt;=500,"High","low")</f>
        <v>low</v>
      </c>
      <c r="P1821" s="1">
        <v>2</v>
      </c>
      <c r="Q1821" s="1">
        <v>0.8</v>
      </c>
      <c r="R1821" s="2">
        <v>-166.32000000000005</v>
      </c>
      <c r="S1821" s="33">
        <f>Ahmed[[#This Row],[Profit]]-Ahmed[[#This Row],[Discount]]</f>
        <v>-167.12000000000006</v>
      </c>
    </row>
    <row r="1822" spans="1:19">
      <c r="A1822" s="1">
        <v>1820</v>
      </c>
      <c r="B1822" s="1" t="s">
        <v>65</v>
      </c>
      <c r="C1822" s="1" t="s">
        <v>49</v>
      </c>
      <c r="D1822" s="1" t="s">
        <v>177</v>
      </c>
      <c r="E1822" s="1" t="s">
        <v>139</v>
      </c>
      <c r="F1822" s="1" t="s">
        <v>95</v>
      </c>
      <c r="G1822" s="1" t="s">
        <v>53</v>
      </c>
      <c r="H1822" s="33" t="str">
        <f>VLOOKUP(Ahmed[[#This Row],[Category]],Code!$C$2:$D$5,2,0)</f>
        <v>F-101</v>
      </c>
      <c r="I1822" s="1" t="s">
        <v>72</v>
      </c>
      <c r="J1822" t="s">
        <v>1502</v>
      </c>
      <c r="K1822" s="1">
        <v>29.32</v>
      </c>
      <c r="L1822" s="33">
        <f>Ahmed[[#This Row],[Sales]]*$L$1</f>
        <v>4398</v>
      </c>
      <c r="M1822" s="33"/>
      <c r="N18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22" s="33" t="str">
        <f>IF(Ahmed[[#This Row],[Sales]]&gt;=500,"High","low")</f>
        <v>low</v>
      </c>
      <c r="P1822" s="1">
        <v>2</v>
      </c>
      <c r="Q1822" s="1">
        <v>0.6</v>
      </c>
      <c r="R1822" s="2">
        <v>-24.188999999999993</v>
      </c>
      <c r="S1822" s="33">
        <f>Ahmed[[#This Row],[Profit]]-Ahmed[[#This Row],[Discount]]</f>
        <v>-24.788999999999994</v>
      </c>
    </row>
    <row r="1823" spans="1:19">
      <c r="A1823" s="1">
        <v>1821</v>
      </c>
      <c r="B1823" s="1" t="s">
        <v>65</v>
      </c>
      <c r="C1823" s="1" t="s">
        <v>58</v>
      </c>
      <c r="D1823" s="1" t="s">
        <v>177</v>
      </c>
      <c r="E1823" s="1" t="s">
        <v>139</v>
      </c>
      <c r="F1823" s="1" t="s">
        <v>95</v>
      </c>
      <c r="G1823" s="1" t="s">
        <v>62</v>
      </c>
      <c r="H1823" s="33" t="str">
        <f>VLOOKUP(Ahmed[[#This Row],[Category]],Code!$C$2:$D$5,2,0)</f>
        <v>O-102</v>
      </c>
      <c r="I1823" s="1" t="s">
        <v>81</v>
      </c>
      <c r="J1823" t="s">
        <v>1503</v>
      </c>
      <c r="K1823" s="1">
        <v>92.063999999999979</v>
      </c>
      <c r="L1823" s="33">
        <f>Ahmed[[#This Row],[Sales]]*$L$1</f>
        <v>13809.599999999997</v>
      </c>
      <c r="M1823" s="33"/>
      <c r="N18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23" s="33" t="str">
        <f>IF(Ahmed[[#This Row],[Sales]]&gt;=500,"High","low")</f>
        <v>low</v>
      </c>
      <c r="P1823" s="1">
        <v>6</v>
      </c>
      <c r="Q1823" s="1">
        <v>0.8</v>
      </c>
      <c r="R1823" s="2">
        <v>-225.55680000000007</v>
      </c>
      <c r="S1823" s="33">
        <f>Ahmed[[#This Row],[Profit]]-Ahmed[[#This Row],[Discount]]</f>
        <v>-226.35680000000008</v>
      </c>
    </row>
    <row r="1824" spans="1:19">
      <c r="A1824" s="1">
        <v>1822</v>
      </c>
      <c r="B1824" s="1" t="s">
        <v>65</v>
      </c>
      <c r="C1824" s="1" t="s">
        <v>58</v>
      </c>
      <c r="D1824" s="1" t="s">
        <v>177</v>
      </c>
      <c r="E1824" s="1" t="s">
        <v>139</v>
      </c>
      <c r="F1824" s="1" t="s">
        <v>95</v>
      </c>
      <c r="G1824" s="1" t="s">
        <v>62</v>
      </c>
      <c r="H1824" s="33" t="str">
        <f>VLOOKUP(Ahmed[[#This Row],[Category]],Code!$C$2:$D$5,2,0)</f>
        <v>O-102</v>
      </c>
      <c r="I1824" s="1" t="s">
        <v>163</v>
      </c>
      <c r="J1824" t="s">
        <v>164</v>
      </c>
      <c r="K1824" s="1">
        <v>6.9760000000000009</v>
      </c>
      <c r="L1824" s="33">
        <f>Ahmed[[#This Row],[Sales]]*$L$1</f>
        <v>1046.4000000000001</v>
      </c>
      <c r="M1824" s="33"/>
      <c r="N1824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824" s="33" t="str">
        <f>IF(Ahmed[[#This Row],[Sales]]&gt;=500,"High","low")</f>
        <v>low</v>
      </c>
      <c r="P1824" s="1">
        <v>4</v>
      </c>
      <c r="Q1824" s="1">
        <v>0.2</v>
      </c>
      <c r="R1824" s="2">
        <v>1.8312000000000004</v>
      </c>
      <c r="S1824" s="33">
        <f>Ahmed[[#This Row],[Profit]]-Ahmed[[#This Row],[Discount]]</f>
        <v>1.6312000000000004</v>
      </c>
    </row>
    <row r="1825" spans="1:19">
      <c r="A1825" s="1">
        <v>1823</v>
      </c>
      <c r="B1825" s="1" t="s">
        <v>65</v>
      </c>
      <c r="C1825" s="1" t="s">
        <v>58</v>
      </c>
      <c r="D1825" s="1" t="s">
        <v>177</v>
      </c>
      <c r="E1825" s="1" t="s">
        <v>139</v>
      </c>
      <c r="F1825" s="1" t="s">
        <v>95</v>
      </c>
      <c r="G1825" s="1" t="s">
        <v>53</v>
      </c>
      <c r="H1825" s="33" t="str">
        <f>VLOOKUP(Ahmed[[#This Row],[Category]],Code!$C$2:$D$5,2,0)</f>
        <v>F-101</v>
      </c>
      <c r="I1825" s="1" t="s">
        <v>56</v>
      </c>
      <c r="J1825" t="s">
        <v>1504</v>
      </c>
      <c r="K1825" s="1">
        <v>62.957999999999998</v>
      </c>
      <c r="L1825" s="33">
        <f>Ahmed[[#This Row],[Sales]]*$L$1</f>
        <v>9443.6999999999989</v>
      </c>
      <c r="M1825" s="33"/>
      <c r="N18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25" s="33" t="str">
        <f>IF(Ahmed[[#This Row],[Sales]]&gt;=500,"High","low")</f>
        <v>low</v>
      </c>
      <c r="P1825" s="1">
        <v>3</v>
      </c>
      <c r="Q1825" s="1">
        <v>0.3</v>
      </c>
      <c r="R1825" s="2">
        <v>-2.6981999999999999</v>
      </c>
      <c r="S1825" s="33">
        <f>Ahmed[[#This Row],[Profit]]-Ahmed[[#This Row],[Discount]]</f>
        <v>-2.9981999999999998</v>
      </c>
    </row>
    <row r="1826" spans="1:19">
      <c r="A1826" s="1">
        <v>1824</v>
      </c>
      <c r="B1826" s="1" t="s">
        <v>65</v>
      </c>
      <c r="C1826" s="1" t="s">
        <v>58</v>
      </c>
      <c r="D1826" s="1" t="s">
        <v>177</v>
      </c>
      <c r="E1826" s="1" t="s">
        <v>139</v>
      </c>
      <c r="F1826" s="1" t="s">
        <v>95</v>
      </c>
      <c r="G1826" s="1" t="s">
        <v>62</v>
      </c>
      <c r="H1826" s="33" t="str">
        <f>VLOOKUP(Ahmed[[#This Row],[Category]],Code!$C$2:$D$5,2,0)</f>
        <v>O-102</v>
      </c>
      <c r="I1826" s="1" t="s">
        <v>87</v>
      </c>
      <c r="J1826" t="s">
        <v>1505</v>
      </c>
      <c r="K1826" s="1">
        <v>5.1840000000000011</v>
      </c>
      <c r="L1826" s="33">
        <f>Ahmed[[#This Row],[Sales]]*$L$1</f>
        <v>777.60000000000014</v>
      </c>
      <c r="M1826" s="33"/>
      <c r="N182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826" s="33" t="str">
        <f>IF(Ahmed[[#This Row],[Sales]]&gt;=500,"High","low")</f>
        <v>low</v>
      </c>
      <c r="P1826" s="1">
        <v>1</v>
      </c>
      <c r="Q1826" s="1">
        <v>0.2</v>
      </c>
      <c r="R1826" s="2">
        <v>1.8144</v>
      </c>
      <c r="S1826" s="33">
        <f>Ahmed[[#This Row],[Profit]]-Ahmed[[#This Row],[Discount]]</f>
        <v>1.6144000000000001</v>
      </c>
    </row>
    <row r="1827" spans="1:19">
      <c r="A1827" s="1">
        <v>1825</v>
      </c>
      <c r="B1827" s="1" t="s">
        <v>65</v>
      </c>
      <c r="C1827" s="1" t="s">
        <v>49</v>
      </c>
      <c r="D1827" s="1" t="s">
        <v>1506</v>
      </c>
      <c r="E1827" s="1" t="s">
        <v>221</v>
      </c>
      <c r="F1827" s="1" t="s">
        <v>61</v>
      </c>
      <c r="G1827" s="1" t="s">
        <v>62</v>
      </c>
      <c r="H1827" s="33" t="str">
        <f>VLOOKUP(Ahmed[[#This Row],[Category]],Code!$C$2:$D$5,2,0)</f>
        <v>O-102</v>
      </c>
      <c r="I1827" s="1" t="s">
        <v>79</v>
      </c>
      <c r="J1827" t="s">
        <v>1173</v>
      </c>
      <c r="K1827" s="1">
        <v>31.32</v>
      </c>
      <c r="L1827" s="33">
        <f>Ahmed[[#This Row],[Sales]]*$L$1</f>
        <v>4698</v>
      </c>
      <c r="M1827" s="33"/>
      <c r="N18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27" s="33" t="str">
        <f>IF(Ahmed[[#This Row],[Sales]]&gt;=500,"High","low")</f>
        <v>low</v>
      </c>
      <c r="P1827" s="1">
        <v>10</v>
      </c>
      <c r="Q1827" s="1">
        <v>0.7</v>
      </c>
      <c r="R1827" s="2">
        <v>-25.05599999999999</v>
      </c>
      <c r="S1827" s="33">
        <f>Ahmed[[#This Row],[Profit]]-Ahmed[[#This Row],[Discount]]</f>
        <v>-25.75599999999999</v>
      </c>
    </row>
    <row r="1828" spans="1:19">
      <c r="A1828" s="1">
        <v>1826</v>
      </c>
      <c r="B1828" s="1" t="s">
        <v>65</v>
      </c>
      <c r="C1828" s="1" t="s">
        <v>49</v>
      </c>
      <c r="D1828" s="1" t="s">
        <v>1506</v>
      </c>
      <c r="E1828" s="1" t="s">
        <v>221</v>
      </c>
      <c r="F1828" s="1" t="s">
        <v>61</v>
      </c>
      <c r="G1828" s="1" t="s">
        <v>53</v>
      </c>
      <c r="H1828" s="33" t="str">
        <f>VLOOKUP(Ahmed[[#This Row],[Category]],Code!$C$2:$D$5,2,0)</f>
        <v>F-101</v>
      </c>
      <c r="I1828" s="1" t="s">
        <v>72</v>
      </c>
      <c r="J1828" t="s">
        <v>553</v>
      </c>
      <c r="K1828" s="1">
        <v>11.840000000000002</v>
      </c>
      <c r="L1828" s="33">
        <f>Ahmed[[#This Row],[Sales]]*$L$1</f>
        <v>1776.0000000000002</v>
      </c>
      <c r="M1828" s="33"/>
      <c r="N182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828" s="33" t="str">
        <f>IF(Ahmed[[#This Row],[Sales]]&gt;=500,"High","low")</f>
        <v>low</v>
      </c>
      <c r="P1828" s="1">
        <v>4</v>
      </c>
      <c r="Q1828" s="1">
        <v>0.2</v>
      </c>
      <c r="R1828" s="2">
        <v>3.108000000000001</v>
      </c>
      <c r="S1828" s="33">
        <f>Ahmed[[#This Row],[Profit]]-Ahmed[[#This Row],[Discount]]</f>
        <v>2.9080000000000008</v>
      </c>
    </row>
    <row r="1829" spans="1:19">
      <c r="A1829" s="1">
        <v>1827</v>
      </c>
      <c r="B1829" s="1" t="s">
        <v>65</v>
      </c>
      <c r="C1829" s="1" t="s">
        <v>49</v>
      </c>
      <c r="D1829" s="1" t="s">
        <v>1506</v>
      </c>
      <c r="E1829" s="1" t="s">
        <v>221</v>
      </c>
      <c r="F1829" s="1" t="s">
        <v>61</v>
      </c>
      <c r="G1829" s="1" t="s">
        <v>53</v>
      </c>
      <c r="H1829" s="33" t="str">
        <f>VLOOKUP(Ahmed[[#This Row],[Category]],Code!$C$2:$D$5,2,0)</f>
        <v>F-101</v>
      </c>
      <c r="I1829" s="1" t="s">
        <v>72</v>
      </c>
      <c r="J1829" t="s">
        <v>1507</v>
      </c>
      <c r="K1829" s="1">
        <v>22.784000000000002</v>
      </c>
      <c r="L1829" s="33">
        <f>Ahmed[[#This Row],[Sales]]*$L$1</f>
        <v>3417.6000000000004</v>
      </c>
      <c r="M1829" s="33"/>
      <c r="N18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29" s="33" t="str">
        <f>IF(Ahmed[[#This Row],[Sales]]&gt;=500,"High","low")</f>
        <v>low</v>
      </c>
      <c r="P1829" s="1">
        <v>1</v>
      </c>
      <c r="Q1829" s="1">
        <v>0.2</v>
      </c>
      <c r="R1829" s="2">
        <v>4.8416000000000006</v>
      </c>
      <c r="S1829" s="33">
        <f>Ahmed[[#This Row],[Profit]]-Ahmed[[#This Row],[Discount]]</f>
        <v>4.6416000000000004</v>
      </c>
    </row>
    <row r="1830" spans="1:19">
      <c r="A1830" s="1">
        <v>1828</v>
      </c>
      <c r="B1830" s="1" t="s">
        <v>48</v>
      </c>
      <c r="C1830" s="1" t="s">
        <v>92</v>
      </c>
      <c r="D1830" s="1" t="s">
        <v>1508</v>
      </c>
      <c r="E1830" s="1" t="s">
        <v>86</v>
      </c>
      <c r="F1830" s="1" t="s">
        <v>52</v>
      </c>
      <c r="G1830" s="1" t="s">
        <v>76</v>
      </c>
      <c r="H1830" s="33" t="str">
        <f>VLOOKUP(Ahmed[[#This Row],[Category]],Code!$C$2:$D$5,2,0)</f>
        <v>T-103</v>
      </c>
      <c r="I1830" s="1" t="s">
        <v>77</v>
      </c>
      <c r="J1830" t="s">
        <v>1509</v>
      </c>
      <c r="K1830" s="1">
        <v>1127.9760000000001</v>
      </c>
      <c r="L1830" s="33">
        <f>Ahmed[[#This Row],[Sales]]*$L$1</f>
        <v>169196.40000000002</v>
      </c>
      <c r="M1830" s="33"/>
      <c r="N18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30" s="33" t="str">
        <f>IF(Ahmed[[#This Row],[Sales]]&gt;=500,"High","low")</f>
        <v>High</v>
      </c>
      <c r="P1830" s="1">
        <v>3</v>
      </c>
      <c r="Q1830" s="1">
        <v>0.2</v>
      </c>
      <c r="R1830" s="2">
        <v>126.8972999999998</v>
      </c>
      <c r="S1830" s="33">
        <f>Ahmed[[#This Row],[Profit]]-Ahmed[[#This Row],[Discount]]</f>
        <v>126.6972999999998</v>
      </c>
    </row>
    <row r="1831" spans="1:19">
      <c r="A1831" s="1">
        <v>1829</v>
      </c>
      <c r="B1831" s="1" t="s">
        <v>48</v>
      </c>
      <c r="C1831" s="1" t="s">
        <v>58</v>
      </c>
      <c r="D1831" s="1" t="s">
        <v>1230</v>
      </c>
      <c r="E1831" s="1" t="s">
        <v>522</v>
      </c>
      <c r="F1831" s="1" t="s">
        <v>52</v>
      </c>
      <c r="G1831" s="1" t="s">
        <v>62</v>
      </c>
      <c r="H1831" s="33" t="str">
        <f>VLOOKUP(Ahmed[[#This Row],[Category]],Code!$C$2:$D$5,2,0)</f>
        <v>O-102</v>
      </c>
      <c r="I1831" s="1" t="s">
        <v>87</v>
      </c>
      <c r="J1831" t="s">
        <v>995</v>
      </c>
      <c r="K1831" s="1">
        <v>38.880000000000003</v>
      </c>
      <c r="L1831" s="33">
        <f>Ahmed[[#This Row],[Sales]]*$L$1</f>
        <v>5832</v>
      </c>
      <c r="M1831" s="33"/>
      <c r="N183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31" s="33" t="str">
        <f>IF(Ahmed[[#This Row],[Sales]]&gt;=500,"High","low")</f>
        <v>low</v>
      </c>
      <c r="P1831" s="1">
        <v>6</v>
      </c>
      <c r="Q1831" s="1">
        <v>0</v>
      </c>
      <c r="R1831" s="2">
        <v>18.662400000000002</v>
      </c>
      <c r="S1831" s="33">
        <f>Ahmed[[#This Row],[Profit]]-Ahmed[[#This Row],[Discount]]</f>
        <v>18.662400000000002</v>
      </c>
    </row>
    <row r="1832" spans="1:19">
      <c r="A1832" s="1">
        <v>1830</v>
      </c>
      <c r="B1832" s="1" t="s">
        <v>65</v>
      </c>
      <c r="C1832" s="1" t="s">
        <v>49</v>
      </c>
      <c r="D1832" s="1" t="s">
        <v>814</v>
      </c>
      <c r="E1832" s="1" t="s">
        <v>248</v>
      </c>
      <c r="F1832" s="1" t="s">
        <v>114</v>
      </c>
      <c r="G1832" s="1" t="s">
        <v>76</v>
      </c>
      <c r="H1832" s="33" t="str">
        <f>VLOOKUP(Ahmed[[#This Row],[Category]],Code!$C$2:$D$5,2,0)</f>
        <v>T-103</v>
      </c>
      <c r="I1832" s="1" t="s">
        <v>77</v>
      </c>
      <c r="J1832" t="s">
        <v>1510</v>
      </c>
      <c r="K1832" s="1">
        <v>779.79600000000005</v>
      </c>
      <c r="L1832" s="33">
        <f>Ahmed[[#This Row],[Sales]]*$L$1</f>
        <v>116969.40000000001</v>
      </c>
      <c r="M1832" s="33"/>
      <c r="N18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32" s="33" t="str">
        <f>IF(Ahmed[[#This Row],[Sales]]&gt;=500,"High","low")</f>
        <v>High</v>
      </c>
      <c r="P1832" s="1">
        <v>2</v>
      </c>
      <c r="Q1832" s="1">
        <v>0.4</v>
      </c>
      <c r="R1832" s="2">
        <v>-168.95579999999995</v>
      </c>
      <c r="S1832" s="33">
        <f>Ahmed[[#This Row],[Profit]]-Ahmed[[#This Row],[Discount]]</f>
        <v>-169.35579999999996</v>
      </c>
    </row>
    <row r="1833" spans="1:19">
      <c r="A1833" s="1">
        <v>1831</v>
      </c>
      <c r="B1833" s="1" t="s">
        <v>528</v>
      </c>
      <c r="C1833" s="1" t="s">
        <v>92</v>
      </c>
      <c r="D1833" s="1" t="s">
        <v>1511</v>
      </c>
      <c r="E1833" s="1" t="s">
        <v>302</v>
      </c>
      <c r="F1833" s="1" t="s">
        <v>95</v>
      </c>
      <c r="G1833" s="1" t="s">
        <v>76</v>
      </c>
      <c r="H1833" s="33" t="str">
        <f>VLOOKUP(Ahmed[[#This Row],[Category]],Code!$C$2:$D$5,2,0)</f>
        <v>T-103</v>
      </c>
      <c r="I1833" s="1" t="s">
        <v>77</v>
      </c>
      <c r="J1833" t="s">
        <v>1512</v>
      </c>
      <c r="K1833" s="1">
        <v>1439.92</v>
      </c>
      <c r="L1833" s="33">
        <f>Ahmed[[#This Row],[Sales]]*$L$1</f>
        <v>215988</v>
      </c>
      <c r="M1833" s="33"/>
      <c r="N18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33" s="33" t="str">
        <f>IF(Ahmed[[#This Row],[Sales]]&gt;=500,"High","low")</f>
        <v>High</v>
      </c>
      <c r="P1833" s="1">
        <v>8</v>
      </c>
      <c r="Q1833" s="1">
        <v>0</v>
      </c>
      <c r="R1833" s="2">
        <v>374.37920000000008</v>
      </c>
      <c r="S1833" s="33">
        <f>Ahmed[[#This Row],[Profit]]-Ahmed[[#This Row],[Discount]]</f>
        <v>374.37920000000008</v>
      </c>
    </row>
    <row r="1834" spans="1:19">
      <c r="A1834" s="1">
        <v>1832</v>
      </c>
      <c r="B1834" s="1" t="s">
        <v>528</v>
      </c>
      <c r="C1834" s="1" t="s">
        <v>92</v>
      </c>
      <c r="D1834" s="1" t="s">
        <v>1511</v>
      </c>
      <c r="E1834" s="1" t="s">
        <v>302</v>
      </c>
      <c r="F1834" s="1" t="s">
        <v>95</v>
      </c>
      <c r="G1834" s="1" t="s">
        <v>53</v>
      </c>
      <c r="H1834" s="33" t="str">
        <f>VLOOKUP(Ahmed[[#This Row],[Category]],Code!$C$2:$D$5,2,0)</f>
        <v>F-101</v>
      </c>
      <c r="I1834" s="1" t="s">
        <v>68</v>
      </c>
      <c r="J1834" t="s">
        <v>1025</v>
      </c>
      <c r="K1834" s="1">
        <v>262.11</v>
      </c>
      <c r="L1834" s="33">
        <f>Ahmed[[#This Row],[Sales]]*$L$1</f>
        <v>39316.5</v>
      </c>
      <c r="M1834" s="33"/>
      <c r="N18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34" s="33" t="str">
        <f>IF(Ahmed[[#This Row],[Sales]]&gt;=500,"High","low")</f>
        <v>low</v>
      </c>
      <c r="P1834" s="1">
        <v>1</v>
      </c>
      <c r="Q1834" s="1">
        <v>0</v>
      </c>
      <c r="R1834" s="2">
        <v>62.906399999999991</v>
      </c>
      <c r="S1834" s="33">
        <f>Ahmed[[#This Row],[Profit]]-Ahmed[[#This Row],[Discount]]</f>
        <v>62.906399999999991</v>
      </c>
    </row>
    <row r="1835" spans="1:19">
      <c r="A1835" s="1">
        <v>1833</v>
      </c>
      <c r="B1835" s="1" t="s">
        <v>65</v>
      </c>
      <c r="C1835" s="1" t="s">
        <v>58</v>
      </c>
      <c r="D1835" s="1" t="s">
        <v>331</v>
      </c>
      <c r="E1835" s="1" t="s">
        <v>86</v>
      </c>
      <c r="F1835" s="1" t="s">
        <v>52</v>
      </c>
      <c r="G1835" s="1" t="s">
        <v>53</v>
      </c>
      <c r="H1835" s="33" t="str">
        <f>VLOOKUP(Ahmed[[#This Row],[Category]],Code!$C$2:$D$5,2,0)</f>
        <v>F-101</v>
      </c>
      <c r="I1835" s="1" t="s">
        <v>56</v>
      </c>
      <c r="J1835" t="s">
        <v>1176</v>
      </c>
      <c r="K1835" s="1">
        <v>207</v>
      </c>
      <c r="L1835" s="33">
        <f>Ahmed[[#This Row],[Sales]]*$L$1</f>
        <v>31050</v>
      </c>
      <c r="M1835" s="33"/>
      <c r="N18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35" s="33" t="str">
        <f>IF(Ahmed[[#This Row],[Sales]]&gt;=500,"High","low")</f>
        <v>low</v>
      </c>
      <c r="P1835" s="1">
        <v>3</v>
      </c>
      <c r="Q1835" s="1">
        <v>0.2</v>
      </c>
      <c r="R1835" s="2">
        <v>25.874999999999972</v>
      </c>
      <c r="S1835" s="33">
        <f>Ahmed[[#This Row],[Profit]]-Ahmed[[#This Row],[Discount]]</f>
        <v>25.674999999999972</v>
      </c>
    </row>
    <row r="1836" spans="1:19">
      <c r="A1836" s="1">
        <v>1834</v>
      </c>
      <c r="B1836" s="1" t="s">
        <v>65</v>
      </c>
      <c r="C1836" s="1" t="s">
        <v>58</v>
      </c>
      <c r="D1836" s="1" t="s">
        <v>511</v>
      </c>
      <c r="E1836" s="1" t="s">
        <v>94</v>
      </c>
      <c r="F1836" s="1" t="s">
        <v>95</v>
      </c>
      <c r="G1836" s="1" t="s">
        <v>76</v>
      </c>
      <c r="H1836" s="33" t="str">
        <f>VLOOKUP(Ahmed[[#This Row],[Category]],Code!$C$2:$D$5,2,0)</f>
        <v>T-103</v>
      </c>
      <c r="I1836" s="1" t="s">
        <v>313</v>
      </c>
      <c r="J1836" t="s">
        <v>1513</v>
      </c>
      <c r="K1836" s="1">
        <v>1439.982</v>
      </c>
      <c r="L1836" s="33">
        <f>Ahmed[[#This Row],[Sales]]*$L$1</f>
        <v>215997.3</v>
      </c>
      <c r="M1836" s="33"/>
      <c r="N18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36" s="33" t="str">
        <f>IF(Ahmed[[#This Row],[Sales]]&gt;=500,"High","low")</f>
        <v>High</v>
      </c>
      <c r="P1836" s="1">
        <v>3</v>
      </c>
      <c r="Q1836" s="1">
        <v>0.4</v>
      </c>
      <c r="R1836" s="2">
        <v>-263.99670000000026</v>
      </c>
      <c r="S1836" s="33">
        <f>Ahmed[[#This Row],[Profit]]-Ahmed[[#This Row],[Discount]]</f>
        <v>-264.39670000000024</v>
      </c>
    </row>
    <row r="1837" spans="1:19">
      <c r="A1837" s="1">
        <v>1835</v>
      </c>
      <c r="B1837" s="1" t="s">
        <v>65</v>
      </c>
      <c r="C1837" s="1" t="s">
        <v>58</v>
      </c>
      <c r="D1837" s="1" t="s">
        <v>511</v>
      </c>
      <c r="E1837" s="1" t="s">
        <v>94</v>
      </c>
      <c r="F1837" s="1" t="s">
        <v>95</v>
      </c>
      <c r="G1837" s="1" t="s">
        <v>62</v>
      </c>
      <c r="H1837" s="33" t="str">
        <f>VLOOKUP(Ahmed[[#This Row],[Category]],Code!$C$2:$D$5,2,0)</f>
        <v>O-102</v>
      </c>
      <c r="I1837" s="1" t="s">
        <v>87</v>
      </c>
      <c r="J1837" t="s">
        <v>1514</v>
      </c>
      <c r="K1837" s="1">
        <v>36.288000000000011</v>
      </c>
      <c r="L1837" s="33">
        <f>Ahmed[[#This Row],[Sales]]*$L$1</f>
        <v>5443.2000000000016</v>
      </c>
      <c r="M1837" s="33"/>
      <c r="N18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37" s="33" t="str">
        <f>IF(Ahmed[[#This Row],[Sales]]&gt;=500,"High","low")</f>
        <v>low</v>
      </c>
      <c r="P1837" s="1">
        <v>7</v>
      </c>
      <c r="Q1837" s="1">
        <v>0.2</v>
      </c>
      <c r="R1837" s="2">
        <v>12.700800000000001</v>
      </c>
      <c r="S1837" s="33">
        <f>Ahmed[[#This Row],[Profit]]-Ahmed[[#This Row],[Discount]]</f>
        <v>12.500800000000002</v>
      </c>
    </row>
    <row r="1838" spans="1:19">
      <c r="A1838" s="1">
        <v>1836</v>
      </c>
      <c r="B1838" s="1" t="s">
        <v>130</v>
      </c>
      <c r="C1838" s="1" t="s">
        <v>49</v>
      </c>
      <c r="D1838" s="1" t="s">
        <v>1515</v>
      </c>
      <c r="E1838" s="1" t="s">
        <v>337</v>
      </c>
      <c r="F1838" s="1" t="s">
        <v>114</v>
      </c>
      <c r="G1838" s="1" t="s">
        <v>62</v>
      </c>
      <c r="H1838" s="33" t="str">
        <f>VLOOKUP(Ahmed[[#This Row],[Category]],Code!$C$2:$D$5,2,0)</f>
        <v>O-102</v>
      </c>
      <c r="I1838" s="1" t="s">
        <v>74</v>
      </c>
      <c r="J1838" t="s">
        <v>105</v>
      </c>
      <c r="K1838" s="1">
        <v>21.400000000000002</v>
      </c>
      <c r="L1838" s="33">
        <f>Ahmed[[#This Row],[Sales]]*$L$1</f>
        <v>3210.0000000000005</v>
      </c>
      <c r="M1838" s="33"/>
      <c r="N18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38" s="33" t="str">
        <f>IF(Ahmed[[#This Row],[Sales]]&gt;=500,"High","low")</f>
        <v>low</v>
      </c>
      <c r="P1838" s="1">
        <v>5</v>
      </c>
      <c r="Q1838" s="1">
        <v>0</v>
      </c>
      <c r="R1838" s="2">
        <v>6.2059999999999977</v>
      </c>
      <c r="S1838" s="33">
        <f>Ahmed[[#This Row],[Profit]]-Ahmed[[#This Row],[Discount]]</f>
        <v>6.2059999999999977</v>
      </c>
    </row>
    <row r="1839" spans="1:19">
      <c r="A1839" s="1">
        <v>1837</v>
      </c>
      <c r="B1839" s="1" t="s">
        <v>48</v>
      </c>
      <c r="C1839" s="1" t="s">
        <v>58</v>
      </c>
      <c r="D1839" s="1" t="s">
        <v>1133</v>
      </c>
      <c r="E1839" s="1" t="s">
        <v>522</v>
      </c>
      <c r="F1839" s="1" t="s">
        <v>52</v>
      </c>
      <c r="G1839" s="1" t="s">
        <v>62</v>
      </c>
      <c r="H1839" s="33" t="str">
        <f>VLOOKUP(Ahmed[[#This Row],[Category]],Code!$C$2:$D$5,2,0)</f>
        <v>O-102</v>
      </c>
      <c r="I1839" s="1" t="s">
        <v>81</v>
      </c>
      <c r="J1839" t="s">
        <v>318</v>
      </c>
      <c r="K1839" s="1">
        <v>1245.8599999999999</v>
      </c>
      <c r="L1839" s="33">
        <f>Ahmed[[#This Row],[Sales]]*$L$1</f>
        <v>186878.99999999997</v>
      </c>
      <c r="M1839" s="33"/>
      <c r="N18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39" s="33" t="str">
        <f>IF(Ahmed[[#This Row],[Sales]]&gt;=500,"High","low")</f>
        <v>High</v>
      </c>
      <c r="P1839" s="1">
        <v>7</v>
      </c>
      <c r="Q1839" s="1">
        <v>0</v>
      </c>
      <c r="R1839" s="2">
        <v>361.29939999999988</v>
      </c>
      <c r="S1839" s="33">
        <f>Ahmed[[#This Row],[Profit]]-Ahmed[[#This Row],[Discount]]</f>
        <v>361.29939999999988</v>
      </c>
    </row>
    <row r="1840" spans="1:19">
      <c r="A1840" s="1">
        <v>1838</v>
      </c>
      <c r="B1840" s="1" t="s">
        <v>65</v>
      </c>
      <c r="C1840" s="1" t="s">
        <v>58</v>
      </c>
      <c r="D1840" s="1" t="s">
        <v>236</v>
      </c>
      <c r="E1840" s="1" t="s">
        <v>86</v>
      </c>
      <c r="F1840" s="1" t="s">
        <v>52</v>
      </c>
      <c r="G1840" s="1" t="s">
        <v>62</v>
      </c>
      <c r="H1840" s="33" t="str">
        <f>VLOOKUP(Ahmed[[#This Row],[Category]],Code!$C$2:$D$5,2,0)</f>
        <v>O-102</v>
      </c>
      <c r="I1840" s="1" t="s">
        <v>63</v>
      </c>
      <c r="J1840" t="s">
        <v>64</v>
      </c>
      <c r="K1840" s="1">
        <v>17.544</v>
      </c>
      <c r="L1840" s="33">
        <f>Ahmed[[#This Row],[Sales]]*$L$1</f>
        <v>2631.6</v>
      </c>
      <c r="M1840" s="33"/>
      <c r="N18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40" s="33" t="str">
        <f>IF(Ahmed[[#This Row],[Sales]]&gt;=500,"High","low")</f>
        <v>low</v>
      </c>
      <c r="P1840" s="1">
        <v>3</v>
      </c>
      <c r="Q1840" s="1">
        <v>0.2</v>
      </c>
      <c r="R1840" s="2">
        <v>5.9210999999999983</v>
      </c>
      <c r="S1840" s="33">
        <f>Ahmed[[#This Row],[Profit]]-Ahmed[[#This Row],[Discount]]</f>
        <v>5.7210999999999981</v>
      </c>
    </row>
    <row r="1841" spans="1:19">
      <c r="A1841" s="1">
        <v>1839</v>
      </c>
      <c r="B1841" s="1" t="s">
        <v>65</v>
      </c>
      <c r="C1841" s="1" t="s">
        <v>58</v>
      </c>
      <c r="D1841" s="1" t="s">
        <v>236</v>
      </c>
      <c r="E1841" s="1" t="s">
        <v>86</v>
      </c>
      <c r="F1841" s="1" t="s">
        <v>52</v>
      </c>
      <c r="G1841" s="1" t="s">
        <v>53</v>
      </c>
      <c r="H1841" s="33" t="str">
        <f>VLOOKUP(Ahmed[[#This Row],[Category]],Code!$C$2:$D$5,2,0)</f>
        <v>F-101</v>
      </c>
      <c r="I1841" s="1" t="s">
        <v>72</v>
      </c>
      <c r="J1841" t="s">
        <v>223</v>
      </c>
      <c r="K1841" s="1">
        <v>44.128</v>
      </c>
      <c r="L1841" s="33">
        <f>Ahmed[[#This Row],[Sales]]*$L$1</f>
        <v>6619.2</v>
      </c>
      <c r="M1841" s="33"/>
      <c r="N18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41" s="33" t="str">
        <f>IF(Ahmed[[#This Row],[Sales]]&gt;=500,"High","low")</f>
        <v>low</v>
      </c>
      <c r="P1841" s="1">
        <v>4</v>
      </c>
      <c r="Q1841" s="1">
        <v>0.2</v>
      </c>
      <c r="R1841" s="2">
        <v>12.135200000000001</v>
      </c>
      <c r="S1841" s="33">
        <f>Ahmed[[#This Row],[Profit]]-Ahmed[[#This Row],[Discount]]</f>
        <v>11.935200000000002</v>
      </c>
    </row>
    <row r="1842" spans="1:19">
      <c r="A1842" s="1">
        <v>1840</v>
      </c>
      <c r="B1842" s="1" t="s">
        <v>65</v>
      </c>
      <c r="C1842" s="1" t="s">
        <v>58</v>
      </c>
      <c r="D1842" s="1" t="s">
        <v>236</v>
      </c>
      <c r="E1842" s="1" t="s">
        <v>86</v>
      </c>
      <c r="F1842" s="1" t="s">
        <v>52</v>
      </c>
      <c r="G1842" s="1" t="s">
        <v>62</v>
      </c>
      <c r="H1842" s="33" t="str">
        <f>VLOOKUP(Ahmed[[#This Row],[Category]],Code!$C$2:$D$5,2,0)</f>
        <v>O-102</v>
      </c>
      <c r="I1842" s="1" t="s">
        <v>81</v>
      </c>
      <c r="J1842" t="s">
        <v>1516</v>
      </c>
      <c r="K1842" s="1">
        <v>62.920000000000009</v>
      </c>
      <c r="L1842" s="33">
        <f>Ahmed[[#This Row],[Sales]]*$L$1</f>
        <v>9438.0000000000018</v>
      </c>
      <c r="M1842" s="33"/>
      <c r="N184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42" s="33" t="str">
        <f>IF(Ahmed[[#This Row],[Sales]]&gt;=500,"High","low")</f>
        <v>low</v>
      </c>
      <c r="P1842" s="1">
        <v>1</v>
      </c>
      <c r="Q1842" s="1">
        <v>0.2</v>
      </c>
      <c r="R1842" s="2">
        <v>10.224499999999994</v>
      </c>
      <c r="S1842" s="33">
        <f>Ahmed[[#This Row],[Profit]]-Ahmed[[#This Row],[Discount]]</f>
        <v>10.024499999999994</v>
      </c>
    </row>
    <row r="1843" spans="1:19">
      <c r="A1843" s="1">
        <v>1841</v>
      </c>
      <c r="B1843" s="1" t="s">
        <v>65</v>
      </c>
      <c r="C1843" s="1" t="s">
        <v>58</v>
      </c>
      <c r="D1843" s="1" t="s">
        <v>236</v>
      </c>
      <c r="E1843" s="1" t="s">
        <v>86</v>
      </c>
      <c r="F1843" s="1" t="s">
        <v>52</v>
      </c>
      <c r="G1843" s="1" t="s">
        <v>62</v>
      </c>
      <c r="H1843" s="33" t="str">
        <f>VLOOKUP(Ahmed[[#This Row],[Category]],Code!$C$2:$D$5,2,0)</f>
        <v>O-102</v>
      </c>
      <c r="I1843" s="1" t="s">
        <v>87</v>
      </c>
      <c r="J1843" t="s">
        <v>270</v>
      </c>
      <c r="K1843" s="1">
        <v>78.304000000000002</v>
      </c>
      <c r="L1843" s="33">
        <f>Ahmed[[#This Row],[Sales]]*$L$1</f>
        <v>11745.6</v>
      </c>
      <c r="M1843" s="33"/>
      <c r="N18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43" s="33" t="str">
        <f>IF(Ahmed[[#This Row],[Sales]]&gt;=500,"High","low")</f>
        <v>low</v>
      </c>
      <c r="P1843" s="1">
        <v>2</v>
      </c>
      <c r="Q1843" s="1">
        <v>0.2</v>
      </c>
      <c r="R1843" s="2">
        <v>29.363999999999997</v>
      </c>
      <c r="S1843" s="33">
        <f>Ahmed[[#This Row],[Profit]]-Ahmed[[#This Row],[Discount]]</f>
        <v>29.163999999999998</v>
      </c>
    </row>
    <row r="1844" spans="1:19">
      <c r="A1844" s="1">
        <v>1842</v>
      </c>
      <c r="B1844" s="1" t="s">
        <v>65</v>
      </c>
      <c r="C1844" s="1" t="s">
        <v>58</v>
      </c>
      <c r="D1844" s="1" t="s">
        <v>1517</v>
      </c>
      <c r="E1844" s="1" t="s">
        <v>51</v>
      </c>
      <c r="F1844" s="1" t="s">
        <v>52</v>
      </c>
      <c r="G1844" s="1" t="s">
        <v>53</v>
      </c>
      <c r="H1844" s="33" t="str">
        <f>VLOOKUP(Ahmed[[#This Row],[Category]],Code!$C$2:$D$5,2,0)</f>
        <v>F-101</v>
      </c>
      <c r="I1844" s="1" t="s">
        <v>56</v>
      </c>
      <c r="J1844" t="s">
        <v>1518</v>
      </c>
      <c r="K1844" s="1">
        <v>140.81</v>
      </c>
      <c r="L1844" s="33">
        <f>Ahmed[[#This Row],[Sales]]*$L$1</f>
        <v>21121.5</v>
      </c>
      <c r="M1844" s="33"/>
      <c r="N18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44" s="33" t="str">
        <f>IF(Ahmed[[#This Row],[Sales]]&gt;=500,"High","low")</f>
        <v>low</v>
      </c>
      <c r="P1844" s="1">
        <v>1</v>
      </c>
      <c r="Q1844" s="1">
        <v>0</v>
      </c>
      <c r="R1844" s="2">
        <v>39.4268</v>
      </c>
      <c r="S1844" s="33">
        <f>Ahmed[[#This Row],[Profit]]-Ahmed[[#This Row],[Discount]]</f>
        <v>39.4268</v>
      </c>
    </row>
    <row r="1845" spans="1:19">
      <c r="A1845" s="1">
        <v>1843</v>
      </c>
      <c r="B1845" s="1" t="s">
        <v>48</v>
      </c>
      <c r="C1845" s="1" t="s">
        <v>58</v>
      </c>
      <c r="D1845" s="1" t="s">
        <v>311</v>
      </c>
      <c r="E1845" s="1" t="s">
        <v>94</v>
      </c>
      <c r="F1845" s="1" t="s">
        <v>95</v>
      </c>
      <c r="G1845" s="1" t="s">
        <v>62</v>
      </c>
      <c r="H1845" s="33" t="str">
        <f>VLOOKUP(Ahmed[[#This Row],[Category]],Code!$C$2:$D$5,2,0)</f>
        <v>O-102</v>
      </c>
      <c r="I1845" s="1" t="s">
        <v>63</v>
      </c>
      <c r="J1845" t="s">
        <v>496</v>
      </c>
      <c r="K1845" s="1">
        <v>40.096000000000004</v>
      </c>
      <c r="L1845" s="33">
        <f>Ahmed[[#This Row],[Sales]]*$L$1</f>
        <v>6014.4000000000005</v>
      </c>
      <c r="M1845" s="33"/>
      <c r="N18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45" s="33" t="str">
        <f>IF(Ahmed[[#This Row],[Sales]]&gt;=500,"High","low")</f>
        <v>low</v>
      </c>
      <c r="P1845" s="1">
        <v>4</v>
      </c>
      <c r="Q1845" s="1">
        <v>0.2</v>
      </c>
      <c r="R1845" s="2">
        <v>13.532399999999996</v>
      </c>
      <c r="S1845" s="33">
        <f>Ahmed[[#This Row],[Profit]]-Ahmed[[#This Row],[Discount]]</f>
        <v>13.332399999999996</v>
      </c>
    </row>
    <row r="1846" spans="1:19">
      <c r="A1846" s="1">
        <v>1844</v>
      </c>
      <c r="B1846" s="1" t="s">
        <v>48</v>
      </c>
      <c r="C1846" s="1" t="s">
        <v>58</v>
      </c>
      <c r="D1846" s="1" t="s">
        <v>311</v>
      </c>
      <c r="E1846" s="1" t="s">
        <v>94</v>
      </c>
      <c r="F1846" s="1" t="s">
        <v>95</v>
      </c>
      <c r="G1846" s="1" t="s">
        <v>53</v>
      </c>
      <c r="H1846" s="33" t="str">
        <f>VLOOKUP(Ahmed[[#This Row],[Category]],Code!$C$2:$D$5,2,0)</f>
        <v>F-101</v>
      </c>
      <c r="I1846" s="1" t="s">
        <v>72</v>
      </c>
      <c r="J1846" t="s">
        <v>1519</v>
      </c>
      <c r="K1846" s="1">
        <v>40.783999999999999</v>
      </c>
      <c r="L1846" s="33">
        <f>Ahmed[[#This Row],[Sales]]*$L$1</f>
        <v>6117.5999999999995</v>
      </c>
      <c r="M1846" s="33"/>
      <c r="N184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46" s="33" t="str">
        <f>IF(Ahmed[[#This Row],[Sales]]&gt;=500,"High","low")</f>
        <v>low</v>
      </c>
      <c r="P1846" s="1">
        <v>2</v>
      </c>
      <c r="Q1846" s="1">
        <v>0.6</v>
      </c>
      <c r="R1846" s="2">
        <v>-30.588000000000001</v>
      </c>
      <c r="S1846" s="33">
        <f>Ahmed[[#This Row],[Profit]]-Ahmed[[#This Row],[Discount]]</f>
        <v>-31.188000000000002</v>
      </c>
    </row>
    <row r="1847" spans="1:19">
      <c r="A1847" s="1">
        <v>1845</v>
      </c>
      <c r="B1847" s="1" t="s">
        <v>65</v>
      </c>
      <c r="C1847" s="1" t="s">
        <v>49</v>
      </c>
      <c r="D1847" s="1" t="s">
        <v>89</v>
      </c>
      <c r="E1847" s="1" t="s">
        <v>90</v>
      </c>
      <c r="F1847" s="1" t="s">
        <v>61</v>
      </c>
      <c r="G1847" s="1" t="s">
        <v>76</v>
      </c>
      <c r="H1847" s="33" t="str">
        <f>VLOOKUP(Ahmed[[#This Row],[Category]],Code!$C$2:$D$5,2,0)</f>
        <v>T-103</v>
      </c>
      <c r="I1847" s="1" t="s">
        <v>118</v>
      </c>
      <c r="J1847" t="s">
        <v>119</v>
      </c>
      <c r="K1847" s="1">
        <v>90.570000000000007</v>
      </c>
      <c r="L1847" s="33">
        <f>Ahmed[[#This Row],[Sales]]*$L$1</f>
        <v>13585.500000000002</v>
      </c>
      <c r="M1847" s="33"/>
      <c r="N18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47" s="33" t="str">
        <f>IF(Ahmed[[#This Row],[Sales]]&gt;=500,"High","low")</f>
        <v>low</v>
      </c>
      <c r="P1847" s="1">
        <v>3</v>
      </c>
      <c r="Q1847" s="1">
        <v>0</v>
      </c>
      <c r="R1847" s="2">
        <v>11.774100000000004</v>
      </c>
      <c r="S1847" s="33">
        <f>Ahmed[[#This Row],[Profit]]-Ahmed[[#This Row],[Discount]]</f>
        <v>11.774100000000004</v>
      </c>
    </row>
    <row r="1848" spans="1:19">
      <c r="A1848" s="1">
        <v>1846</v>
      </c>
      <c r="B1848" s="1" t="s">
        <v>48</v>
      </c>
      <c r="C1848" s="1" t="s">
        <v>92</v>
      </c>
      <c r="D1848" s="1" t="s">
        <v>90</v>
      </c>
      <c r="E1848" s="1" t="s">
        <v>1067</v>
      </c>
      <c r="F1848" s="1" t="s">
        <v>114</v>
      </c>
      <c r="G1848" s="1" t="s">
        <v>62</v>
      </c>
      <c r="H1848" s="33" t="str">
        <f>VLOOKUP(Ahmed[[#This Row],[Category]],Code!$C$2:$D$5,2,0)</f>
        <v>O-102</v>
      </c>
      <c r="I1848" s="1" t="s">
        <v>87</v>
      </c>
      <c r="J1848" t="s">
        <v>273</v>
      </c>
      <c r="K1848" s="1">
        <v>40.08</v>
      </c>
      <c r="L1848" s="33">
        <f>Ahmed[[#This Row],[Sales]]*$L$1</f>
        <v>6012</v>
      </c>
      <c r="M1848" s="33"/>
      <c r="N184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48" s="33" t="str">
        <f>IF(Ahmed[[#This Row],[Sales]]&gt;=500,"High","low")</f>
        <v>low</v>
      </c>
      <c r="P1848" s="1">
        <v>6</v>
      </c>
      <c r="Q1848" s="1">
        <v>0</v>
      </c>
      <c r="R1848" s="2">
        <v>19.238399999999999</v>
      </c>
      <c r="S1848" s="33">
        <f>Ahmed[[#This Row],[Profit]]-Ahmed[[#This Row],[Discount]]</f>
        <v>19.238399999999999</v>
      </c>
    </row>
    <row r="1849" spans="1:19">
      <c r="A1849" s="1">
        <v>1847</v>
      </c>
      <c r="B1849" s="1" t="s">
        <v>48</v>
      </c>
      <c r="C1849" s="1" t="s">
        <v>92</v>
      </c>
      <c r="D1849" s="1" t="s">
        <v>90</v>
      </c>
      <c r="E1849" s="1" t="s">
        <v>1067</v>
      </c>
      <c r="F1849" s="1" t="s">
        <v>114</v>
      </c>
      <c r="G1849" s="1" t="s">
        <v>53</v>
      </c>
      <c r="H1849" s="33" t="str">
        <f>VLOOKUP(Ahmed[[#This Row],[Category]],Code!$C$2:$D$5,2,0)</f>
        <v>F-101</v>
      </c>
      <c r="I1849" s="1" t="s">
        <v>72</v>
      </c>
      <c r="J1849" t="s">
        <v>1520</v>
      </c>
      <c r="K1849" s="1">
        <v>37.68</v>
      </c>
      <c r="L1849" s="33">
        <f>Ahmed[[#This Row],[Sales]]*$L$1</f>
        <v>5652</v>
      </c>
      <c r="M1849" s="33"/>
      <c r="N18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49" s="33" t="str">
        <f>IF(Ahmed[[#This Row],[Sales]]&gt;=500,"High","low")</f>
        <v>low</v>
      </c>
      <c r="P1849" s="1">
        <v>2</v>
      </c>
      <c r="Q1849" s="1">
        <v>0</v>
      </c>
      <c r="R1849" s="2">
        <v>15.825600000000001</v>
      </c>
      <c r="S1849" s="33">
        <f>Ahmed[[#This Row],[Profit]]-Ahmed[[#This Row],[Discount]]</f>
        <v>15.825600000000001</v>
      </c>
    </row>
    <row r="1850" spans="1:19">
      <c r="A1850" s="1">
        <v>1848</v>
      </c>
      <c r="B1850" s="1" t="s">
        <v>528</v>
      </c>
      <c r="C1850" s="1" t="s">
        <v>58</v>
      </c>
      <c r="D1850" s="1" t="s">
        <v>59</v>
      </c>
      <c r="E1850" s="1" t="s">
        <v>60</v>
      </c>
      <c r="F1850" s="1" t="s">
        <v>61</v>
      </c>
      <c r="G1850" s="1" t="s">
        <v>53</v>
      </c>
      <c r="H1850" s="33" t="str">
        <f>VLOOKUP(Ahmed[[#This Row],[Category]],Code!$C$2:$D$5,2,0)</f>
        <v>F-101</v>
      </c>
      <c r="I1850" s="1" t="s">
        <v>56</v>
      </c>
      <c r="J1850" t="s">
        <v>484</v>
      </c>
      <c r="K1850" s="1">
        <v>362.35199999999998</v>
      </c>
      <c r="L1850" s="33">
        <f>Ahmed[[#This Row],[Sales]]*$L$1</f>
        <v>54352.799999999996</v>
      </c>
      <c r="M1850" s="33"/>
      <c r="N185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50" s="33" t="str">
        <f>IF(Ahmed[[#This Row],[Sales]]&gt;=500,"High","low")</f>
        <v>low</v>
      </c>
      <c r="P1850" s="1">
        <v>3</v>
      </c>
      <c r="Q1850" s="1">
        <v>0.2</v>
      </c>
      <c r="R1850" s="2">
        <v>27.176400000000015</v>
      </c>
      <c r="S1850" s="33">
        <f>Ahmed[[#This Row],[Profit]]-Ahmed[[#This Row],[Discount]]</f>
        <v>26.976400000000016</v>
      </c>
    </row>
    <row r="1851" spans="1:19">
      <c r="A1851" s="1">
        <v>1849</v>
      </c>
      <c r="B1851" s="1" t="s">
        <v>528</v>
      </c>
      <c r="C1851" s="1" t="s">
        <v>58</v>
      </c>
      <c r="D1851" s="1" t="s">
        <v>59</v>
      </c>
      <c r="E1851" s="1" t="s">
        <v>60</v>
      </c>
      <c r="F1851" s="1" t="s">
        <v>61</v>
      </c>
      <c r="G1851" s="1" t="s">
        <v>62</v>
      </c>
      <c r="H1851" s="33" t="str">
        <f>VLOOKUP(Ahmed[[#This Row],[Category]],Code!$C$2:$D$5,2,0)</f>
        <v>O-102</v>
      </c>
      <c r="I1851" s="1" t="s">
        <v>79</v>
      </c>
      <c r="J1851" t="s">
        <v>504</v>
      </c>
      <c r="K1851" s="1">
        <v>7.1840000000000011</v>
      </c>
      <c r="L1851" s="33">
        <f>Ahmed[[#This Row],[Sales]]*$L$1</f>
        <v>1077.6000000000001</v>
      </c>
      <c r="M1851" s="33"/>
      <c r="N1851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851" s="33" t="str">
        <f>IF(Ahmed[[#This Row],[Sales]]&gt;=500,"High","low")</f>
        <v>low</v>
      </c>
      <c r="P1851" s="1">
        <v>2</v>
      </c>
      <c r="Q1851" s="1">
        <v>0.2</v>
      </c>
      <c r="R1851" s="2">
        <v>2.2449999999999992</v>
      </c>
      <c r="S1851" s="33">
        <f>Ahmed[[#This Row],[Profit]]-Ahmed[[#This Row],[Discount]]</f>
        <v>2.044999999999999</v>
      </c>
    </row>
    <row r="1852" spans="1:19">
      <c r="A1852" s="1">
        <v>1850</v>
      </c>
      <c r="B1852" s="1" t="s">
        <v>48</v>
      </c>
      <c r="C1852" s="1" t="s">
        <v>49</v>
      </c>
      <c r="D1852" s="1" t="s">
        <v>1521</v>
      </c>
      <c r="E1852" s="1" t="s">
        <v>156</v>
      </c>
      <c r="F1852" s="1" t="s">
        <v>95</v>
      </c>
      <c r="G1852" s="1" t="s">
        <v>62</v>
      </c>
      <c r="H1852" s="33" t="str">
        <f>VLOOKUP(Ahmed[[#This Row],[Category]],Code!$C$2:$D$5,2,0)</f>
        <v>O-102</v>
      </c>
      <c r="I1852" s="1" t="s">
        <v>70</v>
      </c>
      <c r="J1852" t="s">
        <v>1522</v>
      </c>
      <c r="K1852" s="1">
        <v>34.76</v>
      </c>
      <c r="L1852" s="33">
        <f>Ahmed[[#This Row],[Sales]]*$L$1</f>
        <v>5214</v>
      </c>
      <c r="M1852" s="33"/>
      <c r="N185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52" s="33" t="str">
        <f>IF(Ahmed[[#This Row],[Sales]]&gt;=500,"High","low")</f>
        <v>low</v>
      </c>
      <c r="P1852" s="1">
        <v>1</v>
      </c>
      <c r="Q1852" s="1">
        <v>0</v>
      </c>
      <c r="R1852" s="2">
        <v>9.732800000000001</v>
      </c>
      <c r="S1852" s="33">
        <f>Ahmed[[#This Row],[Profit]]-Ahmed[[#This Row],[Discount]]</f>
        <v>9.732800000000001</v>
      </c>
    </row>
    <row r="1853" spans="1:19">
      <c r="A1853" s="1">
        <v>1851</v>
      </c>
      <c r="B1853" s="1" t="s">
        <v>48</v>
      </c>
      <c r="C1853" s="1" t="s">
        <v>49</v>
      </c>
      <c r="D1853" s="1" t="s">
        <v>1521</v>
      </c>
      <c r="E1853" s="1" t="s">
        <v>156</v>
      </c>
      <c r="F1853" s="1" t="s">
        <v>95</v>
      </c>
      <c r="G1853" s="1" t="s">
        <v>76</v>
      </c>
      <c r="H1853" s="33" t="str">
        <f>VLOOKUP(Ahmed[[#This Row],[Category]],Code!$C$2:$D$5,2,0)</f>
        <v>T-103</v>
      </c>
      <c r="I1853" s="1" t="s">
        <v>118</v>
      </c>
      <c r="J1853" t="s">
        <v>836</v>
      </c>
      <c r="K1853" s="1">
        <v>831.2</v>
      </c>
      <c r="L1853" s="33">
        <f>Ahmed[[#This Row],[Sales]]*$L$1</f>
        <v>124680</v>
      </c>
      <c r="M1853" s="33"/>
      <c r="N18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53" s="33" t="str">
        <f>IF(Ahmed[[#This Row],[Sales]]&gt;=500,"High","low")</f>
        <v>High</v>
      </c>
      <c r="P1853" s="1">
        <v>5</v>
      </c>
      <c r="Q1853" s="1">
        <v>0</v>
      </c>
      <c r="R1853" s="2">
        <v>124.68000000000004</v>
      </c>
      <c r="S1853" s="33">
        <f>Ahmed[[#This Row],[Profit]]-Ahmed[[#This Row],[Discount]]</f>
        <v>124.68000000000004</v>
      </c>
    </row>
    <row r="1854" spans="1:19">
      <c r="A1854" s="1">
        <v>1852</v>
      </c>
      <c r="B1854" s="1" t="s">
        <v>48</v>
      </c>
      <c r="C1854" s="1" t="s">
        <v>49</v>
      </c>
      <c r="D1854" s="1" t="s">
        <v>1521</v>
      </c>
      <c r="E1854" s="1" t="s">
        <v>156</v>
      </c>
      <c r="F1854" s="1" t="s">
        <v>95</v>
      </c>
      <c r="G1854" s="1" t="s">
        <v>62</v>
      </c>
      <c r="H1854" s="33" t="str">
        <f>VLOOKUP(Ahmed[[#This Row],[Category]],Code!$C$2:$D$5,2,0)</f>
        <v>O-102</v>
      </c>
      <c r="I1854" s="1" t="s">
        <v>87</v>
      </c>
      <c r="J1854" t="s">
        <v>1523</v>
      </c>
      <c r="K1854" s="1">
        <v>26.400000000000002</v>
      </c>
      <c r="L1854" s="33">
        <f>Ahmed[[#This Row],[Sales]]*$L$1</f>
        <v>3960.0000000000005</v>
      </c>
      <c r="M1854" s="33"/>
      <c r="N18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54" s="33" t="str">
        <f>IF(Ahmed[[#This Row],[Sales]]&gt;=500,"High","low")</f>
        <v>low</v>
      </c>
      <c r="P1854" s="1">
        <v>5</v>
      </c>
      <c r="Q1854" s="1">
        <v>0</v>
      </c>
      <c r="R1854" s="2">
        <v>11.879999999999999</v>
      </c>
      <c r="S1854" s="33">
        <f>Ahmed[[#This Row],[Profit]]-Ahmed[[#This Row],[Discount]]</f>
        <v>11.879999999999999</v>
      </c>
    </row>
    <row r="1855" spans="1:19">
      <c r="A1855" s="1">
        <v>1853</v>
      </c>
      <c r="B1855" s="1" t="s">
        <v>48</v>
      </c>
      <c r="C1855" s="1" t="s">
        <v>49</v>
      </c>
      <c r="D1855" s="1" t="s">
        <v>1521</v>
      </c>
      <c r="E1855" s="1" t="s">
        <v>156</v>
      </c>
      <c r="F1855" s="1" t="s">
        <v>95</v>
      </c>
      <c r="G1855" s="1" t="s">
        <v>62</v>
      </c>
      <c r="H1855" s="33" t="str">
        <f>VLOOKUP(Ahmed[[#This Row],[Category]],Code!$C$2:$D$5,2,0)</f>
        <v>O-102</v>
      </c>
      <c r="I1855" s="1" t="s">
        <v>123</v>
      </c>
      <c r="J1855" t="s">
        <v>591</v>
      </c>
      <c r="K1855" s="1">
        <v>106.75</v>
      </c>
      <c r="L1855" s="33">
        <f>Ahmed[[#This Row],[Sales]]*$L$1</f>
        <v>16012.5</v>
      </c>
      <c r="M1855" s="33"/>
      <c r="N18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55" s="33" t="str">
        <f>IF(Ahmed[[#This Row],[Sales]]&gt;=500,"High","low")</f>
        <v>low</v>
      </c>
      <c r="P1855" s="1">
        <v>7</v>
      </c>
      <c r="Q1855" s="1">
        <v>0</v>
      </c>
      <c r="R1855" s="2">
        <v>49.10499999999999</v>
      </c>
      <c r="S1855" s="33">
        <f>Ahmed[[#This Row],[Profit]]-Ahmed[[#This Row],[Discount]]</f>
        <v>49.10499999999999</v>
      </c>
    </row>
    <row r="1856" spans="1:19">
      <c r="A1856" s="1">
        <v>1854</v>
      </c>
      <c r="B1856" s="1" t="s">
        <v>48</v>
      </c>
      <c r="C1856" s="1" t="s">
        <v>49</v>
      </c>
      <c r="D1856" s="1" t="s">
        <v>1521</v>
      </c>
      <c r="E1856" s="1" t="s">
        <v>156</v>
      </c>
      <c r="F1856" s="1" t="s">
        <v>95</v>
      </c>
      <c r="G1856" s="1" t="s">
        <v>62</v>
      </c>
      <c r="H1856" s="33" t="str">
        <f>VLOOKUP(Ahmed[[#This Row],[Category]],Code!$C$2:$D$5,2,0)</f>
        <v>O-102</v>
      </c>
      <c r="I1856" s="1" t="s">
        <v>87</v>
      </c>
      <c r="J1856" t="s">
        <v>1524</v>
      </c>
      <c r="K1856" s="1">
        <v>97.82</v>
      </c>
      <c r="L1856" s="33">
        <f>Ahmed[[#This Row],[Sales]]*$L$1</f>
        <v>14672.999999999998</v>
      </c>
      <c r="M1856" s="33"/>
      <c r="N18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56" s="33" t="str">
        <f>IF(Ahmed[[#This Row],[Sales]]&gt;=500,"High","low")</f>
        <v>low</v>
      </c>
      <c r="P1856" s="1">
        <v>2</v>
      </c>
      <c r="Q1856" s="1">
        <v>0</v>
      </c>
      <c r="R1856" s="2">
        <v>45.975399999999993</v>
      </c>
      <c r="S1856" s="33">
        <f>Ahmed[[#This Row],[Profit]]-Ahmed[[#This Row],[Discount]]</f>
        <v>45.975399999999993</v>
      </c>
    </row>
    <row r="1857" spans="1:19">
      <c r="A1857" s="1">
        <v>1855</v>
      </c>
      <c r="B1857" s="1" t="s">
        <v>48</v>
      </c>
      <c r="C1857" s="1" t="s">
        <v>49</v>
      </c>
      <c r="D1857" s="1" t="s">
        <v>1521</v>
      </c>
      <c r="E1857" s="1" t="s">
        <v>156</v>
      </c>
      <c r="F1857" s="1" t="s">
        <v>95</v>
      </c>
      <c r="G1857" s="1" t="s">
        <v>62</v>
      </c>
      <c r="H1857" s="33" t="str">
        <f>VLOOKUP(Ahmed[[#This Row],[Category]],Code!$C$2:$D$5,2,0)</f>
        <v>O-102</v>
      </c>
      <c r="I1857" s="1" t="s">
        <v>70</v>
      </c>
      <c r="J1857" t="s">
        <v>213</v>
      </c>
      <c r="K1857" s="1">
        <v>141.4</v>
      </c>
      <c r="L1857" s="33">
        <f>Ahmed[[#This Row],[Sales]]*$L$1</f>
        <v>21210</v>
      </c>
      <c r="M1857" s="33"/>
      <c r="N185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57" s="33" t="str">
        <f>IF(Ahmed[[#This Row],[Sales]]&gt;=500,"High","low")</f>
        <v>low</v>
      </c>
      <c r="P1857" s="1">
        <v>5</v>
      </c>
      <c r="Q1857" s="1">
        <v>0</v>
      </c>
      <c r="R1857" s="2">
        <v>38.177999999999997</v>
      </c>
      <c r="S1857" s="33">
        <f>Ahmed[[#This Row],[Profit]]-Ahmed[[#This Row],[Discount]]</f>
        <v>38.177999999999997</v>
      </c>
    </row>
    <row r="1858" spans="1:19">
      <c r="A1858" s="1">
        <v>1856</v>
      </c>
      <c r="B1858" s="1" t="s">
        <v>65</v>
      </c>
      <c r="C1858" s="1" t="s">
        <v>58</v>
      </c>
      <c r="D1858" s="1" t="s">
        <v>59</v>
      </c>
      <c r="E1858" s="1" t="s">
        <v>60</v>
      </c>
      <c r="F1858" s="1" t="s">
        <v>61</v>
      </c>
      <c r="G1858" s="1" t="s">
        <v>62</v>
      </c>
      <c r="H1858" s="33" t="str">
        <f>VLOOKUP(Ahmed[[#This Row],[Category]],Code!$C$2:$D$5,2,0)</f>
        <v>O-102</v>
      </c>
      <c r="I1858" s="1" t="s">
        <v>74</v>
      </c>
      <c r="J1858" t="s">
        <v>1068</v>
      </c>
      <c r="K1858" s="1">
        <v>14.52</v>
      </c>
      <c r="L1858" s="33">
        <f>Ahmed[[#This Row],[Sales]]*$L$1</f>
        <v>2178</v>
      </c>
      <c r="M1858" s="33"/>
      <c r="N18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58" s="33" t="str">
        <f>IF(Ahmed[[#This Row],[Sales]]&gt;=500,"High","low")</f>
        <v>low</v>
      </c>
      <c r="P1858" s="1">
        <v>3</v>
      </c>
      <c r="Q1858" s="1">
        <v>0</v>
      </c>
      <c r="R1858" s="2">
        <v>4.7915999999999999</v>
      </c>
      <c r="S1858" s="33">
        <f>Ahmed[[#This Row],[Profit]]-Ahmed[[#This Row],[Discount]]</f>
        <v>4.7915999999999999</v>
      </c>
    </row>
    <row r="1859" spans="1:19">
      <c r="A1859" s="1">
        <v>1857</v>
      </c>
      <c r="B1859" s="1" t="s">
        <v>48</v>
      </c>
      <c r="C1859" s="1" t="s">
        <v>58</v>
      </c>
      <c r="D1859" s="1" t="s">
        <v>128</v>
      </c>
      <c r="E1859" s="1" t="s">
        <v>94</v>
      </c>
      <c r="F1859" s="1" t="s">
        <v>95</v>
      </c>
      <c r="G1859" s="1" t="s">
        <v>62</v>
      </c>
      <c r="H1859" s="33" t="str">
        <f>VLOOKUP(Ahmed[[#This Row],[Category]],Code!$C$2:$D$5,2,0)</f>
        <v>O-102</v>
      </c>
      <c r="I1859" s="1" t="s">
        <v>70</v>
      </c>
      <c r="J1859" t="s">
        <v>1225</v>
      </c>
      <c r="K1859" s="1">
        <v>127.92000000000002</v>
      </c>
      <c r="L1859" s="33">
        <f>Ahmed[[#This Row],[Sales]]*$L$1</f>
        <v>19188.000000000004</v>
      </c>
      <c r="M1859" s="33"/>
      <c r="N18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59" s="33" t="str">
        <f>IF(Ahmed[[#This Row],[Sales]]&gt;=500,"High","low")</f>
        <v>low</v>
      </c>
      <c r="P1859" s="1">
        <v>5</v>
      </c>
      <c r="Q1859" s="1">
        <v>0.2</v>
      </c>
      <c r="R1859" s="2">
        <v>-15.990000000000002</v>
      </c>
      <c r="S1859" s="33">
        <f>Ahmed[[#This Row],[Profit]]-Ahmed[[#This Row],[Discount]]</f>
        <v>-16.190000000000001</v>
      </c>
    </row>
    <row r="1860" spans="1:19">
      <c r="A1860" s="1">
        <v>1858</v>
      </c>
      <c r="B1860" s="1" t="s">
        <v>48</v>
      </c>
      <c r="C1860" s="1" t="s">
        <v>58</v>
      </c>
      <c r="D1860" s="1" t="s">
        <v>128</v>
      </c>
      <c r="E1860" s="1" t="s">
        <v>94</v>
      </c>
      <c r="F1860" s="1" t="s">
        <v>95</v>
      </c>
      <c r="G1860" s="1" t="s">
        <v>62</v>
      </c>
      <c r="H1860" s="33" t="str">
        <f>VLOOKUP(Ahmed[[#This Row],[Category]],Code!$C$2:$D$5,2,0)</f>
        <v>O-102</v>
      </c>
      <c r="I1860" s="1" t="s">
        <v>79</v>
      </c>
      <c r="J1860" t="s">
        <v>1525</v>
      </c>
      <c r="K1860" s="1">
        <v>34.239999999999988</v>
      </c>
      <c r="L1860" s="33">
        <f>Ahmed[[#This Row],[Sales]]*$L$1</f>
        <v>5135.9999999999982</v>
      </c>
      <c r="M1860" s="33"/>
      <c r="N18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60" s="33" t="str">
        <f>IF(Ahmed[[#This Row],[Sales]]&gt;=500,"High","low")</f>
        <v>low</v>
      </c>
      <c r="P1860" s="1">
        <v>4</v>
      </c>
      <c r="Q1860" s="1">
        <v>0.8</v>
      </c>
      <c r="R1860" s="2">
        <v>-53.072000000000017</v>
      </c>
      <c r="S1860" s="33">
        <f>Ahmed[[#This Row],[Profit]]-Ahmed[[#This Row],[Discount]]</f>
        <v>-53.872000000000014</v>
      </c>
    </row>
    <row r="1861" spans="1:19">
      <c r="A1861" s="1">
        <v>1859</v>
      </c>
      <c r="B1861" s="1" t="s">
        <v>130</v>
      </c>
      <c r="C1861" s="1" t="s">
        <v>58</v>
      </c>
      <c r="D1861" s="1" t="s">
        <v>254</v>
      </c>
      <c r="E1861" s="1" t="s">
        <v>337</v>
      </c>
      <c r="F1861" s="1" t="s">
        <v>114</v>
      </c>
      <c r="G1861" s="1" t="s">
        <v>62</v>
      </c>
      <c r="H1861" s="33" t="str">
        <f>VLOOKUP(Ahmed[[#This Row],[Category]],Code!$C$2:$D$5,2,0)</f>
        <v>O-102</v>
      </c>
      <c r="I1861" s="1" t="s">
        <v>81</v>
      </c>
      <c r="J1861" t="s">
        <v>96</v>
      </c>
      <c r="K1861" s="1">
        <v>137.62</v>
      </c>
      <c r="L1861" s="33">
        <f>Ahmed[[#This Row],[Sales]]*$L$1</f>
        <v>20643</v>
      </c>
      <c r="M1861" s="33"/>
      <c r="N18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61" s="33" t="str">
        <f>IF(Ahmed[[#This Row],[Sales]]&gt;=500,"High","low")</f>
        <v>low</v>
      </c>
      <c r="P1861" s="1">
        <v>2</v>
      </c>
      <c r="Q1861" s="1">
        <v>0</v>
      </c>
      <c r="R1861" s="2">
        <v>60.552800000000005</v>
      </c>
      <c r="S1861" s="33">
        <f>Ahmed[[#This Row],[Profit]]-Ahmed[[#This Row],[Discount]]</f>
        <v>60.552800000000005</v>
      </c>
    </row>
    <row r="1862" spans="1:19">
      <c r="A1862" s="1">
        <v>1860</v>
      </c>
      <c r="B1862" s="1" t="s">
        <v>130</v>
      </c>
      <c r="C1862" s="1" t="s">
        <v>58</v>
      </c>
      <c r="D1862" s="1" t="s">
        <v>254</v>
      </c>
      <c r="E1862" s="1" t="s">
        <v>337</v>
      </c>
      <c r="F1862" s="1" t="s">
        <v>114</v>
      </c>
      <c r="G1862" s="1" t="s">
        <v>76</v>
      </c>
      <c r="H1862" s="33" t="str">
        <f>VLOOKUP(Ahmed[[#This Row],[Category]],Code!$C$2:$D$5,2,0)</f>
        <v>T-103</v>
      </c>
      <c r="I1862" s="1" t="s">
        <v>77</v>
      </c>
      <c r="J1862" t="s">
        <v>1526</v>
      </c>
      <c r="K1862" s="1">
        <v>100.49</v>
      </c>
      <c r="L1862" s="33">
        <f>Ahmed[[#This Row],[Sales]]*$L$1</f>
        <v>15073.5</v>
      </c>
      <c r="M1862" s="33"/>
      <c r="N18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62" s="33" t="str">
        <f>IF(Ahmed[[#This Row],[Sales]]&gt;=500,"High","low")</f>
        <v>low</v>
      </c>
      <c r="P1862" s="1">
        <v>1</v>
      </c>
      <c r="Q1862" s="1">
        <v>0</v>
      </c>
      <c r="R1862" s="2">
        <v>25.122500000000002</v>
      </c>
      <c r="S1862" s="33">
        <f>Ahmed[[#This Row],[Profit]]-Ahmed[[#This Row],[Discount]]</f>
        <v>25.122500000000002</v>
      </c>
    </row>
    <row r="1863" spans="1:19">
      <c r="A1863" s="1">
        <v>1861</v>
      </c>
      <c r="B1863" s="1" t="s">
        <v>130</v>
      </c>
      <c r="C1863" s="1" t="s">
        <v>49</v>
      </c>
      <c r="D1863" s="1" t="s">
        <v>161</v>
      </c>
      <c r="E1863" s="1" t="s">
        <v>162</v>
      </c>
      <c r="F1863" s="1" t="s">
        <v>114</v>
      </c>
      <c r="G1863" s="1" t="s">
        <v>53</v>
      </c>
      <c r="H1863" s="33" t="str">
        <f>VLOOKUP(Ahmed[[#This Row],[Category]],Code!$C$2:$D$5,2,0)</f>
        <v>F-101</v>
      </c>
      <c r="I1863" s="1" t="s">
        <v>54</v>
      </c>
      <c r="J1863" t="s">
        <v>1527</v>
      </c>
      <c r="K1863" s="1">
        <v>257.56799999999998</v>
      </c>
      <c r="L1863" s="33">
        <f>Ahmed[[#This Row],[Sales]]*$L$1</f>
        <v>38635.199999999997</v>
      </c>
      <c r="M1863" s="33"/>
      <c r="N18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63" s="33" t="str">
        <f>IF(Ahmed[[#This Row],[Sales]]&gt;=500,"High","low")</f>
        <v>low</v>
      </c>
      <c r="P1863" s="1">
        <v>2</v>
      </c>
      <c r="Q1863" s="1">
        <v>0.2</v>
      </c>
      <c r="R1863" s="2">
        <v>-28.976400000000012</v>
      </c>
      <c r="S1863" s="33">
        <f>Ahmed[[#This Row],[Profit]]-Ahmed[[#This Row],[Discount]]</f>
        <v>-29.176400000000012</v>
      </c>
    </row>
    <row r="1864" spans="1:19">
      <c r="A1864" s="1">
        <v>1862</v>
      </c>
      <c r="B1864" s="1" t="s">
        <v>130</v>
      </c>
      <c r="C1864" s="1" t="s">
        <v>49</v>
      </c>
      <c r="D1864" s="1" t="s">
        <v>161</v>
      </c>
      <c r="E1864" s="1" t="s">
        <v>162</v>
      </c>
      <c r="F1864" s="1" t="s">
        <v>114</v>
      </c>
      <c r="G1864" s="1" t="s">
        <v>76</v>
      </c>
      <c r="H1864" s="33" t="str">
        <f>VLOOKUP(Ahmed[[#This Row],[Category]],Code!$C$2:$D$5,2,0)</f>
        <v>T-103</v>
      </c>
      <c r="I1864" s="1" t="s">
        <v>77</v>
      </c>
      <c r="J1864" t="s">
        <v>334</v>
      </c>
      <c r="K1864" s="1">
        <v>119.96</v>
      </c>
      <c r="L1864" s="33">
        <f>Ahmed[[#This Row],[Sales]]*$L$1</f>
        <v>17994</v>
      </c>
      <c r="M1864" s="33"/>
      <c r="N18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64" s="33" t="str">
        <f>IF(Ahmed[[#This Row],[Sales]]&gt;=500,"High","low")</f>
        <v>low</v>
      </c>
      <c r="P1864" s="1">
        <v>4</v>
      </c>
      <c r="Q1864" s="1">
        <v>0</v>
      </c>
      <c r="R1864" s="2">
        <v>33.588800000000006</v>
      </c>
      <c r="S1864" s="33">
        <f>Ahmed[[#This Row],[Profit]]-Ahmed[[#This Row],[Discount]]</f>
        <v>33.588800000000006</v>
      </c>
    </row>
    <row r="1865" spans="1:19">
      <c r="A1865" s="1">
        <v>1863</v>
      </c>
      <c r="B1865" s="1" t="s">
        <v>528</v>
      </c>
      <c r="C1865" s="1" t="s">
        <v>49</v>
      </c>
      <c r="D1865" s="1" t="s">
        <v>311</v>
      </c>
      <c r="E1865" s="1" t="s">
        <v>94</v>
      </c>
      <c r="F1865" s="1" t="s">
        <v>95</v>
      </c>
      <c r="G1865" s="1" t="s">
        <v>62</v>
      </c>
      <c r="H1865" s="33" t="str">
        <f>VLOOKUP(Ahmed[[#This Row],[Category]],Code!$C$2:$D$5,2,0)</f>
        <v>O-102</v>
      </c>
      <c r="I1865" s="1" t="s">
        <v>70</v>
      </c>
      <c r="J1865" t="s">
        <v>341</v>
      </c>
      <c r="K1865" s="1">
        <v>49.632000000000005</v>
      </c>
      <c r="L1865" s="33">
        <f>Ahmed[[#This Row],[Sales]]*$L$1</f>
        <v>7444.8000000000011</v>
      </c>
      <c r="M1865" s="33"/>
      <c r="N18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65" s="33" t="str">
        <f>IF(Ahmed[[#This Row],[Sales]]&gt;=500,"High","low")</f>
        <v>low</v>
      </c>
      <c r="P1865" s="1">
        <v>4</v>
      </c>
      <c r="Q1865" s="1">
        <v>0.2</v>
      </c>
      <c r="R1865" s="2">
        <v>4.9632000000000005</v>
      </c>
      <c r="S1865" s="33">
        <f>Ahmed[[#This Row],[Profit]]-Ahmed[[#This Row],[Discount]]</f>
        <v>4.7632000000000003</v>
      </c>
    </row>
    <row r="1866" spans="1:19">
      <c r="A1866" s="1">
        <v>1864</v>
      </c>
      <c r="B1866" s="1" t="s">
        <v>65</v>
      </c>
      <c r="C1866" s="1" t="s">
        <v>58</v>
      </c>
      <c r="D1866" s="1" t="s">
        <v>231</v>
      </c>
      <c r="E1866" s="1" t="s">
        <v>232</v>
      </c>
      <c r="F1866" s="1" t="s">
        <v>61</v>
      </c>
      <c r="G1866" s="1" t="s">
        <v>53</v>
      </c>
      <c r="H1866" s="33" t="str">
        <f>VLOOKUP(Ahmed[[#This Row],[Category]],Code!$C$2:$D$5,2,0)</f>
        <v>F-101</v>
      </c>
      <c r="I1866" s="1" t="s">
        <v>68</v>
      </c>
      <c r="J1866" t="s">
        <v>506</v>
      </c>
      <c r="K1866" s="1">
        <v>727.45</v>
      </c>
      <c r="L1866" s="33">
        <f>Ahmed[[#This Row],[Sales]]*$L$1</f>
        <v>109117.5</v>
      </c>
      <c r="M1866" s="33"/>
      <c r="N18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66" s="33" t="str">
        <f>IF(Ahmed[[#This Row],[Sales]]&gt;=500,"High","low")</f>
        <v>High</v>
      </c>
      <c r="P1866" s="1">
        <v>5</v>
      </c>
      <c r="Q1866" s="1">
        <v>0.5</v>
      </c>
      <c r="R1866" s="2">
        <v>-465.5680000000001</v>
      </c>
      <c r="S1866" s="33">
        <f>Ahmed[[#This Row],[Profit]]-Ahmed[[#This Row],[Discount]]</f>
        <v>-466.0680000000001</v>
      </c>
    </row>
    <row r="1867" spans="1:19">
      <c r="A1867" s="1">
        <v>1865</v>
      </c>
      <c r="B1867" s="1" t="s">
        <v>65</v>
      </c>
      <c r="C1867" s="1" t="s">
        <v>58</v>
      </c>
      <c r="D1867" s="1" t="s">
        <v>231</v>
      </c>
      <c r="E1867" s="1" t="s">
        <v>232</v>
      </c>
      <c r="F1867" s="1" t="s">
        <v>61</v>
      </c>
      <c r="G1867" s="1" t="s">
        <v>53</v>
      </c>
      <c r="H1867" s="33" t="str">
        <f>VLOOKUP(Ahmed[[#This Row],[Category]],Code!$C$2:$D$5,2,0)</f>
        <v>F-101</v>
      </c>
      <c r="I1867" s="1" t="s">
        <v>72</v>
      </c>
      <c r="J1867" t="s">
        <v>1528</v>
      </c>
      <c r="K1867" s="1">
        <v>24.96</v>
      </c>
      <c r="L1867" s="33">
        <f>Ahmed[[#This Row],[Sales]]*$L$1</f>
        <v>3744</v>
      </c>
      <c r="M1867" s="33"/>
      <c r="N18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67" s="33" t="str">
        <f>IF(Ahmed[[#This Row],[Sales]]&gt;=500,"High","low")</f>
        <v>low</v>
      </c>
      <c r="P1867" s="1">
        <v>3</v>
      </c>
      <c r="Q1867" s="1">
        <v>0.2</v>
      </c>
      <c r="R1867" s="2">
        <v>4.3679999999999986</v>
      </c>
      <c r="S1867" s="33">
        <f>Ahmed[[#This Row],[Profit]]-Ahmed[[#This Row],[Discount]]</f>
        <v>4.1679999999999984</v>
      </c>
    </row>
    <row r="1868" spans="1:19">
      <c r="A1868" s="1">
        <v>1866</v>
      </c>
      <c r="B1868" s="1" t="s">
        <v>528</v>
      </c>
      <c r="C1868" s="1" t="s">
        <v>58</v>
      </c>
      <c r="D1868" s="1" t="s">
        <v>287</v>
      </c>
      <c r="E1868" s="1" t="s">
        <v>248</v>
      </c>
      <c r="F1868" s="1" t="s">
        <v>114</v>
      </c>
      <c r="G1868" s="1" t="s">
        <v>76</v>
      </c>
      <c r="H1868" s="33" t="str">
        <f>VLOOKUP(Ahmed[[#This Row],[Category]],Code!$C$2:$D$5,2,0)</f>
        <v>T-103</v>
      </c>
      <c r="I1868" s="1" t="s">
        <v>77</v>
      </c>
      <c r="J1868" t="s">
        <v>1529</v>
      </c>
      <c r="K1868" s="1">
        <v>370.78199999999998</v>
      </c>
      <c r="L1868" s="33">
        <f>Ahmed[[#This Row],[Sales]]*$L$1</f>
        <v>55617.299999999996</v>
      </c>
      <c r="M1868" s="33"/>
      <c r="N18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68" s="33" t="str">
        <f>IF(Ahmed[[#This Row],[Sales]]&gt;=500,"High","low")</f>
        <v>low</v>
      </c>
      <c r="P1868" s="1">
        <v>3</v>
      </c>
      <c r="Q1868" s="1">
        <v>0.4</v>
      </c>
      <c r="R1868" s="2">
        <v>-92.695500000000038</v>
      </c>
      <c r="S1868" s="33">
        <f>Ahmed[[#This Row],[Profit]]-Ahmed[[#This Row],[Discount]]</f>
        <v>-93.095500000000044</v>
      </c>
    </row>
    <row r="1869" spans="1:19">
      <c r="A1869" s="1">
        <v>1867</v>
      </c>
      <c r="B1869" s="1" t="s">
        <v>130</v>
      </c>
      <c r="C1869" s="1" t="s">
        <v>58</v>
      </c>
      <c r="D1869" s="1" t="s">
        <v>50</v>
      </c>
      <c r="E1869" s="1" t="s">
        <v>562</v>
      </c>
      <c r="F1869" s="1" t="s">
        <v>61</v>
      </c>
      <c r="G1869" s="1" t="s">
        <v>53</v>
      </c>
      <c r="H1869" s="33" t="str">
        <f>VLOOKUP(Ahmed[[#This Row],[Category]],Code!$C$2:$D$5,2,0)</f>
        <v>F-101</v>
      </c>
      <c r="I1869" s="1" t="s">
        <v>72</v>
      </c>
      <c r="J1869" t="s">
        <v>1092</v>
      </c>
      <c r="K1869" s="1">
        <v>196.45</v>
      </c>
      <c r="L1869" s="33">
        <f>Ahmed[[#This Row],[Sales]]*$L$1</f>
        <v>29467.5</v>
      </c>
      <c r="M1869" s="33"/>
      <c r="N18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69" s="33" t="str">
        <f>IF(Ahmed[[#This Row],[Sales]]&gt;=500,"High","low")</f>
        <v>low</v>
      </c>
      <c r="P1869" s="1">
        <v>5</v>
      </c>
      <c r="Q1869" s="1">
        <v>0</v>
      </c>
      <c r="R1869" s="2">
        <v>70.72199999999998</v>
      </c>
      <c r="S1869" s="33">
        <f>Ahmed[[#This Row],[Profit]]-Ahmed[[#This Row],[Discount]]</f>
        <v>70.72199999999998</v>
      </c>
    </row>
    <row r="1870" spans="1:19">
      <c r="A1870" s="1">
        <v>1868</v>
      </c>
      <c r="B1870" s="1" t="s">
        <v>65</v>
      </c>
      <c r="C1870" s="1" t="s">
        <v>92</v>
      </c>
      <c r="D1870" s="1" t="s">
        <v>112</v>
      </c>
      <c r="E1870" s="1" t="s">
        <v>113</v>
      </c>
      <c r="F1870" s="1" t="s">
        <v>114</v>
      </c>
      <c r="G1870" s="1" t="s">
        <v>62</v>
      </c>
      <c r="H1870" s="33" t="str">
        <f>VLOOKUP(Ahmed[[#This Row],[Category]],Code!$C$2:$D$5,2,0)</f>
        <v>O-102</v>
      </c>
      <c r="I1870" s="1" t="s">
        <v>87</v>
      </c>
      <c r="J1870" t="s">
        <v>1530</v>
      </c>
      <c r="K1870" s="1">
        <v>31.104000000000006</v>
      </c>
      <c r="L1870" s="33">
        <f>Ahmed[[#This Row],[Sales]]*$L$1</f>
        <v>4665.6000000000013</v>
      </c>
      <c r="M1870" s="33"/>
      <c r="N18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70" s="33" t="str">
        <f>IF(Ahmed[[#This Row],[Sales]]&gt;=500,"High","low")</f>
        <v>low</v>
      </c>
      <c r="P1870" s="1">
        <v>6</v>
      </c>
      <c r="Q1870" s="1">
        <v>0.2</v>
      </c>
      <c r="R1870" s="2">
        <v>10.8864</v>
      </c>
      <c r="S1870" s="33">
        <f>Ahmed[[#This Row],[Profit]]-Ahmed[[#This Row],[Discount]]</f>
        <v>10.686400000000001</v>
      </c>
    </row>
    <row r="1871" spans="1:19">
      <c r="A1871" s="1">
        <v>1869</v>
      </c>
      <c r="B1871" s="1" t="s">
        <v>65</v>
      </c>
      <c r="C1871" s="1" t="s">
        <v>92</v>
      </c>
      <c r="D1871" s="1" t="s">
        <v>112</v>
      </c>
      <c r="E1871" s="1" t="s">
        <v>113</v>
      </c>
      <c r="F1871" s="1" t="s">
        <v>114</v>
      </c>
      <c r="G1871" s="1" t="s">
        <v>62</v>
      </c>
      <c r="H1871" s="33" t="str">
        <f>VLOOKUP(Ahmed[[#This Row],[Category]],Code!$C$2:$D$5,2,0)</f>
        <v>O-102</v>
      </c>
      <c r="I1871" s="1" t="s">
        <v>70</v>
      </c>
      <c r="J1871" t="s">
        <v>1531</v>
      </c>
      <c r="K1871" s="1">
        <v>78.256</v>
      </c>
      <c r="L1871" s="33">
        <f>Ahmed[[#This Row],[Sales]]*$L$1</f>
        <v>11738.4</v>
      </c>
      <c r="M1871" s="33"/>
      <c r="N18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71" s="33" t="str">
        <f>IF(Ahmed[[#This Row],[Sales]]&gt;=500,"High","low")</f>
        <v>low</v>
      </c>
      <c r="P1871" s="1">
        <v>2</v>
      </c>
      <c r="Q1871" s="1">
        <v>0.2</v>
      </c>
      <c r="R1871" s="2">
        <v>-17.607599999999998</v>
      </c>
      <c r="S1871" s="33">
        <f>Ahmed[[#This Row],[Profit]]-Ahmed[[#This Row],[Discount]]</f>
        <v>-17.807599999999997</v>
      </c>
    </row>
    <row r="1872" spans="1:19">
      <c r="A1872" s="1">
        <v>1870</v>
      </c>
      <c r="B1872" s="1" t="s">
        <v>48</v>
      </c>
      <c r="C1872" s="1" t="s">
        <v>49</v>
      </c>
      <c r="D1872" s="1" t="s">
        <v>89</v>
      </c>
      <c r="E1872" s="1" t="s">
        <v>90</v>
      </c>
      <c r="F1872" s="1" t="s">
        <v>61</v>
      </c>
      <c r="G1872" s="1" t="s">
        <v>62</v>
      </c>
      <c r="H1872" s="33" t="str">
        <f>VLOOKUP(Ahmed[[#This Row],[Category]],Code!$C$2:$D$5,2,0)</f>
        <v>O-102</v>
      </c>
      <c r="I1872" s="1" t="s">
        <v>87</v>
      </c>
      <c r="J1872" t="s">
        <v>995</v>
      </c>
      <c r="K1872" s="1">
        <v>6.48</v>
      </c>
      <c r="L1872" s="33">
        <f>Ahmed[[#This Row],[Sales]]*$L$1</f>
        <v>972.00000000000011</v>
      </c>
      <c r="M1872" s="33"/>
      <c r="N1872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872" s="33" t="str">
        <f>IF(Ahmed[[#This Row],[Sales]]&gt;=500,"High","low")</f>
        <v>low</v>
      </c>
      <c r="P1872" s="1">
        <v>1</v>
      </c>
      <c r="Q1872" s="1">
        <v>0</v>
      </c>
      <c r="R1872" s="2">
        <v>3.1104000000000003</v>
      </c>
      <c r="S1872" s="33">
        <f>Ahmed[[#This Row],[Profit]]-Ahmed[[#This Row],[Discount]]</f>
        <v>3.1104000000000003</v>
      </c>
    </row>
    <row r="1873" spans="1:19">
      <c r="A1873" s="1">
        <v>1871</v>
      </c>
      <c r="B1873" s="1" t="s">
        <v>65</v>
      </c>
      <c r="C1873" s="1" t="s">
        <v>58</v>
      </c>
      <c r="D1873" s="1" t="s">
        <v>104</v>
      </c>
      <c r="E1873" s="1" t="s">
        <v>60</v>
      </c>
      <c r="F1873" s="1" t="s">
        <v>61</v>
      </c>
      <c r="G1873" s="1" t="s">
        <v>62</v>
      </c>
      <c r="H1873" s="33" t="str">
        <f>VLOOKUP(Ahmed[[#This Row],[Category]],Code!$C$2:$D$5,2,0)</f>
        <v>O-102</v>
      </c>
      <c r="I1873" s="1" t="s">
        <v>74</v>
      </c>
      <c r="J1873" t="s">
        <v>1532</v>
      </c>
      <c r="K1873" s="1">
        <v>99.2</v>
      </c>
      <c r="L1873" s="33">
        <f>Ahmed[[#This Row],[Sales]]*$L$1</f>
        <v>14880</v>
      </c>
      <c r="M1873" s="33"/>
      <c r="N187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73" s="33" t="str">
        <f>IF(Ahmed[[#This Row],[Sales]]&gt;=500,"High","low")</f>
        <v>low</v>
      </c>
      <c r="P1873" s="1">
        <v>5</v>
      </c>
      <c r="Q1873" s="1">
        <v>0</v>
      </c>
      <c r="R1873" s="2">
        <v>25.792000000000002</v>
      </c>
      <c r="S1873" s="33">
        <f>Ahmed[[#This Row],[Profit]]-Ahmed[[#This Row],[Discount]]</f>
        <v>25.792000000000002</v>
      </c>
    </row>
    <row r="1874" spans="1:19">
      <c r="A1874" s="1">
        <v>1872</v>
      </c>
      <c r="B1874" s="1" t="s">
        <v>65</v>
      </c>
      <c r="C1874" s="1" t="s">
        <v>58</v>
      </c>
      <c r="D1874" s="1" t="s">
        <v>104</v>
      </c>
      <c r="E1874" s="1" t="s">
        <v>60</v>
      </c>
      <c r="F1874" s="1" t="s">
        <v>61</v>
      </c>
      <c r="G1874" s="1" t="s">
        <v>53</v>
      </c>
      <c r="H1874" s="33" t="str">
        <f>VLOOKUP(Ahmed[[#This Row],[Category]],Code!$C$2:$D$5,2,0)</f>
        <v>F-101</v>
      </c>
      <c r="I1874" s="1" t="s">
        <v>56</v>
      </c>
      <c r="J1874" t="s">
        <v>679</v>
      </c>
      <c r="K1874" s="1">
        <v>801.5680000000001</v>
      </c>
      <c r="L1874" s="33">
        <f>Ahmed[[#This Row],[Sales]]*$L$1</f>
        <v>120235.20000000001</v>
      </c>
      <c r="M1874" s="33"/>
      <c r="N18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74" s="33" t="str">
        <f>IF(Ahmed[[#This Row],[Sales]]&gt;=500,"High","low")</f>
        <v>High</v>
      </c>
      <c r="P1874" s="1">
        <v>2</v>
      </c>
      <c r="Q1874" s="1">
        <v>0.2</v>
      </c>
      <c r="R1874" s="2">
        <v>50.097999999999985</v>
      </c>
      <c r="S1874" s="33">
        <f>Ahmed[[#This Row],[Profit]]-Ahmed[[#This Row],[Discount]]</f>
        <v>49.897999999999982</v>
      </c>
    </row>
    <row r="1875" spans="1:19">
      <c r="A1875" s="1">
        <v>1873</v>
      </c>
      <c r="B1875" s="1" t="s">
        <v>65</v>
      </c>
      <c r="C1875" s="1" t="s">
        <v>58</v>
      </c>
      <c r="D1875" s="1" t="s">
        <v>104</v>
      </c>
      <c r="E1875" s="1" t="s">
        <v>60</v>
      </c>
      <c r="F1875" s="1" t="s">
        <v>61</v>
      </c>
      <c r="G1875" s="1" t="s">
        <v>53</v>
      </c>
      <c r="H1875" s="33" t="str">
        <f>VLOOKUP(Ahmed[[#This Row],[Category]],Code!$C$2:$D$5,2,0)</f>
        <v>F-101</v>
      </c>
      <c r="I1875" s="1" t="s">
        <v>68</v>
      </c>
      <c r="J1875" t="s">
        <v>1533</v>
      </c>
      <c r="K1875" s="1">
        <v>272.84800000000001</v>
      </c>
      <c r="L1875" s="33">
        <f>Ahmed[[#This Row],[Sales]]*$L$1</f>
        <v>40927.200000000004</v>
      </c>
      <c r="M1875" s="33"/>
      <c r="N187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75" s="33" t="str">
        <f>IF(Ahmed[[#This Row],[Sales]]&gt;=500,"High","low")</f>
        <v>low</v>
      </c>
      <c r="P1875" s="1">
        <v>1</v>
      </c>
      <c r="Q1875" s="1">
        <v>0.2</v>
      </c>
      <c r="R1875" s="2">
        <v>27.284800000000004</v>
      </c>
      <c r="S1875" s="33">
        <f>Ahmed[[#This Row],[Profit]]-Ahmed[[#This Row],[Discount]]</f>
        <v>27.084800000000005</v>
      </c>
    </row>
    <row r="1876" spans="1:19">
      <c r="A1876" s="1">
        <v>1874</v>
      </c>
      <c r="B1876" s="1" t="s">
        <v>65</v>
      </c>
      <c r="C1876" s="1" t="s">
        <v>49</v>
      </c>
      <c r="D1876" s="1" t="s">
        <v>1534</v>
      </c>
      <c r="E1876" s="1" t="s">
        <v>90</v>
      </c>
      <c r="F1876" s="1" t="s">
        <v>61</v>
      </c>
      <c r="G1876" s="1" t="s">
        <v>53</v>
      </c>
      <c r="H1876" s="33" t="str">
        <f>VLOOKUP(Ahmed[[#This Row],[Category]],Code!$C$2:$D$5,2,0)</f>
        <v>F-101</v>
      </c>
      <c r="I1876" s="1" t="s">
        <v>68</v>
      </c>
      <c r="J1876" t="s">
        <v>1535</v>
      </c>
      <c r="K1876" s="1">
        <v>70.98</v>
      </c>
      <c r="L1876" s="33">
        <f>Ahmed[[#This Row],[Sales]]*$L$1</f>
        <v>10647</v>
      </c>
      <c r="M1876" s="33"/>
      <c r="N187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76" s="33" t="str">
        <f>IF(Ahmed[[#This Row],[Sales]]&gt;=500,"High","low")</f>
        <v>low</v>
      </c>
      <c r="P1876" s="1">
        <v>1</v>
      </c>
      <c r="Q1876" s="1">
        <v>0</v>
      </c>
      <c r="R1876" s="2">
        <v>20.584199999999996</v>
      </c>
      <c r="S1876" s="33">
        <f>Ahmed[[#This Row],[Profit]]-Ahmed[[#This Row],[Discount]]</f>
        <v>20.584199999999996</v>
      </c>
    </row>
    <row r="1877" spans="1:19">
      <c r="A1877" s="1">
        <v>1875</v>
      </c>
      <c r="B1877" s="1" t="s">
        <v>65</v>
      </c>
      <c r="C1877" s="1" t="s">
        <v>92</v>
      </c>
      <c r="D1877" s="1" t="s">
        <v>247</v>
      </c>
      <c r="E1877" s="1" t="s">
        <v>248</v>
      </c>
      <c r="F1877" s="1" t="s">
        <v>114</v>
      </c>
      <c r="G1877" s="1" t="s">
        <v>62</v>
      </c>
      <c r="H1877" s="33" t="str">
        <f>VLOOKUP(Ahmed[[#This Row],[Category]],Code!$C$2:$D$5,2,0)</f>
        <v>O-102</v>
      </c>
      <c r="I1877" s="1" t="s">
        <v>87</v>
      </c>
      <c r="J1877" t="s">
        <v>129</v>
      </c>
      <c r="K1877" s="1">
        <v>16.224</v>
      </c>
      <c r="L1877" s="33">
        <f>Ahmed[[#This Row],[Sales]]*$L$1</f>
        <v>2433.6</v>
      </c>
      <c r="M1877" s="33"/>
      <c r="N18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77" s="33" t="str">
        <f>IF(Ahmed[[#This Row],[Sales]]&gt;=500,"High","low")</f>
        <v>low</v>
      </c>
      <c r="P1877" s="1">
        <v>2</v>
      </c>
      <c r="Q1877" s="1">
        <v>0.2</v>
      </c>
      <c r="R1877" s="2">
        <v>5.8812000000000006</v>
      </c>
      <c r="S1877" s="33">
        <f>Ahmed[[#This Row],[Profit]]-Ahmed[[#This Row],[Discount]]</f>
        <v>5.6812000000000005</v>
      </c>
    </row>
    <row r="1878" spans="1:19">
      <c r="A1878" s="1">
        <v>1876</v>
      </c>
      <c r="B1878" s="1" t="s">
        <v>65</v>
      </c>
      <c r="C1878" s="1" t="s">
        <v>49</v>
      </c>
      <c r="D1878" s="1" t="s">
        <v>487</v>
      </c>
      <c r="E1878" s="1" t="s">
        <v>162</v>
      </c>
      <c r="F1878" s="1" t="s">
        <v>114</v>
      </c>
      <c r="G1878" s="1" t="s">
        <v>53</v>
      </c>
      <c r="H1878" s="33" t="str">
        <f>VLOOKUP(Ahmed[[#This Row],[Category]],Code!$C$2:$D$5,2,0)</f>
        <v>F-101</v>
      </c>
      <c r="I1878" s="1" t="s">
        <v>54</v>
      </c>
      <c r="J1878" t="s">
        <v>848</v>
      </c>
      <c r="K1878" s="1">
        <v>176.78399999999999</v>
      </c>
      <c r="L1878" s="33">
        <f>Ahmed[[#This Row],[Sales]]*$L$1</f>
        <v>26517.599999999999</v>
      </c>
      <c r="M1878" s="33"/>
      <c r="N18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78" s="33" t="str">
        <f>IF(Ahmed[[#This Row],[Sales]]&gt;=500,"High","low")</f>
        <v>low</v>
      </c>
      <c r="P1878" s="1">
        <v>1</v>
      </c>
      <c r="Q1878" s="1">
        <v>0.2</v>
      </c>
      <c r="R1878" s="2">
        <v>-22.098000000000013</v>
      </c>
      <c r="S1878" s="33">
        <f>Ahmed[[#This Row],[Profit]]-Ahmed[[#This Row],[Discount]]</f>
        <v>-22.298000000000012</v>
      </c>
    </row>
    <row r="1879" spans="1:19">
      <c r="A1879" s="1">
        <v>1877</v>
      </c>
      <c r="B1879" s="1" t="s">
        <v>65</v>
      </c>
      <c r="C1879" s="1" t="s">
        <v>49</v>
      </c>
      <c r="D1879" s="1" t="s">
        <v>311</v>
      </c>
      <c r="E1879" s="1" t="s">
        <v>94</v>
      </c>
      <c r="F1879" s="1" t="s">
        <v>95</v>
      </c>
      <c r="G1879" s="1" t="s">
        <v>76</v>
      </c>
      <c r="H1879" s="33" t="str">
        <f>VLOOKUP(Ahmed[[#This Row],[Category]],Code!$C$2:$D$5,2,0)</f>
        <v>T-103</v>
      </c>
      <c r="I1879" s="1" t="s">
        <v>77</v>
      </c>
      <c r="J1879" t="s">
        <v>710</v>
      </c>
      <c r="K1879" s="1">
        <v>470.37600000000009</v>
      </c>
      <c r="L1879" s="33">
        <f>Ahmed[[#This Row],[Sales]]*$L$1</f>
        <v>70556.400000000009</v>
      </c>
      <c r="M1879" s="33"/>
      <c r="N18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79" s="33" t="str">
        <f>IF(Ahmed[[#This Row],[Sales]]&gt;=500,"High","low")</f>
        <v>low</v>
      </c>
      <c r="P1879" s="1">
        <v>3</v>
      </c>
      <c r="Q1879" s="1">
        <v>0.2</v>
      </c>
      <c r="R1879" s="2">
        <v>47.037600000000026</v>
      </c>
      <c r="S1879" s="33">
        <f>Ahmed[[#This Row],[Profit]]-Ahmed[[#This Row],[Discount]]</f>
        <v>46.837600000000023</v>
      </c>
    </row>
    <row r="1880" spans="1:19">
      <c r="A1880" s="1">
        <v>1878</v>
      </c>
      <c r="B1880" s="1" t="s">
        <v>65</v>
      </c>
      <c r="C1880" s="1" t="s">
        <v>49</v>
      </c>
      <c r="D1880" s="1" t="s">
        <v>59</v>
      </c>
      <c r="E1880" s="1" t="s">
        <v>60</v>
      </c>
      <c r="F1880" s="1" t="s">
        <v>61</v>
      </c>
      <c r="G1880" s="1" t="s">
        <v>53</v>
      </c>
      <c r="H1880" s="33" t="str">
        <f>VLOOKUP(Ahmed[[#This Row],[Category]],Code!$C$2:$D$5,2,0)</f>
        <v>F-101</v>
      </c>
      <c r="I1880" s="1" t="s">
        <v>56</v>
      </c>
      <c r="J1880" t="s">
        <v>1109</v>
      </c>
      <c r="K1880" s="1">
        <v>393.56799999999998</v>
      </c>
      <c r="L1880" s="33">
        <f>Ahmed[[#This Row],[Sales]]*$L$1</f>
        <v>59035.199999999997</v>
      </c>
      <c r="M1880" s="33"/>
      <c r="N18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80" s="33" t="str">
        <f>IF(Ahmed[[#This Row],[Sales]]&gt;=500,"High","low")</f>
        <v>low</v>
      </c>
      <c r="P1880" s="1">
        <v>4</v>
      </c>
      <c r="Q1880" s="1">
        <v>0.2</v>
      </c>
      <c r="R1880" s="2">
        <v>-44.276400000000024</v>
      </c>
      <c r="S1880" s="33">
        <f>Ahmed[[#This Row],[Profit]]-Ahmed[[#This Row],[Discount]]</f>
        <v>-44.476400000000027</v>
      </c>
    </row>
    <row r="1881" spans="1:19">
      <c r="A1881" s="1">
        <v>1879</v>
      </c>
      <c r="B1881" s="1" t="s">
        <v>65</v>
      </c>
      <c r="C1881" s="1" t="s">
        <v>49</v>
      </c>
      <c r="D1881" s="1" t="s">
        <v>59</v>
      </c>
      <c r="E1881" s="1" t="s">
        <v>60</v>
      </c>
      <c r="F1881" s="1" t="s">
        <v>61</v>
      </c>
      <c r="G1881" s="1" t="s">
        <v>76</v>
      </c>
      <c r="H1881" s="33" t="str">
        <f>VLOOKUP(Ahmed[[#This Row],[Category]],Code!$C$2:$D$5,2,0)</f>
        <v>T-103</v>
      </c>
      <c r="I1881" s="1" t="s">
        <v>77</v>
      </c>
      <c r="J1881" t="s">
        <v>376</v>
      </c>
      <c r="K1881" s="1">
        <v>302.37599999999998</v>
      </c>
      <c r="L1881" s="33">
        <f>Ahmed[[#This Row],[Sales]]*$L$1</f>
        <v>45356.399999999994</v>
      </c>
      <c r="M1881" s="33"/>
      <c r="N188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81" s="33" t="str">
        <f>IF(Ahmed[[#This Row],[Sales]]&gt;=500,"High","low")</f>
        <v>low</v>
      </c>
      <c r="P1881" s="1">
        <v>3</v>
      </c>
      <c r="Q1881" s="1">
        <v>0.2</v>
      </c>
      <c r="R1881" s="2">
        <v>22.678200000000018</v>
      </c>
      <c r="S1881" s="33">
        <f>Ahmed[[#This Row],[Profit]]-Ahmed[[#This Row],[Discount]]</f>
        <v>22.478200000000019</v>
      </c>
    </row>
    <row r="1882" spans="1:19">
      <c r="A1882" s="1">
        <v>1880</v>
      </c>
      <c r="B1882" s="1" t="s">
        <v>65</v>
      </c>
      <c r="C1882" s="1" t="s">
        <v>58</v>
      </c>
      <c r="D1882" s="1" t="s">
        <v>609</v>
      </c>
      <c r="E1882" s="1" t="s">
        <v>67</v>
      </c>
      <c r="F1882" s="1" t="s">
        <v>52</v>
      </c>
      <c r="G1882" s="1" t="s">
        <v>62</v>
      </c>
      <c r="H1882" s="33" t="str">
        <f>VLOOKUP(Ahmed[[#This Row],[Category]],Code!$C$2:$D$5,2,0)</f>
        <v>O-102</v>
      </c>
      <c r="I1882" s="1" t="s">
        <v>79</v>
      </c>
      <c r="J1882" t="s">
        <v>1313</v>
      </c>
      <c r="K1882" s="1">
        <v>68.742000000000019</v>
      </c>
      <c r="L1882" s="33">
        <f>Ahmed[[#This Row],[Sales]]*$L$1</f>
        <v>10311.300000000003</v>
      </c>
      <c r="M1882" s="33"/>
      <c r="N18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82" s="33" t="str">
        <f>IF(Ahmed[[#This Row],[Sales]]&gt;=500,"High","low")</f>
        <v>low</v>
      </c>
      <c r="P1882" s="1">
        <v>9</v>
      </c>
      <c r="Q1882" s="1">
        <v>0.7</v>
      </c>
      <c r="R1882" s="2">
        <v>-48.119399999999985</v>
      </c>
      <c r="S1882" s="33">
        <f>Ahmed[[#This Row],[Profit]]-Ahmed[[#This Row],[Discount]]</f>
        <v>-48.819399999999987</v>
      </c>
    </row>
    <row r="1883" spans="1:19">
      <c r="A1883" s="1">
        <v>1881</v>
      </c>
      <c r="B1883" s="1" t="s">
        <v>528</v>
      </c>
      <c r="C1883" s="1" t="s">
        <v>49</v>
      </c>
      <c r="D1883" s="1" t="s">
        <v>161</v>
      </c>
      <c r="E1883" s="1" t="s">
        <v>162</v>
      </c>
      <c r="F1883" s="1" t="s">
        <v>114</v>
      </c>
      <c r="G1883" s="1" t="s">
        <v>62</v>
      </c>
      <c r="H1883" s="33" t="str">
        <f>VLOOKUP(Ahmed[[#This Row],[Category]],Code!$C$2:$D$5,2,0)</f>
        <v>O-102</v>
      </c>
      <c r="I1883" s="1" t="s">
        <v>123</v>
      </c>
      <c r="J1883" t="s">
        <v>309</v>
      </c>
      <c r="K1883" s="1">
        <v>29.339999999999996</v>
      </c>
      <c r="L1883" s="33">
        <f>Ahmed[[#This Row],[Sales]]*$L$1</f>
        <v>4400.9999999999991</v>
      </c>
      <c r="M1883" s="33"/>
      <c r="N18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83" s="33" t="str">
        <f>IF(Ahmed[[#This Row],[Sales]]&gt;=500,"High","low")</f>
        <v>low</v>
      </c>
      <c r="P1883" s="1">
        <v>3</v>
      </c>
      <c r="Q1883" s="1">
        <v>0</v>
      </c>
      <c r="R1883" s="2">
        <v>14.669999999999998</v>
      </c>
      <c r="S1883" s="33">
        <f>Ahmed[[#This Row],[Profit]]-Ahmed[[#This Row],[Discount]]</f>
        <v>14.669999999999998</v>
      </c>
    </row>
    <row r="1884" spans="1:19">
      <c r="A1884" s="1">
        <v>1882</v>
      </c>
      <c r="B1884" s="1" t="s">
        <v>528</v>
      </c>
      <c r="C1884" s="1" t="s">
        <v>49</v>
      </c>
      <c r="D1884" s="1" t="s">
        <v>161</v>
      </c>
      <c r="E1884" s="1" t="s">
        <v>162</v>
      </c>
      <c r="F1884" s="1" t="s">
        <v>114</v>
      </c>
      <c r="G1884" s="1" t="s">
        <v>53</v>
      </c>
      <c r="H1884" s="33" t="str">
        <f>VLOOKUP(Ahmed[[#This Row],[Category]],Code!$C$2:$D$5,2,0)</f>
        <v>F-101</v>
      </c>
      <c r="I1884" s="1" t="s">
        <v>56</v>
      </c>
      <c r="J1884" t="s">
        <v>178</v>
      </c>
      <c r="K1884" s="1">
        <v>383.60700000000003</v>
      </c>
      <c r="L1884" s="33">
        <f>Ahmed[[#This Row],[Sales]]*$L$1</f>
        <v>57541.05</v>
      </c>
      <c r="M1884" s="33"/>
      <c r="N188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84" s="33" t="str">
        <f>IF(Ahmed[[#This Row],[Sales]]&gt;=500,"High","low")</f>
        <v>low</v>
      </c>
      <c r="P1884" s="1">
        <v>7</v>
      </c>
      <c r="Q1884" s="1">
        <v>0.1</v>
      </c>
      <c r="R1884" s="2">
        <v>63.934499999999971</v>
      </c>
      <c r="S1884" s="33">
        <f>Ahmed[[#This Row],[Profit]]-Ahmed[[#This Row],[Discount]]</f>
        <v>63.83449999999997</v>
      </c>
    </row>
    <row r="1885" spans="1:19">
      <c r="A1885" s="1">
        <v>1883</v>
      </c>
      <c r="B1885" s="1" t="s">
        <v>528</v>
      </c>
      <c r="C1885" s="1" t="s">
        <v>49</v>
      </c>
      <c r="D1885" s="1" t="s">
        <v>161</v>
      </c>
      <c r="E1885" s="1" t="s">
        <v>162</v>
      </c>
      <c r="F1885" s="1" t="s">
        <v>114</v>
      </c>
      <c r="G1885" s="1" t="s">
        <v>62</v>
      </c>
      <c r="H1885" s="33" t="str">
        <f>VLOOKUP(Ahmed[[#This Row],[Category]],Code!$C$2:$D$5,2,0)</f>
        <v>O-102</v>
      </c>
      <c r="I1885" s="1" t="s">
        <v>70</v>
      </c>
      <c r="J1885" t="s">
        <v>655</v>
      </c>
      <c r="K1885" s="1">
        <v>563.4</v>
      </c>
      <c r="L1885" s="33">
        <f>Ahmed[[#This Row],[Sales]]*$L$1</f>
        <v>84510</v>
      </c>
      <c r="M1885" s="33"/>
      <c r="N18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85" s="33" t="str">
        <f>IF(Ahmed[[#This Row],[Sales]]&gt;=500,"High","low")</f>
        <v>High</v>
      </c>
      <c r="P1885" s="1">
        <v>4</v>
      </c>
      <c r="Q1885" s="1">
        <v>0</v>
      </c>
      <c r="R1885" s="2">
        <v>67.608000000000004</v>
      </c>
      <c r="S1885" s="33">
        <f>Ahmed[[#This Row],[Profit]]-Ahmed[[#This Row],[Discount]]</f>
        <v>67.608000000000004</v>
      </c>
    </row>
    <row r="1886" spans="1:19">
      <c r="A1886" s="1">
        <v>1884</v>
      </c>
      <c r="B1886" s="1" t="s">
        <v>65</v>
      </c>
      <c r="C1886" s="1" t="s">
        <v>92</v>
      </c>
      <c r="D1886" s="1" t="s">
        <v>112</v>
      </c>
      <c r="E1886" s="1" t="s">
        <v>113</v>
      </c>
      <c r="F1886" s="1" t="s">
        <v>114</v>
      </c>
      <c r="G1886" s="1" t="s">
        <v>62</v>
      </c>
      <c r="H1886" s="33" t="str">
        <f>VLOOKUP(Ahmed[[#This Row],[Category]],Code!$C$2:$D$5,2,0)</f>
        <v>O-102</v>
      </c>
      <c r="I1886" s="1" t="s">
        <v>87</v>
      </c>
      <c r="J1886" t="s">
        <v>1295</v>
      </c>
      <c r="K1886" s="1">
        <v>217.05599999999998</v>
      </c>
      <c r="L1886" s="33">
        <f>Ahmed[[#This Row],[Sales]]*$L$1</f>
        <v>32558.399999999998</v>
      </c>
      <c r="M1886" s="33"/>
      <c r="N18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86" s="33" t="str">
        <f>IF(Ahmed[[#This Row],[Sales]]&gt;=500,"High","low")</f>
        <v>low</v>
      </c>
      <c r="P1886" s="1">
        <v>7</v>
      </c>
      <c r="Q1886" s="1">
        <v>0.2</v>
      </c>
      <c r="R1886" s="2">
        <v>78.6828</v>
      </c>
      <c r="S1886" s="33">
        <f>Ahmed[[#This Row],[Profit]]-Ahmed[[#This Row],[Discount]]</f>
        <v>78.482799999999997</v>
      </c>
    </row>
    <row r="1887" spans="1:19">
      <c r="A1887" s="1">
        <v>1885</v>
      </c>
      <c r="B1887" s="1" t="s">
        <v>48</v>
      </c>
      <c r="C1887" s="1" t="s">
        <v>49</v>
      </c>
      <c r="D1887" s="1" t="s">
        <v>1536</v>
      </c>
      <c r="E1887" s="1" t="s">
        <v>94</v>
      </c>
      <c r="F1887" s="1" t="s">
        <v>95</v>
      </c>
      <c r="G1887" s="1" t="s">
        <v>62</v>
      </c>
      <c r="H1887" s="33" t="str">
        <f>VLOOKUP(Ahmed[[#This Row],[Category]],Code!$C$2:$D$5,2,0)</f>
        <v>O-102</v>
      </c>
      <c r="I1887" s="1" t="s">
        <v>63</v>
      </c>
      <c r="J1887" t="s">
        <v>1537</v>
      </c>
      <c r="K1887" s="1">
        <v>6</v>
      </c>
      <c r="L1887" s="33">
        <f>Ahmed[[#This Row],[Sales]]*$L$1</f>
        <v>900</v>
      </c>
      <c r="M1887" s="33"/>
      <c r="N188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887" s="33" t="str">
        <f>IF(Ahmed[[#This Row],[Sales]]&gt;=500,"High","low")</f>
        <v>low</v>
      </c>
      <c r="P1887" s="1">
        <v>2</v>
      </c>
      <c r="Q1887" s="1">
        <v>0.2</v>
      </c>
      <c r="R1887" s="2">
        <v>2.0999999999999996</v>
      </c>
      <c r="S1887" s="33">
        <f>Ahmed[[#This Row],[Profit]]-Ahmed[[#This Row],[Discount]]</f>
        <v>1.8999999999999997</v>
      </c>
    </row>
    <row r="1888" spans="1:19">
      <c r="A1888" s="1">
        <v>1886</v>
      </c>
      <c r="B1888" s="1" t="s">
        <v>48</v>
      </c>
      <c r="C1888" s="1" t="s">
        <v>49</v>
      </c>
      <c r="D1888" s="1" t="s">
        <v>104</v>
      </c>
      <c r="E1888" s="1" t="s">
        <v>60</v>
      </c>
      <c r="F1888" s="1" t="s">
        <v>61</v>
      </c>
      <c r="G1888" s="1" t="s">
        <v>53</v>
      </c>
      <c r="H1888" s="33" t="str">
        <f>VLOOKUP(Ahmed[[#This Row],[Category]],Code!$C$2:$D$5,2,0)</f>
        <v>F-101</v>
      </c>
      <c r="I1888" s="1" t="s">
        <v>72</v>
      </c>
      <c r="J1888" t="s">
        <v>1538</v>
      </c>
      <c r="K1888" s="1">
        <v>31.56</v>
      </c>
      <c r="L1888" s="33">
        <f>Ahmed[[#This Row],[Sales]]*$L$1</f>
        <v>4734</v>
      </c>
      <c r="M1888" s="33"/>
      <c r="N18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88" s="33" t="str">
        <f>IF(Ahmed[[#This Row],[Sales]]&gt;=500,"High","low")</f>
        <v>low</v>
      </c>
      <c r="P1888" s="1">
        <v>3</v>
      </c>
      <c r="Q1888" s="1">
        <v>0</v>
      </c>
      <c r="R1888" s="2">
        <v>10.4148</v>
      </c>
      <c r="S1888" s="33">
        <f>Ahmed[[#This Row],[Profit]]-Ahmed[[#This Row],[Discount]]</f>
        <v>10.4148</v>
      </c>
    </row>
    <row r="1889" spans="1:19">
      <c r="A1889" s="1">
        <v>1887</v>
      </c>
      <c r="B1889" s="1" t="s">
        <v>130</v>
      </c>
      <c r="C1889" s="1" t="s">
        <v>92</v>
      </c>
      <c r="D1889" s="1" t="s">
        <v>860</v>
      </c>
      <c r="E1889" s="1" t="s">
        <v>67</v>
      </c>
      <c r="F1889" s="1" t="s">
        <v>52</v>
      </c>
      <c r="G1889" s="1" t="s">
        <v>62</v>
      </c>
      <c r="H1889" s="33" t="str">
        <f>VLOOKUP(Ahmed[[#This Row],[Category]],Code!$C$2:$D$5,2,0)</f>
        <v>O-102</v>
      </c>
      <c r="I1889" s="1" t="s">
        <v>163</v>
      </c>
      <c r="J1889" t="s">
        <v>271</v>
      </c>
      <c r="K1889" s="1">
        <v>7.104000000000001</v>
      </c>
      <c r="L1889" s="33">
        <f>Ahmed[[#This Row],[Sales]]*$L$1</f>
        <v>1065.6000000000001</v>
      </c>
      <c r="M1889" s="33"/>
      <c r="N188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889" s="33" t="str">
        <f>IF(Ahmed[[#This Row],[Sales]]&gt;=500,"High","low")</f>
        <v>low</v>
      </c>
      <c r="P1889" s="1">
        <v>2</v>
      </c>
      <c r="Q1889" s="1">
        <v>0.2</v>
      </c>
      <c r="R1889" s="2">
        <v>2.3976000000000002</v>
      </c>
      <c r="S1889" s="33">
        <f>Ahmed[[#This Row],[Profit]]-Ahmed[[#This Row],[Discount]]</f>
        <v>2.1976</v>
      </c>
    </row>
    <row r="1890" spans="1:19">
      <c r="A1890" s="1">
        <v>1888</v>
      </c>
      <c r="B1890" s="1" t="s">
        <v>130</v>
      </c>
      <c r="C1890" s="1" t="s">
        <v>92</v>
      </c>
      <c r="D1890" s="1" t="s">
        <v>860</v>
      </c>
      <c r="E1890" s="1" t="s">
        <v>67</v>
      </c>
      <c r="F1890" s="1" t="s">
        <v>52</v>
      </c>
      <c r="G1890" s="1" t="s">
        <v>62</v>
      </c>
      <c r="H1890" s="33" t="str">
        <f>VLOOKUP(Ahmed[[#This Row],[Category]],Code!$C$2:$D$5,2,0)</f>
        <v>O-102</v>
      </c>
      <c r="I1890" s="1" t="s">
        <v>79</v>
      </c>
      <c r="J1890" t="s">
        <v>1208</v>
      </c>
      <c r="K1890" s="1">
        <v>398.35200000000003</v>
      </c>
      <c r="L1890" s="33">
        <f>Ahmed[[#This Row],[Sales]]*$L$1</f>
        <v>59752.800000000003</v>
      </c>
      <c r="M1890" s="33"/>
      <c r="N18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90" s="33" t="str">
        <f>IF(Ahmed[[#This Row],[Sales]]&gt;=500,"High","low")</f>
        <v>low</v>
      </c>
      <c r="P1890" s="1">
        <v>8</v>
      </c>
      <c r="Q1890" s="1">
        <v>0.7</v>
      </c>
      <c r="R1890" s="2">
        <v>-331.95999999999992</v>
      </c>
      <c r="S1890" s="33">
        <f>Ahmed[[#This Row],[Profit]]-Ahmed[[#This Row],[Discount]]</f>
        <v>-332.65999999999991</v>
      </c>
    </row>
    <row r="1891" spans="1:19">
      <c r="A1891" s="1">
        <v>1889</v>
      </c>
      <c r="B1891" s="1" t="s">
        <v>130</v>
      </c>
      <c r="C1891" s="1" t="s">
        <v>49</v>
      </c>
      <c r="D1891" s="1" t="s">
        <v>336</v>
      </c>
      <c r="E1891" s="1" t="s">
        <v>248</v>
      </c>
      <c r="F1891" s="1" t="s">
        <v>114</v>
      </c>
      <c r="G1891" s="1" t="s">
        <v>62</v>
      </c>
      <c r="H1891" s="33" t="str">
        <f>VLOOKUP(Ahmed[[#This Row],[Category]],Code!$C$2:$D$5,2,0)</f>
        <v>O-102</v>
      </c>
      <c r="I1891" s="1" t="s">
        <v>81</v>
      </c>
      <c r="J1891" t="s">
        <v>759</v>
      </c>
      <c r="K1891" s="1">
        <v>121.79200000000002</v>
      </c>
      <c r="L1891" s="33">
        <f>Ahmed[[#This Row],[Sales]]*$L$1</f>
        <v>18268.800000000003</v>
      </c>
      <c r="M1891" s="33"/>
      <c r="N18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91" s="33" t="str">
        <f>IF(Ahmed[[#This Row],[Sales]]&gt;=500,"High","low")</f>
        <v>low</v>
      </c>
      <c r="P1891" s="1">
        <v>4</v>
      </c>
      <c r="Q1891" s="1">
        <v>0.2</v>
      </c>
      <c r="R1891" s="2">
        <v>13.701599999999988</v>
      </c>
      <c r="S1891" s="33">
        <f>Ahmed[[#This Row],[Profit]]-Ahmed[[#This Row],[Discount]]</f>
        <v>13.501599999999989</v>
      </c>
    </row>
    <row r="1892" spans="1:19">
      <c r="A1892" s="1">
        <v>1890</v>
      </c>
      <c r="B1892" s="1" t="s">
        <v>130</v>
      </c>
      <c r="C1892" s="1" t="s">
        <v>49</v>
      </c>
      <c r="D1892" s="1" t="s">
        <v>336</v>
      </c>
      <c r="E1892" s="1" t="s">
        <v>248</v>
      </c>
      <c r="F1892" s="1" t="s">
        <v>114</v>
      </c>
      <c r="G1892" s="1" t="s">
        <v>53</v>
      </c>
      <c r="H1892" s="33" t="str">
        <f>VLOOKUP(Ahmed[[#This Row],[Category]],Code!$C$2:$D$5,2,0)</f>
        <v>F-101</v>
      </c>
      <c r="I1892" s="1" t="s">
        <v>68</v>
      </c>
      <c r="J1892" t="s">
        <v>550</v>
      </c>
      <c r="K1892" s="1">
        <v>409.59000000000003</v>
      </c>
      <c r="L1892" s="33">
        <f>Ahmed[[#This Row],[Sales]]*$L$1</f>
        <v>61438.500000000007</v>
      </c>
      <c r="M1892" s="33"/>
      <c r="N18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92" s="33" t="str">
        <f>IF(Ahmed[[#This Row],[Sales]]&gt;=500,"High","low")</f>
        <v>low</v>
      </c>
      <c r="P1892" s="1">
        <v>3</v>
      </c>
      <c r="Q1892" s="1">
        <v>0.4</v>
      </c>
      <c r="R1892" s="2">
        <v>-122.87700000000004</v>
      </c>
      <c r="S1892" s="33">
        <f>Ahmed[[#This Row],[Profit]]-Ahmed[[#This Row],[Discount]]</f>
        <v>-123.27700000000004</v>
      </c>
    </row>
    <row r="1893" spans="1:19">
      <c r="A1893" s="1">
        <v>1891</v>
      </c>
      <c r="B1893" s="1" t="s">
        <v>65</v>
      </c>
      <c r="C1893" s="1" t="s">
        <v>58</v>
      </c>
      <c r="D1893" s="1" t="s">
        <v>585</v>
      </c>
      <c r="E1893" s="1" t="s">
        <v>60</v>
      </c>
      <c r="F1893" s="1" t="s">
        <v>61</v>
      </c>
      <c r="G1893" s="1" t="s">
        <v>62</v>
      </c>
      <c r="H1893" s="33" t="str">
        <f>VLOOKUP(Ahmed[[#This Row],[Category]],Code!$C$2:$D$5,2,0)</f>
        <v>O-102</v>
      </c>
      <c r="I1893" s="1" t="s">
        <v>87</v>
      </c>
      <c r="J1893" t="s">
        <v>769</v>
      </c>
      <c r="K1893" s="1">
        <v>10.56</v>
      </c>
      <c r="L1893" s="33">
        <f>Ahmed[[#This Row],[Sales]]*$L$1</f>
        <v>1584</v>
      </c>
      <c r="M1893" s="33"/>
      <c r="N1893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893" s="33" t="str">
        <f>IF(Ahmed[[#This Row],[Sales]]&gt;=500,"High","low")</f>
        <v>low</v>
      </c>
      <c r="P1893" s="1">
        <v>2</v>
      </c>
      <c r="Q1893" s="1">
        <v>0</v>
      </c>
      <c r="R1893" s="2">
        <v>4.7519999999999998</v>
      </c>
      <c r="S1893" s="33">
        <f>Ahmed[[#This Row],[Profit]]-Ahmed[[#This Row],[Discount]]</f>
        <v>4.7519999999999998</v>
      </c>
    </row>
    <row r="1894" spans="1:19">
      <c r="A1894" s="1">
        <v>1892</v>
      </c>
      <c r="B1894" s="1" t="s">
        <v>65</v>
      </c>
      <c r="C1894" s="1" t="s">
        <v>58</v>
      </c>
      <c r="D1894" s="1" t="s">
        <v>585</v>
      </c>
      <c r="E1894" s="1" t="s">
        <v>60</v>
      </c>
      <c r="F1894" s="1" t="s">
        <v>61</v>
      </c>
      <c r="G1894" s="1" t="s">
        <v>62</v>
      </c>
      <c r="H1894" s="33" t="str">
        <f>VLOOKUP(Ahmed[[#This Row],[Category]],Code!$C$2:$D$5,2,0)</f>
        <v>O-102</v>
      </c>
      <c r="I1894" s="1" t="s">
        <v>74</v>
      </c>
      <c r="J1894" t="s">
        <v>1539</v>
      </c>
      <c r="K1894" s="1">
        <v>3.38</v>
      </c>
      <c r="L1894" s="33">
        <f>Ahmed[[#This Row],[Sales]]*$L$1</f>
        <v>507</v>
      </c>
      <c r="M1894" s="33"/>
      <c r="N189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894" s="33" t="str">
        <f>IF(Ahmed[[#This Row],[Sales]]&gt;=500,"High","low")</f>
        <v>low</v>
      </c>
      <c r="P1894" s="1">
        <v>1</v>
      </c>
      <c r="Q1894" s="1">
        <v>0</v>
      </c>
      <c r="R1894" s="2">
        <v>1.2505999999999999</v>
      </c>
      <c r="S1894" s="33">
        <f>Ahmed[[#This Row],[Profit]]-Ahmed[[#This Row],[Discount]]</f>
        <v>1.2505999999999999</v>
      </c>
    </row>
    <row r="1895" spans="1:19">
      <c r="A1895" s="1">
        <v>1893</v>
      </c>
      <c r="B1895" s="1" t="s">
        <v>48</v>
      </c>
      <c r="C1895" s="1" t="s">
        <v>49</v>
      </c>
      <c r="D1895" s="1" t="s">
        <v>1540</v>
      </c>
      <c r="E1895" s="1" t="s">
        <v>67</v>
      </c>
      <c r="F1895" s="1" t="s">
        <v>52</v>
      </c>
      <c r="G1895" s="1" t="s">
        <v>62</v>
      </c>
      <c r="H1895" s="33" t="str">
        <f>VLOOKUP(Ahmed[[#This Row],[Category]],Code!$C$2:$D$5,2,0)</f>
        <v>O-102</v>
      </c>
      <c r="I1895" s="1" t="s">
        <v>123</v>
      </c>
      <c r="J1895" t="s">
        <v>309</v>
      </c>
      <c r="K1895" s="1">
        <v>7.8239999999999998</v>
      </c>
      <c r="L1895" s="33">
        <f>Ahmed[[#This Row],[Sales]]*$L$1</f>
        <v>1173.5999999999999</v>
      </c>
      <c r="M1895" s="33"/>
      <c r="N1895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895" s="33" t="str">
        <f>IF(Ahmed[[#This Row],[Sales]]&gt;=500,"High","low")</f>
        <v>low</v>
      </c>
      <c r="P1895" s="1">
        <v>1</v>
      </c>
      <c r="Q1895" s="1">
        <v>0.2</v>
      </c>
      <c r="R1895" s="2">
        <v>2.9339999999999997</v>
      </c>
      <c r="S1895" s="33">
        <f>Ahmed[[#This Row],[Profit]]-Ahmed[[#This Row],[Discount]]</f>
        <v>2.7339999999999995</v>
      </c>
    </row>
    <row r="1896" spans="1:19">
      <c r="A1896" s="1">
        <v>1894</v>
      </c>
      <c r="B1896" s="1" t="s">
        <v>65</v>
      </c>
      <c r="C1896" s="1" t="s">
        <v>49</v>
      </c>
      <c r="D1896" s="1" t="s">
        <v>1541</v>
      </c>
      <c r="E1896" s="1" t="s">
        <v>221</v>
      </c>
      <c r="F1896" s="1" t="s">
        <v>61</v>
      </c>
      <c r="G1896" s="1" t="s">
        <v>62</v>
      </c>
      <c r="H1896" s="33" t="str">
        <f>VLOOKUP(Ahmed[[#This Row],[Category]],Code!$C$2:$D$5,2,0)</f>
        <v>O-102</v>
      </c>
      <c r="I1896" s="1" t="s">
        <v>87</v>
      </c>
      <c r="J1896" t="s">
        <v>1542</v>
      </c>
      <c r="K1896" s="1">
        <v>24.784000000000002</v>
      </c>
      <c r="L1896" s="33">
        <f>Ahmed[[#This Row],[Sales]]*$L$1</f>
        <v>3717.6000000000004</v>
      </c>
      <c r="M1896" s="33"/>
      <c r="N189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96" s="33" t="str">
        <f>IF(Ahmed[[#This Row],[Sales]]&gt;=500,"High","low")</f>
        <v>low</v>
      </c>
      <c r="P1896" s="1">
        <v>1</v>
      </c>
      <c r="Q1896" s="1">
        <v>0.2</v>
      </c>
      <c r="R1896" s="2">
        <v>7.7449999999999983</v>
      </c>
      <c r="S1896" s="33">
        <f>Ahmed[[#This Row],[Profit]]-Ahmed[[#This Row],[Discount]]</f>
        <v>7.5449999999999982</v>
      </c>
    </row>
    <row r="1897" spans="1:19">
      <c r="A1897" s="1">
        <v>1895</v>
      </c>
      <c r="B1897" s="1" t="s">
        <v>130</v>
      </c>
      <c r="C1897" s="1" t="s">
        <v>49</v>
      </c>
      <c r="D1897" s="1" t="s">
        <v>1543</v>
      </c>
      <c r="E1897" s="1" t="s">
        <v>184</v>
      </c>
      <c r="F1897" s="1" t="s">
        <v>52</v>
      </c>
      <c r="G1897" s="1" t="s">
        <v>62</v>
      </c>
      <c r="H1897" s="33" t="str">
        <f>VLOOKUP(Ahmed[[#This Row],[Category]],Code!$C$2:$D$5,2,0)</f>
        <v>O-102</v>
      </c>
      <c r="I1897" s="1" t="s">
        <v>74</v>
      </c>
      <c r="J1897" t="s">
        <v>1544</v>
      </c>
      <c r="K1897" s="1">
        <v>34.650000000000006</v>
      </c>
      <c r="L1897" s="33">
        <f>Ahmed[[#This Row],[Sales]]*$L$1</f>
        <v>5197.5000000000009</v>
      </c>
      <c r="M1897" s="33"/>
      <c r="N189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97" s="33" t="str">
        <f>IF(Ahmed[[#This Row],[Sales]]&gt;=500,"High","low")</f>
        <v>low</v>
      </c>
      <c r="P1897" s="1">
        <v>3</v>
      </c>
      <c r="Q1897" s="1">
        <v>0</v>
      </c>
      <c r="R1897" s="2">
        <v>10.395</v>
      </c>
      <c r="S1897" s="33">
        <f>Ahmed[[#This Row],[Profit]]-Ahmed[[#This Row],[Discount]]</f>
        <v>10.395</v>
      </c>
    </row>
    <row r="1898" spans="1:19">
      <c r="A1898" s="1">
        <v>1896</v>
      </c>
      <c r="B1898" s="1" t="s">
        <v>65</v>
      </c>
      <c r="C1898" s="1" t="s">
        <v>49</v>
      </c>
      <c r="D1898" s="1" t="s">
        <v>1545</v>
      </c>
      <c r="E1898" s="1" t="s">
        <v>693</v>
      </c>
      <c r="F1898" s="1" t="s">
        <v>61</v>
      </c>
      <c r="G1898" s="1" t="s">
        <v>62</v>
      </c>
      <c r="H1898" s="33" t="str">
        <f>VLOOKUP(Ahmed[[#This Row],[Category]],Code!$C$2:$D$5,2,0)</f>
        <v>O-102</v>
      </c>
      <c r="I1898" s="1" t="s">
        <v>79</v>
      </c>
      <c r="J1898" t="s">
        <v>826</v>
      </c>
      <c r="K1898" s="1">
        <v>487.98400000000004</v>
      </c>
      <c r="L1898" s="33">
        <f>Ahmed[[#This Row],[Sales]]*$L$1</f>
        <v>73197.600000000006</v>
      </c>
      <c r="M1898" s="33"/>
      <c r="N18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98" s="33" t="str">
        <f>IF(Ahmed[[#This Row],[Sales]]&gt;=500,"High","low")</f>
        <v>low</v>
      </c>
      <c r="P1898" s="1">
        <v>2</v>
      </c>
      <c r="Q1898" s="1">
        <v>0.2</v>
      </c>
      <c r="R1898" s="2">
        <v>152.49499999999998</v>
      </c>
      <c r="S1898" s="33">
        <f>Ahmed[[#This Row],[Profit]]-Ahmed[[#This Row],[Discount]]</f>
        <v>152.29499999999999</v>
      </c>
    </row>
    <row r="1899" spans="1:19">
      <c r="A1899" s="1">
        <v>1897</v>
      </c>
      <c r="B1899" s="1" t="s">
        <v>130</v>
      </c>
      <c r="C1899" s="1" t="s">
        <v>49</v>
      </c>
      <c r="D1899" s="1" t="s">
        <v>216</v>
      </c>
      <c r="E1899" s="1" t="s">
        <v>145</v>
      </c>
      <c r="F1899" s="1" t="s">
        <v>95</v>
      </c>
      <c r="G1899" s="1" t="s">
        <v>62</v>
      </c>
      <c r="H1899" s="33" t="str">
        <f>VLOOKUP(Ahmed[[#This Row],[Category]],Code!$C$2:$D$5,2,0)</f>
        <v>O-102</v>
      </c>
      <c r="I1899" s="1" t="s">
        <v>79</v>
      </c>
      <c r="J1899" t="s">
        <v>1546</v>
      </c>
      <c r="K1899" s="1">
        <v>1793.98</v>
      </c>
      <c r="L1899" s="33">
        <f>Ahmed[[#This Row],[Sales]]*$L$1</f>
        <v>269097</v>
      </c>
      <c r="M1899" s="33"/>
      <c r="N189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899" s="33" t="str">
        <f>IF(Ahmed[[#This Row],[Sales]]&gt;=500,"High","low")</f>
        <v>High</v>
      </c>
      <c r="P1899" s="1">
        <v>2</v>
      </c>
      <c r="Q1899" s="1">
        <v>0</v>
      </c>
      <c r="R1899" s="2">
        <v>843.17059999999992</v>
      </c>
      <c r="S1899" s="33">
        <f>Ahmed[[#This Row],[Profit]]-Ahmed[[#This Row],[Discount]]</f>
        <v>843.17059999999992</v>
      </c>
    </row>
    <row r="1900" spans="1:19">
      <c r="A1900" s="1">
        <v>1898</v>
      </c>
      <c r="B1900" s="1" t="s">
        <v>48</v>
      </c>
      <c r="C1900" s="1" t="s">
        <v>49</v>
      </c>
      <c r="D1900" s="1" t="s">
        <v>572</v>
      </c>
      <c r="E1900" s="1" t="s">
        <v>67</v>
      </c>
      <c r="F1900" s="1" t="s">
        <v>52</v>
      </c>
      <c r="G1900" s="1" t="s">
        <v>62</v>
      </c>
      <c r="H1900" s="33" t="str">
        <f>VLOOKUP(Ahmed[[#This Row],[Category]],Code!$C$2:$D$5,2,0)</f>
        <v>O-102</v>
      </c>
      <c r="I1900" s="1" t="s">
        <v>123</v>
      </c>
      <c r="J1900" t="s">
        <v>1547</v>
      </c>
      <c r="K1900" s="1">
        <v>29.808</v>
      </c>
      <c r="L1900" s="33">
        <f>Ahmed[[#This Row],[Sales]]*$L$1</f>
        <v>4471.2</v>
      </c>
      <c r="M1900" s="33"/>
      <c r="N19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00" s="33" t="str">
        <f>IF(Ahmed[[#This Row],[Sales]]&gt;=500,"High","low")</f>
        <v>low</v>
      </c>
      <c r="P1900" s="1">
        <v>2</v>
      </c>
      <c r="Q1900" s="1">
        <v>0.2</v>
      </c>
      <c r="R1900" s="2">
        <v>10.805399999999997</v>
      </c>
      <c r="S1900" s="33">
        <f>Ahmed[[#This Row],[Profit]]-Ahmed[[#This Row],[Discount]]</f>
        <v>10.605399999999998</v>
      </c>
    </row>
    <row r="1901" spans="1:19">
      <c r="A1901" s="1">
        <v>1899</v>
      </c>
      <c r="B1901" s="1" t="s">
        <v>48</v>
      </c>
      <c r="C1901" s="1" t="s">
        <v>49</v>
      </c>
      <c r="D1901" s="1" t="s">
        <v>572</v>
      </c>
      <c r="E1901" s="1" t="s">
        <v>67</v>
      </c>
      <c r="F1901" s="1" t="s">
        <v>52</v>
      </c>
      <c r="G1901" s="1" t="s">
        <v>62</v>
      </c>
      <c r="H1901" s="33" t="str">
        <f>VLOOKUP(Ahmed[[#This Row],[Category]],Code!$C$2:$D$5,2,0)</f>
        <v>O-102</v>
      </c>
      <c r="I1901" s="1" t="s">
        <v>79</v>
      </c>
      <c r="J1901" t="s">
        <v>1548</v>
      </c>
      <c r="K1901" s="1">
        <v>505.1760000000001</v>
      </c>
      <c r="L1901" s="33">
        <f>Ahmed[[#This Row],[Sales]]*$L$1</f>
        <v>75776.400000000009</v>
      </c>
      <c r="M1901" s="33"/>
      <c r="N19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01" s="33" t="str">
        <f>IF(Ahmed[[#This Row],[Sales]]&gt;=500,"High","low")</f>
        <v>High</v>
      </c>
      <c r="P1901" s="1">
        <v>4</v>
      </c>
      <c r="Q1901" s="1">
        <v>0.7</v>
      </c>
      <c r="R1901" s="2">
        <v>-336.78399999999988</v>
      </c>
      <c r="S1901" s="33">
        <f>Ahmed[[#This Row],[Profit]]-Ahmed[[#This Row],[Discount]]</f>
        <v>-337.48399999999987</v>
      </c>
    </row>
    <row r="1902" spans="1:19">
      <c r="A1902" s="1">
        <v>1900</v>
      </c>
      <c r="B1902" s="1" t="s">
        <v>48</v>
      </c>
      <c r="C1902" s="1" t="s">
        <v>49</v>
      </c>
      <c r="D1902" s="1" t="s">
        <v>572</v>
      </c>
      <c r="E1902" s="1" t="s">
        <v>67</v>
      </c>
      <c r="F1902" s="1" t="s">
        <v>52</v>
      </c>
      <c r="G1902" s="1" t="s">
        <v>53</v>
      </c>
      <c r="H1902" s="33" t="str">
        <f>VLOOKUP(Ahmed[[#This Row],[Category]],Code!$C$2:$D$5,2,0)</f>
        <v>F-101</v>
      </c>
      <c r="I1902" s="1" t="s">
        <v>68</v>
      </c>
      <c r="J1902" t="s">
        <v>668</v>
      </c>
      <c r="K1902" s="1">
        <v>174.05850000000001</v>
      </c>
      <c r="L1902" s="33">
        <f>Ahmed[[#This Row],[Sales]]*$L$1</f>
        <v>26108.775000000001</v>
      </c>
      <c r="M1902" s="33"/>
      <c r="N190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02" s="33" t="str">
        <f>IF(Ahmed[[#This Row],[Sales]]&gt;=500,"High","low")</f>
        <v>low</v>
      </c>
      <c r="P1902" s="1">
        <v>3</v>
      </c>
      <c r="Q1902" s="1">
        <v>0.45</v>
      </c>
      <c r="R1902" s="2">
        <v>-110.76450000000001</v>
      </c>
      <c r="S1902" s="33">
        <f>Ahmed[[#This Row],[Profit]]-Ahmed[[#This Row],[Discount]]</f>
        <v>-111.21450000000002</v>
      </c>
    </row>
    <row r="1903" spans="1:19">
      <c r="A1903" s="1">
        <v>1901</v>
      </c>
      <c r="B1903" s="1" t="s">
        <v>48</v>
      </c>
      <c r="C1903" s="1" t="s">
        <v>49</v>
      </c>
      <c r="D1903" s="1" t="s">
        <v>938</v>
      </c>
      <c r="E1903" s="1" t="s">
        <v>208</v>
      </c>
      <c r="F1903" s="1" t="s">
        <v>52</v>
      </c>
      <c r="G1903" s="1" t="s">
        <v>62</v>
      </c>
      <c r="H1903" s="33" t="str">
        <f>VLOOKUP(Ahmed[[#This Row],[Category]],Code!$C$2:$D$5,2,0)</f>
        <v>O-102</v>
      </c>
      <c r="I1903" s="1" t="s">
        <v>70</v>
      </c>
      <c r="J1903" t="s">
        <v>1225</v>
      </c>
      <c r="K1903" s="1">
        <v>191.88</v>
      </c>
      <c r="L1903" s="33">
        <f>Ahmed[[#This Row],[Sales]]*$L$1</f>
        <v>28782</v>
      </c>
      <c r="M1903" s="33"/>
      <c r="N190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03" s="33" t="str">
        <f>IF(Ahmed[[#This Row],[Sales]]&gt;=500,"High","low")</f>
        <v>low</v>
      </c>
      <c r="P1903" s="1">
        <v>6</v>
      </c>
      <c r="Q1903" s="1">
        <v>0</v>
      </c>
      <c r="R1903" s="2">
        <v>19.188000000000002</v>
      </c>
      <c r="S1903" s="33">
        <f>Ahmed[[#This Row],[Profit]]-Ahmed[[#This Row],[Discount]]</f>
        <v>19.188000000000002</v>
      </c>
    </row>
    <row r="1904" spans="1:19">
      <c r="A1904" s="1">
        <v>1902</v>
      </c>
      <c r="B1904" s="1" t="s">
        <v>130</v>
      </c>
      <c r="C1904" s="1" t="s">
        <v>92</v>
      </c>
      <c r="D1904" s="1" t="s">
        <v>383</v>
      </c>
      <c r="E1904" s="1" t="s">
        <v>149</v>
      </c>
      <c r="F1904" s="1" t="s">
        <v>95</v>
      </c>
      <c r="G1904" s="1" t="s">
        <v>76</v>
      </c>
      <c r="H1904" s="33" t="str">
        <f>VLOOKUP(Ahmed[[#This Row],[Category]],Code!$C$2:$D$5,2,0)</f>
        <v>T-103</v>
      </c>
      <c r="I1904" s="1" t="s">
        <v>77</v>
      </c>
      <c r="J1904" t="s">
        <v>1549</v>
      </c>
      <c r="K1904" s="1">
        <v>14.78</v>
      </c>
      <c r="L1904" s="33">
        <f>Ahmed[[#This Row],[Sales]]*$L$1</f>
        <v>2217</v>
      </c>
      <c r="M1904" s="33"/>
      <c r="N190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04" s="33" t="str">
        <f>IF(Ahmed[[#This Row],[Sales]]&gt;=500,"High","low")</f>
        <v>low</v>
      </c>
      <c r="P1904" s="1">
        <v>2</v>
      </c>
      <c r="Q1904" s="1">
        <v>0</v>
      </c>
      <c r="R1904" s="2">
        <v>3.9906000000000006</v>
      </c>
      <c r="S1904" s="33">
        <f>Ahmed[[#This Row],[Profit]]-Ahmed[[#This Row],[Discount]]</f>
        <v>3.9906000000000006</v>
      </c>
    </row>
    <row r="1905" spans="1:19">
      <c r="A1905" s="1">
        <v>1903</v>
      </c>
      <c r="B1905" s="1" t="s">
        <v>130</v>
      </c>
      <c r="C1905" s="1" t="s">
        <v>58</v>
      </c>
      <c r="D1905" s="1" t="s">
        <v>183</v>
      </c>
      <c r="E1905" s="1" t="s">
        <v>221</v>
      </c>
      <c r="F1905" s="1" t="s">
        <v>61</v>
      </c>
      <c r="G1905" s="1" t="s">
        <v>62</v>
      </c>
      <c r="H1905" s="33" t="str">
        <f>VLOOKUP(Ahmed[[#This Row],[Category]],Code!$C$2:$D$5,2,0)</f>
        <v>O-102</v>
      </c>
      <c r="I1905" s="1" t="s">
        <v>87</v>
      </c>
      <c r="J1905" t="s">
        <v>916</v>
      </c>
      <c r="K1905" s="1">
        <v>5.1840000000000011</v>
      </c>
      <c r="L1905" s="33">
        <f>Ahmed[[#This Row],[Sales]]*$L$1</f>
        <v>777.60000000000014</v>
      </c>
      <c r="M1905" s="33"/>
      <c r="N1905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905" s="33" t="str">
        <f>IF(Ahmed[[#This Row],[Sales]]&gt;=500,"High","low")</f>
        <v>low</v>
      </c>
      <c r="P1905" s="1">
        <v>1</v>
      </c>
      <c r="Q1905" s="1">
        <v>0.2</v>
      </c>
      <c r="R1905" s="2">
        <v>1.8144</v>
      </c>
      <c r="S1905" s="33">
        <f>Ahmed[[#This Row],[Profit]]-Ahmed[[#This Row],[Discount]]</f>
        <v>1.6144000000000001</v>
      </c>
    </row>
    <row r="1906" spans="1:19">
      <c r="A1906" s="1">
        <v>1904</v>
      </c>
      <c r="B1906" s="1" t="s">
        <v>130</v>
      </c>
      <c r="C1906" s="1" t="s">
        <v>58</v>
      </c>
      <c r="D1906" s="1" t="s">
        <v>183</v>
      </c>
      <c r="E1906" s="1" t="s">
        <v>221</v>
      </c>
      <c r="F1906" s="1" t="s">
        <v>61</v>
      </c>
      <c r="G1906" s="1" t="s">
        <v>53</v>
      </c>
      <c r="H1906" s="33" t="str">
        <f>VLOOKUP(Ahmed[[#This Row],[Category]],Code!$C$2:$D$5,2,0)</f>
        <v>F-101</v>
      </c>
      <c r="I1906" s="1" t="s">
        <v>56</v>
      </c>
      <c r="J1906" t="s">
        <v>1550</v>
      </c>
      <c r="K1906" s="1">
        <v>478.48</v>
      </c>
      <c r="L1906" s="33">
        <f>Ahmed[[#This Row],[Sales]]*$L$1</f>
        <v>71772</v>
      </c>
      <c r="M1906" s="33"/>
      <c r="N190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06" s="33" t="str">
        <f>IF(Ahmed[[#This Row],[Sales]]&gt;=500,"High","low")</f>
        <v>low</v>
      </c>
      <c r="P1906" s="1">
        <v>2</v>
      </c>
      <c r="Q1906" s="1">
        <v>0.2</v>
      </c>
      <c r="R1906" s="2">
        <v>47.848000000000013</v>
      </c>
      <c r="S1906" s="33">
        <f>Ahmed[[#This Row],[Profit]]-Ahmed[[#This Row],[Discount]]</f>
        <v>47.64800000000001</v>
      </c>
    </row>
    <row r="1907" spans="1:19">
      <c r="A1907" s="1">
        <v>1905</v>
      </c>
      <c r="B1907" s="1" t="s">
        <v>130</v>
      </c>
      <c r="C1907" s="1" t="s">
        <v>58</v>
      </c>
      <c r="D1907" s="1" t="s">
        <v>183</v>
      </c>
      <c r="E1907" s="1" t="s">
        <v>221</v>
      </c>
      <c r="F1907" s="1" t="s">
        <v>61</v>
      </c>
      <c r="G1907" s="1" t="s">
        <v>76</v>
      </c>
      <c r="H1907" s="33" t="str">
        <f>VLOOKUP(Ahmed[[#This Row],[Category]],Code!$C$2:$D$5,2,0)</f>
        <v>T-103</v>
      </c>
      <c r="I1907" s="1" t="s">
        <v>118</v>
      </c>
      <c r="J1907" t="s">
        <v>1255</v>
      </c>
      <c r="K1907" s="1">
        <v>28.400000000000002</v>
      </c>
      <c r="L1907" s="33">
        <f>Ahmed[[#This Row],[Sales]]*$L$1</f>
        <v>4260</v>
      </c>
      <c r="M1907" s="33"/>
      <c r="N190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07" s="33" t="str">
        <f>IF(Ahmed[[#This Row],[Sales]]&gt;=500,"High","low")</f>
        <v>low</v>
      </c>
      <c r="P1907" s="1">
        <v>2</v>
      </c>
      <c r="Q1907" s="1">
        <v>0.2</v>
      </c>
      <c r="R1907" s="2">
        <v>6.7449999999999983</v>
      </c>
      <c r="S1907" s="33">
        <f>Ahmed[[#This Row],[Profit]]-Ahmed[[#This Row],[Discount]]</f>
        <v>6.5449999999999982</v>
      </c>
    </row>
    <row r="1908" spans="1:19">
      <c r="A1908" s="1">
        <v>1906</v>
      </c>
      <c r="B1908" s="1" t="s">
        <v>130</v>
      </c>
      <c r="C1908" s="1" t="s">
        <v>58</v>
      </c>
      <c r="D1908" s="1" t="s">
        <v>1450</v>
      </c>
      <c r="E1908" s="1" t="s">
        <v>156</v>
      </c>
      <c r="F1908" s="1" t="s">
        <v>95</v>
      </c>
      <c r="G1908" s="1" t="s">
        <v>62</v>
      </c>
      <c r="H1908" s="33" t="str">
        <f>VLOOKUP(Ahmed[[#This Row],[Category]],Code!$C$2:$D$5,2,0)</f>
        <v>O-102</v>
      </c>
      <c r="I1908" s="1" t="s">
        <v>70</v>
      </c>
      <c r="J1908" t="s">
        <v>647</v>
      </c>
      <c r="K1908" s="1">
        <v>909.12</v>
      </c>
      <c r="L1908" s="33">
        <f>Ahmed[[#This Row],[Sales]]*$L$1</f>
        <v>136368</v>
      </c>
      <c r="M1908" s="33"/>
      <c r="N190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08" s="33" t="str">
        <f>IF(Ahmed[[#This Row],[Sales]]&gt;=500,"High","low")</f>
        <v>High</v>
      </c>
      <c r="P1908" s="1">
        <v>8</v>
      </c>
      <c r="Q1908" s="1">
        <v>0</v>
      </c>
      <c r="R1908" s="2">
        <v>9.091199999999958</v>
      </c>
      <c r="S1908" s="33">
        <f>Ahmed[[#This Row],[Profit]]-Ahmed[[#This Row],[Discount]]</f>
        <v>9.091199999999958</v>
      </c>
    </row>
    <row r="1909" spans="1:19">
      <c r="A1909" s="1">
        <v>1907</v>
      </c>
      <c r="B1909" s="1" t="s">
        <v>65</v>
      </c>
      <c r="C1909" s="1" t="s">
        <v>58</v>
      </c>
      <c r="D1909" s="1" t="s">
        <v>1551</v>
      </c>
      <c r="E1909" s="1" t="s">
        <v>67</v>
      </c>
      <c r="F1909" s="1" t="s">
        <v>52</v>
      </c>
      <c r="G1909" s="1" t="s">
        <v>62</v>
      </c>
      <c r="H1909" s="33" t="str">
        <f>VLOOKUP(Ahmed[[#This Row],[Category]],Code!$C$2:$D$5,2,0)</f>
        <v>O-102</v>
      </c>
      <c r="I1909" s="1" t="s">
        <v>79</v>
      </c>
      <c r="J1909" t="s">
        <v>1552</v>
      </c>
      <c r="K1909" s="1">
        <v>2.9520000000000004</v>
      </c>
      <c r="L1909" s="33">
        <f>Ahmed[[#This Row],[Sales]]*$L$1</f>
        <v>442.80000000000007</v>
      </c>
      <c r="M1909" s="33"/>
      <c r="N1909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909" s="33" t="str">
        <f>IF(Ahmed[[#This Row],[Sales]]&gt;=500,"High","low")</f>
        <v>low</v>
      </c>
      <c r="P1909" s="1">
        <v>2</v>
      </c>
      <c r="Q1909" s="1">
        <v>0.7</v>
      </c>
      <c r="R1909" s="2">
        <v>-2.1648000000000005</v>
      </c>
      <c r="S1909" s="33">
        <f>Ahmed[[#This Row],[Profit]]-Ahmed[[#This Row],[Discount]]</f>
        <v>-2.8648000000000007</v>
      </c>
    </row>
    <row r="1910" spans="1:19">
      <c r="A1910" s="1">
        <v>1908</v>
      </c>
      <c r="B1910" s="1" t="s">
        <v>65</v>
      </c>
      <c r="C1910" s="1" t="s">
        <v>58</v>
      </c>
      <c r="D1910" s="1" t="s">
        <v>1551</v>
      </c>
      <c r="E1910" s="1" t="s">
        <v>67</v>
      </c>
      <c r="F1910" s="1" t="s">
        <v>52</v>
      </c>
      <c r="G1910" s="1" t="s">
        <v>62</v>
      </c>
      <c r="H1910" s="33" t="str">
        <f>VLOOKUP(Ahmed[[#This Row],[Category]],Code!$C$2:$D$5,2,0)</f>
        <v>O-102</v>
      </c>
      <c r="I1910" s="1" t="s">
        <v>79</v>
      </c>
      <c r="J1910" t="s">
        <v>734</v>
      </c>
      <c r="K1910" s="1">
        <v>27.018000000000008</v>
      </c>
      <c r="L1910" s="33">
        <f>Ahmed[[#This Row],[Sales]]*$L$1</f>
        <v>4052.7000000000012</v>
      </c>
      <c r="M1910" s="33"/>
      <c r="N191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10" s="33" t="str">
        <f>IF(Ahmed[[#This Row],[Sales]]&gt;=500,"High","low")</f>
        <v>low</v>
      </c>
      <c r="P1910" s="1">
        <v>6</v>
      </c>
      <c r="Q1910" s="1">
        <v>0.7</v>
      </c>
      <c r="R1910" s="2">
        <v>-21.61440000000001</v>
      </c>
      <c r="S1910" s="33">
        <f>Ahmed[[#This Row],[Profit]]-Ahmed[[#This Row],[Discount]]</f>
        <v>-22.31440000000001</v>
      </c>
    </row>
    <row r="1911" spans="1:19">
      <c r="A1911" s="1">
        <v>1909</v>
      </c>
      <c r="B1911" s="1" t="s">
        <v>130</v>
      </c>
      <c r="C1911" s="1" t="s">
        <v>58</v>
      </c>
      <c r="D1911" s="1" t="s">
        <v>59</v>
      </c>
      <c r="E1911" s="1" t="s">
        <v>60</v>
      </c>
      <c r="F1911" s="1" t="s">
        <v>61</v>
      </c>
      <c r="G1911" s="1" t="s">
        <v>53</v>
      </c>
      <c r="H1911" s="33" t="str">
        <f>VLOOKUP(Ahmed[[#This Row],[Category]],Code!$C$2:$D$5,2,0)</f>
        <v>F-101</v>
      </c>
      <c r="I1911" s="1" t="s">
        <v>72</v>
      </c>
      <c r="J1911" t="s">
        <v>1553</v>
      </c>
      <c r="K1911" s="1">
        <v>136.91999999999999</v>
      </c>
      <c r="L1911" s="33">
        <f>Ahmed[[#This Row],[Sales]]*$L$1</f>
        <v>20537.999999999996</v>
      </c>
      <c r="M1911" s="33"/>
      <c r="N191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11" s="33" t="str">
        <f>IF(Ahmed[[#This Row],[Sales]]&gt;=500,"High","low")</f>
        <v>low</v>
      </c>
      <c r="P1911" s="1">
        <v>4</v>
      </c>
      <c r="Q1911" s="1">
        <v>0</v>
      </c>
      <c r="R1911" s="2">
        <v>41.075999999999993</v>
      </c>
      <c r="S1911" s="33">
        <f>Ahmed[[#This Row],[Profit]]-Ahmed[[#This Row],[Discount]]</f>
        <v>41.075999999999993</v>
      </c>
    </row>
    <row r="1912" spans="1:19">
      <c r="A1912" s="1">
        <v>1910</v>
      </c>
      <c r="B1912" s="1" t="s">
        <v>65</v>
      </c>
      <c r="C1912" s="1" t="s">
        <v>49</v>
      </c>
      <c r="D1912" s="1" t="s">
        <v>864</v>
      </c>
      <c r="E1912" s="1" t="s">
        <v>162</v>
      </c>
      <c r="F1912" s="1" t="s">
        <v>114</v>
      </c>
      <c r="G1912" s="1" t="s">
        <v>53</v>
      </c>
      <c r="H1912" s="33" t="str">
        <f>VLOOKUP(Ahmed[[#This Row],[Category]],Code!$C$2:$D$5,2,0)</f>
        <v>F-101</v>
      </c>
      <c r="I1912" s="1" t="s">
        <v>72</v>
      </c>
      <c r="J1912" t="s">
        <v>1554</v>
      </c>
      <c r="K1912" s="1">
        <v>18.96</v>
      </c>
      <c r="L1912" s="33">
        <f>Ahmed[[#This Row],[Sales]]*$L$1</f>
        <v>2844</v>
      </c>
      <c r="M1912" s="33"/>
      <c r="N191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12" s="33" t="str">
        <f>IF(Ahmed[[#This Row],[Sales]]&gt;=500,"High","low")</f>
        <v>low</v>
      </c>
      <c r="P1912" s="1">
        <v>2</v>
      </c>
      <c r="Q1912" s="1">
        <v>0</v>
      </c>
      <c r="R1912" s="2">
        <v>8.532</v>
      </c>
      <c r="S1912" s="33">
        <f>Ahmed[[#This Row],[Profit]]-Ahmed[[#This Row],[Discount]]</f>
        <v>8.532</v>
      </c>
    </row>
    <row r="1913" spans="1:19">
      <c r="A1913" s="1">
        <v>1911</v>
      </c>
      <c r="B1913" s="1" t="s">
        <v>65</v>
      </c>
      <c r="C1913" s="1" t="s">
        <v>58</v>
      </c>
      <c r="D1913" s="1" t="s">
        <v>59</v>
      </c>
      <c r="E1913" s="1" t="s">
        <v>60</v>
      </c>
      <c r="F1913" s="1" t="s">
        <v>61</v>
      </c>
      <c r="G1913" s="1" t="s">
        <v>76</v>
      </c>
      <c r="H1913" s="33" t="str">
        <f>VLOOKUP(Ahmed[[#This Row],[Category]],Code!$C$2:$D$5,2,0)</f>
        <v>T-103</v>
      </c>
      <c r="I1913" s="1" t="s">
        <v>118</v>
      </c>
      <c r="J1913" t="s">
        <v>701</v>
      </c>
      <c r="K1913" s="1">
        <v>99.390000000000015</v>
      </c>
      <c r="L1913" s="33">
        <f>Ahmed[[#This Row],[Sales]]*$L$1</f>
        <v>14908.500000000002</v>
      </c>
      <c r="M1913" s="33"/>
      <c r="N191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13" s="33" t="str">
        <f>IF(Ahmed[[#This Row],[Sales]]&gt;=500,"High","low")</f>
        <v>low</v>
      </c>
      <c r="P1913" s="1">
        <v>3</v>
      </c>
      <c r="Q1913" s="1">
        <v>0</v>
      </c>
      <c r="R1913" s="2">
        <v>40.749900000000004</v>
      </c>
      <c r="S1913" s="33">
        <f>Ahmed[[#This Row],[Profit]]-Ahmed[[#This Row],[Discount]]</f>
        <v>40.749900000000004</v>
      </c>
    </row>
    <row r="1914" spans="1:19">
      <c r="A1914" s="1">
        <v>1912</v>
      </c>
      <c r="B1914" s="1" t="s">
        <v>48</v>
      </c>
      <c r="C1914" s="1" t="s">
        <v>58</v>
      </c>
      <c r="D1914" s="1" t="s">
        <v>128</v>
      </c>
      <c r="E1914" s="1" t="s">
        <v>94</v>
      </c>
      <c r="F1914" s="1" t="s">
        <v>95</v>
      </c>
      <c r="G1914" s="1" t="s">
        <v>62</v>
      </c>
      <c r="H1914" s="33" t="str">
        <f>VLOOKUP(Ahmed[[#This Row],[Category]],Code!$C$2:$D$5,2,0)</f>
        <v>O-102</v>
      </c>
      <c r="I1914" s="1" t="s">
        <v>87</v>
      </c>
      <c r="J1914" t="s">
        <v>1555</v>
      </c>
      <c r="K1914" s="1">
        <v>273.89600000000002</v>
      </c>
      <c r="L1914" s="33">
        <f>Ahmed[[#This Row],[Sales]]*$L$1</f>
        <v>41084.400000000001</v>
      </c>
      <c r="M1914" s="33"/>
      <c r="N191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14" s="33" t="str">
        <f>IF(Ahmed[[#This Row],[Sales]]&gt;=500,"High","low")</f>
        <v>low</v>
      </c>
      <c r="P1914" s="1">
        <v>7</v>
      </c>
      <c r="Q1914" s="1">
        <v>0.2</v>
      </c>
      <c r="R1914" s="2">
        <v>92.43989999999998</v>
      </c>
      <c r="S1914" s="33">
        <f>Ahmed[[#This Row],[Profit]]-Ahmed[[#This Row],[Discount]]</f>
        <v>92.239899999999977</v>
      </c>
    </row>
    <row r="1915" spans="1:19">
      <c r="A1915" s="1">
        <v>1913</v>
      </c>
      <c r="B1915" s="1" t="s">
        <v>48</v>
      </c>
      <c r="C1915" s="1" t="s">
        <v>58</v>
      </c>
      <c r="D1915" s="1" t="s">
        <v>128</v>
      </c>
      <c r="E1915" s="1" t="s">
        <v>94</v>
      </c>
      <c r="F1915" s="1" t="s">
        <v>95</v>
      </c>
      <c r="G1915" s="1" t="s">
        <v>76</v>
      </c>
      <c r="H1915" s="33" t="str">
        <f>VLOOKUP(Ahmed[[#This Row],[Category]],Code!$C$2:$D$5,2,0)</f>
        <v>T-103</v>
      </c>
      <c r="I1915" s="1" t="s">
        <v>313</v>
      </c>
      <c r="J1915" t="s">
        <v>1556</v>
      </c>
      <c r="K1915" s="1">
        <v>597.13200000000006</v>
      </c>
      <c r="L1915" s="33">
        <f>Ahmed[[#This Row],[Sales]]*$L$1</f>
        <v>89569.8</v>
      </c>
      <c r="M1915" s="33"/>
      <c r="N191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15" s="33" t="str">
        <f>IF(Ahmed[[#This Row],[Sales]]&gt;=500,"High","low")</f>
        <v>High</v>
      </c>
      <c r="P1915" s="1">
        <v>3</v>
      </c>
      <c r="Q1915" s="1">
        <v>0.4</v>
      </c>
      <c r="R1915" s="2">
        <v>49.760999999999967</v>
      </c>
      <c r="S1915" s="33">
        <f>Ahmed[[#This Row],[Profit]]-Ahmed[[#This Row],[Discount]]</f>
        <v>49.360999999999969</v>
      </c>
    </row>
    <row r="1916" spans="1:19">
      <c r="A1916" s="1">
        <v>1914</v>
      </c>
      <c r="B1916" s="1" t="s">
        <v>130</v>
      </c>
      <c r="C1916" s="1" t="s">
        <v>49</v>
      </c>
      <c r="D1916" s="1" t="s">
        <v>1133</v>
      </c>
      <c r="E1916" s="1" t="s">
        <v>522</v>
      </c>
      <c r="F1916" s="1" t="s">
        <v>52</v>
      </c>
      <c r="G1916" s="1" t="s">
        <v>76</v>
      </c>
      <c r="H1916" s="33" t="str">
        <f>VLOOKUP(Ahmed[[#This Row],[Category]],Code!$C$2:$D$5,2,0)</f>
        <v>T-103</v>
      </c>
      <c r="I1916" s="1" t="s">
        <v>118</v>
      </c>
      <c r="J1916" t="s">
        <v>430</v>
      </c>
      <c r="K1916" s="1">
        <v>149.94999999999999</v>
      </c>
      <c r="L1916" s="33">
        <f>Ahmed[[#This Row],[Sales]]*$L$1</f>
        <v>22492.5</v>
      </c>
      <c r="M1916" s="33"/>
      <c r="N191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16" s="33" t="str">
        <f>IF(Ahmed[[#This Row],[Sales]]&gt;=500,"High","low")</f>
        <v>low</v>
      </c>
      <c r="P1916" s="1">
        <v>5</v>
      </c>
      <c r="Q1916" s="1">
        <v>0</v>
      </c>
      <c r="R1916" s="2">
        <v>65.978000000000009</v>
      </c>
      <c r="S1916" s="33">
        <f>Ahmed[[#This Row],[Profit]]-Ahmed[[#This Row],[Discount]]</f>
        <v>65.978000000000009</v>
      </c>
    </row>
    <row r="1917" spans="1:19">
      <c r="A1917" s="1">
        <v>1915</v>
      </c>
      <c r="B1917" s="1" t="s">
        <v>65</v>
      </c>
      <c r="C1917" s="1" t="s">
        <v>92</v>
      </c>
      <c r="D1917" s="1" t="s">
        <v>1202</v>
      </c>
      <c r="E1917" s="1" t="s">
        <v>67</v>
      </c>
      <c r="F1917" s="1" t="s">
        <v>52</v>
      </c>
      <c r="G1917" s="1" t="s">
        <v>62</v>
      </c>
      <c r="H1917" s="33" t="str">
        <f>VLOOKUP(Ahmed[[#This Row],[Category]],Code!$C$2:$D$5,2,0)</f>
        <v>O-102</v>
      </c>
      <c r="I1917" s="1" t="s">
        <v>63</v>
      </c>
      <c r="J1917" t="s">
        <v>1557</v>
      </c>
      <c r="K1917" s="1">
        <v>4.6079999999999997</v>
      </c>
      <c r="L1917" s="33">
        <f>Ahmed[[#This Row],[Sales]]*$L$1</f>
        <v>691.19999999999993</v>
      </c>
      <c r="M1917" s="33"/>
      <c r="N191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917" s="33" t="str">
        <f>IF(Ahmed[[#This Row],[Sales]]&gt;=500,"High","low")</f>
        <v>low</v>
      </c>
      <c r="P1917" s="1">
        <v>2</v>
      </c>
      <c r="Q1917" s="1">
        <v>0.2</v>
      </c>
      <c r="R1917" s="2">
        <v>1.6704000000000001</v>
      </c>
      <c r="S1917" s="33">
        <f>Ahmed[[#This Row],[Profit]]-Ahmed[[#This Row],[Discount]]</f>
        <v>1.4704000000000002</v>
      </c>
    </row>
    <row r="1918" spans="1:19">
      <c r="A1918" s="1">
        <v>1916</v>
      </c>
      <c r="B1918" s="1" t="s">
        <v>65</v>
      </c>
      <c r="C1918" s="1" t="s">
        <v>92</v>
      </c>
      <c r="D1918" s="1" t="s">
        <v>1202</v>
      </c>
      <c r="E1918" s="1" t="s">
        <v>67</v>
      </c>
      <c r="F1918" s="1" t="s">
        <v>52</v>
      </c>
      <c r="G1918" s="1" t="s">
        <v>62</v>
      </c>
      <c r="H1918" s="33" t="str">
        <f>VLOOKUP(Ahmed[[#This Row],[Category]],Code!$C$2:$D$5,2,0)</f>
        <v>O-102</v>
      </c>
      <c r="I1918" s="1" t="s">
        <v>74</v>
      </c>
      <c r="J1918" t="s">
        <v>1068</v>
      </c>
      <c r="K1918" s="1">
        <v>15.528</v>
      </c>
      <c r="L1918" s="33">
        <f>Ahmed[[#This Row],[Sales]]*$L$1</f>
        <v>2329.2000000000003</v>
      </c>
      <c r="M1918" s="33"/>
      <c r="N191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18" s="33" t="str">
        <f>IF(Ahmed[[#This Row],[Sales]]&gt;=500,"High","low")</f>
        <v>low</v>
      </c>
      <c r="P1918" s="1">
        <v>3</v>
      </c>
      <c r="Q1918" s="1">
        <v>0.2</v>
      </c>
      <c r="R1918" s="2">
        <v>4.8524999999999991</v>
      </c>
      <c r="S1918" s="33">
        <f>Ahmed[[#This Row],[Profit]]-Ahmed[[#This Row],[Discount]]</f>
        <v>4.652499999999999</v>
      </c>
    </row>
    <row r="1919" spans="1:19">
      <c r="A1919" s="1">
        <v>1917</v>
      </c>
      <c r="B1919" s="1" t="s">
        <v>65</v>
      </c>
      <c r="C1919" s="1" t="s">
        <v>92</v>
      </c>
      <c r="D1919" s="1" t="s">
        <v>1202</v>
      </c>
      <c r="E1919" s="1" t="s">
        <v>67</v>
      </c>
      <c r="F1919" s="1" t="s">
        <v>52</v>
      </c>
      <c r="G1919" s="1" t="s">
        <v>62</v>
      </c>
      <c r="H1919" s="33" t="str">
        <f>VLOOKUP(Ahmed[[#This Row],[Category]],Code!$C$2:$D$5,2,0)</f>
        <v>O-102</v>
      </c>
      <c r="I1919" s="1" t="s">
        <v>63</v>
      </c>
      <c r="J1919" t="s">
        <v>910</v>
      </c>
      <c r="K1919" s="1">
        <v>11.952000000000002</v>
      </c>
      <c r="L1919" s="33">
        <f>Ahmed[[#This Row],[Sales]]*$L$1</f>
        <v>1792.8000000000002</v>
      </c>
      <c r="M1919" s="33"/>
      <c r="N191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919" s="33" t="str">
        <f>IF(Ahmed[[#This Row],[Sales]]&gt;=500,"High","low")</f>
        <v>low</v>
      </c>
      <c r="P1919" s="1">
        <v>3</v>
      </c>
      <c r="Q1919" s="1">
        <v>0.2</v>
      </c>
      <c r="R1919" s="2">
        <v>3.8843999999999994</v>
      </c>
      <c r="S1919" s="33">
        <f>Ahmed[[#This Row],[Profit]]-Ahmed[[#This Row],[Discount]]</f>
        <v>3.6843999999999992</v>
      </c>
    </row>
    <row r="1920" spans="1:19">
      <c r="A1920" s="1">
        <v>1918</v>
      </c>
      <c r="B1920" s="1" t="s">
        <v>65</v>
      </c>
      <c r="C1920" s="1" t="s">
        <v>49</v>
      </c>
      <c r="D1920" s="1" t="s">
        <v>289</v>
      </c>
      <c r="E1920" s="1" t="s">
        <v>513</v>
      </c>
      <c r="F1920" s="1" t="s">
        <v>114</v>
      </c>
      <c r="G1920" s="1" t="s">
        <v>62</v>
      </c>
      <c r="H1920" s="33" t="str">
        <f>VLOOKUP(Ahmed[[#This Row],[Category]],Code!$C$2:$D$5,2,0)</f>
        <v>O-102</v>
      </c>
      <c r="I1920" s="1" t="s">
        <v>74</v>
      </c>
      <c r="J1920" t="s">
        <v>590</v>
      </c>
      <c r="K1920" s="1">
        <v>11.65</v>
      </c>
      <c r="L1920" s="33">
        <f>Ahmed[[#This Row],[Sales]]*$L$1</f>
        <v>1747.5</v>
      </c>
      <c r="M1920" s="33"/>
      <c r="N192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920" s="33" t="str">
        <f>IF(Ahmed[[#This Row],[Sales]]&gt;=500,"High","low")</f>
        <v>low</v>
      </c>
      <c r="P1920" s="1">
        <v>5</v>
      </c>
      <c r="Q1920" s="1">
        <v>0</v>
      </c>
      <c r="R1920" s="2">
        <v>3.3784999999999989</v>
      </c>
      <c r="S1920" s="33">
        <f>Ahmed[[#This Row],[Profit]]-Ahmed[[#This Row],[Discount]]</f>
        <v>3.3784999999999989</v>
      </c>
    </row>
    <row r="1921" spans="1:19">
      <c r="A1921" s="1">
        <v>1919</v>
      </c>
      <c r="B1921" s="1" t="s">
        <v>48</v>
      </c>
      <c r="C1921" s="1" t="s">
        <v>92</v>
      </c>
      <c r="D1921" s="1" t="s">
        <v>383</v>
      </c>
      <c r="E1921" s="1" t="s">
        <v>149</v>
      </c>
      <c r="F1921" s="1" t="s">
        <v>95</v>
      </c>
      <c r="G1921" s="1" t="s">
        <v>76</v>
      </c>
      <c r="H1921" s="33" t="str">
        <f>VLOOKUP(Ahmed[[#This Row],[Category]],Code!$C$2:$D$5,2,0)</f>
        <v>T-103</v>
      </c>
      <c r="I1921" s="1" t="s">
        <v>77</v>
      </c>
      <c r="J1921" t="s">
        <v>1558</v>
      </c>
      <c r="K1921" s="1">
        <v>299.89999999999998</v>
      </c>
      <c r="L1921" s="33">
        <f>Ahmed[[#This Row],[Sales]]*$L$1</f>
        <v>44985</v>
      </c>
      <c r="M1921" s="33"/>
      <c r="N192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21" s="33" t="str">
        <f>IF(Ahmed[[#This Row],[Sales]]&gt;=500,"High","low")</f>
        <v>low</v>
      </c>
      <c r="P1921" s="1">
        <v>2</v>
      </c>
      <c r="Q1921" s="1">
        <v>0</v>
      </c>
      <c r="R1921" s="2">
        <v>74.974999999999994</v>
      </c>
      <c r="S1921" s="33">
        <f>Ahmed[[#This Row],[Profit]]-Ahmed[[#This Row],[Discount]]</f>
        <v>74.974999999999994</v>
      </c>
    </row>
    <row r="1922" spans="1:19">
      <c r="A1922" s="1">
        <v>1920</v>
      </c>
      <c r="B1922" s="1" t="s">
        <v>130</v>
      </c>
      <c r="C1922" s="1" t="s">
        <v>58</v>
      </c>
      <c r="D1922" s="1" t="s">
        <v>1377</v>
      </c>
      <c r="E1922" s="1" t="s">
        <v>162</v>
      </c>
      <c r="F1922" s="1" t="s">
        <v>114</v>
      </c>
      <c r="G1922" s="1" t="s">
        <v>62</v>
      </c>
      <c r="H1922" s="33" t="str">
        <f>VLOOKUP(Ahmed[[#This Row],[Category]],Code!$C$2:$D$5,2,0)</f>
        <v>O-102</v>
      </c>
      <c r="I1922" s="1" t="s">
        <v>79</v>
      </c>
      <c r="J1922" t="s">
        <v>1559</v>
      </c>
      <c r="K1922" s="1">
        <v>895.92</v>
      </c>
      <c r="L1922" s="33">
        <f>Ahmed[[#This Row],[Sales]]*$L$1</f>
        <v>134388</v>
      </c>
      <c r="M1922" s="33"/>
      <c r="N192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22" s="33" t="str">
        <f>IF(Ahmed[[#This Row],[Sales]]&gt;=500,"High","low")</f>
        <v>High</v>
      </c>
      <c r="P1922" s="1">
        <v>5</v>
      </c>
      <c r="Q1922" s="1">
        <v>0.2</v>
      </c>
      <c r="R1922" s="2">
        <v>302.37299999999993</v>
      </c>
      <c r="S1922" s="33">
        <f>Ahmed[[#This Row],[Profit]]-Ahmed[[#This Row],[Discount]]</f>
        <v>302.17299999999994</v>
      </c>
    </row>
    <row r="1923" spans="1:19">
      <c r="A1923" s="1">
        <v>1921</v>
      </c>
      <c r="B1923" s="1" t="s">
        <v>130</v>
      </c>
      <c r="C1923" s="1" t="s">
        <v>58</v>
      </c>
      <c r="D1923" s="1" t="s">
        <v>1377</v>
      </c>
      <c r="E1923" s="1" t="s">
        <v>162</v>
      </c>
      <c r="F1923" s="1" t="s">
        <v>114</v>
      </c>
      <c r="G1923" s="1" t="s">
        <v>53</v>
      </c>
      <c r="H1923" s="33" t="str">
        <f>VLOOKUP(Ahmed[[#This Row],[Category]],Code!$C$2:$D$5,2,0)</f>
        <v>F-101</v>
      </c>
      <c r="I1923" s="1" t="s">
        <v>56</v>
      </c>
      <c r="J1923" t="s">
        <v>1560</v>
      </c>
      <c r="K1923" s="1">
        <v>462.56400000000002</v>
      </c>
      <c r="L1923" s="33">
        <f>Ahmed[[#This Row],[Sales]]*$L$1</f>
        <v>69384.600000000006</v>
      </c>
      <c r="M1923" s="33"/>
      <c r="N192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23" s="33" t="str">
        <f>IF(Ahmed[[#This Row],[Sales]]&gt;=500,"High","low")</f>
        <v>low</v>
      </c>
      <c r="P1923" s="1">
        <v>2</v>
      </c>
      <c r="Q1923" s="1">
        <v>0.1</v>
      </c>
      <c r="R1923" s="2">
        <v>97.652399999999943</v>
      </c>
      <c r="S1923" s="33">
        <f>Ahmed[[#This Row],[Profit]]-Ahmed[[#This Row],[Discount]]</f>
        <v>97.552399999999949</v>
      </c>
    </row>
    <row r="1924" spans="1:19">
      <c r="A1924" s="1">
        <v>1922</v>
      </c>
      <c r="B1924" s="1" t="s">
        <v>65</v>
      </c>
      <c r="C1924" s="1" t="s">
        <v>58</v>
      </c>
      <c r="D1924" s="1" t="s">
        <v>1561</v>
      </c>
      <c r="E1924" s="1" t="s">
        <v>113</v>
      </c>
      <c r="F1924" s="1" t="s">
        <v>114</v>
      </c>
      <c r="G1924" s="1" t="s">
        <v>62</v>
      </c>
      <c r="H1924" s="33" t="str">
        <f>VLOOKUP(Ahmed[[#This Row],[Category]],Code!$C$2:$D$5,2,0)</f>
        <v>O-102</v>
      </c>
      <c r="I1924" s="1" t="s">
        <v>70</v>
      </c>
      <c r="J1924" t="s">
        <v>963</v>
      </c>
      <c r="K1924" s="1">
        <v>15.008000000000003</v>
      </c>
      <c r="L1924" s="33">
        <f>Ahmed[[#This Row],[Sales]]*$L$1</f>
        <v>2251.2000000000003</v>
      </c>
      <c r="M1924" s="33"/>
      <c r="N192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24" s="33" t="str">
        <f>IF(Ahmed[[#This Row],[Sales]]&gt;=500,"High","low")</f>
        <v>low</v>
      </c>
      <c r="P1924" s="1">
        <v>2</v>
      </c>
      <c r="Q1924" s="1">
        <v>0.2</v>
      </c>
      <c r="R1924" s="2">
        <v>1.5007999999999999</v>
      </c>
      <c r="S1924" s="33">
        <f>Ahmed[[#This Row],[Profit]]-Ahmed[[#This Row],[Discount]]</f>
        <v>1.3008</v>
      </c>
    </row>
    <row r="1925" spans="1:19">
      <c r="A1925" s="1">
        <v>1923</v>
      </c>
      <c r="B1925" s="1" t="s">
        <v>48</v>
      </c>
      <c r="C1925" s="1" t="s">
        <v>58</v>
      </c>
      <c r="D1925" s="1" t="s">
        <v>471</v>
      </c>
      <c r="E1925" s="1" t="s">
        <v>94</v>
      </c>
      <c r="F1925" s="1" t="s">
        <v>95</v>
      </c>
      <c r="G1925" s="1" t="s">
        <v>76</v>
      </c>
      <c r="H1925" s="33" t="str">
        <f>VLOOKUP(Ahmed[[#This Row],[Category]],Code!$C$2:$D$5,2,0)</f>
        <v>T-103</v>
      </c>
      <c r="I1925" s="1" t="s">
        <v>77</v>
      </c>
      <c r="J1925" t="s">
        <v>1562</v>
      </c>
      <c r="K1925" s="1">
        <v>863.6400000000001</v>
      </c>
      <c r="L1925" s="33">
        <f>Ahmed[[#This Row],[Sales]]*$L$1</f>
        <v>129546.00000000001</v>
      </c>
      <c r="M1925" s="33"/>
      <c r="N192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25" s="33" t="str">
        <f>IF(Ahmed[[#This Row],[Sales]]&gt;=500,"High","low")</f>
        <v>High</v>
      </c>
      <c r="P1925" s="1">
        <v>9</v>
      </c>
      <c r="Q1925" s="1">
        <v>0.2</v>
      </c>
      <c r="R1925" s="2">
        <v>107.95499999999998</v>
      </c>
      <c r="S1925" s="33">
        <f>Ahmed[[#This Row],[Profit]]-Ahmed[[#This Row],[Discount]]</f>
        <v>107.75499999999998</v>
      </c>
    </row>
    <row r="1926" spans="1:19">
      <c r="A1926" s="1">
        <v>1924</v>
      </c>
      <c r="B1926" s="1" t="s">
        <v>48</v>
      </c>
      <c r="C1926" s="1" t="s">
        <v>58</v>
      </c>
      <c r="D1926" s="1" t="s">
        <v>471</v>
      </c>
      <c r="E1926" s="1" t="s">
        <v>94</v>
      </c>
      <c r="F1926" s="1" t="s">
        <v>95</v>
      </c>
      <c r="G1926" s="1" t="s">
        <v>62</v>
      </c>
      <c r="H1926" s="33" t="str">
        <f>VLOOKUP(Ahmed[[#This Row],[Category]],Code!$C$2:$D$5,2,0)</f>
        <v>O-102</v>
      </c>
      <c r="I1926" s="1" t="s">
        <v>74</v>
      </c>
      <c r="J1926" t="s">
        <v>623</v>
      </c>
      <c r="K1926" s="1">
        <v>47.616</v>
      </c>
      <c r="L1926" s="33">
        <f>Ahmed[[#This Row],[Sales]]*$L$1</f>
        <v>7142.4</v>
      </c>
      <c r="M1926" s="33"/>
      <c r="N192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26" s="33" t="str">
        <f>IF(Ahmed[[#This Row],[Sales]]&gt;=500,"High","low")</f>
        <v>low</v>
      </c>
      <c r="P1926" s="1">
        <v>3</v>
      </c>
      <c r="Q1926" s="1">
        <v>0.2</v>
      </c>
      <c r="R1926" s="2">
        <v>3.571200000000001</v>
      </c>
      <c r="S1926" s="33">
        <f>Ahmed[[#This Row],[Profit]]-Ahmed[[#This Row],[Discount]]</f>
        <v>3.3712000000000009</v>
      </c>
    </row>
    <row r="1927" spans="1:19">
      <c r="A1927" s="1">
        <v>1925</v>
      </c>
      <c r="B1927" s="1" t="s">
        <v>48</v>
      </c>
      <c r="C1927" s="1" t="s">
        <v>49</v>
      </c>
      <c r="D1927" s="1" t="s">
        <v>408</v>
      </c>
      <c r="E1927" s="1" t="s">
        <v>60</v>
      </c>
      <c r="F1927" s="1" t="s">
        <v>61</v>
      </c>
      <c r="G1927" s="1" t="s">
        <v>62</v>
      </c>
      <c r="H1927" s="33" t="str">
        <f>VLOOKUP(Ahmed[[#This Row],[Category]],Code!$C$2:$D$5,2,0)</f>
        <v>O-102</v>
      </c>
      <c r="I1927" s="1" t="s">
        <v>87</v>
      </c>
      <c r="J1927" t="s">
        <v>541</v>
      </c>
      <c r="K1927" s="1">
        <v>92.94</v>
      </c>
      <c r="L1927" s="33">
        <f>Ahmed[[#This Row],[Sales]]*$L$1</f>
        <v>13941</v>
      </c>
      <c r="M1927" s="33"/>
      <c r="N192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27" s="33" t="str">
        <f>IF(Ahmed[[#This Row],[Sales]]&gt;=500,"High","low")</f>
        <v>low</v>
      </c>
      <c r="P1927" s="1">
        <v>3</v>
      </c>
      <c r="Q1927" s="1">
        <v>0</v>
      </c>
      <c r="R1927" s="2">
        <v>41.822999999999993</v>
      </c>
      <c r="S1927" s="33">
        <f>Ahmed[[#This Row],[Profit]]-Ahmed[[#This Row],[Discount]]</f>
        <v>41.822999999999993</v>
      </c>
    </row>
    <row r="1928" spans="1:19">
      <c r="A1928" s="1">
        <v>1926</v>
      </c>
      <c r="B1928" s="1" t="s">
        <v>65</v>
      </c>
      <c r="C1928" s="1" t="s">
        <v>58</v>
      </c>
      <c r="D1928" s="1" t="s">
        <v>104</v>
      </c>
      <c r="E1928" s="1" t="s">
        <v>60</v>
      </c>
      <c r="F1928" s="1" t="s">
        <v>61</v>
      </c>
      <c r="G1928" s="1" t="s">
        <v>76</v>
      </c>
      <c r="H1928" s="33" t="str">
        <f>VLOOKUP(Ahmed[[#This Row],[Category]],Code!$C$2:$D$5,2,0)</f>
        <v>T-103</v>
      </c>
      <c r="I1928" s="1" t="s">
        <v>118</v>
      </c>
      <c r="J1928" t="s">
        <v>490</v>
      </c>
      <c r="K1928" s="1">
        <v>199.98</v>
      </c>
      <c r="L1928" s="33">
        <f>Ahmed[[#This Row],[Sales]]*$L$1</f>
        <v>29997</v>
      </c>
      <c r="M1928" s="33"/>
      <c r="N192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28" s="33" t="str">
        <f>IF(Ahmed[[#This Row],[Sales]]&gt;=500,"High","low")</f>
        <v>low</v>
      </c>
      <c r="P1928" s="1">
        <v>2</v>
      </c>
      <c r="Q1928" s="1">
        <v>0</v>
      </c>
      <c r="R1928" s="2">
        <v>69.992999999999995</v>
      </c>
      <c r="S1928" s="33">
        <f>Ahmed[[#This Row],[Profit]]-Ahmed[[#This Row],[Discount]]</f>
        <v>69.992999999999995</v>
      </c>
    </row>
    <row r="1929" spans="1:19">
      <c r="A1929" s="1">
        <v>1927</v>
      </c>
      <c r="B1929" s="1" t="s">
        <v>65</v>
      </c>
      <c r="C1929" s="1" t="s">
        <v>49</v>
      </c>
      <c r="D1929" s="1" t="s">
        <v>59</v>
      </c>
      <c r="E1929" s="1" t="s">
        <v>60</v>
      </c>
      <c r="F1929" s="1" t="s">
        <v>61</v>
      </c>
      <c r="G1929" s="1" t="s">
        <v>76</v>
      </c>
      <c r="H1929" s="33" t="str">
        <f>VLOOKUP(Ahmed[[#This Row],[Category]],Code!$C$2:$D$5,2,0)</f>
        <v>T-103</v>
      </c>
      <c r="I1929" s="1" t="s">
        <v>77</v>
      </c>
      <c r="J1929" t="s">
        <v>1563</v>
      </c>
      <c r="K1929" s="1">
        <v>177.48000000000002</v>
      </c>
      <c r="L1929" s="33">
        <f>Ahmed[[#This Row],[Sales]]*$L$1</f>
        <v>26622.000000000004</v>
      </c>
      <c r="M1929" s="33"/>
      <c r="N192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29" s="33" t="str">
        <f>IF(Ahmed[[#This Row],[Sales]]&gt;=500,"High","low")</f>
        <v>low</v>
      </c>
      <c r="P1929" s="1">
        <v>3</v>
      </c>
      <c r="Q1929" s="1">
        <v>0.2</v>
      </c>
      <c r="R1929" s="2">
        <v>19.966499999999982</v>
      </c>
      <c r="S1929" s="33">
        <f>Ahmed[[#This Row],[Profit]]-Ahmed[[#This Row],[Discount]]</f>
        <v>19.766499999999983</v>
      </c>
    </row>
    <row r="1930" spans="1:19">
      <c r="A1930" s="1">
        <v>1928</v>
      </c>
      <c r="B1930" s="1" t="s">
        <v>130</v>
      </c>
      <c r="C1930" s="1" t="s">
        <v>49</v>
      </c>
      <c r="D1930" s="1" t="s">
        <v>357</v>
      </c>
      <c r="E1930" s="1" t="s">
        <v>232</v>
      </c>
      <c r="F1930" s="1" t="s">
        <v>61</v>
      </c>
      <c r="G1930" s="1" t="s">
        <v>62</v>
      </c>
      <c r="H1930" s="33" t="str">
        <f>VLOOKUP(Ahmed[[#This Row],[Category]],Code!$C$2:$D$5,2,0)</f>
        <v>O-102</v>
      </c>
      <c r="I1930" s="1" t="s">
        <v>87</v>
      </c>
      <c r="J1930" t="s">
        <v>646</v>
      </c>
      <c r="K1930" s="1">
        <v>88.768000000000001</v>
      </c>
      <c r="L1930" s="33">
        <f>Ahmed[[#This Row],[Sales]]*$L$1</f>
        <v>13315.2</v>
      </c>
      <c r="M1930" s="33"/>
      <c r="N193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30" s="33" t="str">
        <f>IF(Ahmed[[#This Row],[Sales]]&gt;=500,"High","low")</f>
        <v>low</v>
      </c>
      <c r="P1930" s="1">
        <v>2</v>
      </c>
      <c r="Q1930" s="1">
        <v>0.2</v>
      </c>
      <c r="R1930" s="2">
        <v>31.068799999999996</v>
      </c>
      <c r="S1930" s="33">
        <f>Ahmed[[#This Row],[Profit]]-Ahmed[[#This Row],[Discount]]</f>
        <v>30.868799999999997</v>
      </c>
    </row>
    <row r="1931" spans="1:19">
      <c r="A1931" s="1">
        <v>1929</v>
      </c>
      <c r="B1931" s="1" t="s">
        <v>48</v>
      </c>
      <c r="C1931" s="1" t="s">
        <v>92</v>
      </c>
      <c r="D1931" s="1" t="s">
        <v>89</v>
      </c>
      <c r="E1931" s="1" t="s">
        <v>90</v>
      </c>
      <c r="F1931" s="1" t="s">
        <v>61</v>
      </c>
      <c r="G1931" s="1" t="s">
        <v>62</v>
      </c>
      <c r="H1931" s="33" t="str">
        <f>VLOOKUP(Ahmed[[#This Row],[Category]],Code!$C$2:$D$5,2,0)</f>
        <v>O-102</v>
      </c>
      <c r="I1931" s="1" t="s">
        <v>87</v>
      </c>
      <c r="J1931" t="s">
        <v>1564</v>
      </c>
      <c r="K1931" s="1">
        <v>6.48</v>
      </c>
      <c r="L1931" s="33">
        <f>Ahmed[[#This Row],[Sales]]*$L$1</f>
        <v>972.00000000000011</v>
      </c>
      <c r="M1931" s="33"/>
      <c r="N1931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931" s="33" t="str">
        <f>IF(Ahmed[[#This Row],[Sales]]&gt;=500,"High","low")</f>
        <v>low</v>
      </c>
      <c r="P1931" s="1">
        <v>1</v>
      </c>
      <c r="Q1931" s="1">
        <v>0</v>
      </c>
      <c r="R1931" s="2">
        <v>3.1104000000000003</v>
      </c>
      <c r="S1931" s="33">
        <f>Ahmed[[#This Row],[Profit]]-Ahmed[[#This Row],[Discount]]</f>
        <v>3.1104000000000003</v>
      </c>
    </row>
    <row r="1932" spans="1:19">
      <c r="A1932" s="1">
        <v>1930</v>
      </c>
      <c r="B1932" s="1" t="s">
        <v>48</v>
      </c>
      <c r="C1932" s="1" t="s">
        <v>92</v>
      </c>
      <c r="D1932" s="1" t="s">
        <v>89</v>
      </c>
      <c r="E1932" s="1" t="s">
        <v>90</v>
      </c>
      <c r="F1932" s="1" t="s">
        <v>61</v>
      </c>
      <c r="G1932" s="1" t="s">
        <v>62</v>
      </c>
      <c r="H1932" s="33" t="str">
        <f>VLOOKUP(Ahmed[[#This Row],[Category]],Code!$C$2:$D$5,2,0)</f>
        <v>O-102</v>
      </c>
      <c r="I1932" s="1" t="s">
        <v>70</v>
      </c>
      <c r="J1932" t="s">
        <v>427</v>
      </c>
      <c r="K1932" s="1">
        <v>46.51</v>
      </c>
      <c r="L1932" s="33">
        <f>Ahmed[[#This Row],[Sales]]*$L$1</f>
        <v>6976.5</v>
      </c>
      <c r="M1932" s="33"/>
      <c r="N193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32" s="33" t="str">
        <f>IF(Ahmed[[#This Row],[Sales]]&gt;=500,"High","low")</f>
        <v>low</v>
      </c>
      <c r="P1932" s="1">
        <v>1</v>
      </c>
      <c r="Q1932" s="1">
        <v>0</v>
      </c>
      <c r="R1932" s="2">
        <v>1.8603999999999985</v>
      </c>
      <c r="S1932" s="33">
        <f>Ahmed[[#This Row],[Profit]]-Ahmed[[#This Row],[Discount]]</f>
        <v>1.8603999999999985</v>
      </c>
    </row>
    <row r="1933" spans="1:19">
      <c r="A1933" s="1">
        <v>1931</v>
      </c>
      <c r="B1933" s="1" t="s">
        <v>48</v>
      </c>
      <c r="C1933" s="1" t="s">
        <v>92</v>
      </c>
      <c r="D1933" s="1" t="s">
        <v>89</v>
      </c>
      <c r="E1933" s="1" t="s">
        <v>90</v>
      </c>
      <c r="F1933" s="1" t="s">
        <v>61</v>
      </c>
      <c r="G1933" s="1" t="s">
        <v>76</v>
      </c>
      <c r="H1933" s="33" t="str">
        <f>VLOOKUP(Ahmed[[#This Row],[Category]],Code!$C$2:$D$5,2,0)</f>
        <v>T-103</v>
      </c>
      <c r="I1933" s="1" t="s">
        <v>77</v>
      </c>
      <c r="J1933" t="s">
        <v>1216</v>
      </c>
      <c r="K1933" s="1">
        <v>659.97600000000011</v>
      </c>
      <c r="L1933" s="33">
        <f>Ahmed[[#This Row],[Sales]]*$L$1</f>
        <v>98996.400000000023</v>
      </c>
      <c r="M1933" s="33"/>
      <c r="N193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33" s="33" t="str">
        <f>IF(Ahmed[[#This Row],[Sales]]&gt;=500,"High","low")</f>
        <v>High</v>
      </c>
      <c r="P1933" s="1">
        <v>3</v>
      </c>
      <c r="Q1933" s="1">
        <v>0.2</v>
      </c>
      <c r="R1933" s="2">
        <v>49.498199999999969</v>
      </c>
      <c r="S1933" s="33">
        <f>Ahmed[[#This Row],[Profit]]-Ahmed[[#This Row],[Discount]]</f>
        <v>49.298199999999966</v>
      </c>
    </row>
    <row r="1934" spans="1:19">
      <c r="A1934" s="1">
        <v>1932</v>
      </c>
      <c r="B1934" s="1" t="s">
        <v>48</v>
      </c>
      <c r="C1934" s="1" t="s">
        <v>49</v>
      </c>
      <c r="D1934" s="1" t="s">
        <v>293</v>
      </c>
      <c r="E1934" s="1" t="s">
        <v>180</v>
      </c>
      <c r="F1934" s="1" t="s">
        <v>61</v>
      </c>
      <c r="G1934" s="1" t="s">
        <v>76</v>
      </c>
      <c r="H1934" s="33" t="str">
        <f>VLOOKUP(Ahmed[[#This Row],[Category]],Code!$C$2:$D$5,2,0)</f>
        <v>T-103</v>
      </c>
      <c r="I1934" s="1" t="s">
        <v>77</v>
      </c>
      <c r="J1934" t="s">
        <v>1565</v>
      </c>
      <c r="K1934" s="1">
        <v>271.99200000000002</v>
      </c>
      <c r="L1934" s="33">
        <f>Ahmed[[#This Row],[Sales]]*$L$1</f>
        <v>40798.800000000003</v>
      </c>
      <c r="M1934" s="33"/>
      <c r="N193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34" s="33" t="str">
        <f>IF(Ahmed[[#This Row],[Sales]]&gt;=500,"High","low")</f>
        <v>low</v>
      </c>
      <c r="P1934" s="1">
        <v>1</v>
      </c>
      <c r="Q1934" s="1">
        <v>0.2</v>
      </c>
      <c r="R1934" s="2">
        <v>23.799300000000002</v>
      </c>
      <c r="S1934" s="33">
        <f>Ahmed[[#This Row],[Profit]]-Ahmed[[#This Row],[Discount]]</f>
        <v>23.599300000000003</v>
      </c>
    </row>
    <row r="1935" spans="1:19">
      <c r="A1935" s="1">
        <v>1933</v>
      </c>
      <c r="B1935" s="1" t="s">
        <v>48</v>
      </c>
      <c r="C1935" s="1" t="s">
        <v>49</v>
      </c>
      <c r="D1935" s="1" t="s">
        <v>1422</v>
      </c>
      <c r="E1935" s="1" t="s">
        <v>332</v>
      </c>
      <c r="F1935" s="1" t="s">
        <v>52</v>
      </c>
      <c r="G1935" s="1" t="s">
        <v>53</v>
      </c>
      <c r="H1935" s="33" t="str">
        <f>VLOOKUP(Ahmed[[#This Row],[Category]],Code!$C$2:$D$5,2,0)</f>
        <v>F-101</v>
      </c>
      <c r="I1935" s="1" t="s">
        <v>54</v>
      </c>
      <c r="J1935" t="s">
        <v>1566</v>
      </c>
      <c r="K1935" s="1">
        <v>145.74</v>
      </c>
      <c r="L1935" s="33">
        <f>Ahmed[[#This Row],[Sales]]*$L$1</f>
        <v>21861</v>
      </c>
      <c r="M1935" s="33"/>
      <c r="N193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35" s="33" t="str">
        <f>IF(Ahmed[[#This Row],[Sales]]&gt;=500,"High","low")</f>
        <v>low</v>
      </c>
      <c r="P1935" s="1">
        <v>3</v>
      </c>
      <c r="Q1935" s="1">
        <v>0</v>
      </c>
      <c r="R1935" s="2">
        <v>23.318400000000011</v>
      </c>
      <c r="S1935" s="33">
        <f>Ahmed[[#This Row],[Profit]]-Ahmed[[#This Row],[Discount]]</f>
        <v>23.318400000000011</v>
      </c>
    </row>
    <row r="1936" spans="1:19">
      <c r="A1936" s="1">
        <v>1934</v>
      </c>
      <c r="B1936" s="1" t="s">
        <v>48</v>
      </c>
      <c r="C1936" s="1" t="s">
        <v>49</v>
      </c>
      <c r="D1936" s="1" t="s">
        <v>1422</v>
      </c>
      <c r="E1936" s="1" t="s">
        <v>332</v>
      </c>
      <c r="F1936" s="1" t="s">
        <v>52</v>
      </c>
      <c r="G1936" s="1" t="s">
        <v>53</v>
      </c>
      <c r="H1936" s="33" t="str">
        <f>VLOOKUP(Ahmed[[#This Row],[Category]],Code!$C$2:$D$5,2,0)</f>
        <v>F-101</v>
      </c>
      <c r="I1936" s="1" t="s">
        <v>72</v>
      </c>
      <c r="J1936" t="s">
        <v>159</v>
      </c>
      <c r="K1936" s="1">
        <v>15.4</v>
      </c>
      <c r="L1936" s="33">
        <f>Ahmed[[#This Row],[Sales]]*$L$1</f>
        <v>2310</v>
      </c>
      <c r="M1936" s="33"/>
      <c r="N193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36" s="33" t="str">
        <f>IF(Ahmed[[#This Row],[Sales]]&gt;=500,"High","low")</f>
        <v>low</v>
      </c>
      <c r="P1936" s="1">
        <v>5</v>
      </c>
      <c r="Q1936" s="1">
        <v>0</v>
      </c>
      <c r="R1936" s="2">
        <v>7.3919999999999995</v>
      </c>
      <c r="S1936" s="33">
        <f>Ahmed[[#This Row],[Profit]]-Ahmed[[#This Row],[Discount]]</f>
        <v>7.3919999999999995</v>
      </c>
    </row>
    <row r="1937" spans="1:19">
      <c r="A1937" s="1">
        <v>1935</v>
      </c>
      <c r="B1937" s="1" t="s">
        <v>65</v>
      </c>
      <c r="C1937" s="1" t="s">
        <v>58</v>
      </c>
      <c r="D1937" s="1" t="s">
        <v>104</v>
      </c>
      <c r="E1937" s="1" t="s">
        <v>60</v>
      </c>
      <c r="F1937" s="1" t="s">
        <v>61</v>
      </c>
      <c r="G1937" s="1" t="s">
        <v>62</v>
      </c>
      <c r="H1937" s="33" t="str">
        <f>VLOOKUP(Ahmed[[#This Row],[Category]],Code!$C$2:$D$5,2,0)</f>
        <v>O-102</v>
      </c>
      <c r="I1937" s="1" t="s">
        <v>87</v>
      </c>
      <c r="J1937" t="s">
        <v>1524</v>
      </c>
      <c r="K1937" s="1">
        <v>244.54999999999998</v>
      </c>
      <c r="L1937" s="33">
        <f>Ahmed[[#This Row],[Sales]]*$L$1</f>
        <v>36682.5</v>
      </c>
      <c r="M1937" s="33"/>
      <c r="N193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37" s="33" t="str">
        <f>IF(Ahmed[[#This Row],[Sales]]&gt;=500,"High","low")</f>
        <v>low</v>
      </c>
      <c r="P1937" s="1">
        <v>5</v>
      </c>
      <c r="Q1937" s="1">
        <v>0</v>
      </c>
      <c r="R1937" s="2">
        <v>114.93849999999998</v>
      </c>
      <c r="S1937" s="33">
        <f>Ahmed[[#This Row],[Profit]]-Ahmed[[#This Row],[Discount]]</f>
        <v>114.93849999999998</v>
      </c>
    </row>
    <row r="1938" spans="1:19">
      <c r="A1938" s="1">
        <v>1936</v>
      </c>
      <c r="B1938" s="1" t="s">
        <v>65</v>
      </c>
      <c r="C1938" s="1" t="s">
        <v>58</v>
      </c>
      <c r="D1938" s="1" t="s">
        <v>104</v>
      </c>
      <c r="E1938" s="1" t="s">
        <v>60</v>
      </c>
      <c r="F1938" s="1" t="s">
        <v>61</v>
      </c>
      <c r="G1938" s="1" t="s">
        <v>76</v>
      </c>
      <c r="H1938" s="33" t="str">
        <f>VLOOKUP(Ahmed[[#This Row],[Category]],Code!$C$2:$D$5,2,0)</f>
        <v>T-103</v>
      </c>
      <c r="I1938" s="1" t="s">
        <v>118</v>
      </c>
      <c r="J1938" t="s">
        <v>1567</v>
      </c>
      <c r="K1938" s="1">
        <v>166.16</v>
      </c>
      <c r="L1938" s="33">
        <f>Ahmed[[#This Row],[Sales]]*$L$1</f>
        <v>24924</v>
      </c>
      <c r="M1938" s="33"/>
      <c r="N193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38" s="33" t="str">
        <f>IF(Ahmed[[#This Row],[Sales]]&gt;=500,"High","low")</f>
        <v>low</v>
      </c>
      <c r="P1938" s="1">
        <v>8</v>
      </c>
      <c r="Q1938" s="1">
        <v>0</v>
      </c>
      <c r="R1938" s="2">
        <v>59.817599999999999</v>
      </c>
      <c r="S1938" s="33">
        <f>Ahmed[[#This Row],[Profit]]-Ahmed[[#This Row],[Discount]]</f>
        <v>59.817599999999999</v>
      </c>
    </row>
    <row r="1939" spans="1:19">
      <c r="A1939" s="1">
        <v>1937</v>
      </c>
      <c r="B1939" s="1" t="s">
        <v>48</v>
      </c>
      <c r="C1939" s="1" t="s">
        <v>92</v>
      </c>
      <c r="D1939" s="1" t="s">
        <v>104</v>
      </c>
      <c r="E1939" s="1" t="s">
        <v>60</v>
      </c>
      <c r="F1939" s="1" t="s">
        <v>61</v>
      </c>
      <c r="G1939" s="1" t="s">
        <v>53</v>
      </c>
      <c r="H1939" s="33" t="str">
        <f>VLOOKUP(Ahmed[[#This Row],[Category]],Code!$C$2:$D$5,2,0)</f>
        <v>F-101</v>
      </c>
      <c r="I1939" s="1" t="s">
        <v>72</v>
      </c>
      <c r="J1939" t="s">
        <v>1186</v>
      </c>
      <c r="K1939" s="1">
        <v>14.73</v>
      </c>
      <c r="L1939" s="33">
        <f>Ahmed[[#This Row],[Sales]]*$L$1</f>
        <v>2209.5</v>
      </c>
      <c r="M1939" s="33"/>
      <c r="N193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39" s="33" t="str">
        <f>IF(Ahmed[[#This Row],[Sales]]&gt;=500,"High","low")</f>
        <v>low</v>
      </c>
      <c r="P1939" s="1">
        <v>3</v>
      </c>
      <c r="Q1939" s="1">
        <v>0</v>
      </c>
      <c r="R1939" s="2">
        <v>4.8608999999999991</v>
      </c>
      <c r="S1939" s="33">
        <f>Ahmed[[#This Row],[Profit]]-Ahmed[[#This Row],[Discount]]</f>
        <v>4.8608999999999991</v>
      </c>
    </row>
    <row r="1940" spans="1:19">
      <c r="A1940" s="1">
        <v>1938</v>
      </c>
      <c r="B1940" s="1" t="s">
        <v>65</v>
      </c>
      <c r="C1940" s="1" t="s">
        <v>49</v>
      </c>
      <c r="D1940" s="1" t="s">
        <v>1568</v>
      </c>
      <c r="E1940" s="1" t="s">
        <v>232</v>
      </c>
      <c r="F1940" s="1" t="s">
        <v>61</v>
      </c>
      <c r="G1940" s="1" t="s">
        <v>62</v>
      </c>
      <c r="H1940" s="33" t="str">
        <f>VLOOKUP(Ahmed[[#This Row],[Category]],Code!$C$2:$D$5,2,0)</f>
        <v>O-102</v>
      </c>
      <c r="I1940" s="1" t="s">
        <v>79</v>
      </c>
      <c r="J1940" t="s">
        <v>1569</v>
      </c>
      <c r="K1940" s="1">
        <v>19.968000000000004</v>
      </c>
      <c r="L1940" s="33">
        <f>Ahmed[[#This Row],[Sales]]*$L$1</f>
        <v>2995.2000000000007</v>
      </c>
      <c r="M1940" s="33"/>
      <c r="N194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40" s="33" t="str">
        <f>IF(Ahmed[[#This Row],[Sales]]&gt;=500,"High","low")</f>
        <v>low</v>
      </c>
      <c r="P1940" s="1">
        <v>2</v>
      </c>
      <c r="Q1940" s="1">
        <v>0.7</v>
      </c>
      <c r="R1940" s="2">
        <v>-13.311999999999998</v>
      </c>
      <c r="S1940" s="33">
        <f>Ahmed[[#This Row],[Profit]]-Ahmed[[#This Row],[Discount]]</f>
        <v>-14.011999999999997</v>
      </c>
    </row>
    <row r="1941" spans="1:19">
      <c r="A1941" s="1">
        <v>1939</v>
      </c>
      <c r="B1941" s="1" t="s">
        <v>65</v>
      </c>
      <c r="C1941" s="1" t="s">
        <v>49</v>
      </c>
      <c r="D1941" s="1" t="s">
        <v>1568</v>
      </c>
      <c r="E1941" s="1" t="s">
        <v>232</v>
      </c>
      <c r="F1941" s="1" t="s">
        <v>61</v>
      </c>
      <c r="G1941" s="1" t="s">
        <v>62</v>
      </c>
      <c r="H1941" s="33" t="str">
        <f>VLOOKUP(Ahmed[[#This Row],[Category]],Code!$C$2:$D$5,2,0)</f>
        <v>O-102</v>
      </c>
      <c r="I1941" s="1" t="s">
        <v>70</v>
      </c>
      <c r="J1941" t="s">
        <v>1570</v>
      </c>
      <c r="K1941" s="1">
        <v>33.488000000000007</v>
      </c>
      <c r="L1941" s="33">
        <f>Ahmed[[#This Row],[Sales]]*$L$1</f>
        <v>5023.2000000000007</v>
      </c>
      <c r="M1941" s="33"/>
      <c r="N194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41" s="33" t="str">
        <f>IF(Ahmed[[#This Row],[Sales]]&gt;=500,"High","low")</f>
        <v>low</v>
      </c>
      <c r="P1941" s="1">
        <v>7</v>
      </c>
      <c r="Q1941" s="1">
        <v>0.2</v>
      </c>
      <c r="R1941" s="2">
        <v>-1.2558000000000051</v>
      </c>
      <c r="S1941" s="33">
        <f>Ahmed[[#This Row],[Profit]]-Ahmed[[#This Row],[Discount]]</f>
        <v>-1.4558000000000051</v>
      </c>
    </row>
    <row r="1942" spans="1:19">
      <c r="A1942" s="1">
        <v>1940</v>
      </c>
      <c r="B1942" s="1" t="s">
        <v>65</v>
      </c>
      <c r="C1942" s="1" t="s">
        <v>49</v>
      </c>
      <c r="D1942" s="1" t="s">
        <v>1568</v>
      </c>
      <c r="E1942" s="1" t="s">
        <v>232</v>
      </c>
      <c r="F1942" s="1" t="s">
        <v>61</v>
      </c>
      <c r="G1942" s="1" t="s">
        <v>62</v>
      </c>
      <c r="H1942" s="33" t="str">
        <f>VLOOKUP(Ahmed[[#This Row],[Category]],Code!$C$2:$D$5,2,0)</f>
        <v>O-102</v>
      </c>
      <c r="I1942" s="1" t="s">
        <v>79</v>
      </c>
      <c r="J1942" t="s">
        <v>117</v>
      </c>
      <c r="K1942" s="1">
        <v>8.7360000000000024</v>
      </c>
      <c r="L1942" s="33">
        <f>Ahmed[[#This Row],[Sales]]*$L$1</f>
        <v>1310.4000000000003</v>
      </c>
      <c r="M1942" s="33"/>
      <c r="N194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942" s="33" t="str">
        <f>IF(Ahmed[[#This Row],[Sales]]&gt;=500,"High","low")</f>
        <v>low</v>
      </c>
      <c r="P1942" s="1">
        <v>4</v>
      </c>
      <c r="Q1942" s="1">
        <v>0.7</v>
      </c>
      <c r="R1942" s="2">
        <v>-6.1151999999999997</v>
      </c>
      <c r="S1942" s="33">
        <f>Ahmed[[#This Row],[Profit]]-Ahmed[[#This Row],[Discount]]</f>
        <v>-6.8151999999999999</v>
      </c>
    </row>
    <row r="1943" spans="1:19">
      <c r="A1943" s="1">
        <v>1941</v>
      </c>
      <c r="B1943" s="1" t="s">
        <v>65</v>
      </c>
      <c r="C1943" s="1" t="s">
        <v>49</v>
      </c>
      <c r="D1943" s="1" t="s">
        <v>1568</v>
      </c>
      <c r="E1943" s="1" t="s">
        <v>232</v>
      </c>
      <c r="F1943" s="1" t="s">
        <v>61</v>
      </c>
      <c r="G1943" s="1" t="s">
        <v>53</v>
      </c>
      <c r="H1943" s="33" t="str">
        <f>VLOOKUP(Ahmed[[#This Row],[Category]],Code!$C$2:$D$5,2,0)</f>
        <v>F-101</v>
      </c>
      <c r="I1943" s="1" t="s">
        <v>56</v>
      </c>
      <c r="J1943" t="s">
        <v>316</v>
      </c>
      <c r="K1943" s="1">
        <v>662.88</v>
      </c>
      <c r="L1943" s="33">
        <f>Ahmed[[#This Row],[Sales]]*$L$1</f>
        <v>99432</v>
      </c>
      <c r="M1943" s="33"/>
      <c r="N194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43" s="33" t="str">
        <f>IF(Ahmed[[#This Row],[Sales]]&gt;=500,"High","low")</f>
        <v>High</v>
      </c>
      <c r="P1943" s="1">
        <v>3</v>
      </c>
      <c r="Q1943" s="1">
        <v>0.2</v>
      </c>
      <c r="R1943" s="2">
        <v>74.573999999999955</v>
      </c>
      <c r="S1943" s="33">
        <f>Ahmed[[#This Row],[Profit]]-Ahmed[[#This Row],[Discount]]</f>
        <v>74.373999999999953</v>
      </c>
    </row>
    <row r="1944" spans="1:19">
      <c r="A1944" s="1">
        <v>1942</v>
      </c>
      <c r="B1944" s="1" t="s">
        <v>130</v>
      </c>
      <c r="C1944" s="1" t="s">
        <v>58</v>
      </c>
      <c r="D1944" s="1" t="s">
        <v>540</v>
      </c>
      <c r="E1944" s="1" t="s">
        <v>139</v>
      </c>
      <c r="F1944" s="1" t="s">
        <v>95</v>
      </c>
      <c r="G1944" s="1" t="s">
        <v>62</v>
      </c>
      <c r="H1944" s="33" t="str">
        <f>VLOOKUP(Ahmed[[#This Row],[Category]],Code!$C$2:$D$5,2,0)</f>
        <v>O-102</v>
      </c>
      <c r="I1944" s="1" t="s">
        <v>63</v>
      </c>
      <c r="J1944" t="s">
        <v>372</v>
      </c>
      <c r="K1944" s="1">
        <v>47.360000000000007</v>
      </c>
      <c r="L1944" s="33">
        <f>Ahmed[[#This Row],[Sales]]*$L$1</f>
        <v>7104.0000000000009</v>
      </c>
      <c r="M1944" s="33"/>
      <c r="N194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44" s="33" t="str">
        <f>IF(Ahmed[[#This Row],[Sales]]&gt;=500,"High","low")</f>
        <v>low</v>
      </c>
      <c r="P1944" s="1">
        <v>4</v>
      </c>
      <c r="Q1944" s="1">
        <v>0.2</v>
      </c>
      <c r="R1944" s="2">
        <v>17.759999999999998</v>
      </c>
      <c r="S1944" s="33">
        <f>Ahmed[[#This Row],[Profit]]-Ahmed[[#This Row],[Discount]]</f>
        <v>17.559999999999999</v>
      </c>
    </row>
    <row r="1945" spans="1:19">
      <c r="A1945" s="1">
        <v>1943</v>
      </c>
      <c r="B1945" s="1" t="s">
        <v>130</v>
      </c>
      <c r="C1945" s="1" t="s">
        <v>58</v>
      </c>
      <c r="D1945" s="1" t="s">
        <v>540</v>
      </c>
      <c r="E1945" s="1" t="s">
        <v>139</v>
      </c>
      <c r="F1945" s="1" t="s">
        <v>95</v>
      </c>
      <c r="G1945" s="1" t="s">
        <v>62</v>
      </c>
      <c r="H1945" s="33" t="str">
        <f>VLOOKUP(Ahmed[[#This Row],[Category]],Code!$C$2:$D$5,2,0)</f>
        <v>O-102</v>
      </c>
      <c r="I1945" s="1" t="s">
        <v>70</v>
      </c>
      <c r="J1945" t="s">
        <v>695</v>
      </c>
      <c r="K1945" s="1">
        <v>27.439999999999998</v>
      </c>
      <c r="L1945" s="33">
        <f>Ahmed[[#This Row],[Sales]]*$L$1</f>
        <v>4116</v>
      </c>
      <c r="M1945" s="33"/>
      <c r="N194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45" s="33" t="str">
        <f>IF(Ahmed[[#This Row],[Sales]]&gt;=500,"High","low")</f>
        <v>low</v>
      </c>
      <c r="P1945" s="1">
        <v>2</v>
      </c>
      <c r="Q1945" s="1">
        <v>0.2</v>
      </c>
      <c r="R1945" s="2">
        <v>2.4009999999999998</v>
      </c>
      <c r="S1945" s="33">
        <f>Ahmed[[#This Row],[Profit]]-Ahmed[[#This Row],[Discount]]</f>
        <v>2.2009999999999996</v>
      </c>
    </row>
    <row r="1946" spans="1:19">
      <c r="A1946" s="1">
        <v>1944</v>
      </c>
      <c r="B1946" s="1" t="s">
        <v>130</v>
      </c>
      <c r="C1946" s="1" t="s">
        <v>58</v>
      </c>
      <c r="D1946" s="1" t="s">
        <v>540</v>
      </c>
      <c r="E1946" s="1" t="s">
        <v>139</v>
      </c>
      <c r="F1946" s="1" t="s">
        <v>95</v>
      </c>
      <c r="G1946" s="1" t="s">
        <v>62</v>
      </c>
      <c r="H1946" s="33" t="str">
        <f>VLOOKUP(Ahmed[[#This Row],[Category]],Code!$C$2:$D$5,2,0)</f>
        <v>O-102</v>
      </c>
      <c r="I1946" s="1" t="s">
        <v>79</v>
      </c>
      <c r="J1946" t="s">
        <v>1041</v>
      </c>
      <c r="K1946" s="1">
        <v>3.2399999999999993</v>
      </c>
      <c r="L1946" s="33">
        <f>Ahmed[[#This Row],[Sales]]*$L$1</f>
        <v>485.99999999999989</v>
      </c>
      <c r="M1946" s="33"/>
      <c r="N1946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946" s="33" t="str">
        <f>IF(Ahmed[[#This Row],[Sales]]&gt;=500,"High","low")</f>
        <v>low</v>
      </c>
      <c r="P1946" s="1">
        <v>9</v>
      </c>
      <c r="Q1946" s="1">
        <v>0.8</v>
      </c>
      <c r="R1946" s="2">
        <v>-5.1840000000000011</v>
      </c>
      <c r="S1946" s="33">
        <f>Ahmed[[#This Row],[Profit]]-Ahmed[[#This Row],[Discount]]</f>
        <v>-5.9840000000000009</v>
      </c>
    </row>
    <row r="1947" spans="1:19">
      <c r="A1947" s="1">
        <v>1945</v>
      </c>
      <c r="B1947" s="1" t="s">
        <v>65</v>
      </c>
      <c r="C1947" s="1" t="s">
        <v>58</v>
      </c>
      <c r="D1947" s="1" t="s">
        <v>1404</v>
      </c>
      <c r="E1947" s="1" t="s">
        <v>94</v>
      </c>
      <c r="F1947" s="1" t="s">
        <v>95</v>
      </c>
      <c r="G1947" s="1" t="s">
        <v>76</v>
      </c>
      <c r="H1947" s="33" t="str">
        <f>VLOOKUP(Ahmed[[#This Row],[Category]],Code!$C$2:$D$5,2,0)</f>
        <v>T-103</v>
      </c>
      <c r="I1947" s="1" t="s">
        <v>118</v>
      </c>
      <c r="J1947" t="s">
        <v>1350</v>
      </c>
      <c r="K1947" s="1">
        <v>95.968000000000004</v>
      </c>
      <c r="L1947" s="33">
        <f>Ahmed[[#This Row],[Sales]]*$L$1</f>
        <v>14395.2</v>
      </c>
      <c r="M1947" s="33"/>
      <c r="N194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47" s="33" t="str">
        <f>IF(Ahmed[[#This Row],[Sales]]&gt;=500,"High","low")</f>
        <v>low</v>
      </c>
      <c r="P1947" s="1">
        <v>4</v>
      </c>
      <c r="Q1947" s="1">
        <v>0.2</v>
      </c>
      <c r="R1947" s="2">
        <v>26.391200000000001</v>
      </c>
      <c r="S1947" s="33">
        <f>Ahmed[[#This Row],[Profit]]-Ahmed[[#This Row],[Discount]]</f>
        <v>26.191200000000002</v>
      </c>
    </row>
    <row r="1948" spans="1:19">
      <c r="A1948" s="1">
        <v>1946</v>
      </c>
      <c r="B1948" s="1" t="s">
        <v>65</v>
      </c>
      <c r="C1948" s="1" t="s">
        <v>58</v>
      </c>
      <c r="D1948" s="1" t="s">
        <v>1404</v>
      </c>
      <c r="E1948" s="1" t="s">
        <v>94</v>
      </c>
      <c r="F1948" s="1" t="s">
        <v>95</v>
      </c>
      <c r="G1948" s="1" t="s">
        <v>62</v>
      </c>
      <c r="H1948" s="33" t="str">
        <f>VLOOKUP(Ahmed[[#This Row],[Category]],Code!$C$2:$D$5,2,0)</f>
        <v>O-102</v>
      </c>
      <c r="I1948" s="1" t="s">
        <v>87</v>
      </c>
      <c r="J1948" t="s">
        <v>1505</v>
      </c>
      <c r="K1948" s="1">
        <v>10.368000000000002</v>
      </c>
      <c r="L1948" s="33">
        <f>Ahmed[[#This Row],[Sales]]*$L$1</f>
        <v>1555.2000000000003</v>
      </c>
      <c r="M1948" s="33"/>
      <c r="N1948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948" s="33" t="str">
        <f>IF(Ahmed[[#This Row],[Sales]]&gt;=500,"High","low")</f>
        <v>low</v>
      </c>
      <c r="P1948" s="1">
        <v>2</v>
      </c>
      <c r="Q1948" s="1">
        <v>0.2</v>
      </c>
      <c r="R1948" s="2">
        <v>3.6288</v>
      </c>
      <c r="S1948" s="33">
        <f>Ahmed[[#This Row],[Profit]]-Ahmed[[#This Row],[Discount]]</f>
        <v>3.4287999999999998</v>
      </c>
    </row>
    <row r="1949" spans="1:19">
      <c r="A1949" s="1">
        <v>1947</v>
      </c>
      <c r="B1949" s="1" t="s">
        <v>65</v>
      </c>
      <c r="C1949" s="1" t="s">
        <v>58</v>
      </c>
      <c r="D1949" s="1" t="s">
        <v>161</v>
      </c>
      <c r="E1949" s="1" t="s">
        <v>162</v>
      </c>
      <c r="F1949" s="1" t="s">
        <v>114</v>
      </c>
      <c r="G1949" s="1" t="s">
        <v>62</v>
      </c>
      <c r="H1949" s="33" t="str">
        <f>VLOOKUP(Ahmed[[#This Row],[Category]],Code!$C$2:$D$5,2,0)</f>
        <v>O-102</v>
      </c>
      <c r="I1949" s="1" t="s">
        <v>74</v>
      </c>
      <c r="J1949" t="s">
        <v>538</v>
      </c>
      <c r="K1949" s="1">
        <v>23.1</v>
      </c>
      <c r="L1949" s="33">
        <f>Ahmed[[#This Row],[Sales]]*$L$1</f>
        <v>3465</v>
      </c>
      <c r="M1949" s="33"/>
      <c r="N194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49" s="33" t="str">
        <f>IF(Ahmed[[#This Row],[Sales]]&gt;=500,"High","low")</f>
        <v>low</v>
      </c>
      <c r="P1949" s="1">
        <v>2</v>
      </c>
      <c r="Q1949" s="1">
        <v>0</v>
      </c>
      <c r="R1949" s="2">
        <v>6.468</v>
      </c>
      <c r="S1949" s="33">
        <f>Ahmed[[#This Row],[Profit]]-Ahmed[[#This Row],[Discount]]</f>
        <v>6.468</v>
      </c>
    </row>
    <row r="1950" spans="1:19">
      <c r="A1950" s="1">
        <v>1948</v>
      </c>
      <c r="B1950" s="1" t="s">
        <v>65</v>
      </c>
      <c r="C1950" s="1" t="s">
        <v>58</v>
      </c>
      <c r="D1950" s="1" t="s">
        <v>161</v>
      </c>
      <c r="E1950" s="1" t="s">
        <v>162</v>
      </c>
      <c r="F1950" s="1" t="s">
        <v>114</v>
      </c>
      <c r="G1950" s="1" t="s">
        <v>53</v>
      </c>
      <c r="H1950" s="33" t="str">
        <f>VLOOKUP(Ahmed[[#This Row],[Category]],Code!$C$2:$D$5,2,0)</f>
        <v>F-101</v>
      </c>
      <c r="I1950" s="1" t="s">
        <v>72</v>
      </c>
      <c r="J1950" t="s">
        <v>1497</v>
      </c>
      <c r="K1950" s="1">
        <v>11.54</v>
      </c>
      <c r="L1950" s="33">
        <f>Ahmed[[#This Row],[Sales]]*$L$1</f>
        <v>1730.9999999999998</v>
      </c>
      <c r="M1950" s="33"/>
      <c r="N1950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950" s="33" t="str">
        <f>IF(Ahmed[[#This Row],[Sales]]&gt;=500,"High","low")</f>
        <v>low</v>
      </c>
      <c r="P1950" s="1">
        <v>2</v>
      </c>
      <c r="Q1950" s="1">
        <v>0</v>
      </c>
      <c r="R1950" s="2">
        <v>3.4619999999999997</v>
      </c>
      <c r="S1950" s="33">
        <f>Ahmed[[#This Row],[Profit]]-Ahmed[[#This Row],[Discount]]</f>
        <v>3.4619999999999997</v>
      </c>
    </row>
    <row r="1951" spans="1:19">
      <c r="A1951" s="1">
        <v>1949</v>
      </c>
      <c r="B1951" s="1" t="s">
        <v>65</v>
      </c>
      <c r="C1951" s="1" t="s">
        <v>58</v>
      </c>
      <c r="D1951" s="1" t="s">
        <v>161</v>
      </c>
      <c r="E1951" s="1" t="s">
        <v>162</v>
      </c>
      <c r="F1951" s="1" t="s">
        <v>114</v>
      </c>
      <c r="G1951" s="1" t="s">
        <v>53</v>
      </c>
      <c r="H1951" s="33" t="str">
        <f>VLOOKUP(Ahmed[[#This Row],[Category]],Code!$C$2:$D$5,2,0)</f>
        <v>F-101</v>
      </c>
      <c r="I1951" s="1" t="s">
        <v>68</v>
      </c>
      <c r="J1951" t="s">
        <v>637</v>
      </c>
      <c r="K1951" s="1">
        <v>254.52599999999998</v>
      </c>
      <c r="L1951" s="33">
        <f>Ahmed[[#This Row],[Sales]]*$L$1</f>
        <v>38178.899999999994</v>
      </c>
      <c r="M1951" s="33"/>
      <c r="N195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51" s="33" t="str">
        <f>IF(Ahmed[[#This Row],[Sales]]&gt;=500,"High","low")</f>
        <v>low</v>
      </c>
      <c r="P1951" s="1">
        <v>1</v>
      </c>
      <c r="Q1951" s="1">
        <v>0.4</v>
      </c>
      <c r="R1951" s="2">
        <v>-93.3262</v>
      </c>
      <c r="S1951" s="33">
        <f>Ahmed[[#This Row],[Profit]]-Ahmed[[#This Row],[Discount]]</f>
        <v>-93.726200000000006</v>
      </c>
    </row>
    <row r="1952" spans="1:19">
      <c r="A1952" s="1">
        <v>1950</v>
      </c>
      <c r="B1952" s="1" t="s">
        <v>65</v>
      </c>
      <c r="C1952" s="1" t="s">
        <v>58</v>
      </c>
      <c r="D1952" s="1" t="s">
        <v>161</v>
      </c>
      <c r="E1952" s="1" t="s">
        <v>162</v>
      </c>
      <c r="F1952" s="1" t="s">
        <v>114</v>
      </c>
      <c r="G1952" s="1" t="s">
        <v>62</v>
      </c>
      <c r="H1952" s="33" t="str">
        <f>VLOOKUP(Ahmed[[#This Row],[Category]],Code!$C$2:$D$5,2,0)</f>
        <v>O-102</v>
      </c>
      <c r="I1952" s="1" t="s">
        <v>81</v>
      </c>
      <c r="J1952" t="s">
        <v>226</v>
      </c>
      <c r="K1952" s="1">
        <v>12.98</v>
      </c>
      <c r="L1952" s="33">
        <f>Ahmed[[#This Row],[Sales]]*$L$1</f>
        <v>1947</v>
      </c>
      <c r="M1952" s="33"/>
      <c r="N1952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952" s="33" t="str">
        <f>IF(Ahmed[[#This Row],[Sales]]&gt;=500,"High","low")</f>
        <v>low</v>
      </c>
      <c r="P1952" s="1">
        <v>1</v>
      </c>
      <c r="Q1952" s="1">
        <v>0</v>
      </c>
      <c r="R1952" s="2">
        <v>3.7641999999999989</v>
      </c>
      <c r="S1952" s="33">
        <f>Ahmed[[#This Row],[Profit]]-Ahmed[[#This Row],[Discount]]</f>
        <v>3.7641999999999989</v>
      </c>
    </row>
    <row r="1953" spans="1:19">
      <c r="A1953" s="1">
        <v>1951</v>
      </c>
      <c r="B1953" s="1" t="s">
        <v>65</v>
      </c>
      <c r="C1953" s="1" t="s">
        <v>58</v>
      </c>
      <c r="D1953" s="1" t="s">
        <v>161</v>
      </c>
      <c r="E1953" s="1" t="s">
        <v>162</v>
      </c>
      <c r="F1953" s="1" t="s">
        <v>114</v>
      </c>
      <c r="G1953" s="1" t="s">
        <v>62</v>
      </c>
      <c r="H1953" s="33" t="str">
        <f>VLOOKUP(Ahmed[[#This Row],[Category]],Code!$C$2:$D$5,2,0)</f>
        <v>O-102</v>
      </c>
      <c r="I1953" s="1" t="s">
        <v>79</v>
      </c>
      <c r="J1953" t="s">
        <v>1242</v>
      </c>
      <c r="K1953" s="1">
        <v>26.432000000000002</v>
      </c>
      <c r="L1953" s="33">
        <f>Ahmed[[#This Row],[Sales]]*$L$1</f>
        <v>3964.8</v>
      </c>
      <c r="M1953" s="33"/>
      <c r="N195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53" s="33" t="str">
        <f>IF(Ahmed[[#This Row],[Sales]]&gt;=500,"High","low")</f>
        <v>low</v>
      </c>
      <c r="P1953" s="1">
        <v>8</v>
      </c>
      <c r="Q1953" s="1">
        <v>0.2</v>
      </c>
      <c r="R1953" s="2">
        <v>8.9207999999999998</v>
      </c>
      <c r="S1953" s="33">
        <f>Ahmed[[#This Row],[Profit]]-Ahmed[[#This Row],[Discount]]</f>
        <v>8.7208000000000006</v>
      </c>
    </row>
    <row r="1954" spans="1:19">
      <c r="A1954" s="1">
        <v>1952</v>
      </c>
      <c r="B1954" s="1" t="s">
        <v>65</v>
      </c>
      <c r="C1954" s="1" t="s">
        <v>58</v>
      </c>
      <c r="D1954" s="1" t="s">
        <v>161</v>
      </c>
      <c r="E1954" s="1" t="s">
        <v>162</v>
      </c>
      <c r="F1954" s="1" t="s">
        <v>114</v>
      </c>
      <c r="G1954" s="1" t="s">
        <v>76</v>
      </c>
      <c r="H1954" s="33" t="str">
        <f>VLOOKUP(Ahmed[[#This Row],[Category]],Code!$C$2:$D$5,2,0)</f>
        <v>T-103</v>
      </c>
      <c r="I1954" s="1" t="s">
        <v>77</v>
      </c>
      <c r="J1954" t="s">
        <v>1076</v>
      </c>
      <c r="K1954" s="1">
        <v>197.96999999999997</v>
      </c>
      <c r="L1954" s="33">
        <f>Ahmed[[#This Row],[Sales]]*$L$1</f>
        <v>29695.499999999996</v>
      </c>
      <c r="M1954" s="33"/>
      <c r="N195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54" s="33" t="str">
        <f>IF(Ahmed[[#This Row],[Sales]]&gt;=500,"High","low")</f>
        <v>low</v>
      </c>
      <c r="P1954" s="1">
        <v>3</v>
      </c>
      <c r="Q1954" s="1">
        <v>0</v>
      </c>
      <c r="R1954" s="2">
        <v>57.41129999999999</v>
      </c>
      <c r="S1954" s="33">
        <f>Ahmed[[#This Row],[Profit]]-Ahmed[[#This Row],[Discount]]</f>
        <v>57.41129999999999</v>
      </c>
    </row>
    <row r="1955" spans="1:19">
      <c r="A1955" s="1">
        <v>1953</v>
      </c>
      <c r="B1955" s="1" t="s">
        <v>65</v>
      </c>
      <c r="C1955" s="1" t="s">
        <v>58</v>
      </c>
      <c r="D1955" s="1" t="s">
        <v>161</v>
      </c>
      <c r="E1955" s="1" t="s">
        <v>162</v>
      </c>
      <c r="F1955" s="1" t="s">
        <v>114</v>
      </c>
      <c r="G1955" s="1" t="s">
        <v>62</v>
      </c>
      <c r="H1955" s="33" t="str">
        <f>VLOOKUP(Ahmed[[#This Row],[Category]],Code!$C$2:$D$5,2,0)</f>
        <v>O-102</v>
      </c>
      <c r="I1955" s="1" t="s">
        <v>63</v>
      </c>
      <c r="J1955" t="s">
        <v>1385</v>
      </c>
      <c r="K1955" s="1">
        <v>18.899999999999999</v>
      </c>
      <c r="L1955" s="33">
        <f>Ahmed[[#This Row],[Sales]]*$L$1</f>
        <v>2835</v>
      </c>
      <c r="M1955" s="33"/>
      <c r="N195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55" s="33" t="str">
        <f>IF(Ahmed[[#This Row],[Sales]]&gt;=500,"High","low")</f>
        <v>low</v>
      </c>
      <c r="P1955" s="1">
        <v>6</v>
      </c>
      <c r="Q1955" s="1">
        <v>0</v>
      </c>
      <c r="R1955" s="2">
        <v>9.0719999999999992</v>
      </c>
      <c r="S1955" s="33">
        <f>Ahmed[[#This Row],[Profit]]-Ahmed[[#This Row],[Discount]]</f>
        <v>9.0719999999999992</v>
      </c>
    </row>
    <row r="1956" spans="1:19">
      <c r="A1956" s="1">
        <v>1954</v>
      </c>
      <c r="B1956" s="1" t="s">
        <v>65</v>
      </c>
      <c r="C1956" s="1" t="s">
        <v>58</v>
      </c>
      <c r="D1956" s="1" t="s">
        <v>161</v>
      </c>
      <c r="E1956" s="1" t="s">
        <v>162</v>
      </c>
      <c r="F1956" s="1" t="s">
        <v>114</v>
      </c>
      <c r="G1956" s="1" t="s">
        <v>53</v>
      </c>
      <c r="H1956" s="33" t="str">
        <f>VLOOKUP(Ahmed[[#This Row],[Category]],Code!$C$2:$D$5,2,0)</f>
        <v>F-101</v>
      </c>
      <c r="I1956" s="1" t="s">
        <v>56</v>
      </c>
      <c r="J1956" t="s">
        <v>703</v>
      </c>
      <c r="K1956" s="1">
        <v>1282.4100000000001</v>
      </c>
      <c r="L1956" s="33">
        <f>Ahmed[[#This Row],[Sales]]*$L$1</f>
        <v>192361.5</v>
      </c>
      <c r="M1956" s="33"/>
      <c r="N195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56" s="33" t="str">
        <f>IF(Ahmed[[#This Row],[Sales]]&gt;=500,"High","low")</f>
        <v>High</v>
      </c>
      <c r="P1956" s="1">
        <v>5</v>
      </c>
      <c r="Q1956" s="1">
        <v>0.1</v>
      </c>
      <c r="R1956" s="2">
        <v>213.73500000000001</v>
      </c>
      <c r="S1956" s="33">
        <f>Ahmed[[#This Row],[Profit]]-Ahmed[[#This Row],[Discount]]</f>
        <v>213.63500000000002</v>
      </c>
    </row>
    <row r="1957" spans="1:19">
      <c r="A1957" s="1">
        <v>1955</v>
      </c>
      <c r="B1957" s="1" t="s">
        <v>65</v>
      </c>
      <c r="C1957" s="1" t="s">
        <v>58</v>
      </c>
      <c r="D1957" s="1" t="s">
        <v>161</v>
      </c>
      <c r="E1957" s="1" t="s">
        <v>162</v>
      </c>
      <c r="F1957" s="1" t="s">
        <v>114</v>
      </c>
      <c r="G1957" s="1" t="s">
        <v>62</v>
      </c>
      <c r="H1957" s="33" t="str">
        <f>VLOOKUP(Ahmed[[#This Row],[Category]],Code!$C$2:$D$5,2,0)</f>
        <v>O-102</v>
      </c>
      <c r="I1957" s="1" t="s">
        <v>74</v>
      </c>
      <c r="J1957" t="s">
        <v>1571</v>
      </c>
      <c r="K1957" s="1">
        <v>4.92</v>
      </c>
      <c r="L1957" s="33">
        <f>Ahmed[[#This Row],[Sales]]*$L$1</f>
        <v>738</v>
      </c>
      <c r="M1957" s="33"/>
      <c r="N1957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957" s="33" t="str">
        <f>IF(Ahmed[[#This Row],[Sales]]&gt;=500,"High","low")</f>
        <v>low</v>
      </c>
      <c r="P1957" s="1">
        <v>3</v>
      </c>
      <c r="Q1957" s="1">
        <v>0</v>
      </c>
      <c r="R1957" s="2">
        <v>2.2139999999999995</v>
      </c>
      <c r="S1957" s="33">
        <f>Ahmed[[#This Row],[Profit]]-Ahmed[[#This Row],[Discount]]</f>
        <v>2.2139999999999995</v>
      </c>
    </row>
    <row r="1958" spans="1:19">
      <c r="A1958" s="1">
        <v>1956</v>
      </c>
      <c r="B1958" s="1" t="s">
        <v>65</v>
      </c>
      <c r="C1958" s="1" t="s">
        <v>58</v>
      </c>
      <c r="D1958" s="1" t="s">
        <v>161</v>
      </c>
      <c r="E1958" s="1" t="s">
        <v>162</v>
      </c>
      <c r="F1958" s="1" t="s">
        <v>114</v>
      </c>
      <c r="G1958" s="1" t="s">
        <v>76</v>
      </c>
      <c r="H1958" s="33" t="str">
        <f>VLOOKUP(Ahmed[[#This Row],[Category]],Code!$C$2:$D$5,2,0)</f>
        <v>T-103</v>
      </c>
      <c r="I1958" s="1" t="s">
        <v>118</v>
      </c>
      <c r="J1958" t="s">
        <v>1572</v>
      </c>
      <c r="K1958" s="1">
        <v>238</v>
      </c>
      <c r="L1958" s="33">
        <f>Ahmed[[#This Row],[Sales]]*$L$1</f>
        <v>35700</v>
      </c>
      <c r="M1958" s="33"/>
      <c r="N195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58" s="33" t="str">
        <f>IF(Ahmed[[#This Row],[Sales]]&gt;=500,"High","low")</f>
        <v>low</v>
      </c>
      <c r="P1958" s="1">
        <v>2</v>
      </c>
      <c r="Q1958" s="1">
        <v>0</v>
      </c>
      <c r="R1958" s="2">
        <v>38.080000000000013</v>
      </c>
      <c r="S1958" s="33">
        <f>Ahmed[[#This Row],[Profit]]-Ahmed[[#This Row],[Discount]]</f>
        <v>38.080000000000013</v>
      </c>
    </row>
    <row r="1959" spans="1:19">
      <c r="A1959" s="1">
        <v>1957</v>
      </c>
      <c r="B1959" s="1" t="s">
        <v>65</v>
      </c>
      <c r="C1959" s="1" t="s">
        <v>58</v>
      </c>
      <c r="D1959" s="1" t="s">
        <v>161</v>
      </c>
      <c r="E1959" s="1" t="s">
        <v>162</v>
      </c>
      <c r="F1959" s="1" t="s">
        <v>114</v>
      </c>
      <c r="G1959" s="1" t="s">
        <v>76</v>
      </c>
      <c r="H1959" s="33" t="str">
        <f>VLOOKUP(Ahmed[[#This Row],[Category]],Code!$C$2:$D$5,2,0)</f>
        <v>T-103</v>
      </c>
      <c r="I1959" s="1" t="s">
        <v>118</v>
      </c>
      <c r="J1959" t="s">
        <v>375</v>
      </c>
      <c r="K1959" s="1">
        <v>167.97</v>
      </c>
      <c r="L1959" s="33">
        <f>Ahmed[[#This Row],[Sales]]*$L$1</f>
        <v>25195.5</v>
      </c>
      <c r="M1959" s="33"/>
      <c r="N195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59" s="33" t="str">
        <f>IF(Ahmed[[#This Row],[Sales]]&gt;=500,"High","low")</f>
        <v>low</v>
      </c>
      <c r="P1959" s="1">
        <v>3</v>
      </c>
      <c r="Q1959" s="1">
        <v>0</v>
      </c>
      <c r="R1959" s="2">
        <v>40.31280000000001</v>
      </c>
      <c r="S1959" s="33">
        <f>Ahmed[[#This Row],[Profit]]-Ahmed[[#This Row],[Discount]]</f>
        <v>40.31280000000001</v>
      </c>
    </row>
    <row r="1960" spans="1:19">
      <c r="A1960" s="1">
        <v>1958</v>
      </c>
      <c r="B1960" s="1" t="s">
        <v>65</v>
      </c>
      <c r="C1960" s="1" t="s">
        <v>58</v>
      </c>
      <c r="D1960" s="1" t="s">
        <v>161</v>
      </c>
      <c r="E1960" s="1" t="s">
        <v>162</v>
      </c>
      <c r="F1960" s="1" t="s">
        <v>114</v>
      </c>
      <c r="G1960" s="1" t="s">
        <v>62</v>
      </c>
      <c r="H1960" s="33" t="str">
        <f>VLOOKUP(Ahmed[[#This Row],[Category]],Code!$C$2:$D$5,2,0)</f>
        <v>O-102</v>
      </c>
      <c r="I1960" s="1" t="s">
        <v>87</v>
      </c>
      <c r="J1960" t="s">
        <v>1471</v>
      </c>
      <c r="K1960" s="1">
        <v>17.12</v>
      </c>
      <c r="L1960" s="33">
        <f>Ahmed[[#This Row],[Sales]]*$L$1</f>
        <v>2568</v>
      </c>
      <c r="M1960" s="33"/>
      <c r="N196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60" s="33" t="str">
        <f>IF(Ahmed[[#This Row],[Sales]]&gt;=500,"High","low")</f>
        <v>low</v>
      </c>
      <c r="P1960" s="1">
        <v>4</v>
      </c>
      <c r="Q1960" s="1">
        <v>0</v>
      </c>
      <c r="R1960" s="2">
        <v>7.7039999999999988</v>
      </c>
      <c r="S1960" s="33">
        <f>Ahmed[[#This Row],[Profit]]-Ahmed[[#This Row],[Discount]]</f>
        <v>7.7039999999999988</v>
      </c>
    </row>
    <row r="1961" spans="1:19">
      <c r="A1961" s="1">
        <v>1959</v>
      </c>
      <c r="B1961" s="1" t="s">
        <v>48</v>
      </c>
      <c r="C1961" s="1" t="s">
        <v>49</v>
      </c>
      <c r="D1961" s="1" t="s">
        <v>183</v>
      </c>
      <c r="E1961" s="1" t="s">
        <v>284</v>
      </c>
      <c r="F1961" s="1" t="s">
        <v>95</v>
      </c>
      <c r="G1961" s="1" t="s">
        <v>62</v>
      </c>
      <c r="H1961" s="33" t="str">
        <f>VLOOKUP(Ahmed[[#This Row],[Category]],Code!$C$2:$D$5,2,0)</f>
        <v>O-102</v>
      </c>
      <c r="I1961" s="1" t="s">
        <v>79</v>
      </c>
      <c r="J1961" t="s">
        <v>1104</v>
      </c>
      <c r="K1961" s="1">
        <v>16.200000000000003</v>
      </c>
      <c r="L1961" s="33">
        <f>Ahmed[[#This Row],[Sales]]*$L$1</f>
        <v>2430.0000000000005</v>
      </c>
      <c r="M1961" s="33"/>
      <c r="N196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61" s="33" t="str">
        <f>IF(Ahmed[[#This Row],[Sales]]&gt;=500,"High","low")</f>
        <v>low</v>
      </c>
      <c r="P1961" s="1">
        <v>3</v>
      </c>
      <c r="Q1961" s="1">
        <v>0</v>
      </c>
      <c r="R1961" s="2">
        <v>7.7759999999999998</v>
      </c>
      <c r="S1961" s="33">
        <f>Ahmed[[#This Row],[Profit]]-Ahmed[[#This Row],[Discount]]</f>
        <v>7.7759999999999998</v>
      </c>
    </row>
    <row r="1962" spans="1:19">
      <c r="A1962" s="1">
        <v>1960</v>
      </c>
      <c r="B1962" s="1" t="s">
        <v>48</v>
      </c>
      <c r="C1962" s="1" t="s">
        <v>49</v>
      </c>
      <c r="D1962" s="1" t="s">
        <v>183</v>
      </c>
      <c r="E1962" s="1" t="s">
        <v>284</v>
      </c>
      <c r="F1962" s="1" t="s">
        <v>95</v>
      </c>
      <c r="G1962" s="1" t="s">
        <v>62</v>
      </c>
      <c r="H1962" s="33" t="str">
        <f>VLOOKUP(Ahmed[[#This Row],[Category]],Code!$C$2:$D$5,2,0)</f>
        <v>O-102</v>
      </c>
      <c r="I1962" s="1" t="s">
        <v>81</v>
      </c>
      <c r="J1962" t="s">
        <v>1573</v>
      </c>
      <c r="K1962" s="1">
        <v>33.99</v>
      </c>
      <c r="L1962" s="33">
        <f>Ahmed[[#This Row],[Sales]]*$L$1</f>
        <v>5098.5</v>
      </c>
      <c r="M1962" s="33"/>
      <c r="N196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62" s="33" t="str">
        <f>IF(Ahmed[[#This Row],[Sales]]&gt;=500,"High","low")</f>
        <v>low</v>
      </c>
      <c r="P1962" s="1">
        <v>3</v>
      </c>
      <c r="Q1962" s="1">
        <v>0</v>
      </c>
      <c r="R1962" s="2">
        <v>14.615700000000004</v>
      </c>
      <c r="S1962" s="33">
        <f>Ahmed[[#This Row],[Profit]]-Ahmed[[#This Row],[Discount]]</f>
        <v>14.615700000000004</v>
      </c>
    </row>
    <row r="1963" spans="1:19">
      <c r="A1963" s="1">
        <v>1961</v>
      </c>
      <c r="B1963" s="1" t="s">
        <v>48</v>
      </c>
      <c r="C1963" s="1" t="s">
        <v>49</v>
      </c>
      <c r="D1963" s="1" t="s">
        <v>183</v>
      </c>
      <c r="E1963" s="1" t="s">
        <v>284</v>
      </c>
      <c r="F1963" s="1" t="s">
        <v>95</v>
      </c>
      <c r="G1963" s="1" t="s">
        <v>76</v>
      </c>
      <c r="H1963" s="33" t="str">
        <f>VLOOKUP(Ahmed[[#This Row],[Category]],Code!$C$2:$D$5,2,0)</f>
        <v>T-103</v>
      </c>
      <c r="I1963" s="1" t="s">
        <v>118</v>
      </c>
      <c r="J1963" t="s">
        <v>1441</v>
      </c>
      <c r="K1963" s="1">
        <v>296.84999999999997</v>
      </c>
      <c r="L1963" s="33">
        <f>Ahmed[[#This Row],[Sales]]*$L$1</f>
        <v>44527.499999999993</v>
      </c>
      <c r="M1963" s="33"/>
      <c r="N196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63" s="33" t="str">
        <f>IF(Ahmed[[#This Row],[Sales]]&gt;=500,"High","low")</f>
        <v>low</v>
      </c>
      <c r="P1963" s="1">
        <v>5</v>
      </c>
      <c r="Q1963" s="1">
        <v>0</v>
      </c>
      <c r="R1963" s="2">
        <v>53.432999999999993</v>
      </c>
      <c r="S1963" s="33">
        <f>Ahmed[[#This Row],[Profit]]-Ahmed[[#This Row],[Discount]]</f>
        <v>53.432999999999993</v>
      </c>
    </row>
    <row r="1964" spans="1:19">
      <c r="A1964" s="1">
        <v>1962</v>
      </c>
      <c r="B1964" s="1" t="s">
        <v>48</v>
      </c>
      <c r="C1964" s="1" t="s">
        <v>49</v>
      </c>
      <c r="D1964" s="1" t="s">
        <v>183</v>
      </c>
      <c r="E1964" s="1" t="s">
        <v>284</v>
      </c>
      <c r="F1964" s="1" t="s">
        <v>95</v>
      </c>
      <c r="G1964" s="1" t="s">
        <v>76</v>
      </c>
      <c r="H1964" s="33" t="str">
        <f>VLOOKUP(Ahmed[[#This Row],[Category]],Code!$C$2:$D$5,2,0)</f>
        <v>T-103</v>
      </c>
      <c r="I1964" s="1" t="s">
        <v>118</v>
      </c>
      <c r="J1964" t="s">
        <v>1574</v>
      </c>
      <c r="K1964" s="1">
        <v>112.80000000000001</v>
      </c>
      <c r="L1964" s="33">
        <f>Ahmed[[#This Row],[Sales]]*$L$1</f>
        <v>16920</v>
      </c>
      <c r="M1964" s="33"/>
      <c r="N196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64" s="33" t="str">
        <f>IF(Ahmed[[#This Row],[Sales]]&gt;=500,"High","low")</f>
        <v>low</v>
      </c>
      <c r="P1964" s="1">
        <v>6</v>
      </c>
      <c r="Q1964" s="1">
        <v>0</v>
      </c>
      <c r="R1964" s="2">
        <v>6.7680000000000007</v>
      </c>
      <c r="S1964" s="33">
        <f>Ahmed[[#This Row],[Profit]]-Ahmed[[#This Row],[Discount]]</f>
        <v>6.7680000000000007</v>
      </c>
    </row>
    <row r="1965" spans="1:19">
      <c r="A1965" s="1">
        <v>1963</v>
      </c>
      <c r="B1965" s="1" t="s">
        <v>48</v>
      </c>
      <c r="C1965" s="1" t="s">
        <v>49</v>
      </c>
      <c r="D1965" s="1" t="s">
        <v>183</v>
      </c>
      <c r="E1965" s="1" t="s">
        <v>284</v>
      </c>
      <c r="F1965" s="1" t="s">
        <v>95</v>
      </c>
      <c r="G1965" s="1" t="s">
        <v>62</v>
      </c>
      <c r="H1965" s="33" t="str">
        <f>VLOOKUP(Ahmed[[#This Row],[Category]],Code!$C$2:$D$5,2,0)</f>
        <v>O-102</v>
      </c>
      <c r="I1965" s="1" t="s">
        <v>79</v>
      </c>
      <c r="J1965" t="s">
        <v>1575</v>
      </c>
      <c r="K1965" s="1">
        <v>13.71</v>
      </c>
      <c r="L1965" s="33">
        <f>Ahmed[[#This Row],[Sales]]*$L$1</f>
        <v>2056.5</v>
      </c>
      <c r="M1965" s="33"/>
      <c r="N196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65" s="33" t="str">
        <f>IF(Ahmed[[#This Row],[Sales]]&gt;=500,"High","low")</f>
        <v>low</v>
      </c>
      <c r="P1965" s="1">
        <v>3</v>
      </c>
      <c r="Q1965" s="1">
        <v>0</v>
      </c>
      <c r="R1965" s="2">
        <v>6.5808</v>
      </c>
      <c r="S1965" s="33">
        <f>Ahmed[[#This Row],[Profit]]-Ahmed[[#This Row],[Discount]]</f>
        <v>6.5808</v>
      </c>
    </row>
    <row r="1966" spans="1:19">
      <c r="A1966" s="1">
        <v>1964</v>
      </c>
      <c r="B1966" s="1" t="s">
        <v>48</v>
      </c>
      <c r="C1966" s="1" t="s">
        <v>49</v>
      </c>
      <c r="D1966" s="1" t="s">
        <v>183</v>
      </c>
      <c r="E1966" s="1" t="s">
        <v>284</v>
      </c>
      <c r="F1966" s="1" t="s">
        <v>95</v>
      </c>
      <c r="G1966" s="1" t="s">
        <v>62</v>
      </c>
      <c r="H1966" s="33" t="str">
        <f>VLOOKUP(Ahmed[[#This Row],[Category]],Code!$C$2:$D$5,2,0)</f>
        <v>O-102</v>
      </c>
      <c r="I1966" s="1" t="s">
        <v>87</v>
      </c>
      <c r="J1966" t="s">
        <v>1362</v>
      </c>
      <c r="K1966" s="1">
        <v>24.900000000000002</v>
      </c>
      <c r="L1966" s="33">
        <f>Ahmed[[#This Row],[Sales]]*$L$1</f>
        <v>3735.0000000000005</v>
      </c>
      <c r="M1966" s="33"/>
      <c r="N196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66" s="33" t="str">
        <f>IF(Ahmed[[#This Row],[Sales]]&gt;=500,"High","low")</f>
        <v>low</v>
      </c>
      <c r="P1966" s="1">
        <v>5</v>
      </c>
      <c r="Q1966" s="1">
        <v>0</v>
      </c>
      <c r="R1966" s="2">
        <v>11.703000000000001</v>
      </c>
      <c r="S1966" s="33">
        <f>Ahmed[[#This Row],[Profit]]-Ahmed[[#This Row],[Discount]]</f>
        <v>11.703000000000001</v>
      </c>
    </row>
    <row r="1967" spans="1:19">
      <c r="A1967" s="1">
        <v>1965</v>
      </c>
      <c r="B1967" s="1" t="s">
        <v>48</v>
      </c>
      <c r="C1967" s="1" t="s">
        <v>49</v>
      </c>
      <c r="D1967" s="1" t="s">
        <v>183</v>
      </c>
      <c r="E1967" s="1" t="s">
        <v>284</v>
      </c>
      <c r="F1967" s="1" t="s">
        <v>95</v>
      </c>
      <c r="G1967" s="1" t="s">
        <v>62</v>
      </c>
      <c r="H1967" s="33" t="str">
        <f>VLOOKUP(Ahmed[[#This Row],[Category]],Code!$C$2:$D$5,2,0)</f>
        <v>O-102</v>
      </c>
      <c r="I1967" s="1" t="s">
        <v>70</v>
      </c>
      <c r="J1967" t="s">
        <v>890</v>
      </c>
      <c r="K1967" s="1">
        <v>286.29000000000002</v>
      </c>
      <c r="L1967" s="33">
        <f>Ahmed[[#This Row],[Sales]]*$L$1</f>
        <v>42943.5</v>
      </c>
      <c r="M1967" s="33"/>
      <c r="N196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67" s="33" t="str">
        <f>IF(Ahmed[[#This Row],[Sales]]&gt;=500,"High","low")</f>
        <v>low</v>
      </c>
      <c r="P1967" s="1">
        <v>3</v>
      </c>
      <c r="Q1967" s="1">
        <v>0</v>
      </c>
      <c r="R1967" s="2">
        <v>17.177399999999977</v>
      </c>
      <c r="S1967" s="33">
        <f>Ahmed[[#This Row],[Profit]]-Ahmed[[#This Row],[Discount]]</f>
        <v>17.177399999999977</v>
      </c>
    </row>
    <row r="1968" spans="1:19">
      <c r="A1968" s="1">
        <v>1966</v>
      </c>
      <c r="B1968" s="1" t="s">
        <v>48</v>
      </c>
      <c r="C1968" s="1" t="s">
        <v>49</v>
      </c>
      <c r="D1968" s="1" t="s">
        <v>183</v>
      </c>
      <c r="E1968" s="1" t="s">
        <v>284</v>
      </c>
      <c r="F1968" s="1" t="s">
        <v>95</v>
      </c>
      <c r="G1968" s="1" t="s">
        <v>62</v>
      </c>
      <c r="H1968" s="33" t="str">
        <f>VLOOKUP(Ahmed[[#This Row],[Category]],Code!$C$2:$D$5,2,0)</f>
        <v>O-102</v>
      </c>
      <c r="I1968" s="1" t="s">
        <v>81</v>
      </c>
      <c r="J1968" t="s">
        <v>1576</v>
      </c>
      <c r="K1968" s="1">
        <v>24.18</v>
      </c>
      <c r="L1968" s="33">
        <f>Ahmed[[#This Row],[Sales]]*$L$1</f>
        <v>3627</v>
      </c>
      <c r="M1968" s="33"/>
      <c r="N196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68" s="33" t="str">
        <f>IF(Ahmed[[#This Row],[Sales]]&gt;=500,"High","low")</f>
        <v>low</v>
      </c>
      <c r="P1968" s="1">
        <v>2</v>
      </c>
      <c r="Q1968" s="1">
        <v>0</v>
      </c>
      <c r="R1968" s="2">
        <v>7.2539999999999978</v>
      </c>
      <c r="S1968" s="33">
        <f>Ahmed[[#This Row],[Profit]]-Ahmed[[#This Row],[Discount]]</f>
        <v>7.2539999999999978</v>
      </c>
    </row>
    <row r="1969" spans="1:19">
      <c r="A1969" s="1">
        <v>1967</v>
      </c>
      <c r="B1969" s="1" t="s">
        <v>65</v>
      </c>
      <c r="C1969" s="1" t="s">
        <v>49</v>
      </c>
      <c r="D1969" s="1" t="s">
        <v>1577</v>
      </c>
      <c r="E1969" s="1" t="s">
        <v>351</v>
      </c>
      <c r="F1969" s="1" t="s">
        <v>114</v>
      </c>
      <c r="G1969" s="1" t="s">
        <v>76</v>
      </c>
      <c r="H1969" s="33" t="str">
        <f>VLOOKUP(Ahmed[[#This Row],[Category]],Code!$C$2:$D$5,2,0)</f>
        <v>T-103</v>
      </c>
      <c r="I1969" s="1" t="s">
        <v>77</v>
      </c>
      <c r="J1969" t="s">
        <v>787</v>
      </c>
      <c r="K1969" s="1">
        <v>281.96999999999997</v>
      </c>
      <c r="L1969" s="33">
        <f>Ahmed[[#This Row],[Sales]]*$L$1</f>
        <v>42295.499999999993</v>
      </c>
      <c r="M1969" s="33"/>
      <c r="N196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69" s="33" t="str">
        <f>IF(Ahmed[[#This Row],[Sales]]&gt;=500,"High","low")</f>
        <v>low</v>
      </c>
      <c r="P1969" s="1">
        <v>3</v>
      </c>
      <c r="Q1969" s="1">
        <v>0</v>
      </c>
      <c r="R1969" s="2">
        <v>78.951599999999999</v>
      </c>
      <c r="S1969" s="33">
        <f>Ahmed[[#This Row],[Profit]]-Ahmed[[#This Row],[Discount]]</f>
        <v>78.951599999999999</v>
      </c>
    </row>
    <row r="1970" spans="1:19">
      <c r="A1970" s="1">
        <v>1968</v>
      </c>
      <c r="B1970" s="1" t="s">
        <v>65</v>
      </c>
      <c r="C1970" s="1" t="s">
        <v>49</v>
      </c>
      <c r="D1970" s="1" t="s">
        <v>1577</v>
      </c>
      <c r="E1970" s="1" t="s">
        <v>351</v>
      </c>
      <c r="F1970" s="1" t="s">
        <v>114</v>
      </c>
      <c r="G1970" s="1" t="s">
        <v>62</v>
      </c>
      <c r="H1970" s="33" t="str">
        <f>VLOOKUP(Ahmed[[#This Row],[Category]],Code!$C$2:$D$5,2,0)</f>
        <v>O-102</v>
      </c>
      <c r="I1970" s="1" t="s">
        <v>278</v>
      </c>
      <c r="J1970" t="s">
        <v>1578</v>
      </c>
      <c r="K1970" s="1">
        <v>69.5</v>
      </c>
      <c r="L1970" s="33">
        <f>Ahmed[[#This Row],[Sales]]*$L$1</f>
        <v>10425</v>
      </c>
      <c r="M1970" s="33"/>
      <c r="N197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70" s="33" t="str">
        <f>IF(Ahmed[[#This Row],[Sales]]&gt;=500,"High","low")</f>
        <v>low</v>
      </c>
      <c r="P1970" s="1">
        <v>5</v>
      </c>
      <c r="Q1970" s="1">
        <v>0</v>
      </c>
      <c r="R1970" s="2">
        <v>20.154999999999994</v>
      </c>
      <c r="S1970" s="33">
        <f>Ahmed[[#This Row],[Profit]]-Ahmed[[#This Row],[Discount]]</f>
        <v>20.154999999999994</v>
      </c>
    </row>
    <row r="1971" spans="1:19">
      <c r="A1971" s="1">
        <v>1969</v>
      </c>
      <c r="B1971" s="1" t="s">
        <v>65</v>
      </c>
      <c r="C1971" s="1" t="s">
        <v>49</v>
      </c>
      <c r="D1971" s="1" t="s">
        <v>1577</v>
      </c>
      <c r="E1971" s="1" t="s">
        <v>351</v>
      </c>
      <c r="F1971" s="1" t="s">
        <v>114</v>
      </c>
      <c r="G1971" s="1" t="s">
        <v>62</v>
      </c>
      <c r="H1971" s="33" t="str">
        <f>VLOOKUP(Ahmed[[#This Row],[Category]],Code!$C$2:$D$5,2,0)</f>
        <v>O-102</v>
      </c>
      <c r="I1971" s="1" t="s">
        <v>87</v>
      </c>
      <c r="J1971" t="s">
        <v>321</v>
      </c>
      <c r="K1971" s="1">
        <v>166.44</v>
      </c>
      <c r="L1971" s="33">
        <f>Ahmed[[#This Row],[Sales]]*$L$1</f>
        <v>24966</v>
      </c>
      <c r="M1971" s="33"/>
      <c r="N197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71" s="33" t="str">
        <f>IF(Ahmed[[#This Row],[Sales]]&gt;=500,"High","low")</f>
        <v>low</v>
      </c>
      <c r="P1971" s="1">
        <v>3</v>
      </c>
      <c r="Q1971" s="1">
        <v>0</v>
      </c>
      <c r="R1971" s="2">
        <v>79.891199999999998</v>
      </c>
      <c r="S1971" s="33">
        <f>Ahmed[[#This Row],[Profit]]-Ahmed[[#This Row],[Discount]]</f>
        <v>79.891199999999998</v>
      </c>
    </row>
    <row r="1972" spans="1:19">
      <c r="A1972" s="1">
        <v>1970</v>
      </c>
      <c r="B1972" s="1" t="s">
        <v>65</v>
      </c>
      <c r="C1972" s="1" t="s">
        <v>49</v>
      </c>
      <c r="D1972" s="1" t="s">
        <v>1495</v>
      </c>
      <c r="E1972" s="1" t="s">
        <v>302</v>
      </c>
      <c r="F1972" s="1" t="s">
        <v>95</v>
      </c>
      <c r="G1972" s="1" t="s">
        <v>76</v>
      </c>
      <c r="H1972" s="33" t="str">
        <f>VLOOKUP(Ahmed[[#This Row],[Category]],Code!$C$2:$D$5,2,0)</f>
        <v>T-103</v>
      </c>
      <c r="I1972" s="1" t="s">
        <v>118</v>
      </c>
      <c r="J1972" t="s">
        <v>330</v>
      </c>
      <c r="K1972" s="1">
        <v>291.95999999999998</v>
      </c>
      <c r="L1972" s="33">
        <f>Ahmed[[#This Row],[Sales]]*$L$1</f>
        <v>43794</v>
      </c>
      <c r="M1972" s="33"/>
      <c r="N197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72" s="33" t="str">
        <f>IF(Ahmed[[#This Row],[Sales]]&gt;=500,"High","low")</f>
        <v>low</v>
      </c>
      <c r="P1972" s="1">
        <v>4</v>
      </c>
      <c r="Q1972" s="1">
        <v>0</v>
      </c>
      <c r="R1972" s="2">
        <v>102.18599999999998</v>
      </c>
      <c r="S1972" s="33">
        <f>Ahmed[[#This Row],[Profit]]-Ahmed[[#This Row],[Discount]]</f>
        <v>102.18599999999998</v>
      </c>
    </row>
    <row r="1973" spans="1:19">
      <c r="A1973" s="1">
        <v>1971</v>
      </c>
      <c r="B1973" s="1" t="s">
        <v>65</v>
      </c>
      <c r="C1973" s="1" t="s">
        <v>92</v>
      </c>
      <c r="D1973" s="1" t="s">
        <v>177</v>
      </c>
      <c r="E1973" s="1" t="s">
        <v>139</v>
      </c>
      <c r="F1973" s="1" t="s">
        <v>95</v>
      </c>
      <c r="G1973" s="1" t="s">
        <v>62</v>
      </c>
      <c r="H1973" s="33" t="str">
        <f>VLOOKUP(Ahmed[[#This Row],[Category]],Code!$C$2:$D$5,2,0)</f>
        <v>O-102</v>
      </c>
      <c r="I1973" s="1" t="s">
        <v>74</v>
      </c>
      <c r="J1973" t="s">
        <v>1482</v>
      </c>
      <c r="K1973" s="1">
        <v>6.4080000000000004</v>
      </c>
      <c r="L1973" s="33">
        <f>Ahmed[[#This Row],[Sales]]*$L$1</f>
        <v>961.2</v>
      </c>
      <c r="M1973" s="33"/>
      <c r="N1973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973" s="33" t="str">
        <f>IF(Ahmed[[#This Row],[Sales]]&gt;=500,"High","low")</f>
        <v>low</v>
      </c>
      <c r="P1973" s="1">
        <v>3</v>
      </c>
      <c r="Q1973" s="1">
        <v>0.2</v>
      </c>
      <c r="R1973" s="2">
        <v>0.64079999999999981</v>
      </c>
      <c r="S1973" s="33">
        <f>Ahmed[[#This Row],[Profit]]-Ahmed[[#This Row],[Discount]]</f>
        <v>0.4407999999999998</v>
      </c>
    </row>
    <row r="1974" spans="1:19">
      <c r="A1974" s="1">
        <v>1972</v>
      </c>
      <c r="B1974" s="1" t="s">
        <v>65</v>
      </c>
      <c r="C1974" s="1" t="s">
        <v>92</v>
      </c>
      <c r="D1974" s="1" t="s">
        <v>177</v>
      </c>
      <c r="E1974" s="1" t="s">
        <v>139</v>
      </c>
      <c r="F1974" s="1" t="s">
        <v>95</v>
      </c>
      <c r="G1974" s="1" t="s">
        <v>76</v>
      </c>
      <c r="H1974" s="33" t="str">
        <f>VLOOKUP(Ahmed[[#This Row],[Category]],Code!$C$2:$D$5,2,0)</f>
        <v>T-103</v>
      </c>
      <c r="I1974" s="1" t="s">
        <v>118</v>
      </c>
      <c r="J1974" t="s">
        <v>330</v>
      </c>
      <c r="K1974" s="1">
        <v>408.74399999999997</v>
      </c>
      <c r="L1974" s="33">
        <f>Ahmed[[#This Row],[Sales]]*$L$1</f>
        <v>61311.6</v>
      </c>
      <c r="M1974" s="33"/>
      <c r="N1974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74" s="33" t="str">
        <f>IF(Ahmed[[#This Row],[Sales]]&gt;=500,"High","low")</f>
        <v>low</v>
      </c>
      <c r="P1974" s="1">
        <v>7</v>
      </c>
      <c r="Q1974" s="1">
        <v>0.2</v>
      </c>
      <c r="R1974" s="2">
        <v>76.639499999999984</v>
      </c>
      <c r="S1974" s="33">
        <f>Ahmed[[#This Row],[Profit]]-Ahmed[[#This Row],[Discount]]</f>
        <v>76.439499999999981</v>
      </c>
    </row>
    <row r="1975" spans="1:19">
      <c r="A1975" s="1">
        <v>1973</v>
      </c>
      <c r="B1975" s="1" t="s">
        <v>65</v>
      </c>
      <c r="C1975" s="1" t="s">
        <v>49</v>
      </c>
      <c r="D1975" s="1" t="s">
        <v>177</v>
      </c>
      <c r="E1975" s="1" t="s">
        <v>139</v>
      </c>
      <c r="F1975" s="1" t="s">
        <v>95</v>
      </c>
      <c r="G1975" s="1" t="s">
        <v>62</v>
      </c>
      <c r="H1975" s="33" t="str">
        <f>VLOOKUP(Ahmed[[#This Row],[Category]],Code!$C$2:$D$5,2,0)</f>
        <v>O-102</v>
      </c>
      <c r="I1975" s="1" t="s">
        <v>79</v>
      </c>
      <c r="J1975" t="s">
        <v>1579</v>
      </c>
      <c r="K1975" s="1">
        <v>5.1039999999999992</v>
      </c>
      <c r="L1975" s="33">
        <f>Ahmed[[#This Row],[Sales]]*$L$1</f>
        <v>765.59999999999991</v>
      </c>
      <c r="M1975" s="33"/>
      <c r="N1975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975" s="33" t="str">
        <f>IF(Ahmed[[#This Row],[Sales]]&gt;=500,"High","low")</f>
        <v>low</v>
      </c>
      <c r="P1975" s="1">
        <v>4</v>
      </c>
      <c r="Q1975" s="1">
        <v>0.8</v>
      </c>
      <c r="R1975" s="2">
        <v>-8.6768000000000018</v>
      </c>
      <c r="S1975" s="33">
        <f>Ahmed[[#This Row],[Profit]]-Ahmed[[#This Row],[Discount]]</f>
        <v>-9.4768000000000026</v>
      </c>
    </row>
    <row r="1976" spans="1:19">
      <c r="A1976" s="1">
        <v>1974</v>
      </c>
      <c r="B1976" s="1" t="s">
        <v>65</v>
      </c>
      <c r="C1976" s="1" t="s">
        <v>49</v>
      </c>
      <c r="D1976" s="1" t="s">
        <v>177</v>
      </c>
      <c r="E1976" s="1" t="s">
        <v>139</v>
      </c>
      <c r="F1976" s="1" t="s">
        <v>95</v>
      </c>
      <c r="G1976" s="1" t="s">
        <v>62</v>
      </c>
      <c r="H1976" s="33" t="str">
        <f>VLOOKUP(Ahmed[[#This Row],[Category]],Code!$C$2:$D$5,2,0)</f>
        <v>O-102</v>
      </c>
      <c r="I1976" s="1" t="s">
        <v>163</v>
      </c>
      <c r="J1976" t="s">
        <v>1101</v>
      </c>
      <c r="K1976" s="1">
        <v>2.8960000000000004</v>
      </c>
      <c r="L1976" s="33">
        <f>Ahmed[[#This Row],[Sales]]*$L$1</f>
        <v>434.40000000000003</v>
      </c>
      <c r="M1976" s="33"/>
      <c r="N1976" s="33" t="str">
        <f>_xlfn.IFS(Ahmed[[#This Row],[New Sales]]&gt;2000,"A",Ahmed[[#This Row],[New Sales]]&gt;1000,"B",Ahmed[[#This Row],[New Sales]]&gt;500,"C",Ahmed[[#This Row],[New Sales]]&gt;100,"D",Ahmed[[#This Row],[New Sales]]&lt;100,"E")</f>
        <v>D</v>
      </c>
      <c r="O1976" s="33" t="str">
        <f>IF(Ahmed[[#This Row],[Sales]]&gt;=500,"High","low")</f>
        <v>low</v>
      </c>
      <c r="P1976" s="1">
        <v>2</v>
      </c>
      <c r="Q1976" s="1">
        <v>0.2</v>
      </c>
      <c r="R1976" s="2">
        <v>0.4705999999999998</v>
      </c>
      <c r="S1976" s="33">
        <f>Ahmed[[#This Row],[Profit]]-Ahmed[[#This Row],[Discount]]</f>
        <v>0.27059999999999979</v>
      </c>
    </row>
    <row r="1977" spans="1:19">
      <c r="A1977" s="1">
        <v>1975</v>
      </c>
      <c r="B1977" s="1" t="s">
        <v>65</v>
      </c>
      <c r="C1977" s="1" t="s">
        <v>49</v>
      </c>
      <c r="D1977" s="1" t="s">
        <v>177</v>
      </c>
      <c r="E1977" s="1" t="s">
        <v>139</v>
      </c>
      <c r="F1977" s="1" t="s">
        <v>95</v>
      </c>
      <c r="G1977" s="1" t="s">
        <v>76</v>
      </c>
      <c r="H1977" s="33" t="str">
        <f>VLOOKUP(Ahmed[[#This Row],[Category]],Code!$C$2:$D$5,2,0)</f>
        <v>T-103</v>
      </c>
      <c r="I1977" s="1" t="s">
        <v>118</v>
      </c>
      <c r="J1977" t="s">
        <v>1580</v>
      </c>
      <c r="K1977" s="1">
        <v>35.016000000000005</v>
      </c>
      <c r="L1977" s="33">
        <f>Ahmed[[#This Row],[Sales]]*$L$1</f>
        <v>5252.4000000000005</v>
      </c>
      <c r="M1977" s="33"/>
      <c r="N197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77" s="33" t="str">
        <f>IF(Ahmed[[#This Row],[Sales]]&gt;=500,"High","low")</f>
        <v>low</v>
      </c>
      <c r="P1977" s="1">
        <v>3</v>
      </c>
      <c r="Q1977" s="1">
        <v>0.2</v>
      </c>
      <c r="R1977" s="2">
        <v>-2.188500000000003</v>
      </c>
      <c r="S1977" s="33">
        <f>Ahmed[[#This Row],[Profit]]-Ahmed[[#This Row],[Discount]]</f>
        <v>-2.3885000000000032</v>
      </c>
    </row>
    <row r="1978" spans="1:19">
      <c r="A1978" s="1">
        <v>1976</v>
      </c>
      <c r="B1978" s="1" t="s">
        <v>48</v>
      </c>
      <c r="C1978" s="1" t="s">
        <v>58</v>
      </c>
      <c r="D1978" s="1" t="s">
        <v>709</v>
      </c>
      <c r="E1978" s="1" t="s">
        <v>199</v>
      </c>
      <c r="F1978" s="1" t="s">
        <v>52</v>
      </c>
      <c r="G1978" s="1" t="s">
        <v>62</v>
      </c>
      <c r="H1978" s="33" t="str">
        <f>VLOOKUP(Ahmed[[#This Row],[Category]],Code!$C$2:$D$5,2,0)</f>
        <v>O-102</v>
      </c>
      <c r="I1978" s="1" t="s">
        <v>70</v>
      </c>
      <c r="J1978" t="s">
        <v>369</v>
      </c>
      <c r="K1978" s="1">
        <v>275.96999999999997</v>
      </c>
      <c r="L1978" s="33">
        <f>Ahmed[[#This Row],[Sales]]*$L$1</f>
        <v>41395.499999999993</v>
      </c>
      <c r="M1978" s="33"/>
      <c r="N197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78" s="33" t="str">
        <f>IF(Ahmed[[#This Row],[Sales]]&gt;=500,"High","low")</f>
        <v>low</v>
      </c>
      <c r="P1978" s="1">
        <v>3</v>
      </c>
      <c r="Q1978" s="1">
        <v>0</v>
      </c>
      <c r="R1978" s="2">
        <v>11.038799999999981</v>
      </c>
      <c r="S1978" s="33">
        <f>Ahmed[[#This Row],[Profit]]-Ahmed[[#This Row],[Discount]]</f>
        <v>11.038799999999981</v>
      </c>
    </row>
    <row r="1979" spans="1:19">
      <c r="A1979" s="1">
        <v>1977</v>
      </c>
      <c r="B1979" s="1" t="s">
        <v>48</v>
      </c>
      <c r="C1979" s="1" t="s">
        <v>58</v>
      </c>
      <c r="D1979" s="1" t="s">
        <v>709</v>
      </c>
      <c r="E1979" s="1" t="s">
        <v>199</v>
      </c>
      <c r="F1979" s="1" t="s">
        <v>52</v>
      </c>
      <c r="G1979" s="1" t="s">
        <v>76</v>
      </c>
      <c r="H1979" s="33" t="str">
        <f>VLOOKUP(Ahmed[[#This Row],[Category]],Code!$C$2:$D$5,2,0)</f>
        <v>T-103</v>
      </c>
      <c r="I1979" s="1" t="s">
        <v>77</v>
      </c>
      <c r="J1979" t="s">
        <v>1581</v>
      </c>
      <c r="K1979" s="1">
        <v>1394.95</v>
      </c>
      <c r="L1979" s="33">
        <f>Ahmed[[#This Row],[Sales]]*$L$1</f>
        <v>209242.5</v>
      </c>
      <c r="M1979" s="33"/>
      <c r="N197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79" s="33" t="str">
        <f>IF(Ahmed[[#This Row],[Sales]]&gt;=500,"High","low")</f>
        <v>High</v>
      </c>
      <c r="P1979" s="1">
        <v>5</v>
      </c>
      <c r="Q1979" s="1">
        <v>0</v>
      </c>
      <c r="R1979" s="2">
        <v>362.68699999999995</v>
      </c>
      <c r="S1979" s="33">
        <f>Ahmed[[#This Row],[Profit]]-Ahmed[[#This Row],[Discount]]</f>
        <v>362.68699999999995</v>
      </c>
    </row>
    <row r="1980" spans="1:19">
      <c r="A1980" s="1">
        <v>1978</v>
      </c>
      <c r="B1980" s="1" t="s">
        <v>48</v>
      </c>
      <c r="C1980" s="1" t="s">
        <v>58</v>
      </c>
      <c r="D1980" s="1" t="s">
        <v>709</v>
      </c>
      <c r="E1980" s="1" t="s">
        <v>199</v>
      </c>
      <c r="F1980" s="1" t="s">
        <v>52</v>
      </c>
      <c r="G1980" s="1" t="s">
        <v>53</v>
      </c>
      <c r="H1980" s="33" t="str">
        <f>VLOOKUP(Ahmed[[#This Row],[Category]],Code!$C$2:$D$5,2,0)</f>
        <v>F-101</v>
      </c>
      <c r="I1980" s="1" t="s">
        <v>56</v>
      </c>
      <c r="J1980" t="s">
        <v>1582</v>
      </c>
      <c r="K1980" s="1">
        <v>545.88</v>
      </c>
      <c r="L1980" s="33">
        <f>Ahmed[[#This Row],[Sales]]*$L$1</f>
        <v>81882</v>
      </c>
      <c r="M1980" s="33"/>
      <c r="N198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80" s="33" t="str">
        <f>IF(Ahmed[[#This Row],[Sales]]&gt;=500,"High","low")</f>
        <v>High</v>
      </c>
      <c r="P1980" s="1">
        <v>6</v>
      </c>
      <c r="Q1980" s="1">
        <v>0</v>
      </c>
      <c r="R1980" s="2">
        <v>70.964399999999983</v>
      </c>
      <c r="S1980" s="33">
        <f>Ahmed[[#This Row],[Profit]]-Ahmed[[#This Row],[Discount]]</f>
        <v>70.964399999999983</v>
      </c>
    </row>
    <row r="1981" spans="1:19">
      <c r="A1981" s="1">
        <v>1979</v>
      </c>
      <c r="B1981" s="1" t="s">
        <v>65</v>
      </c>
      <c r="C1981" s="1" t="s">
        <v>49</v>
      </c>
      <c r="D1981" s="1" t="s">
        <v>753</v>
      </c>
      <c r="E1981" s="1" t="s">
        <v>221</v>
      </c>
      <c r="F1981" s="1" t="s">
        <v>61</v>
      </c>
      <c r="G1981" s="1" t="s">
        <v>62</v>
      </c>
      <c r="H1981" s="33" t="str">
        <f>VLOOKUP(Ahmed[[#This Row],[Category]],Code!$C$2:$D$5,2,0)</f>
        <v>O-102</v>
      </c>
      <c r="I1981" s="1" t="s">
        <v>74</v>
      </c>
      <c r="J1981" t="s">
        <v>1583</v>
      </c>
      <c r="K1981" s="1">
        <v>5.2480000000000002</v>
      </c>
      <c r="L1981" s="33">
        <f>Ahmed[[#This Row],[Sales]]*$L$1</f>
        <v>787.2</v>
      </c>
      <c r="M1981" s="33"/>
      <c r="N1981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981" s="33" t="str">
        <f>IF(Ahmed[[#This Row],[Sales]]&gt;=500,"High","low")</f>
        <v>low</v>
      </c>
      <c r="P1981" s="1">
        <v>2</v>
      </c>
      <c r="Q1981" s="1">
        <v>0.2</v>
      </c>
      <c r="R1981" s="2">
        <v>0.59039999999999915</v>
      </c>
      <c r="S1981" s="33">
        <f>Ahmed[[#This Row],[Profit]]-Ahmed[[#This Row],[Discount]]</f>
        <v>0.39039999999999914</v>
      </c>
    </row>
    <row r="1982" spans="1:19">
      <c r="A1982" s="1">
        <v>1980</v>
      </c>
      <c r="B1982" s="1" t="s">
        <v>528</v>
      </c>
      <c r="C1982" s="1" t="s">
        <v>49</v>
      </c>
      <c r="D1982" s="1" t="s">
        <v>1334</v>
      </c>
      <c r="E1982" s="1" t="s">
        <v>180</v>
      </c>
      <c r="F1982" s="1" t="s">
        <v>61</v>
      </c>
      <c r="G1982" s="1" t="s">
        <v>53</v>
      </c>
      <c r="H1982" s="33" t="str">
        <f>VLOOKUP(Ahmed[[#This Row],[Category]],Code!$C$2:$D$5,2,0)</f>
        <v>F-101</v>
      </c>
      <c r="I1982" s="1" t="s">
        <v>56</v>
      </c>
      <c r="J1982" t="s">
        <v>475</v>
      </c>
      <c r="K1982" s="1">
        <v>933.53600000000006</v>
      </c>
      <c r="L1982" s="33">
        <f>Ahmed[[#This Row],[Sales]]*$L$1</f>
        <v>140030.40000000002</v>
      </c>
      <c r="M1982" s="33"/>
      <c r="N198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82" s="33" t="str">
        <f>IF(Ahmed[[#This Row],[Sales]]&gt;=500,"High","low")</f>
        <v>High</v>
      </c>
      <c r="P1982" s="1">
        <v>4</v>
      </c>
      <c r="Q1982" s="1">
        <v>0.2</v>
      </c>
      <c r="R1982" s="2">
        <v>105.02279999999996</v>
      </c>
      <c r="S1982" s="33">
        <f>Ahmed[[#This Row],[Profit]]-Ahmed[[#This Row],[Discount]]</f>
        <v>104.82279999999996</v>
      </c>
    </row>
    <row r="1983" spans="1:19">
      <c r="A1983" s="1">
        <v>1981</v>
      </c>
      <c r="B1983" s="1" t="s">
        <v>528</v>
      </c>
      <c r="C1983" s="1" t="s">
        <v>49</v>
      </c>
      <c r="D1983" s="1" t="s">
        <v>1334</v>
      </c>
      <c r="E1983" s="1" t="s">
        <v>180</v>
      </c>
      <c r="F1983" s="1" t="s">
        <v>61</v>
      </c>
      <c r="G1983" s="1" t="s">
        <v>62</v>
      </c>
      <c r="H1983" s="33" t="str">
        <f>VLOOKUP(Ahmed[[#This Row],[Category]],Code!$C$2:$D$5,2,0)</f>
        <v>O-102</v>
      </c>
      <c r="I1983" s="1" t="s">
        <v>70</v>
      </c>
      <c r="J1983" t="s">
        <v>410</v>
      </c>
      <c r="K1983" s="1">
        <v>42.975999999999999</v>
      </c>
      <c r="L1983" s="33">
        <f>Ahmed[[#This Row],[Sales]]*$L$1</f>
        <v>6446.4</v>
      </c>
      <c r="M1983" s="33"/>
      <c r="N198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83" s="33" t="str">
        <f>IF(Ahmed[[#This Row],[Sales]]&gt;=500,"High","low")</f>
        <v>low</v>
      </c>
      <c r="P1983" s="1">
        <v>4</v>
      </c>
      <c r="Q1983" s="1">
        <v>0.2</v>
      </c>
      <c r="R1983" s="2">
        <v>4.2976000000000028</v>
      </c>
      <c r="S1983" s="33">
        <f>Ahmed[[#This Row],[Profit]]-Ahmed[[#This Row],[Discount]]</f>
        <v>4.0976000000000026</v>
      </c>
    </row>
    <row r="1984" spans="1:19">
      <c r="A1984" s="1">
        <v>1982</v>
      </c>
      <c r="B1984" s="1" t="s">
        <v>48</v>
      </c>
      <c r="C1984" s="1" t="s">
        <v>58</v>
      </c>
      <c r="D1984" s="1" t="s">
        <v>247</v>
      </c>
      <c r="E1984" s="1" t="s">
        <v>522</v>
      </c>
      <c r="F1984" s="1" t="s">
        <v>52</v>
      </c>
      <c r="G1984" s="1" t="s">
        <v>62</v>
      </c>
      <c r="H1984" s="33" t="str">
        <f>VLOOKUP(Ahmed[[#This Row],[Category]],Code!$C$2:$D$5,2,0)</f>
        <v>O-102</v>
      </c>
      <c r="I1984" s="1" t="s">
        <v>79</v>
      </c>
      <c r="J1984" t="s">
        <v>889</v>
      </c>
      <c r="K1984" s="1">
        <v>3.76</v>
      </c>
      <c r="L1984" s="33">
        <f>Ahmed[[#This Row],[Sales]]*$L$1</f>
        <v>564</v>
      </c>
      <c r="M1984" s="33"/>
      <c r="N198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984" s="33" t="str">
        <f>IF(Ahmed[[#This Row],[Sales]]&gt;=500,"High","low")</f>
        <v>low</v>
      </c>
      <c r="P1984" s="1">
        <v>2</v>
      </c>
      <c r="Q1984" s="1">
        <v>0</v>
      </c>
      <c r="R1984" s="2">
        <v>1.8047999999999997</v>
      </c>
      <c r="S1984" s="33">
        <f>Ahmed[[#This Row],[Profit]]-Ahmed[[#This Row],[Discount]]</f>
        <v>1.8047999999999997</v>
      </c>
    </row>
    <row r="1985" spans="1:19">
      <c r="A1985" s="1">
        <v>1983</v>
      </c>
      <c r="B1985" s="1" t="s">
        <v>65</v>
      </c>
      <c r="C1985" s="1" t="s">
        <v>49</v>
      </c>
      <c r="D1985" s="1" t="s">
        <v>1584</v>
      </c>
      <c r="E1985" s="1" t="s">
        <v>302</v>
      </c>
      <c r="F1985" s="1" t="s">
        <v>95</v>
      </c>
      <c r="G1985" s="1" t="s">
        <v>76</v>
      </c>
      <c r="H1985" s="33" t="str">
        <f>VLOOKUP(Ahmed[[#This Row],[Category]],Code!$C$2:$D$5,2,0)</f>
        <v>T-103</v>
      </c>
      <c r="I1985" s="1" t="s">
        <v>77</v>
      </c>
      <c r="J1985" t="s">
        <v>1585</v>
      </c>
      <c r="K1985" s="1">
        <v>479.96</v>
      </c>
      <c r="L1985" s="33">
        <f>Ahmed[[#This Row],[Sales]]*$L$1</f>
        <v>71994</v>
      </c>
      <c r="M1985" s="33"/>
      <c r="N198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85" s="33" t="str">
        <f>IF(Ahmed[[#This Row],[Sales]]&gt;=500,"High","low")</f>
        <v>low</v>
      </c>
      <c r="P1985" s="1">
        <v>4</v>
      </c>
      <c r="Q1985" s="1">
        <v>0</v>
      </c>
      <c r="R1985" s="2">
        <v>134.3888</v>
      </c>
      <c r="S1985" s="33">
        <f>Ahmed[[#This Row],[Profit]]-Ahmed[[#This Row],[Discount]]</f>
        <v>134.3888</v>
      </c>
    </row>
    <row r="1986" spans="1:19">
      <c r="A1986" s="1">
        <v>1984</v>
      </c>
      <c r="B1986" s="1" t="s">
        <v>48</v>
      </c>
      <c r="C1986" s="1" t="s">
        <v>58</v>
      </c>
      <c r="D1986" s="1" t="s">
        <v>420</v>
      </c>
      <c r="E1986" s="1" t="s">
        <v>60</v>
      </c>
      <c r="F1986" s="1" t="s">
        <v>61</v>
      </c>
      <c r="G1986" s="1" t="s">
        <v>62</v>
      </c>
      <c r="H1986" s="33" t="str">
        <f>VLOOKUP(Ahmed[[#This Row],[Category]],Code!$C$2:$D$5,2,0)</f>
        <v>O-102</v>
      </c>
      <c r="I1986" s="1" t="s">
        <v>81</v>
      </c>
      <c r="J1986" t="s">
        <v>924</v>
      </c>
      <c r="K1986" s="1">
        <v>320.88</v>
      </c>
      <c r="L1986" s="33">
        <f>Ahmed[[#This Row],[Sales]]*$L$1</f>
        <v>48132</v>
      </c>
      <c r="M1986" s="33"/>
      <c r="N1986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86" s="33" t="str">
        <f>IF(Ahmed[[#This Row],[Sales]]&gt;=500,"High","low")</f>
        <v>low</v>
      </c>
      <c r="P1986" s="1">
        <v>6</v>
      </c>
      <c r="Q1986" s="1">
        <v>0</v>
      </c>
      <c r="R1986" s="2">
        <v>93.055199999999957</v>
      </c>
      <c r="S1986" s="33">
        <f>Ahmed[[#This Row],[Profit]]-Ahmed[[#This Row],[Discount]]</f>
        <v>93.055199999999957</v>
      </c>
    </row>
    <row r="1987" spans="1:19">
      <c r="A1987" s="1">
        <v>1985</v>
      </c>
      <c r="B1987" s="1" t="s">
        <v>48</v>
      </c>
      <c r="C1987" s="1" t="s">
        <v>58</v>
      </c>
      <c r="D1987" s="1" t="s">
        <v>420</v>
      </c>
      <c r="E1987" s="1" t="s">
        <v>60</v>
      </c>
      <c r="F1987" s="1" t="s">
        <v>61</v>
      </c>
      <c r="G1987" s="1" t="s">
        <v>53</v>
      </c>
      <c r="H1987" s="33" t="str">
        <f>VLOOKUP(Ahmed[[#This Row],[Category]],Code!$C$2:$D$5,2,0)</f>
        <v>F-101</v>
      </c>
      <c r="I1987" s="1" t="s">
        <v>72</v>
      </c>
      <c r="J1987" t="s">
        <v>399</v>
      </c>
      <c r="K1987" s="1">
        <v>23.88</v>
      </c>
      <c r="L1987" s="33">
        <f>Ahmed[[#This Row],[Sales]]*$L$1</f>
        <v>3582</v>
      </c>
      <c r="M1987" s="33"/>
      <c r="N1987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87" s="33" t="str">
        <f>IF(Ahmed[[#This Row],[Sales]]&gt;=500,"High","low")</f>
        <v>low</v>
      </c>
      <c r="P1987" s="1">
        <v>3</v>
      </c>
      <c r="Q1987" s="1">
        <v>0</v>
      </c>
      <c r="R1987" s="2">
        <v>10.507200000000001</v>
      </c>
      <c r="S1987" s="33">
        <f>Ahmed[[#This Row],[Profit]]-Ahmed[[#This Row],[Discount]]</f>
        <v>10.507200000000001</v>
      </c>
    </row>
    <row r="1988" spans="1:19">
      <c r="A1988" s="1">
        <v>1986</v>
      </c>
      <c r="B1988" s="1" t="s">
        <v>48</v>
      </c>
      <c r="C1988" s="1" t="s">
        <v>58</v>
      </c>
      <c r="D1988" s="1" t="s">
        <v>420</v>
      </c>
      <c r="E1988" s="1" t="s">
        <v>60</v>
      </c>
      <c r="F1988" s="1" t="s">
        <v>61</v>
      </c>
      <c r="G1988" s="1" t="s">
        <v>62</v>
      </c>
      <c r="H1988" s="33" t="str">
        <f>VLOOKUP(Ahmed[[#This Row],[Category]],Code!$C$2:$D$5,2,0)</f>
        <v>O-102</v>
      </c>
      <c r="I1988" s="1" t="s">
        <v>87</v>
      </c>
      <c r="J1988" t="s">
        <v>1417</v>
      </c>
      <c r="K1988" s="1">
        <v>26.76</v>
      </c>
      <c r="L1988" s="33">
        <f>Ahmed[[#This Row],[Sales]]*$L$1</f>
        <v>4014.0000000000005</v>
      </c>
      <c r="M1988" s="33"/>
      <c r="N198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88" s="33" t="str">
        <f>IF(Ahmed[[#This Row],[Sales]]&gt;=500,"High","low")</f>
        <v>low</v>
      </c>
      <c r="P1988" s="1">
        <v>4</v>
      </c>
      <c r="Q1988" s="1">
        <v>0</v>
      </c>
      <c r="R1988" s="2">
        <v>12.3096</v>
      </c>
      <c r="S1988" s="33">
        <f>Ahmed[[#This Row],[Profit]]-Ahmed[[#This Row],[Discount]]</f>
        <v>12.3096</v>
      </c>
    </row>
    <row r="1989" spans="1:19">
      <c r="A1989" s="1">
        <v>1987</v>
      </c>
      <c r="B1989" s="1" t="s">
        <v>130</v>
      </c>
      <c r="C1989" s="1" t="s">
        <v>49</v>
      </c>
      <c r="D1989" s="1" t="s">
        <v>247</v>
      </c>
      <c r="E1989" s="1" t="s">
        <v>248</v>
      </c>
      <c r="F1989" s="1" t="s">
        <v>114</v>
      </c>
      <c r="G1989" s="1" t="s">
        <v>76</v>
      </c>
      <c r="H1989" s="33" t="str">
        <f>VLOOKUP(Ahmed[[#This Row],[Category]],Code!$C$2:$D$5,2,0)</f>
        <v>T-103</v>
      </c>
      <c r="I1989" s="1" t="s">
        <v>502</v>
      </c>
      <c r="J1989" t="s">
        <v>503</v>
      </c>
      <c r="K1989" s="1">
        <v>1439.9759999999999</v>
      </c>
      <c r="L1989" s="33">
        <f>Ahmed[[#This Row],[Sales]]*$L$1</f>
        <v>215996.4</v>
      </c>
      <c r="M1989" s="33"/>
      <c r="N1989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89" s="33" t="str">
        <f>IF(Ahmed[[#This Row],[Sales]]&gt;=500,"High","low")</f>
        <v>High</v>
      </c>
      <c r="P1989" s="1">
        <v>4</v>
      </c>
      <c r="Q1989" s="1">
        <v>0.4</v>
      </c>
      <c r="R1989" s="2">
        <v>191.99680000000001</v>
      </c>
      <c r="S1989" s="33">
        <f>Ahmed[[#This Row],[Profit]]-Ahmed[[#This Row],[Discount]]</f>
        <v>191.5968</v>
      </c>
    </row>
    <row r="1990" spans="1:19">
      <c r="A1990" s="1">
        <v>1988</v>
      </c>
      <c r="B1990" s="1" t="s">
        <v>65</v>
      </c>
      <c r="C1990" s="1" t="s">
        <v>49</v>
      </c>
      <c r="D1990" s="1" t="s">
        <v>183</v>
      </c>
      <c r="E1990" s="1" t="s">
        <v>284</v>
      </c>
      <c r="F1990" s="1" t="s">
        <v>95</v>
      </c>
      <c r="G1990" s="1" t="s">
        <v>62</v>
      </c>
      <c r="H1990" s="33" t="str">
        <f>VLOOKUP(Ahmed[[#This Row],[Category]],Code!$C$2:$D$5,2,0)</f>
        <v>O-102</v>
      </c>
      <c r="I1990" s="1" t="s">
        <v>79</v>
      </c>
      <c r="J1990" t="s">
        <v>1586</v>
      </c>
      <c r="K1990" s="1">
        <v>17.22</v>
      </c>
      <c r="L1990" s="33">
        <f>Ahmed[[#This Row],[Sales]]*$L$1</f>
        <v>2583</v>
      </c>
      <c r="M1990" s="33"/>
      <c r="N199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90" s="33" t="str">
        <f>IF(Ahmed[[#This Row],[Sales]]&gt;=500,"High","low")</f>
        <v>low</v>
      </c>
      <c r="P1990" s="1">
        <v>3</v>
      </c>
      <c r="Q1990" s="1">
        <v>0</v>
      </c>
      <c r="R1990" s="2">
        <v>7.9212000000000007</v>
      </c>
      <c r="S1990" s="33">
        <f>Ahmed[[#This Row],[Profit]]-Ahmed[[#This Row],[Discount]]</f>
        <v>7.9212000000000007</v>
      </c>
    </row>
    <row r="1991" spans="1:19">
      <c r="A1991" s="1">
        <v>1989</v>
      </c>
      <c r="B1991" s="1" t="s">
        <v>65</v>
      </c>
      <c r="C1991" s="1" t="s">
        <v>49</v>
      </c>
      <c r="D1991" s="1" t="s">
        <v>183</v>
      </c>
      <c r="E1991" s="1" t="s">
        <v>284</v>
      </c>
      <c r="F1991" s="1" t="s">
        <v>95</v>
      </c>
      <c r="G1991" s="1" t="s">
        <v>53</v>
      </c>
      <c r="H1991" s="33" t="str">
        <f>VLOOKUP(Ahmed[[#This Row],[Category]],Code!$C$2:$D$5,2,0)</f>
        <v>F-101</v>
      </c>
      <c r="I1991" s="1" t="s">
        <v>68</v>
      </c>
      <c r="J1991" t="s">
        <v>1587</v>
      </c>
      <c r="K1991" s="1">
        <v>1024.3800000000001</v>
      </c>
      <c r="L1991" s="33">
        <f>Ahmed[[#This Row],[Sales]]*$L$1</f>
        <v>153657.00000000003</v>
      </c>
      <c r="M1991" s="33"/>
      <c r="N199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91" s="33" t="str">
        <f>IF(Ahmed[[#This Row],[Sales]]&gt;=500,"High","low")</f>
        <v>High</v>
      </c>
      <c r="P1991" s="1">
        <v>7</v>
      </c>
      <c r="Q1991" s="1">
        <v>0</v>
      </c>
      <c r="R1991" s="2">
        <v>215.11979999999994</v>
      </c>
      <c r="S1991" s="33">
        <f>Ahmed[[#This Row],[Profit]]-Ahmed[[#This Row],[Discount]]</f>
        <v>215.11979999999994</v>
      </c>
    </row>
    <row r="1992" spans="1:19">
      <c r="A1992" s="1">
        <v>1990</v>
      </c>
      <c r="B1992" s="1" t="s">
        <v>65</v>
      </c>
      <c r="C1992" s="1" t="s">
        <v>49</v>
      </c>
      <c r="D1992" s="1" t="s">
        <v>183</v>
      </c>
      <c r="E1992" s="1" t="s">
        <v>284</v>
      </c>
      <c r="F1992" s="1" t="s">
        <v>95</v>
      </c>
      <c r="G1992" s="1" t="s">
        <v>62</v>
      </c>
      <c r="H1992" s="33" t="str">
        <f>VLOOKUP(Ahmed[[#This Row],[Category]],Code!$C$2:$D$5,2,0)</f>
        <v>O-102</v>
      </c>
      <c r="I1992" s="1" t="s">
        <v>123</v>
      </c>
      <c r="J1992" t="s">
        <v>1045</v>
      </c>
      <c r="K1992" s="1">
        <v>26.22</v>
      </c>
      <c r="L1992" s="33">
        <f>Ahmed[[#This Row],[Sales]]*$L$1</f>
        <v>3933</v>
      </c>
      <c r="M1992" s="33"/>
      <c r="N1992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92" s="33" t="str">
        <f>IF(Ahmed[[#This Row],[Sales]]&gt;=500,"High","low")</f>
        <v>low</v>
      </c>
      <c r="P1992" s="1">
        <v>3</v>
      </c>
      <c r="Q1992" s="1">
        <v>0</v>
      </c>
      <c r="R1992" s="2">
        <v>12.323399999999999</v>
      </c>
      <c r="S1992" s="33">
        <f>Ahmed[[#This Row],[Profit]]-Ahmed[[#This Row],[Discount]]</f>
        <v>12.323399999999999</v>
      </c>
    </row>
    <row r="1993" spans="1:19">
      <c r="A1993" s="1">
        <v>1991</v>
      </c>
      <c r="B1993" s="1" t="s">
        <v>65</v>
      </c>
      <c r="C1993" s="1" t="s">
        <v>49</v>
      </c>
      <c r="D1993" s="1" t="s">
        <v>183</v>
      </c>
      <c r="E1993" s="1" t="s">
        <v>284</v>
      </c>
      <c r="F1993" s="1" t="s">
        <v>95</v>
      </c>
      <c r="G1993" s="1" t="s">
        <v>62</v>
      </c>
      <c r="H1993" s="33" t="str">
        <f>VLOOKUP(Ahmed[[#This Row],[Category]],Code!$C$2:$D$5,2,0)</f>
        <v>O-102</v>
      </c>
      <c r="I1993" s="1" t="s">
        <v>87</v>
      </c>
      <c r="J1993" t="s">
        <v>1588</v>
      </c>
      <c r="K1993" s="1">
        <v>17.34</v>
      </c>
      <c r="L1993" s="33">
        <f>Ahmed[[#This Row],[Sales]]*$L$1</f>
        <v>2601</v>
      </c>
      <c r="M1993" s="33"/>
      <c r="N1993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93" s="33" t="str">
        <f>IF(Ahmed[[#This Row],[Sales]]&gt;=500,"High","low")</f>
        <v>low</v>
      </c>
      <c r="P1993" s="1">
        <v>3</v>
      </c>
      <c r="Q1993" s="1">
        <v>0</v>
      </c>
      <c r="R1993" s="2">
        <v>8.4966000000000008</v>
      </c>
      <c r="S1993" s="33">
        <f>Ahmed[[#This Row],[Profit]]-Ahmed[[#This Row],[Discount]]</f>
        <v>8.4966000000000008</v>
      </c>
    </row>
    <row r="1994" spans="1:19">
      <c r="A1994" s="1">
        <v>1992</v>
      </c>
      <c r="B1994" s="1" t="s">
        <v>65</v>
      </c>
      <c r="C1994" s="1" t="s">
        <v>49</v>
      </c>
      <c r="D1994" s="1" t="s">
        <v>112</v>
      </c>
      <c r="E1994" s="1" t="s">
        <v>113</v>
      </c>
      <c r="F1994" s="1" t="s">
        <v>114</v>
      </c>
      <c r="G1994" s="1" t="s">
        <v>62</v>
      </c>
      <c r="H1994" s="33" t="str">
        <f>VLOOKUP(Ahmed[[#This Row],[Category]],Code!$C$2:$D$5,2,0)</f>
        <v>O-102</v>
      </c>
      <c r="I1994" s="1" t="s">
        <v>79</v>
      </c>
      <c r="J1994" t="s">
        <v>1242</v>
      </c>
      <c r="K1994" s="1">
        <v>4.9560000000000004</v>
      </c>
      <c r="L1994" s="33">
        <f>Ahmed[[#This Row],[Sales]]*$L$1</f>
        <v>743.40000000000009</v>
      </c>
      <c r="M1994" s="33"/>
      <c r="N1994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994" s="33" t="str">
        <f>IF(Ahmed[[#This Row],[Sales]]&gt;=500,"High","low")</f>
        <v>low</v>
      </c>
      <c r="P1994" s="1">
        <v>4</v>
      </c>
      <c r="Q1994" s="1">
        <v>0.7</v>
      </c>
      <c r="R1994" s="2">
        <v>-3.7995999999999981</v>
      </c>
      <c r="S1994" s="33">
        <f>Ahmed[[#This Row],[Profit]]-Ahmed[[#This Row],[Discount]]</f>
        <v>-4.4995999999999983</v>
      </c>
    </row>
    <row r="1995" spans="1:19">
      <c r="A1995" s="1">
        <v>1993</v>
      </c>
      <c r="B1995" s="1" t="s">
        <v>65</v>
      </c>
      <c r="C1995" s="1" t="s">
        <v>92</v>
      </c>
      <c r="D1995" s="1" t="s">
        <v>183</v>
      </c>
      <c r="E1995" s="1" t="s">
        <v>221</v>
      </c>
      <c r="F1995" s="1" t="s">
        <v>61</v>
      </c>
      <c r="G1995" s="1" t="s">
        <v>62</v>
      </c>
      <c r="H1995" s="33" t="str">
        <f>VLOOKUP(Ahmed[[#This Row],[Category]],Code!$C$2:$D$5,2,0)</f>
        <v>O-102</v>
      </c>
      <c r="I1995" s="1" t="s">
        <v>63</v>
      </c>
      <c r="J1995" t="s">
        <v>658</v>
      </c>
      <c r="K1995" s="1">
        <v>71.040000000000006</v>
      </c>
      <c r="L1995" s="33">
        <f>Ahmed[[#This Row],[Sales]]*$L$1</f>
        <v>10656.000000000002</v>
      </c>
      <c r="M1995" s="33"/>
      <c r="N1995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95" s="33" t="str">
        <f>IF(Ahmed[[#This Row],[Sales]]&gt;=500,"High","low")</f>
        <v>low</v>
      </c>
      <c r="P1995" s="1">
        <v>6</v>
      </c>
      <c r="Q1995" s="1">
        <v>0.2</v>
      </c>
      <c r="R1995" s="2">
        <v>26.640000000000004</v>
      </c>
      <c r="S1995" s="33">
        <f>Ahmed[[#This Row],[Profit]]-Ahmed[[#This Row],[Discount]]</f>
        <v>26.440000000000005</v>
      </c>
    </row>
    <row r="1996" spans="1:19">
      <c r="A1996" s="1">
        <v>1994</v>
      </c>
      <c r="B1996" s="1" t="s">
        <v>65</v>
      </c>
      <c r="C1996" s="1" t="s">
        <v>92</v>
      </c>
      <c r="D1996" s="1" t="s">
        <v>183</v>
      </c>
      <c r="E1996" s="1" t="s">
        <v>221</v>
      </c>
      <c r="F1996" s="1" t="s">
        <v>61</v>
      </c>
      <c r="G1996" s="1" t="s">
        <v>62</v>
      </c>
      <c r="H1996" s="33" t="str">
        <f>VLOOKUP(Ahmed[[#This Row],[Category]],Code!$C$2:$D$5,2,0)</f>
        <v>O-102</v>
      </c>
      <c r="I1996" s="1" t="s">
        <v>74</v>
      </c>
      <c r="J1996" t="s">
        <v>1589</v>
      </c>
      <c r="K1996" s="1">
        <v>5.3440000000000003</v>
      </c>
      <c r="L1996" s="33">
        <f>Ahmed[[#This Row],[Sales]]*$L$1</f>
        <v>801.6</v>
      </c>
      <c r="M1996" s="33"/>
      <c r="N1996" s="33" t="str">
        <f>_xlfn.IFS(Ahmed[[#This Row],[New Sales]]&gt;2000,"A",Ahmed[[#This Row],[New Sales]]&gt;1000,"B",Ahmed[[#This Row],[New Sales]]&gt;500,"C",Ahmed[[#This Row],[New Sales]]&gt;100,"D",Ahmed[[#This Row],[New Sales]]&lt;100,"E")</f>
        <v>C</v>
      </c>
      <c r="O1996" s="33" t="str">
        <f>IF(Ahmed[[#This Row],[Sales]]&gt;=500,"High","low")</f>
        <v>low</v>
      </c>
      <c r="P1996" s="1">
        <v>2</v>
      </c>
      <c r="Q1996" s="1">
        <v>0.2</v>
      </c>
      <c r="R1996" s="2">
        <v>0.73479999999999923</v>
      </c>
      <c r="S1996" s="33">
        <f>Ahmed[[#This Row],[Profit]]-Ahmed[[#This Row],[Discount]]</f>
        <v>0.53479999999999928</v>
      </c>
    </row>
    <row r="1997" spans="1:19">
      <c r="A1997" s="1">
        <v>1995</v>
      </c>
      <c r="B1997" s="1" t="s">
        <v>65</v>
      </c>
      <c r="C1997" s="1" t="s">
        <v>92</v>
      </c>
      <c r="D1997" s="1" t="s">
        <v>183</v>
      </c>
      <c r="E1997" s="1" t="s">
        <v>221</v>
      </c>
      <c r="F1997" s="1" t="s">
        <v>61</v>
      </c>
      <c r="G1997" s="1" t="s">
        <v>62</v>
      </c>
      <c r="H1997" s="33" t="str">
        <f>VLOOKUP(Ahmed[[#This Row],[Category]],Code!$C$2:$D$5,2,0)</f>
        <v>O-102</v>
      </c>
      <c r="I1997" s="1" t="s">
        <v>163</v>
      </c>
      <c r="J1997" t="s">
        <v>1590</v>
      </c>
      <c r="K1997" s="1">
        <v>11.304</v>
      </c>
      <c r="L1997" s="33">
        <f>Ahmed[[#This Row],[Sales]]*$L$1</f>
        <v>1695.6000000000001</v>
      </c>
      <c r="M1997" s="33"/>
      <c r="N1997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997" s="33" t="str">
        <f>IF(Ahmed[[#This Row],[Sales]]&gt;=500,"High","low")</f>
        <v>low</v>
      </c>
      <c r="P1997" s="1">
        <v>3</v>
      </c>
      <c r="Q1997" s="1">
        <v>0.2</v>
      </c>
      <c r="R1997" s="2">
        <v>-2.1194999999999999</v>
      </c>
      <c r="S1997" s="33">
        <f>Ahmed[[#This Row],[Profit]]-Ahmed[[#This Row],[Discount]]</f>
        <v>-2.3195000000000001</v>
      </c>
    </row>
    <row r="1998" spans="1:19">
      <c r="A1998" s="1">
        <v>1996</v>
      </c>
      <c r="B1998" s="1" t="s">
        <v>48</v>
      </c>
      <c r="C1998" s="1" t="s">
        <v>49</v>
      </c>
      <c r="D1998" s="1" t="s">
        <v>128</v>
      </c>
      <c r="E1998" s="1" t="s">
        <v>94</v>
      </c>
      <c r="F1998" s="1" t="s">
        <v>95</v>
      </c>
      <c r="G1998" s="1" t="s">
        <v>62</v>
      </c>
      <c r="H1998" s="33" t="str">
        <f>VLOOKUP(Ahmed[[#This Row],[Category]],Code!$C$2:$D$5,2,0)</f>
        <v>O-102</v>
      </c>
      <c r="I1998" s="1" t="s">
        <v>81</v>
      </c>
      <c r="J1998" t="s">
        <v>1591</v>
      </c>
      <c r="K1998" s="1">
        <v>294.61999999999995</v>
      </c>
      <c r="L1998" s="33">
        <f>Ahmed[[#This Row],[Sales]]*$L$1</f>
        <v>44192.999999999993</v>
      </c>
      <c r="M1998" s="33"/>
      <c r="N1998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1998" s="33" t="str">
        <f>IF(Ahmed[[#This Row],[Sales]]&gt;=500,"High","low")</f>
        <v>low</v>
      </c>
      <c r="P1998" s="1">
        <v>5</v>
      </c>
      <c r="Q1998" s="1">
        <v>0.8</v>
      </c>
      <c r="R1998" s="2">
        <v>-766.01199999999994</v>
      </c>
      <c r="S1998" s="33">
        <f>Ahmed[[#This Row],[Profit]]-Ahmed[[#This Row],[Discount]]</f>
        <v>-766.8119999999999</v>
      </c>
    </row>
    <row r="1999" spans="1:19">
      <c r="A1999" s="1">
        <v>1997</v>
      </c>
      <c r="B1999" s="1" t="s">
        <v>48</v>
      </c>
      <c r="C1999" s="1" t="s">
        <v>49</v>
      </c>
      <c r="D1999" s="1" t="s">
        <v>128</v>
      </c>
      <c r="E1999" s="1" t="s">
        <v>94</v>
      </c>
      <c r="F1999" s="1" t="s">
        <v>95</v>
      </c>
      <c r="G1999" s="1" t="s">
        <v>53</v>
      </c>
      <c r="H1999" s="33" t="str">
        <f>VLOOKUP(Ahmed[[#This Row],[Category]],Code!$C$2:$D$5,2,0)</f>
        <v>F-101</v>
      </c>
      <c r="I1999" s="1" t="s">
        <v>72</v>
      </c>
      <c r="J1999" t="s">
        <v>736</v>
      </c>
      <c r="K1999" s="1">
        <v>8.7520000000000007</v>
      </c>
      <c r="L1999" s="33">
        <f>Ahmed[[#This Row],[Sales]]*$L$1</f>
        <v>1312.8000000000002</v>
      </c>
      <c r="M1999" s="33"/>
      <c r="N1999" s="33" t="str">
        <f>_xlfn.IFS(Ahmed[[#This Row],[New Sales]]&gt;2000,"A",Ahmed[[#This Row],[New Sales]]&gt;1000,"B",Ahmed[[#This Row],[New Sales]]&gt;500,"C",Ahmed[[#This Row],[New Sales]]&gt;100,"D",Ahmed[[#This Row],[New Sales]]&lt;100,"E")</f>
        <v>B</v>
      </c>
      <c r="O1999" s="33" t="str">
        <f>IF(Ahmed[[#This Row],[Sales]]&gt;=500,"High","low")</f>
        <v>low</v>
      </c>
      <c r="P1999" s="1">
        <v>4</v>
      </c>
      <c r="Q1999" s="1">
        <v>0.6</v>
      </c>
      <c r="R1999" s="2">
        <v>-3.719599999999998</v>
      </c>
      <c r="S1999" s="33">
        <f>Ahmed[[#This Row],[Profit]]-Ahmed[[#This Row],[Discount]]</f>
        <v>-4.3195999999999977</v>
      </c>
    </row>
    <row r="2000" spans="1:19">
      <c r="A2000" s="1">
        <v>1998</v>
      </c>
      <c r="B2000" s="1" t="s">
        <v>130</v>
      </c>
      <c r="C2000" s="1" t="s">
        <v>58</v>
      </c>
      <c r="D2000" s="1" t="s">
        <v>1592</v>
      </c>
      <c r="E2000" s="1" t="s">
        <v>184</v>
      </c>
      <c r="F2000" s="1" t="s">
        <v>52</v>
      </c>
      <c r="G2000" s="1" t="s">
        <v>62</v>
      </c>
      <c r="H2000" s="33" t="str">
        <f>VLOOKUP(Ahmed[[#This Row],[Category]],Code!$C$2:$D$5,2,0)</f>
        <v>O-102</v>
      </c>
      <c r="I2000" s="1" t="s">
        <v>63</v>
      </c>
      <c r="J2000" t="s">
        <v>798</v>
      </c>
      <c r="K2000" s="1">
        <v>15</v>
      </c>
      <c r="L2000" s="33">
        <f>Ahmed[[#This Row],[Sales]]*$L$1</f>
        <v>2250</v>
      </c>
      <c r="M2000" s="33"/>
      <c r="N2000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000" s="33" t="str">
        <f>IF(Ahmed[[#This Row],[Sales]]&gt;=500,"High","low")</f>
        <v>low</v>
      </c>
      <c r="P2000" s="1">
        <v>4</v>
      </c>
      <c r="Q2000" s="1">
        <v>0</v>
      </c>
      <c r="R2000" s="2">
        <v>7.1999999999999993</v>
      </c>
      <c r="S2000" s="33">
        <f>Ahmed[[#This Row],[Profit]]-Ahmed[[#This Row],[Discount]]</f>
        <v>7.1999999999999993</v>
      </c>
    </row>
    <row r="2001" spans="1:19">
      <c r="A2001" s="1">
        <v>1999</v>
      </c>
      <c r="B2001" s="1" t="s">
        <v>130</v>
      </c>
      <c r="C2001" s="1" t="s">
        <v>58</v>
      </c>
      <c r="D2001" s="1" t="s">
        <v>1592</v>
      </c>
      <c r="E2001" s="1" t="s">
        <v>184</v>
      </c>
      <c r="F2001" s="1" t="s">
        <v>52</v>
      </c>
      <c r="G2001" s="1" t="s">
        <v>76</v>
      </c>
      <c r="H2001" s="33" t="str">
        <f>VLOOKUP(Ahmed[[#This Row],[Category]],Code!$C$2:$D$5,2,0)</f>
        <v>T-103</v>
      </c>
      <c r="I2001" s="1" t="s">
        <v>77</v>
      </c>
      <c r="J2001" t="s">
        <v>493</v>
      </c>
      <c r="K2001" s="1">
        <v>161.61000000000001</v>
      </c>
      <c r="L2001" s="33">
        <f>Ahmed[[#This Row],[Sales]]*$L$1</f>
        <v>24241.500000000004</v>
      </c>
      <c r="M2001" s="33"/>
      <c r="N2001" s="33" t="str">
        <f>_xlfn.IFS(Ahmed[[#This Row],[New Sales]]&gt;2000,"A",Ahmed[[#This Row],[New Sales]]&gt;1000,"B",Ahmed[[#This Row],[New Sales]]&gt;500,"C",Ahmed[[#This Row],[New Sales]]&gt;100,"D",Ahmed[[#This Row],[New Sales]]&lt;100,"E")</f>
        <v>A</v>
      </c>
      <c r="O2001" s="33" t="str">
        <f>IF(Ahmed[[#This Row],[Sales]]&gt;=500,"High","low")</f>
        <v>low</v>
      </c>
      <c r="P2001" s="1">
        <v>1</v>
      </c>
      <c r="Q2001" s="1">
        <v>0</v>
      </c>
      <c r="R2001" s="2">
        <v>42.018600000000006</v>
      </c>
      <c r="S2001" s="33">
        <f>Ahmed[[#This Row],[Profit]]-Ahmed[[#This Row],[Discount]]</f>
        <v>42.018600000000006</v>
      </c>
    </row>
    <row r="2002" spans="1:19">
      <c r="R2002" s="2"/>
    </row>
    <row r="2003" spans="1:19">
      <c r="B2003" s="1" t="s">
        <v>1593</v>
      </c>
      <c r="C2003" s="1" t="s">
        <v>1594</v>
      </c>
    </row>
    <row r="2004" spans="1:19" ht="17.25">
      <c r="B2004" s="31" t="s">
        <v>1595</v>
      </c>
      <c r="C2004" s="31">
        <f>SUM(Ahmed[Sales])</f>
        <v>457738.49390000099</v>
      </c>
    </row>
    <row r="2005" spans="1:19" ht="17.25">
      <c r="B2005" s="15" t="s">
        <v>3</v>
      </c>
      <c r="C2005" s="12">
        <f>SUM(Ahmed[Profit])</f>
        <v>43208.147100000024</v>
      </c>
    </row>
    <row r="2006" spans="1:19" ht="17.25">
      <c r="B2006" s="31" t="s">
        <v>4</v>
      </c>
      <c r="C2006" s="31">
        <f>COUNT(Ahmed[Quantity])</f>
        <v>1999</v>
      </c>
    </row>
    <row r="2007" spans="1:19" ht="17.25">
      <c r="B2007" s="15" t="s">
        <v>6</v>
      </c>
      <c r="C2007" s="12">
        <f>LARGE(Ahmed[Sales],2)</f>
        <v>7999.98</v>
      </c>
    </row>
    <row r="2008" spans="1:19" ht="17.25">
      <c r="B2008" s="31" t="s">
        <v>7</v>
      </c>
      <c r="C2008" s="31">
        <f>SMALL(Ahmed[Sales],4)</f>
        <v>1.1880000000000002</v>
      </c>
    </row>
    <row r="2009" spans="1:19" ht="17.25">
      <c r="B2009" s="15" t="s">
        <v>8</v>
      </c>
      <c r="C2009" s="12">
        <f>MAX(Ahmed[Profit])</f>
        <v>3177.4749999999999</v>
      </c>
    </row>
    <row r="2010" spans="1:19" ht="17.25">
      <c r="B2010" s="31" t="s">
        <v>1596</v>
      </c>
      <c r="C2010" s="31">
        <f>MAX(Ahmed[Sales])</f>
        <v>8159.9519999999993</v>
      </c>
    </row>
    <row r="2011" spans="1:19" ht="17.25">
      <c r="B2011" s="15" t="s">
        <v>1597</v>
      </c>
      <c r="C2011" s="12">
        <f>MIN(Ahmed[Sales])</f>
        <v>1.0799999999999998</v>
      </c>
    </row>
    <row r="2012" spans="1:19" ht="17.25">
      <c r="B2012" s="31" t="s">
        <v>9</v>
      </c>
      <c r="C2012" s="31">
        <f>SUMIF(Ahmed[High/low],"high",Ahmed[Sales])</f>
        <v>295544.11080000008</v>
      </c>
    </row>
    <row r="2013" spans="1:19" ht="17.25">
      <c r="B2013" s="15" t="s">
        <v>10</v>
      </c>
      <c r="C2013" s="12">
        <f>COUNTIF(Ahmed[High/low],"high")</f>
        <v>241</v>
      </c>
    </row>
    <row r="2014" spans="1:19" ht="17.25">
      <c r="B2014" s="31" t="s">
        <v>19</v>
      </c>
      <c r="C2014" s="31">
        <f>AVERAGE(LARGE(Ahmed[Profit],{1,2,3}))</f>
        <v>2524.8102333333331</v>
      </c>
    </row>
    <row r="2015" spans="1:19" ht="17.25">
      <c r="B2015" s="15" t="s">
        <v>20</v>
      </c>
      <c r="C2015" s="12">
        <f>MAX(Ahmed[New Sales])</f>
        <v>1223992.7999999998</v>
      </c>
    </row>
    <row r="2016" spans="1:19" ht="17.25">
      <c r="B2016" s="31" t="s">
        <v>21</v>
      </c>
      <c r="C2016" s="31">
        <f>MIN(Ahmed[New Sales])</f>
        <v>0</v>
      </c>
    </row>
    <row r="2017" spans="2:3" ht="17.25">
      <c r="B2017" s="15" t="s">
        <v>22</v>
      </c>
      <c r="C2017" s="12">
        <f>AVERAGE(Ahmed[New Sales])</f>
        <v>34347.560822911459</v>
      </c>
    </row>
    <row r="2018" spans="2:3" ht="17.25">
      <c r="B2018" s="1" t="s">
        <v>1598</v>
      </c>
      <c r="C2018" s="31">
        <f>SUMIF(Ahmed[State],"california",Ahmed[New Sales])</f>
        <v>11575034.625000004</v>
      </c>
    </row>
    <row r="2019" spans="2:3" ht="17.25">
      <c r="B2019" s="34" t="s">
        <v>1599</v>
      </c>
      <c r="C2019" s="12">
        <f>AVERAGEIF(Ahmed[State],"Texas",Ahmed[New Sales])</f>
        <v>38090.557193877539</v>
      </c>
    </row>
  </sheetData>
  <conditionalFormatting sqref="R3:R2001">
    <cfRule type="expression" dxfId="49" priority="5">
      <formula>"if($m2)&gt;1500"</formula>
    </cfRule>
  </conditionalFormatting>
  <conditionalFormatting sqref="P1:P1048576">
    <cfRule type="top10" dxfId="48" priority="4" rank="5"/>
  </conditionalFormatting>
  <conditionalFormatting sqref="R1:R1048576">
    <cfRule type="cellIs" dxfId="47" priority="2" operator="lessThan">
      <formula>0</formula>
    </cfRule>
  </conditionalFormatting>
  <conditionalFormatting sqref="I1:I1048576">
    <cfRule type="cellIs" dxfId="46" priority="1" operator="equal">
      <formula>"phones"</formula>
    </cfRule>
  </conditionalFormatting>
  <pageMargins left="0.7" right="0.7" top="0.75" bottom="0.75" header="0.3" footer="0.3"/>
  <pageSetup orientation="portrait" r:id="rId1"/>
  <ignoredErrors>
    <ignoredError sqref="C2006:C2019 C2004" calculatedColumn="1"/>
  </ignoredErrors>
  <tableParts count="2"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53D8FF2A-AFDC-48BE-9782-A439D5D36A0F}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Data!K3:L3</xm:f>
              <xm:sqref>M3</xm:sqref>
            </x14:sparkline>
            <x14:sparkline>
              <xm:f>Data!K4:L4</xm:f>
              <xm:sqref>M4</xm:sqref>
            </x14:sparkline>
            <x14:sparkline>
              <xm:f>Data!K5:L5</xm:f>
              <xm:sqref>M5</xm:sqref>
            </x14:sparkline>
            <x14:sparkline>
              <xm:f>Data!K6:L6</xm:f>
              <xm:sqref>M6</xm:sqref>
            </x14:sparkline>
            <x14:sparkline>
              <xm:f>Data!K7:L7</xm:f>
              <xm:sqref>M7</xm:sqref>
            </x14:sparkline>
            <x14:sparkline>
              <xm:f>Data!K8:L8</xm:f>
              <xm:sqref>M8</xm:sqref>
            </x14:sparkline>
            <x14:sparkline>
              <xm:f>Data!K9:L9</xm:f>
              <xm:sqref>M9</xm:sqref>
            </x14:sparkline>
            <x14:sparkline>
              <xm:f>Data!K10:L10</xm:f>
              <xm:sqref>M10</xm:sqref>
            </x14:sparkline>
            <x14:sparkline>
              <xm:f>Data!K11:L11</xm:f>
              <xm:sqref>M11</xm:sqref>
            </x14:sparkline>
            <x14:sparkline>
              <xm:f>Data!K12:L12</xm:f>
              <xm:sqref>M12</xm:sqref>
            </x14:sparkline>
            <x14:sparkline>
              <xm:f>Data!K13:L13</xm:f>
              <xm:sqref>M13</xm:sqref>
            </x14:sparkline>
            <x14:sparkline>
              <xm:f>Data!K14:L14</xm:f>
              <xm:sqref>M14</xm:sqref>
            </x14:sparkline>
            <x14:sparkline>
              <xm:f>Data!K15:L15</xm:f>
              <xm:sqref>M15</xm:sqref>
            </x14:sparkline>
            <x14:sparkline>
              <xm:f>Data!K16:L16</xm:f>
              <xm:sqref>M16</xm:sqref>
            </x14:sparkline>
            <x14:sparkline>
              <xm:f>Data!K17:L17</xm:f>
              <xm:sqref>M17</xm:sqref>
            </x14:sparkline>
            <x14:sparkline>
              <xm:f>Data!K18:L18</xm:f>
              <xm:sqref>M18</xm:sqref>
            </x14:sparkline>
            <x14:sparkline>
              <xm:f>Data!K19:L19</xm:f>
              <xm:sqref>M19</xm:sqref>
            </x14:sparkline>
            <x14:sparkline>
              <xm:f>Data!K20:L20</xm:f>
              <xm:sqref>M20</xm:sqref>
            </x14:sparkline>
            <x14:sparkline>
              <xm:f>Data!K21:L21</xm:f>
              <xm:sqref>M21</xm:sqref>
            </x14:sparkline>
            <x14:sparkline>
              <xm:f>Data!K22:L22</xm:f>
              <xm:sqref>M22</xm:sqref>
            </x14:sparkline>
            <x14:sparkline>
              <xm:f>Data!K23:L23</xm:f>
              <xm:sqref>M23</xm:sqref>
            </x14:sparkline>
            <x14:sparkline>
              <xm:f>Data!K24:L24</xm:f>
              <xm:sqref>M24</xm:sqref>
            </x14:sparkline>
            <x14:sparkline>
              <xm:f>Data!K25:L25</xm:f>
              <xm:sqref>M25</xm:sqref>
            </x14:sparkline>
            <x14:sparkline>
              <xm:f>Data!K26:L26</xm:f>
              <xm:sqref>M26</xm:sqref>
            </x14:sparkline>
            <x14:sparkline>
              <xm:f>Data!K27:L27</xm:f>
              <xm:sqref>M27</xm:sqref>
            </x14:sparkline>
            <x14:sparkline>
              <xm:f>Data!K28:L28</xm:f>
              <xm:sqref>M28</xm:sqref>
            </x14:sparkline>
            <x14:sparkline>
              <xm:f>Data!K29:L29</xm:f>
              <xm:sqref>M29</xm:sqref>
            </x14:sparkline>
            <x14:sparkline>
              <xm:f>Data!K30:L30</xm:f>
              <xm:sqref>M30</xm:sqref>
            </x14:sparkline>
            <x14:sparkline>
              <xm:f>Data!K31:L31</xm:f>
              <xm:sqref>M31</xm:sqref>
            </x14:sparkline>
            <x14:sparkline>
              <xm:f>Data!K32:L32</xm:f>
              <xm:sqref>M32</xm:sqref>
            </x14:sparkline>
            <x14:sparkline>
              <xm:f>Data!K33:L33</xm:f>
              <xm:sqref>M33</xm:sqref>
            </x14:sparkline>
            <x14:sparkline>
              <xm:f>Data!K34:L34</xm:f>
              <xm:sqref>M34</xm:sqref>
            </x14:sparkline>
            <x14:sparkline>
              <xm:f>Data!K35:L35</xm:f>
              <xm:sqref>M35</xm:sqref>
            </x14:sparkline>
            <x14:sparkline>
              <xm:f>Data!K36:L36</xm:f>
              <xm:sqref>M36</xm:sqref>
            </x14:sparkline>
            <x14:sparkline>
              <xm:f>Data!K37:L37</xm:f>
              <xm:sqref>M37</xm:sqref>
            </x14:sparkline>
            <x14:sparkline>
              <xm:f>Data!K38:L38</xm:f>
              <xm:sqref>M38</xm:sqref>
            </x14:sparkline>
            <x14:sparkline>
              <xm:f>Data!K39:L39</xm:f>
              <xm:sqref>M39</xm:sqref>
            </x14:sparkline>
            <x14:sparkline>
              <xm:f>Data!K40:L40</xm:f>
              <xm:sqref>M40</xm:sqref>
            </x14:sparkline>
            <x14:sparkline>
              <xm:f>Data!K41:L41</xm:f>
              <xm:sqref>M41</xm:sqref>
            </x14:sparkline>
            <x14:sparkline>
              <xm:f>Data!K42:L42</xm:f>
              <xm:sqref>M42</xm:sqref>
            </x14:sparkline>
            <x14:sparkline>
              <xm:f>Data!K43:L43</xm:f>
              <xm:sqref>M43</xm:sqref>
            </x14:sparkline>
            <x14:sparkline>
              <xm:f>Data!K44:L44</xm:f>
              <xm:sqref>M44</xm:sqref>
            </x14:sparkline>
            <x14:sparkline>
              <xm:f>Data!K45:L45</xm:f>
              <xm:sqref>M45</xm:sqref>
            </x14:sparkline>
            <x14:sparkline>
              <xm:f>Data!K46:L46</xm:f>
              <xm:sqref>M46</xm:sqref>
            </x14:sparkline>
            <x14:sparkline>
              <xm:f>Data!K47:L47</xm:f>
              <xm:sqref>M47</xm:sqref>
            </x14:sparkline>
            <x14:sparkline>
              <xm:f>Data!K48:L48</xm:f>
              <xm:sqref>M48</xm:sqref>
            </x14:sparkline>
            <x14:sparkline>
              <xm:f>Data!K49:L49</xm:f>
              <xm:sqref>M49</xm:sqref>
            </x14:sparkline>
            <x14:sparkline>
              <xm:f>Data!K50:L50</xm:f>
              <xm:sqref>M50</xm:sqref>
            </x14:sparkline>
            <x14:sparkline>
              <xm:f>Data!K51:L51</xm:f>
              <xm:sqref>M51</xm:sqref>
            </x14:sparkline>
            <x14:sparkline>
              <xm:f>Data!K52:L52</xm:f>
              <xm:sqref>M52</xm:sqref>
            </x14:sparkline>
            <x14:sparkline>
              <xm:f>Data!K53:L53</xm:f>
              <xm:sqref>M53</xm:sqref>
            </x14:sparkline>
            <x14:sparkline>
              <xm:f>Data!K54:L54</xm:f>
              <xm:sqref>M54</xm:sqref>
            </x14:sparkline>
            <x14:sparkline>
              <xm:f>Data!K55:L55</xm:f>
              <xm:sqref>M55</xm:sqref>
            </x14:sparkline>
            <x14:sparkline>
              <xm:f>Data!K56:L56</xm:f>
              <xm:sqref>M56</xm:sqref>
            </x14:sparkline>
            <x14:sparkline>
              <xm:f>Data!K57:L57</xm:f>
              <xm:sqref>M57</xm:sqref>
            </x14:sparkline>
            <x14:sparkline>
              <xm:f>Data!K58:L58</xm:f>
              <xm:sqref>M58</xm:sqref>
            </x14:sparkline>
            <x14:sparkline>
              <xm:f>Data!K59:L59</xm:f>
              <xm:sqref>M59</xm:sqref>
            </x14:sparkline>
            <x14:sparkline>
              <xm:f>Data!K60:L60</xm:f>
              <xm:sqref>M60</xm:sqref>
            </x14:sparkline>
            <x14:sparkline>
              <xm:f>Data!K61:L61</xm:f>
              <xm:sqref>M61</xm:sqref>
            </x14:sparkline>
            <x14:sparkline>
              <xm:f>Data!K62:L62</xm:f>
              <xm:sqref>M62</xm:sqref>
            </x14:sparkline>
            <x14:sparkline>
              <xm:f>Data!K63:L63</xm:f>
              <xm:sqref>M63</xm:sqref>
            </x14:sparkline>
            <x14:sparkline>
              <xm:f>Data!K64:L64</xm:f>
              <xm:sqref>M64</xm:sqref>
            </x14:sparkline>
            <x14:sparkline>
              <xm:f>Data!K65:L65</xm:f>
              <xm:sqref>M65</xm:sqref>
            </x14:sparkline>
            <x14:sparkline>
              <xm:f>Data!K66:L66</xm:f>
              <xm:sqref>M66</xm:sqref>
            </x14:sparkline>
            <x14:sparkline>
              <xm:f>Data!K67:L67</xm:f>
              <xm:sqref>M67</xm:sqref>
            </x14:sparkline>
            <x14:sparkline>
              <xm:f>Data!K68:L68</xm:f>
              <xm:sqref>M68</xm:sqref>
            </x14:sparkline>
            <x14:sparkline>
              <xm:f>Data!K69:L69</xm:f>
              <xm:sqref>M69</xm:sqref>
            </x14:sparkline>
            <x14:sparkline>
              <xm:f>Data!K70:L70</xm:f>
              <xm:sqref>M70</xm:sqref>
            </x14:sparkline>
            <x14:sparkline>
              <xm:f>Data!K71:L71</xm:f>
              <xm:sqref>M71</xm:sqref>
            </x14:sparkline>
            <x14:sparkline>
              <xm:f>Data!K72:L72</xm:f>
              <xm:sqref>M72</xm:sqref>
            </x14:sparkline>
            <x14:sparkline>
              <xm:f>Data!K73:L73</xm:f>
              <xm:sqref>M73</xm:sqref>
            </x14:sparkline>
            <x14:sparkline>
              <xm:f>Data!K74:L74</xm:f>
              <xm:sqref>M74</xm:sqref>
            </x14:sparkline>
            <x14:sparkline>
              <xm:f>Data!K75:L75</xm:f>
              <xm:sqref>M75</xm:sqref>
            </x14:sparkline>
            <x14:sparkline>
              <xm:f>Data!K76:L76</xm:f>
              <xm:sqref>M76</xm:sqref>
            </x14:sparkline>
            <x14:sparkline>
              <xm:f>Data!K77:L77</xm:f>
              <xm:sqref>M77</xm:sqref>
            </x14:sparkline>
            <x14:sparkline>
              <xm:f>Data!K78:L78</xm:f>
              <xm:sqref>M78</xm:sqref>
            </x14:sparkline>
            <x14:sparkline>
              <xm:f>Data!K79:L79</xm:f>
              <xm:sqref>M79</xm:sqref>
            </x14:sparkline>
            <x14:sparkline>
              <xm:f>Data!K80:L80</xm:f>
              <xm:sqref>M80</xm:sqref>
            </x14:sparkline>
            <x14:sparkline>
              <xm:f>Data!K81:L81</xm:f>
              <xm:sqref>M81</xm:sqref>
            </x14:sparkline>
            <x14:sparkline>
              <xm:f>Data!K82:L82</xm:f>
              <xm:sqref>M82</xm:sqref>
            </x14:sparkline>
            <x14:sparkline>
              <xm:f>Data!K83:L83</xm:f>
              <xm:sqref>M83</xm:sqref>
            </x14:sparkline>
            <x14:sparkline>
              <xm:f>Data!K84:L84</xm:f>
              <xm:sqref>M84</xm:sqref>
            </x14:sparkline>
            <x14:sparkline>
              <xm:f>Data!K85:L85</xm:f>
              <xm:sqref>M85</xm:sqref>
            </x14:sparkline>
            <x14:sparkline>
              <xm:f>Data!K86:L86</xm:f>
              <xm:sqref>M86</xm:sqref>
            </x14:sparkline>
            <x14:sparkline>
              <xm:f>Data!K87:L87</xm:f>
              <xm:sqref>M87</xm:sqref>
            </x14:sparkline>
            <x14:sparkline>
              <xm:f>Data!K88:L88</xm:f>
              <xm:sqref>M88</xm:sqref>
            </x14:sparkline>
            <x14:sparkline>
              <xm:f>Data!K89:L89</xm:f>
              <xm:sqref>M89</xm:sqref>
            </x14:sparkline>
            <x14:sparkline>
              <xm:f>Data!K90:L90</xm:f>
              <xm:sqref>M90</xm:sqref>
            </x14:sparkline>
            <x14:sparkline>
              <xm:f>Data!K91:L91</xm:f>
              <xm:sqref>M91</xm:sqref>
            </x14:sparkline>
            <x14:sparkline>
              <xm:f>Data!K92:L92</xm:f>
              <xm:sqref>M92</xm:sqref>
            </x14:sparkline>
            <x14:sparkline>
              <xm:f>Data!K93:L93</xm:f>
              <xm:sqref>M93</xm:sqref>
            </x14:sparkline>
            <x14:sparkline>
              <xm:f>Data!K94:L94</xm:f>
              <xm:sqref>M94</xm:sqref>
            </x14:sparkline>
            <x14:sparkline>
              <xm:f>Data!K95:L95</xm:f>
              <xm:sqref>M95</xm:sqref>
            </x14:sparkline>
            <x14:sparkline>
              <xm:f>Data!K96:L96</xm:f>
              <xm:sqref>M96</xm:sqref>
            </x14:sparkline>
            <x14:sparkline>
              <xm:f>Data!K97:L97</xm:f>
              <xm:sqref>M97</xm:sqref>
            </x14:sparkline>
            <x14:sparkline>
              <xm:f>Data!K98:L98</xm:f>
              <xm:sqref>M98</xm:sqref>
            </x14:sparkline>
            <x14:sparkline>
              <xm:f>Data!K99:L99</xm:f>
              <xm:sqref>M99</xm:sqref>
            </x14:sparkline>
            <x14:sparkline>
              <xm:f>Data!K100:L100</xm:f>
              <xm:sqref>M100</xm:sqref>
            </x14:sparkline>
            <x14:sparkline>
              <xm:f>Data!K101:L101</xm:f>
              <xm:sqref>M101</xm:sqref>
            </x14:sparkline>
            <x14:sparkline>
              <xm:f>Data!K102:L102</xm:f>
              <xm:sqref>M102</xm:sqref>
            </x14:sparkline>
            <x14:sparkline>
              <xm:f>Data!K103:L103</xm:f>
              <xm:sqref>M103</xm:sqref>
            </x14:sparkline>
            <x14:sparkline>
              <xm:f>Data!K104:L104</xm:f>
              <xm:sqref>M104</xm:sqref>
            </x14:sparkline>
            <x14:sparkline>
              <xm:f>Data!K105:L105</xm:f>
              <xm:sqref>M105</xm:sqref>
            </x14:sparkline>
            <x14:sparkline>
              <xm:f>Data!K106:L106</xm:f>
              <xm:sqref>M106</xm:sqref>
            </x14:sparkline>
            <x14:sparkline>
              <xm:f>Data!K107:L107</xm:f>
              <xm:sqref>M107</xm:sqref>
            </x14:sparkline>
            <x14:sparkline>
              <xm:f>Data!K108:L108</xm:f>
              <xm:sqref>M108</xm:sqref>
            </x14:sparkline>
            <x14:sparkline>
              <xm:f>Data!K109:L109</xm:f>
              <xm:sqref>M109</xm:sqref>
            </x14:sparkline>
            <x14:sparkline>
              <xm:f>Data!K110:L110</xm:f>
              <xm:sqref>M110</xm:sqref>
            </x14:sparkline>
            <x14:sparkline>
              <xm:f>Data!K111:L111</xm:f>
              <xm:sqref>M111</xm:sqref>
            </x14:sparkline>
            <x14:sparkline>
              <xm:f>Data!K112:L112</xm:f>
              <xm:sqref>M112</xm:sqref>
            </x14:sparkline>
            <x14:sparkline>
              <xm:f>Data!K113:L113</xm:f>
              <xm:sqref>M113</xm:sqref>
            </x14:sparkline>
            <x14:sparkline>
              <xm:f>Data!K114:L114</xm:f>
              <xm:sqref>M114</xm:sqref>
            </x14:sparkline>
            <x14:sparkline>
              <xm:f>Data!K115:L115</xm:f>
              <xm:sqref>M115</xm:sqref>
            </x14:sparkline>
            <x14:sparkline>
              <xm:f>Data!K116:L116</xm:f>
              <xm:sqref>M116</xm:sqref>
            </x14:sparkline>
            <x14:sparkline>
              <xm:f>Data!K117:L117</xm:f>
              <xm:sqref>M117</xm:sqref>
            </x14:sparkline>
            <x14:sparkline>
              <xm:f>Data!K118:L118</xm:f>
              <xm:sqref>M118</xm:sqref>
            </x14:sparkline>
            <x14:sparkline>
              <xm:f>Data!K119:L119</xm:f>
              <xm:sqref>M119</xm:sqref>
            </x14:sparkline>
            <x14:sparkline>
              <xm:f>Data!K120:L120</xm:f>
              <xm:sqref>M120</xm:sqref>
            </x14:sparkline>
            <x14:sparkline>
              <xm:f>Data!K121:L121</xm:f>
              <xm:sqref>M121</xm:sqref>
            </x14:sparkline>
            <x14:sparkline>
              <xm:f>Data!K122:L122</xm:f>
              <xm:sqref>M122</xm:sqref>
            </x14:sparkline>
            <x14:sparkline>
              <xm:f>Data!K123:L123</xm:f>
              <xm:sqref>M123</xm:sqref>
            </x14:sparkline>
            <x14:sparkline>
              <xm:f>Data!K124:L124</xm:f>
              <xm:sqref>M124</xm:sqref>
            </x14:sparkline>
            <x14:sparkline>
              <xm:f>Data!K125:L125</xm:f>
              <xm:sqref>M125</xm:sqref>
            </x14:sparkline>
            <x14:sparkline>
              <xm:f>Data!K126:L126</xm:f>
              <xm:sqref>M126</xm:sqref>
            </x14:sparkline>
            <x14:sparkline>
              <xm:f>Data!K127:L127</xm:f>
              <xm:sqref>M127</xm:sqref>
            </x14:sparkline>
            <x14:sparkline>
              <xm:f>Data!K128:L128</xm:f>
              <xm:sqref>M128</xm:sqref>
            </x14:sparkline>
            <x14:sparkline>
              <xm:f>Data!K129:L129</xm:f>
              <xm:sqref>M129</xm:sqref>
            </x14:sparkline>
            <x14:sparkline>
              <xm:f>Data!K130:L130</xm:f>
              <xm:sqref>M130</xm:sqref>
            </x14:sparkline>
            <x14:sparkline>
              <xm:f>Data!K131:L131</xm:f>
              <xm:sqref>M131</xm:sqref>
            </x14:sparkline>
            <x14:sparkline>
              <xm:f>Data!K132:L132</xm:f>
              <xm:sqref>M132</xm:sqref>
            </x14:sparkline>
            <x14:sparkline>
              <xm:f>Data!K133:L133</xm:f>
              <xm:sqref>M133</xm:sqref>
            </x14:sparkline>
            <x14:sparkline>
              <xm:f>Data!K134:L134</xm:f>
              <xm:sqref>M134</xm:sqref>
            </x14:sparkline>
            <x14:sparkline>
              <xm:f>Data!K135:L135</xm:f>
              <xm:sqref>M135</xm:sqref>
            </x14:sparkline>
            <x14:sparkline>
              <xm:f>Data!K136:L136</xm:f>
              <xm:sqref>M136</xm:sqref>
            </x14:sparkline>
            <x14:sparkline>
              <xm:f>Data!K137:L137</xm:f>
              <xm:sqref>M137</xm:sqref>
            </x14:sparkline>
            <x14:sparkline>
              <xm:f>Data!K138:L138</xm:f>
              <xm:sqref>M138</xm:sqref>
            </x14:sparkline>
            <x14:sparkline>
              <xm:f>Data!K139:L139</xm:f>
              <xm:sqref>M139</xm:sqref>
            </x14:sparkline>
            <x14:sparkline>
              <xm:f>Data!K140:L140</xm:f>
              <xm:sqref>M140</xm:sqref>
            </x14:sparkline>
            <x14:sparkline>
              <xm:f>Data!K141:L141</xm:f>
              <xm:sqref>M141</xm:sqref>
            </x14:sparkline>
            <x14:sparkline>
              <xm:f>Data!K142:L142</xm:f>
              <xm:sqref>M142</xm:sqref>
            </x14:sparkline>
            <x14:sparkline>
              <xm:f>Data!K143:L143</xm:f>
              <xm:sqref>M143</xm:sqref>
            </x14:sparkline>
            <x14:sparkline>
              <xm:f>Data!K144:L144</xm:f>
              <xm:sqref>M144</xm:sqref>
            </x14:sparkline>
            <x14:sparkline>
              <xm:f>Data!K145:L145</xm:f>
              <xm:sqref>M145</xm:sqref>
            </x14:sparkline>
            <x14:sparkline>
              <xm:f>Data!K146:L146</xm:f>
              <xm:sqref>M146</xm:sqref>
            </x14:sparkline>
            <x14:sparkline>
              <xm:f>Data!K147:L147</xm:f>
              <xm:sqref>M147</xm:sqref>
            </x14:sparkline>
            <x14:sparkline>
              <xm:f>Data!K148:L148</xm:f>
              <xm:sqref>M148</xm:sqref>
            </x14:sparkline>
            <x14:sparkline>
              <xm:f>Data!K149:L149</xm:f>
              <xm:sqref>M149</xm:sqref>
            </x14:sparkline>
            <x14:sparkline>
              <xm:f>Data!K150:L150</xm:f>
              <xm:sqref>M150</xm:sqref>
            </x14:sparkline>
            <x14:sparkline>
              <xm:f>Data!K151:L151</xm:f>
              <xm:sqref>M151</xm:sqref>
            </x14:sparkline>
            <x14:sparkline>
              <xm:f>Data!K152:L152</xm:f>
              <xm:sqref>M152</xm:sqref>
            </x14:sparkline>
            <x14:sparkline>
              <xm:f>Data!K153:L153</xm:f>
              <xm:sqref>M153</xm:sqref>
            </x14:sparkline>
            <x14:sparkline>
              <xm:f>Data!K154:L154</xm:f>
              <xm:sqref>M154</xm:sqref>
            </x14:sparkline>
            <x14:sparkline>
              <xm:f>Data!K155:L155</xm:f>
              <xm:sqref>M155</xm:sqref>
            </x14:sparkline>
            <x14:sparkline>
              <xm:f>Data!K156:L156</xm:f>
              <xm:sqref>M156</xm:sqref>
            </x14:sparkline>
            <x14:sparkline>
              <xm:f>Data!K157:L157</xm:f>
              <xm:sqref>M157</xm:sqref>
            </x14:sparkline>
            <x14:sparkline>
              <xm:f>Data!K158:L158</xm:f>
              <xm:sqref>M158</xm:sqref>
            </x14:sparkline>
            <x14:sparkline>
              <xm:f>Data!K159:L159</xm:f>
              <xm:sqref>M159</xm:sqref>
            </x14:sparkline>
            <x14:sparkline>
              <xm:f>Data!K160:L160</xm:f>
              <xm:sqref>M160</xm:sqref>
            </x14:sparkline>
            <x14:sparkline>
              <xm:f>Data!K161:L161</xm:f>
              <xm:sqref>M161</xm:sqref>
            </x14:sparkline>
            <x14:sparkline>
              <xm:f>Data!K162:L162</xm:f>
              <xm:sqref>M162</xm:sqref>
            </x14:sparkline>
            <x14:sparkline>
              <xm:f>Data!K163:L163</xm:f>
              <xm:sqref>M163</xm:sqref>
            </x14:sparkline>
            <x14:sparkline>
              <xm:f>Data!K164:L164</xm:f>
              <xm:sqref>M164</xm:sqref>
            </x14:sparkline>
            <x14:sparkline>
              <xm:f>Data!K165:L165</xm:f>
              <xm:sqref>M165</xm:sqref>
            </x14:sparkline>
            <x14:sparkline>
              <xm:f>Data!K166:L166</xm:f>
              <xm:sqref>M166</xm:sqref>
            </x14:sparkline>
            <x14:sparkline>
              <xm:f>Data!K167:L167</xm:f>
              <xm:sqref>M167</xm:sqref>
            </x14:sparkline>
            <x14:sparkline>
              <xm:f>Data!K168:L168</xm:f>
              <xm:sqref>M168</xm:sqref>
            </x14:sparkline>
            <x14:sparkline>
              <xm:f>Data!K169:L169</xm:f>
              <xm:sqref>M169</xm:sqref>
            </x14:sparkline>
            <x14:sparkline>
              <xm:f>Data!K170:L170</xm:f>
              <xm:sqref>M170</xm:sqref>
            </x14:sparkline>
            <x14:sparkline>
              <xm:f>Data!K171:L171</xm:f>
              <xm:sqref>M171</xm:sqref>
            </x14:sparkline>
            <x14:sparkline>
              <xm:f>Data!K172:L172</xm:f>
              <xm:sqref>M172</xm:sqref>
            </x14:sparkline>
            <x14:sparkline>
              <xm:f>Data!K173:L173</xm:f>
              <xm:sqref>M173</xm:sqref>
            </x14:sparkline>
            <x14:sparkline>
              <xm:f>Data!K174:L174</xm:f>
              <xm:sqref>M174</xm:sqref>
            </x14:sparkline>
            <x14:sparkline>
              <xm:f>Data!K175:L175</xm:f>
              <xm:sqref>M175</xm:sqref>
            </x14:sparkline>
            <x14:sparkline>
              <xm:f>Data!K176:L176</xm:f>
              <xm:sqref>M176</xm:sqref>
            </x14:sparkline>
            <x14:sparkline>
              <xm:f>Data!K177:L177</xm:f>
              <xm:sqref>M177</xm:sqref>
            </x14:sparkline>
            <x14:sparkline>
              <xm:f>Data!K178:L178</xm:f>
              <xm:sqref>M178</xm:sqref>
            </x14:sparkline>
            <x14:sparkline>
              <xm:f>Data!K179:L179</xm:f>
              <xm:sqref>M179</xm:sqref>
            </x14:sparkline>
            <x14:sparkline>
              <xm:f>Data!K180:L180</xm:f>
              <xm:sqref>M180</xm:sqref>
            </x14:sparkline>
            <x14:sparkline>
              <xm:f>Data!K181:L181</xm:f>
              <xm:sqref>M181</xm:sqref>
            </x14:sparkline>
            <x14:sparkline>
              <xm:f>Data!K182:L182</xm:f>
              <xm:sqref>M182</xm:sqref>
            </x14:sparkline>
            <x14:sparkline>
              <xm:f>Data!K183:L183</xm:f>
              <xm:sqref>M183</xm:sqref>
            </x14:sparkline>
            <x14:sparkline>
              <xm:f>Data!K184:L184</xm:f>
              <xm:sqref>M184</xm:sqref>
            </x14:sparkline>
            <x14:sparkline>
              <xm:f>Data!K185:L185</xm:f>
              <xm:sqref>M185</xm:sqref>
            </x14:sparkline>
            <x14:sparkline>
              <xm:f>Data!K186:L186</xm:f>
              <xm:sqref>M186</xm:sqref>
            </x14:sparkline>
            <x14:sparkline>
              <xm:f>Data!K187:L187</xm:f>
              <xm:sqref>M187</xm:sqref>
            </x14:sparkline>
            <x14:sparkline>
              <xm:f>Data!K188:L188</xm:f>
              <xm:sqref>M188</xm:sqref>
            </x14:sparkline>
            <x14:sparkline>
              <xm:f>Data!K189:L189</xm:f>
              <xm:sqref>M189</xm:sqref>
            </x14:sparkline>
            <x14:sparkline>
              <xm:f>Data!K190:L190</xm:f>
              <xm:sqref>M190</xm:sqref>
            </x14:sparkline>
            <x14:sparkline>
              <xm:f>Data!K191:L191</xm:f>
              <xm:sqref>M191</xm:sqref>
            </x14:sparkline>
            <x14:sparkline>
              <xm:f>Data!K192:L192</xm:f>
              <xm:sqref>M192</xm:sqref>
            </x14:sparkline>
            <x14:sparkline>
              <xm:f>Data!K193:L193</xm:f>
              <xm:sqref>M193</xm:sqref>
            </x14:sparkline>
            <x14:sparkline>
              <xm:f>Data!K194:L194</xm:f>
              <xm:sqref>M194</xm:sqref>
            </x14:sparkline>
            <x14:sparkline>
              <xm:f>Data!K195:L195</xm:f>
              <xm:sqref>M195</xm:sqref>
            </x14:sparkline>
            <x14:sparkline>
              <xm:f>Data!K196:L196</xm:f>
              <xm:sqref>M196</xm:sqref>
            </x14:sparkline>
            <x14:sparkline>
              <xm:f>Data!K197:L197</xm:f>
              <xm:sqref>M197</xm:sqref>
            </x14:sparkline>
            <x14:sparkline>
              <xm:f>Data!K198:L198</xm:f>
              <xm:sqref>M198</xm:sqref>
            </x14:sparkline>
            <x14:sparkline>
              <xm:f>Data!K199:L199</xm:f>
              <xm:sqref>M199</xm:sqref>
            </x14:sparkline>
            <x14:sparkline>
              <xm:f>Data!K200:L200</xm:f>
              <xm:sqref>M200</xm:sqref>
            </x14:sparkline>
            <x14:sparkline>
              <xm:f>Data!K201:L201</xm:f>
              <xm:sqref>M201</xm:sqref>
            </x14:sparkline>
            <x14:sparkline>
              <xm:f>Data!K202:L202</xm:f>
              <xm:sqref>M202</xm:sqref>
            </x14:sparkline>
            <x14:sparkline>
              <xm:f>Data!K203:L203</xm:f>
              <xm:sqref>M203</xm:sqref>
            </x14:sparkline>
            <x14:sparkline>
              <xm:f>Data!K204:L204</xm:f>
              <xm:sqref>M204</xm:sqref>
            </x14:sparkline>
            <x14:sparkline>
              <xm:f>Data!K205:L205</xm:f>
              <xm:sqref>M205</xm:sqref>
            </x14:sparkline>
            <x14:sparkline>
              <xm:f>Data!K206:L206</xm:f>
              <xm:sqref>M206</xm:sqref>
            </x14:sparkline>
            <x14:sparkline>
              <xm:f>Data!K207:L207</xm:f>
              <xm:sqref>M207</xm:sqref>
            </x14:sparkline>
            <x14:sparkline>
              <xm:f>Data!K208:L208</xm:f>
              <xm:sqref>M208</xm:sqref>
            </x14:sparkline>
            <x14:sparkline>
              <xm:f>Data!K209:L209</xm:f>
              <xm:sqref>M209</xm:sqref>
            </x14:sparkline>
            <x14:sparkline>
              <xm:f>Data!K210:L210</xm:f>
              <xm:sqref>M210</xm:sqref>
            </x14:sparkline>
            <x14:sparkline>
              <xm:f>Data!K211:L211</xm:f>
              <xm:sqref>M211</xm:sqref>
            </x14:sparkline>
            <x14:sparkline>
              <xm:f>Data!K212:L212</xm:f>
              <xm:sqref>M212</xm:sqref>
            </x14:sparkline>
            <x14:sparkline>
              <xm:f>Data!K213:L213</xm:f>
              <xm:sqref>M213</xm:sqref>
            </x14:sparkline>
            <x14:sparkline>
              <xm:f>Data!K214:L214</xm:f>
              <xm:sqref>M214</xm:sqref>
            </x14:sparkline>
            <x14:sparkline>
              <xm:f>Data!K215:L215</xm:f>
              <xm:sqref>M215</xm:sqref>
            </x14:sparkline>
            <x14:sparkline>
              <xm:f>Data!K216:L216</xm:f>
              <xm:sqref>M216</xm:sqref>
            </x14:sparkline>
            <x14:sparkline>
              <xm:f>Data!K217:L217</xm:f>
              <xm:sqref>M217</xm:sqref>
            </x14:sparkline>
            <x14:sparkline>
              <xm:f>Data!K218:L218</xm:f>
              <xm:sqref>M218</xm:sqref>
            </x14:sparkline>
            <x14:sparkline>
              <xm:f>Data!K219:L219</xm:f>
              <xm:sqref>M219</xm:sqref>
            </x14:sparkline>
            <x14:sparkline>
              <xm:f>Data!K220:L220</xm:f>
              <xm:sqref>M220</xm:sqref>
            </x14:sparkline>
            <x14:sparkline>
              <xm:f>Data!K221:L221</xm:f>
              <xm:sqref>M221</xm:sqref>
            </x14:sparkline>
            <x14:sparkline>
              <xm:f>Data!K222:L222</xm:f>
              <xm:sqref>M222</xm:sqref>
            </x14:sparkline>
            <x14:sparkline>
              <xm:f>Data!K223:L223</xm:f>
              <xm:sqref>M223</xm:sqref>
            </x14:sparkline>
            <x14:sparkline>
              <xm:f>Data!K224:L224</xm:f>
              <xm:sqref>M224</xm:sqref>
            </x14:sparkline>
            <x14:sparkline>
              <xm:f>Data!K225:L225</xm:f>
              <xm:sqref>M225</xm:sqref>
            </x14:sparkline>
            <x14:sparkline>
              <xm:f>Data!K226:L226</xm:f>
              <xm:sqref>M226</xm:sqref>
            </x14:sparkline>
            <x14:sparkline>
              <xm:f>Data!K227:L227</xm:f>
              <xm:sqref>M227</xm:sqref>
            </x14:sparkline>
            <x14:sparkline>
              <xm:f>Data!K228:L228</xm:f>
              <xm:sqref>M228</xm:sqref>
            </x14:sparkline>
            <x14:sparkline>
              <xm:f>Data!K229:L229</xm:f>
              <xm:sqref>M229</xm:sqref>
            </x14:sparkline>
            <x14:sparkline>
              <xm:f>Data!K230:L230</xm:f>
              <xm:sqref>M230</xm:sqref>
            </x14:sparkline>
            <x14:sparkline>
              <xm:f>Data!K231:L231</xm:f>
              <xm:sqref>M231</xm:sqref>
            </x14:sparkline>
            <x14:sparkline>
              <xm:f>Data!K232:L232</xm:f>
              <xm:sqref>M232</xm:sqref>
            </x14:sparkline>
            <x14:sparkline>
              <xm:f>Data!K233:L233</xm:f>
              <xm:sqref>M233</xm:sqref>
            </x14:sparkline>
            <x14:sparkline>
              <xm:f>Data!K234:L234</xm:f>
              <xm:sqref>M234</xm:sqref>
            </x14:sparkline>
            <x14:sparkline>
              <xm:f>Data!K235:L235</xm:f>
              <xm:sqref>M235</xm:sqref>
            </x14:sparkline>
            <x14:sparkline>
              <xm:f>Data!K236:L236</xm:f>
              <xm:sqref>M236</xm:sqref>
            </x14:sparkline>
            <x14:sparkline>
              <xm:f>Data!K237:L237</xm:f>
              <xm:sqref>M237</xm:sqref>
            </x14:sparkline>
            <x14:sparkline>
              <xm:f>Data!K238:L238</xm:f>
              <xm:sqref>M238</xm:sqref>
            </x14:sparkline>
            <x14:sparkline>
              <xm:f>Data!K239:L239</xm:f>
              <xm:sqref>M239</xm:sqref>
            </x14:sparkline>
            <x14:sparkline>
              <xm:f>Data!K240:L240</xm:f>
              <xm:sqref>M240</xm:sqref>
            </x14:sparkline>
            <x14:sparkline>
              <xm:f>Data!K241:L241</xm:f>
              <xm:sqref>M241</xm:sqref>
            </x14:sparkline>
            <x14:sparkline>
              <xm:f>Data!K242:L242</xm:f>
              <xm:sqref>M242</xm:sqref>
            </x14:sparkline>
            <x14:sparkline>
              <xm:f>Data!K243:L243</xm:f>
              <xm:sqref>M243</xm:sqref>
            </x14:sparkline>
            <x14:sparkline>
              <xm:f>Data!K244:L244</xm:f>
              <xm:sqref>M244</xm:sqref>
            </x14:sparkline>
            <x14:sparkline>
              <xm:f>Data!K245:L245</xm:f>
              <xm:sqref>M245</xm:sqref>
            </x14:sparkline>
            <x14:sparkline>
              <xm:f>Data!K246:L246</xm:f>
              <xm:sqref>M246</xm:sqref>
            </x14:sparkline>
            <x14:sparkline>
              <xm:f>Data!K247:L247</xm:f>
              <xm:sqref>M247</xm:sqref>
            </x14:sparkline>
            <x14:sparkline>
              <xm:f>Data!K248:L248</xm:f>
              <xm:sqref>M248</xm:sqref>
            </x14:sparkline>
            <x14:sparkline>
              <xm:f>Data!K249:L249</xm:f>
              <xm:sqref>M249</xm:sqref>
            </x14:sparkline>
            <x14:sparkline>
              <xm:f>Data!K250:L250</xm:f>
              <xm:sqref>M250</xm:sqref>
            </x14:sparkline>
            <x14:sparkline>
              <xm:f>Data!K251:L251</xm:f>
              <xm:sqref>M251</xm:sqref>
            </x14:sparkline>
            <x14:sparkline>
              <xm:f>Data!K252:L252</xm:f>
              <xm:sqref>M252</xm:sqref>
            </x14:sparkline>
            <x14:sparkline>
              <xm:f>Data!K253:L253</xm:f>
              <xm:sqref>M253</xm:sqref>
            </x14:sparkline>
            <x14:sparkline>
              <xm:f>Data!K254:L254</xm:f>
              <xm:sqref>M254</xm:sqref>
            </x14:sparkline>
            <x14:sparkline>
              <xm:f>Data!K255:L255</xm:f>
              <xm:sqref>M255</xm:sqref>
            </x14:sparkline>
            <x14:sparkline>
              <xm:f>Data!K256:L256</xm:f>
              <xm:sqref>M256</xm:sqref>
            </x14:sparkline>
            <x14:sparkline>
              <xm:f>Data!K257:L257</xm:f>
              <xm:sqref>M257</xm:sqref>
            </x14:sparkline>
            <x14:sparkline>
              <xm:f>Data!K258:L258</xm:f>
              <xm:sqref>M258</xm:sqref>
            </x14:sparkline>
            <x14:sparkline>
              <xm:f>Data!K259:L259</xm:f>
              <xm:sqref>M259</xm:sqref>
            </x14:sparkline>
            <x14:sparkline>
              <xm:f>Data!K260:L260</xm:f>
              <xm:sqref>M260</xm:sqref>
            </x14:sparkline>
            <x14:sparkline>
              <xm:f>Data!K261:L261</xm:f>
              <xm:sqref>M261</xm:sqref>
            </x14:sparkline>
            <x14:sparkline>
              <xm:f>Data!K262:L262</xm:f>
              <xm:sqref>M262</xm:sqref>
            </x14:sparkline>
            <x14:sparkline>
              <xm:f>Data!K263:L263</xm:f>
              <xm:sqref>M263</xm:sqref>
            </x14:sparkline>
            <x14:sparkline>
              <xm:f>Data!K264:L264</xm:f>
              <xm:sqref>M264</xm:sqref>
            </x14:sparkline>
            <x14:sparkline>
              <xm:f>Data!K265:L265</xm:f>
              <xm:sqref>M265</xm:sqref>
            </x14:sparkline>
            <x14:sparkline>
              <xm:f>Data!K266:L266</xm:f>
              <xm:sqref>M266</xm:sqref>
            </x14:sparkline>
            <x14:sparkline>
              <xm:f>Data!K267:L267</xm:f>
              <xm:sqref>M267</xm:sqref>
            </x14:sparkline>
            <x14:sparkline>
              <xm:f>Data!K268:L268</xm:f>
              <xm:sqref>M268</xm:sqref>
            </x14:sparkline>
            <x14:sparkline>
              <xm:f>Data!K269:L269</xm:f>
              <xm:sqref>M269</xm:sqref>
            </x14:sparkline>
            <x14:sparkline>
              <xm:f>Data!K270:L270</xm:f>
              <xm:sqref>M270</xm:sqref>
            </x14:sparkline>
            <x14:sparkline>
              <xm:f>Data!K271:L271</xm:f>
              <xm:sqref>M271</xm:sqref>
            </x14:sparkline>
            <x14:sparkline>
              <xm:f>Data!K272:L272</xm:f>
              <xm:sqref>M272</xm:sqref>
            </x14:sparkline>
            <x14:sparkline>
              <xm:f>Data!K273:L273</xm:f>
              <xm:sqref>M273</xm:sqref>
            </x14:sparkline>
            <x14:sparkline>
              <xm:f>Data!K274:L274</xm:f>
              <xm:sqref>M274</xm:sqref>
            </x14:sparkline>
            <x14:sparkline>
              <xm:f>Data!K275:L275</xm:f>
              <xm:sqref>M275</xm:sqref>
            </x14:sparkline>
            <x14:sparkline>
              <xm:f>Data!K276:L276</xm:f>
              <xm:sqref>M276</xm:sqref>
            </x14:sparkline>
            <x14:sparkline>
              <xm:f>Data!K277:L277</xm:f>
              <xm:sqref>M277</xm:sqref>
            </x14:sparkline>
            <x14:sparkline>
              <xm:f>Data!K278:L278</xm:f>
              <xm:sqref>M278</xm:sqref>
            </x14:sparkline>
            <x14:sparkline>
              <xm:f>Data!K279:L279</xm:f>
              <xm:sqref>M279</xm:sqref>
            </x14:sparkline>
            <x14:sparkline>
              <xm:f>Data!K280:L280</xm:f>
              <xm:sqref>M280</xm:sqref>
            </x14:sparkline>
            <x14:sparkline>
              <xm:f>Data!K281:L281</xm:f>
              <xm:sqref>M281</xm:sqref>
            </x14:sparkline>
            <x14:sparkline>
              <xm:f>Data!K282:L282</xm:f>
              <xm:sqref>M282</xm:sqref>
            </x14:sparkline>
            <x14:sparkline>
              <xm:f>Data!K283:L283</xm:f>
              <xm:sqref>M283</xm:sqref>
            </x14:sparkline>
            <x14:sparkline>
              <xm:f>Data!K284:L284</xm:f>
              <xm:sqref>M284</xm:sqref>
            </x14:sparkline>
            <x14:sparkline>
              <xm:f>Data!K285:L285</xm:f>
              <xm:sqref>M285</xm:sqref>
            </x14:sparkline>
            <x14:sparkline>
              <xm:f>Data!K286:L286</xm:f>
              <xm:sqref>M286</xm:sqref>
            </x14:sparkline>
            <x14:sparkline>
              <xm:f>Data!K287:L287</xm:f>
              <xm:sqref>M287</xm:sqref>
            </x14:sparkline>
            <x14:sparkline>
              <xm:f>Data!K288:L288</xm:f>
              <xm:sqref>M288</xm:sqref>
            </x14:sparkline>
            <x14:sparkline>
              <xm:f>Data!K289:L289</xm:f>
              <xm:sqref>M289</xm:sqref>
            </x14:sparkline>
            <x14:sparkline>
              <xm:f>Data!K290:L290</xm:f>
              <xm:sqref>M290</xm:sqref>
            </x14:sparkline>
            <x14:sparkline>
              <xm:f>Data!K291:L291</xm:f>
              <xm:sqref>M291</xm:sqref>
            </x14:sparkline>
            <x14:sparkline>
              <xm:f>Data!K292:L292</xm:f>
              <xm:sqref>M292</xm:sqref>
            </x14:sparkline>
            <x14:sparkline>
              <xm:f>Data!K293:L293</xm:f>
              <xm:sqref>M293</xm:sqref>
            </x14:sparkline>
            <x14:sparkline>
              <xm:f>Data!K294:L294</xm:f>
              <xm:sqref>M294</xm:sqref>
            </x14:sparkline>
            <x14:sparkline>
              <xm:f>Data!K295:L295</xm:f>
              <xm:sqref>M295</xm:sqref>
            </x14:sparkline>
            <x14:sparkline>
              <xm:f>Data!K296:L296</xm:f>
              <xm:sqref>M296</xm:sqref>
            </x14:sparkline>
            <x14:sparkline>
              <xm:f>Data!K297:L297</xm:f>
              <xm:sqref>M297</xm:sqref>
            </x14:sparkline>
            <x14:sparkline>
              <xm:f>Data!K298:L298</xm:f>
              <xm:sqref>M298</xm:sqref>
            </x14:sparkline>
            <x14:sparkline>
              <xm:f>Data!K299:L299</xm:f>
              <xm:sqref>M299</xm:sqref>
            </x14:sparkline>
            <x14:sparkline>
              <xm:f>Data!K300:L300</xm:f>
              <xm:sqref>M300</xm:sqref>
            </x14:sparkline>
            <x14:sparkline>
              <xm:f>Data!K301:L301</xm:f>
              <xm:sqref>M301</xm:sqref>
            </x14:sparkline>
            <x14:sparkline>
              <xm:f>Data!K302:L302</xm:f>
              <xm:sqref>M302</xm:sqref>
            </x14:sparkline>
            <x14:sparkline>
              <xm:f>Data!K303:L303</xm:f>
              <xm:sqref>M303</xm:sqref>
            </x14:sparkline>
            <x14:sparkline>
              <xm:f>Data!K304:L304</xm:f>
              <xm:sqref>M304</xm:sqref>
            </x14:sparkline>
            <x14:sparkline>
              <xm:f>Data!K305:L305</xm:f>
              <xm:sqref>M305</xm:sqref>
            </x14:sparkline>
            <x14:sparkline>
              <xm:f>Data!K306:L306</xm:f>
              <xm:sqref>M306</xm:sqref>
            </x14:sparkline>
            <x14:sparkline>
              <xm:f>Data!K307:L307</xm:f>
              <xm:sqref>M307</xm:sqref>
            </x14:sparkline>
            <x14:sparkline>
              <xm:f>Data!K308:L308</xm:f>
              <xm:sqref>M308</xm:sqref>
            </x14:sparkline>
            <x14:sparkline>
              <xm:f>Data!K309:L309</xm:f>
              <xm:sqref>M309</xm:sqref>
            </x14:sparkline>
            <x14:sparkline>
              <xm:f>Data!K310:L310</xm:f>
              <xm:sqref>M310</xm:sqref>
            </x14:sparkline>
            <x14:sparkline>
              <xm:f>Data!K311:L311</xm:f>
              <xm:sqref>M311</xm:sqref>
            </x14:sparkline>
            <x14:sparkline>
              <xm:f>Data!K312:L312</xm:f>
              <xm:sqref>M312</xm:sqref>
            </x14:sparkline>
            <x14:sparkline>
              <xm:f>Data!K313:L313</xm:f>
              <xm:sqref>M313</xm:sqref>
            </x14:sparkline>
            <x14:sparkline>
              <xm:f>Data!K314:L314</xm:f>
              <xm:sqref>M314</xm:sqref>
            </x14:sparkline>
            <x14:sparkline>
              <xm:f>Data!K315:L315</xm:f>
              <xm:sqref>M315</xm:sqref>
            </x14:sparkline>
            <x14:sparkline>
              <xm:f>Data!K316:L316</xm:f>
              <xm:sqref>M316</xm:sqref>
            </x14:sparkline>
            <x14:sparkline>
              <xm:f>Data!K317:L317</xm:f>
              <xm:sqref>M317</xm:sqref>
            </x14:sparkline>
            <x14:sparkline>
              <xm:f>Data!K318:L318</xm:f>
              <xm:sqref>M318</xm:sqref>
            </x14:sparkline>
            <x14:sparkline>
              <xm:f>Data!K319:L319</xm:f>
              <xm:sqref>M319</xm:sqref>
            </x14:sparkline>
            <x14:sparkline>
              <xm:f>Data!K320:L320</xm:f>
              <xm:sqref>M320</xm:sqref>
            </x14:sparkline>
            <x14:sparkline>
              <xm:f>Data!K321:L321</xm:f>
              <xm:sqref>M321</xm:sqref>
            </x14:sparkline>
            <x14:sparkline>
              <xm:f>Data!K322:L322</xm:f>
              <xm:sqref>M322</xm:sqref>
            </x14:sparkline>
            <x14:sparkline>
              <xm:f>Data!K323:L323</xm:f>
              <xm:sqref>M323</xm:sqref>
            </x14:sparkline>
            <x14:sparkline>
              <xm:f>Data!K324:L324</xm:f>
              <xm:sqref>M324</xm:sqref>
            </x14:sparkline>
            <x14:sparkline>
              <xm:f>Data!K325:L325</xm:f>
              <xm:sqref>M325</xm:sqref>
            </x14:sparkline>
            <x14:sparkline>
              <xm:f>Data!K326:L326</xm:f>
              <xm:sqref>M326</xm:sqref>
            </x14:sparkline>
            <x14:sparkline>
              <xm:f>Data!K327:L327</xm:f>
              <xm:sqref>M327</xm:sqref>
            </x14:sparkline>
            <x14:sparkline>
              <xm:f>Data!K328:L328</xm:f>
              <xm:sqref>M328</xm:sqref>
            </x14:sparkline>
            <x14:sparkline>
              <xm:f>Data!K329:L329</xm:f>
              <xm:sqref>M329</xm:sqref>
            </x14:sparkline>
            <x14:sparkline>
              <xm:f>Data!K330:L330</xm:f>
              <xm:sqref>M330</xm:sqref>
            </x14:sparkline>
            <x14:sparkline>
              <xm:f>Data!K331:L331</xm:f>
              <xm:sqref>M331</xm:sqref>
            </x14:sparkline>
            <x14:sparkline>
              <xm:f>Data!K332:L332</xm:f>
              <xm:sqref>M332</xm:sqref>
            </x14:sparkline>
            <x14:sparkline>
              <xm:f>Data!K333:L333</xm:f>
              <xm:sqref>M333</xm:sqref>
            </x14:sparkline>
            <x14:sparkline>
              <xm:f>Data!K334:L334</xm:f>
              <xm:sqref>M334</xm:sqref>
            </x14:sparkline>
            <x14:sparkline>
              <xm:f>Data!K335:L335</xm:f>
              <xm:sqref>M335</xm:sqref>
            </x14:sparkline>
            <x14:sparkline>
              <xm:f>Data!K336:L336</xm:f>
              <xm:sqref>M336</xm:sqref>
            </x14:sparkline>
            <x14:sparkline>
              <xm:f>Data!K337:L337</xm:f>
              <xm:sqref>M337</xm:sqref>
            </x14:sparkline>
            <x14:sparkline>
              <xm:f>Data!K338:L338</xm:f>
              <xm:sqref>M338</xm:sqref>
            </x14:sparkline>
            <x14:sparkline>
              <xm:f>Data!K339:L339</xm:f>
              <xm:sqref>M339</xm:sqref>
            </x14:sparkline>
            <x14:sparkline>
              <xm:f>Data!K340:L340</xm:f>
              <xm:sqref>M340</xm:sqref>
            </x14:sparkline>
            <x14:sparkline>
              <xm:f>Data!K341:L341</xm:f>
              <xm:sqref>M341</xm:sqref>
            </x14:sparkline>
            <x14:sparkline>
              <xm:f>Data!K342:L342</xm:f>
              <xm:sqref>M342</xm:sqref>
            </x14:sparkline>
            <x14:sparkline>
              <xm:f>Data!K343:L343</xm:f>
              <xm:sqref>M343</xm:sqref>
            </x14:sparkline>
            <x14:sparkline>
              <xm:f>Data!K344:L344</xm:f>
              <xm:sqref>M344</xm:sqref>
            </x14:sparkline>
            <x14:sparkline>
              <xm:f>Data!K345:L345</xm:f>
              <xm:sqref>M345</xm:sqref>
            </x14:sparkline>
            <x14:sparkline>
              <xm:f>Data!K346:L346</xm:f>
              <xm:sqref>M346</xm:sqref>
            </x14:sparkline>
            <x14:sparkline>
              <xm:f>Data!K347:L347</xm:f>
              <xm:sqref>M347</xm:sqref>
            </x14:sparkline>
            <x14:sparkline>
              <xm:f>Data!K348:L348</xm:f>
              <xm:sqref>M348</xm:sqref>
            </x14:sparkline>
            <x14:sparkline>
              <xm:f>Data!K349:L349</xm:f>
              <xm:sqref>M349</xm:sqref>
            </x14:sparkline>
            <x14:sparkline>
              <xm:f>Data!K350:L350</xm:f>
              <xm:sqref>M350</xm:sqref>
            </x14:sparkline>
            <x14:sparkline>
              <xm:f>Data!K351:L351</xm:f>
              <xm:sqref>M351</xm:sqref>
            </x14:sparkline>
            <x14:sparkline>
              <xm:f>Data!K352:L352</xm:f>
              <xm:sqref>M352</xm:sqref>
            </x14:sparkline>
            <x14:sparkline>
              <xm:f>Data!K353:L353</xm:f>
              <xm:sqref>M353</xm:sqref>
            </x14:sparkline>
            <x14:sparkline>
              <xm:f>Data!K354:L354</xm:f>
              <xm:sqref>M354</xm:sqref>
            </x14:sparkline>
            <x14:sparkline>
              <xm:f>Data!K355:L355</xm:f>
              <xm:sqref>M355</xm:sqref>
            </x14:sparkline>
            <x14:sparkline>
              <xm:f>Data!K356:L356</xm:f>
              <xm:sqref>M356</xm:sqref>
            </x14:sparkline>
            <x14:sparkline>
              <xm:f>Data!K357:L357</xm:f>
              <xm:sqref>M357</xm:sqref>
            </x14:sparkline>
            <x14:sparkline>
              <xm:f>Data!K358:L358</xm:f>
              <xm:sqref>M358</xm:sqref>
            </x14:sparkline>
            <x14:sparkline>
              <xm:f>Data!K359:L359</xm:f>
              <xm:sqref>M359</xm:sqref>
            </x14:sparkline>
            <x14:sparkline>
              <xm:f>Data!K360:L360</xm:f>
              <xm:sqref>M360</xm:sqref>
            </x14:sparkline>
            <x14:sparkline>
              <xm:f>Data!K361:L361</xm:f>
              <xm:sqref>M361</xm:sqref>
            </x14:sparkline>
            <x14:sparkline>
              <xm:f>Data!K362:L362</xm:f>
              <xm:sqref>M362</xm:sqref>
            </x14:sparkline>
            <x14:sparkline>
              <xm:f>Data!K363:L363</xm:f>
              <xm:sqref>M363</xm:sqref>
            </x14:sparkline>
            <x14:sparkline>
              <xm:f>Data!K364:L364</xm:f>
              <xm:sqref>M364</xm:sqref>
            </x14:sparkline>
            <x14:sparkline>
              <xm:f>Data!K365:L365</xm:f>
              <xm:sqref>M365</xm:sqref>
            </x14:sparkline>
            <x14:sparkline>
              <xm:f>Data!K366:L366</xm:f>
              <xm:sqref>M366</xm:sqref>
            </x14:sparkline>
            <x14:sparkline>
              <xm:f>Data!K367:L367</xm:f>
              <xm:sqref>M367</xm:sqref>
            </x14:sparkline>
            <x14:sparkline>
              <xm:f>Data!K368:L368</xm:f>
              <xm:sqref>M368</xm:sqref>
            </x14:sparkline>
            <x14:sparkline>
              <xm:f>Data!K369:L369</xm:f>
              <xm:sqref>M369</xm:sqref>
            </x14:sparkline>
            <x14:sparkline>
              <xm:f>Data!K370:L370</xm:f>
              <xm:sqref>M370</xm:sqref>
            </x14:sparkline>
            <x14:sparkline>
              <xm:f>Data!K371:L371</xm:f>
              <xm:sqref>M371</xm:sqref>
            </x14:sparkline>
            <x14:sparkline>
              <xm:f>Data!K372:L372</xm:f>
              <xm:sqref>M372</xm:sqref>
            </x14:sparkline>
            <x14:sparkline>
              <xm:f>Data!K373:L373</xm:f>
              <xm:sqref>M373</xm:sqref>
            </x14:sparkline>
            <x14:sparkline>
              <xm:f>Data!K374:L374</xm:f>
              <xm:sqref>M374</xm:sqref>
            </x14:sparkline>
            <x14:sparkline>
              <xm:f>Data!K375:L375</xm:f>
              <xm:sqref>M375</xm:sqref>
            </x14:sparkline>
            <x14:sparkline>
              <xm:f>Data!K376:L376</xm:f>
              <xm:sqref>M376</xm:sqref>
            </x14:sparkline>
            <x14:sparkline>
              <xm:f>Data!K377:L377</xm:f>
              <xm:sqref>M377</xm:sqref>
            </x14:sparkline>
            <x14:sparkline>
              <xm:f>Data!K378:L378</xm:f>
              <xm:sqref>M378</xm:sqref>
            </x14:sparkline>
            <x14:sparkline>
              <xm:f>Data!K379:L379</xm:f>
              <xm:sqref>M379</xm:sqref>
            </x14:sparkline>
            <x14:sparkline>
              <xm:f>Data!K380:L380</xm:f>
              <xm:sqref>M380</xm:sqref>
            </x14:sparkline>
            <x14:sparkline>
              <xm:f>Data!K381:L381</xm:f>
              <xm:sqref>M381</xm:sqref>
            </x14:sparkline>
            <x14:sparkline>
              <xm:f>Data!K382:L382</xm:f>
              <xm:sqref>M382</xm:sqref>
            </x14:sparkline>
            <x14:sparkline>
              <xm:f>Data!K383:L383</xm:f>
              <xm:sqref>M383</xm:sqref>
            </x14:sparkline>
            <x14:sparkline>
              <xm:f>Data!K384:L384</xm:f>
              <xm:sqref>M384</xm:sqref>
            </x14:sparkline>
            <x14:sparkline>
              <xm:f>Data!K385:L385</xm:f>
              <xm:sqref>M385</xm:sqref>
            </x14:sparkline>
            <x14:sparkline>
              <xm:f>Data!K386:L386</xm:f>
              <xm:sqref>M386</xm:sqref>
            </x14:sparkline>
            <x14:sparkline>
              <xm:f>Data!K387:L387</xm:f>
              <xm:sqref>M387</xm:sqref>
            </x14:sparkline>
            <x14:sparkline>
              <xm:f>Data!K388:L388</xm:f>
              <xm:sqref>M388</xm:sqref>
            </x14:sparkline>
            <x14:sparkline>
              <xm:f>Data!K389:L389</xm:f>
              <xm:sqref>M389</xm:sqref>
            </x14:sparkline>
            <x14:sparkline>
              <xm:f>Data!K390:L390</xm:f>
              <xm:sqref>M390</xm:sqref>
            </x14:sparkline>
            <x14:sparkline>
              <xm:f>Data!K391:L391</xm:f>
              <xm:sqref>M391</xm:sqref>
            </x14:sparkline>
            <x14:sparkline>
              <xm:f>Data!K392:L392</xm:f>
              <xm:sqref>M392</xm:sqref>
            </x14:sparkline>
            <x14:sparkline>
              <xm:f>Data!K393:L393</xm:f>
              <xm:sqref>M393</xm:sqref>
            </x14:sparkline>
            <x14:sparkline>
              <xm:f>Data!K394:L394</xm:f>
              <xm:sqref>M394</xm:sqref>
            </x14:sparkline>
            <x14:sparkline>
              <xm:f>Data!K395:L395</xm:f>
              <xm:sqref>M395</xm:sqref>
            </x14:sparkline>
            <x14:sparkline>
              <xm:f>Data!K396:L396</xm:f>
              <xm:sqref>M396</xm:sqref>
            </x14:sparkline>
            <x14:sparkline>
              <xm:f>Data!K397:L397</xm:f>
              <xm:sqref>M397</xm:sqref>
            </x14:sparkline>
            <x14:sparkline>
              <xm:f>Data!K398:L398</xm:f>
              <xm:sqref>M398</xm:sqref>
            </x14:sparkline>
            <x14:sparkline>
              <xm:f>Data!K399:L399</xm:f>
              <xm:sqref>M399</xm:sqref>
            </x14:sparkline>
            <x14:sparkline>
              <xm:f>Data!K400:L400</xm:f>
              <xm:sqref>M400</xm:sqref>
            </x14:sparkline>
            <x14:sparkline>
              <xm:f>Data!K401:L401</xm:f>
              <xm:sqref>M401</xm:sqref>
            </x14:sparkline>
            <x14:sparkline>
              <xm:f>Data!K402:L402</xm:f>
              <xm:sqref>M402</xm:sqref>
            </x14:sparkline>
            <x14:sparkline>
              <xm:f>Data!K403:L403</xm:f>
              <xm:sqref>M403</xm:sqref>
            </x14:sparkline>
            <x14:sparkline>
              <xm:f>Data!K404:L404</xm:f>
              <xm:sqref>M404</xm:sqref>
            </x14:sparkline>
            <x14:sparkline>
              <xm:f>Data!K405:L405</xm:f>
              <xm:sqref>M405</xm:sqref>
            </x14:sparkline>
            <x14:sparkline>
              <xm:f>Data!K406:L406</xm:f>
              <xm:sqref>M406</xm:sqref>
            </x14:sparkline>
            <x14:sparkline>
              <xm:f>Data!K407:L407</xm:f>
              <xm:sqref>M407</xm:sqref>
            </x14:sparkline>
            <x14:sparkline>
              <xm:f>Data!K408:L408</xm:f>
              <xm:sqref>M408</xm:sqref>
            </x14:sparkline>
            <x14:sparkline>
              <xm:f>Data!K409:L409</xm:f>
              <xm:sqref>M409</xm:sqref>
            </x14:sparkline>
            <x14:sparkline>
              <xm:f>Data!K410:L410</xm:f>
              <xm:sqref>M410</xm:sqref>
            </x14:sparkline>
            <x14:sparkline>
              <xm:f>Data!K411:L411</xm:f>
              <xm:sqref>M411</xm:sqref>
            </x14:sparkline>
            <x14:sparkline>
              <xm:f>Data!K412:L412</xm:f>
              <xm:sqref>M412</xm:sqref>
            </x14:sparkline>
            <x14:sparkline>
              <xm:f>Data!K413:L413</xm:f>
              <xm:sqref>M413</xm:sqref>
            </x14:sparkline>
            <x14:sparkline>
              <xm:f>Data!K414:L414</xm:f>
              <xm:sqref>M414</xm:sqref>
            </x14:sparkline>
            <x14:sparkline>
              <xm:f>Data!K415:L415</xm:f>
              <xm:sqref>M415</xm:sqref>
            </x14:sparkline>
            <x14:sparkline>
              <xm:f>Data!K416:L416</xm:f>
              <xm:sqref>M416</xm:sqref>
            </x14:sparkline>
            <x14:sparkline>
              <xm:f>Data!K417:L417</xm:f>
              <xm:sqref>M417</xm:sqref>
            </x14:sparkline>
            <x14:sparkline>
              <xm:f>Data!K418:L418</xm:f>
              <xm:sqref>M418</xm:sqref>
            </x14:sparkline>
            <x14:sparkline>
              <xm:f>Data!K419:L419</xm:f>
              <xm:sqref>M419</xm:sqref>
            </x14:sparkline>
            <x14:sparkline>
              <xm:f>Data!K420:L420</xm:f>
              <xm:sqref>M420</xm:sqref>
            </x14:sparkline>
            <x14:sparkline>
              <xm:f>Data!K421:L421</xm:f>
              <xm:sqref>M421</xm:sqref>
            </x14:sparkline>
            <x14:sparkline>
              <xm:f>Data!K422:L422</xm:f>
              <xm:sqref>M422</xm:sqref>
            </x14:sparkline>
            <x14:sparkline>
              <xm:f>Data!K423:L423</xm:f>
              <xm:sqref>M423</xm:sqref>
            </x14:sparkline>
            <x14:sparkline>
              <xm:f>Data!K424:L424</xm:f>
              <xm:sqref>M424</xm:sqref>
            </x14:sparkline>
            <x14:sparkline>
              <xm:f>Data!K425:L425</xm:f>
              <xm:sqref>M425</xm:sqref>
            </x14:sparkline>
            <x14:sparkline>
              <xm:f>Data!K426:L426</xm:f>
              <xm:sqref>M426</xm:sqref>
            </x14:sparkline>
            <x14:sparkline>
              <xm:f>Data!K427:L427</xm:f>
              <xm:sqref>M427</xm:sqref>
            </x14:sparkline>
            <x14:sparkline>
              <xm:f>Data!K428:L428</xm:f>
              <xm:sqref>M428</xm:sqref>
            </x14:sparkline>
            <x14:sparkline>
              <xm:f>Data!K429:L429</xm:f>
              <xm:sqref>M429</xm:sqref>
            </x14:sparkline>
            <x14:sparkline>
              <xm:f>Data!K430:L430</xm:f>
              <xm:sqref>M430</xm:sqref>
            </x14:sparkline>
            <x14:sparkline>
              <xm:f>Data!K431:L431</xm:f>
              <xm:sqref>M431</xm:sqref>
            </x14:sparkline>
            <x14:sparkline>
              <xm:f>Data!K432:L432</xm:f>
              <xm:sqref>M432</xm:sqref>
            </x14:sparkline>
            <x14:sparkline>
              <xm:f>Data!K433:L433</xm:f>
              <xm:sqref>M433</xm:sqref>
            </x14:sparkline>
            <x14:sparkline>
              <xm:f>Data!K434:L434</xm:f>
              <xm:sqref>M434</xm:sqref>
            </x14:sparkline>
            <x14:sparkline>
              <xm:f>Data!K435:L435</xm:f>
              <xm:sqref>M435</xm:sqref>
            </x14:sparkline>
            <x14:sparkline>
              <xm:f>Data!K436:L436</xm:f>
              <xm:sqref>M436</xm:sqref>
            </x14:sparkline>
            <x14:sparkline>
              <xm:f>Data!K437:L437</xm:f>
              <xm:sqref>M437</xm:sqref>
            </x14:sparkline>
            <x14:sparkline>
              <xm:f>Data!K438:L438</xm:f>
              <xm:sqref>M438</xm:sqref>
            </x14:sparkline>
            <x14:sparkline>
              <xm:f>Data!K439:L439</xm:f>
              <xm:sqref>M439</xm:sqref>
            </x14:sparkline>
            <x14:sparkline>
              <xm:f>Data!K440:L440</xm:f>
              <xm:sqref>M440</xm:sqref>
            </x14:sparkline>
            <x14:sparkline>
              <xm:f>Data!K441:L441</xm:f>
              <xm:sqref>M441</xm:sqref>
            </x14:sparkline>
            <x14:sparkline>
              <xm:f>Data!K442:L442</xm:f>
              <xm:sqref>M442</xm:sqref>
            </x14:sparkline>
            <x14:sparkline>
              <xm:f>Data!K443:L443</xm:f>
              <xm:sqref>M443</xm:sqref>
            </x14:sparkline>
            <x14:sparkline>
              <xm:f>Data!K444:L444</xm:f>
              <xm:sqref>M444</xm:sqref>
            </x14:sparkline>
            <x14:sparkline>
              <xm:f>Data!K445:L445</xm:f>
              <xm:sqref>M445</xm:sqref>
            </x14:sparkline>
            <x14:sparkline>
              <xm:f>Data!K446:L446</xm:f>
              <xm:sqref>M446</xm:sqref>
            </x14:sparkline>
            <x14:sparkline>
              <xm:f>Data!K447:L447</xm:f>
              <xm:sqref>M447</xm:sqref>
            </x14:sparkline>
            <x14:sparkline>
              <xm:f>Data!K448:L448</xm:f>
              <xm:sqref>M448</xm:sqref>
            </x14:sparkline>
            <x14:sparkline>
              <xm:f>Data!K449:L449</xm:f>
              <xm:sqref>M449</xm:sqref>
            </x14:sparkline>
            <x14:sparkline>
              <xm:f>Data!K450:L450</xm:f>
              <xm:sqref>M450</xm:sqref>
            </x14:sparkline>
            <x14:sparkline>
              <xm:f>Data!K451:L451</xm:f>
              <xm:sqref>M451</xm:sqref>
            </x14:sparkline>
            <x14:sparkline>
              <xm:f>Data!K452:L452</xm:f>
              <xm:sqref>M452</xm:sqref>
            </x14:sparkline>
            <x14:sparkline>
              <xm:f>Data!K453:L453</xm:f>
              <xm:sqref>M453</xm:sqref>
            </x14:sparkline>
            <x14:sparkline>
              <xm:f>Data!K454:L454</xm:f>
              <xm:sqref>M454</xm:sqref>
            </x14:sparkline>
            <x14:sparkline>
              <xm:f>Data!K455:L455</xm:f>
              <xm:sqref>M455</xm:sqref>
            </x14:sparkline>
            <x14:sparkline>
              <xm:f>Data!K456:L456</xm:f>
              <xm:sqref>M456</xm:sqref>
            </x14:sparkline>
            <x14:sparkline>
              <xm:f>Data!K457:L457</xm:f>
              <xm:sqref>M457</xm:sqref>
            </x14:sparkline>
            <x14:sparkline>
              <xm:f>Data!K458:L458</xm:f>
              <xm:sqref>M458</xm:sqref>
            </x14:sparkline>
            <x14:sparkline>
              <xm:f>Data!K459:L459</xm:f>
              <xm:sqref>M459</xm:sqref>
            </x14:sparkline>
            <x14:sparkline>
              <xm:f>Data!K460:L460</xm:f>
              <xm:sqref>M460</xm:sqref>
            </x14:sparkline>
            <x14:sparkline>
              <xm:f>Data!K461:L461</xm:f>
              <xm:sqref>M461</xm:sqref>
            </x14:sparkline>
            <x14:sparkline>
              <xm:f>Data!K462:L462</xm:f>
              <xm:sqref>M462</xm:sqref>
            </x14:sparkline>
            <x14:sparkline>
              <xm:f>Data!K463:L463</xm:f>
              <xm:sqref>M463</xm:sqref>
            </x14:sparkline>
            <x14:sparkline>
              <xm:f>Data!K464:L464</xm:f>
              <xm:sqref>M464</xm:sqref>
            </x14:sparkline>
            <x14:sparkline>
              <xm:f>Data!K465:L465</xm:f>
              <xm:sqref>M465</xm:sqref>
            </x14:sparkline>
            <x14:sparkline>
              <xm:f>Data!K466:L466</xm:f>
              <xm:sqref>M466</xm:sqref>
            </x14:sparkline>
            <x14:sparkline>
              <xm:f>Data!K467:L467</xm:f>
              <xm:sqref>M467</xm:sqref>
            </x14:sparkline>
            <x14:sparkline>
              <xm:f>Data!K468:L468</xm:f>
              <xm:sqref>M468</xm:sqref>
            </x14:sparkline>
            <x14:sparkline>
              <xm:f>Data!K469:L469</xm:f>
              <xm:sqref>M469</xm:sqref>
            </x14:sparkline>
            <x14:sparkline>
              <xm:f>Data!K470:L470</xm:f>
              <xm:sqref>M470</xm:sqref>
            </x14:sparkline>
            <x14:sparkline>
              <xm:f>Data!K471:L471</xm:f>
              <xm:sqref>M471</xm:sqref>
            </x14:sparkline>
            <x14:sparkline>
              <xm:f>Data!K472:L472</xm:f>
              <xm:sqref>M472</xm:sqref>
            </x14:sparkline>
            <x14:sparkline>
              <xm:f>Data!K473:L473</xm:f>
              <xm:sqref>M473</xm:sqref>
            </x14:sparkline>
            <x14:sparkline>
              <xm:f>Data!K474:L474</xm:f>
              <xm:sqref>M474</xm:sqref>
            </x14:sparkline>
            <x14:sparkline>
              <xm:f>Data!K475:L475</xm:f>
              <xm:sqref>M475</xm:sqref>
            </x14:sparkline>
            <x14:sparkline>
              <xm:f>Data!K476:L476</xm:f>
              <xm:sqref>M476</xm:sqref>
            </x14:sparkline>
            <x14:sparkline>
              <xm:f>Data!K477:L477</xm:f>
              <xm:sqref>M477</xm:sqref>
            </x14:sparkline>
            <x14:sparkline>
              <xm:f>Data!K478:L478</xm:f>
              <xm:sqref>M478</xm:sqref>
            </x14:sparkline>
            <x14:sparkline>
              <xm:f>Data!K479:L479</xm:f>
              <xm:sqref>M479</xm:sqref>
            </x14:sparkline>
            <x14:sparkline>
              <xm:f>Data!K480:L480</xm:f>
              <xm:sqref>M480</xm:sqref>
            </x14:sparkline>
            <x14:sparkline>
              <xm:f>Data!K481:L481</xm:f>
              <xm:sqref>M481</xm:sqref>
            </x14:sparkline>
            <x14:sparkline>
              <xm:f>Data!K482:L482</xm:f>
              <xm:sqref>M482</xm:sqref>
            </x14:sparkline>
            <x14:sparkline>
              <xm:f>Data!K483:L483</xm:f>
              <xm:sqref>M483</xm:sqref>
            </x14:sparkline>
            <x14:sparkline>
              <xm:f>Data!K484:L484</xm:f>
              <xm:sqref>M484</xm:sqref>
            </x14:sparkline>
            <x14:sparkline>
              <xm:f>Data!K485:L485</xm:f>
              <xm:sqref>M485</xm:sqref>
            </x14:sparkline>
            <x14:sparkline>
              <xm:f>Data!K486:L486</xm:f>
              <xm:sqref>M486</xm:sqref>
            </x14:sparkline>
            <x14:sparkline>
              <xm:f>Data!K487:L487</xm:f>
              <xm:sqref>M487</xm:sqref>
            </x14:sparkline>
            <x14:sparkline>
              <xm:f>Data!K488:L488</xm:f>
              <xm:sqref>M488</xm:sqref>
            </x14:sparkline>
            <x14:sparkline>
              <xm:f>Data!K489:L489</xm:f>
              <xm:sqref>M489</xm:sqref>
            </x14:sparkline>
            <x14:sparkline>
              <xm:f>Data!K490:L490</xm:f>
              <xm:sqref>M490</xm:sqref>
            </x14:sparkline>
            <x14:sparkline>
              <xm:f>Data!K491:L491</xm:f>
              <xm:sqref>M491</xm:sqref>
            </x14:sparkline>
            <x14:sparkline>
              <xm:f>Data!K492:L492</xm:f>
              <xm:sqref>M492</xm:sqref>
            </x14:sparkline>
            <x14:sparkline>
              <xm:f>Data!K493:L493</xm:f>
              <xm:sqref>M493</xm:sqref>
            </x14:sparkline>
            <x14:sparkline>
              <xm:f>Data!K494:L494</xm:f>
              <xm:sqref>M494</xm:sqref>
            </x14:sparkline>
            <x14:sparkline>
              <xm:f>Data!K495:L495</xm:f>
              <xm:sqref>M495</xm:sqref>
            </x14:sparkline>
            <x14:sparkline>
              <xm:f>Data!K496:L496</xm:f>
              <xm:sqref>M496</xm:sqref>
            </x14:sparkline>
            <x14:sparkline>
              <xm:f>Data!K497:L497</xm:f>
              <xm:sqref>M497</xm:sqref>
            </x14:sparkline>
            <x14:sparkline>
              <xm:f>Data!K498:L498</xm:f>
              <xm:sqref>M498</xm:sqref>
            </x14:sparkline>
            <x14:sparkline>
              <xm:f>Data!K499:L499</xm:f>
              <xm:sqref>M499</xm:sqref>
            </x14:sparkline>
            <x14:sparkline>
              <xm:f>Data!K500:L500</xm:f>
              <xm:sqref>M500</xm:sqref>
            </x14:sparkline>
            <x14:sparkline>
              <xm:f>Data!K501:L501</xm:f>
              <xm:sqref>M501</xm:sqref>
            </x14:sparkline>
            <x14:sparkline>
              <xm:f>Data!K502:L502</xm:f>
              <xm:sqref>M502</xm:sqref>
            </x14:sparkline>
            <x14:sparkline>
              <xm:f>Data!K503:L503</xm:f>
              <xm:sqref>M503</xm:sqref>
            </x14:sparkline>
            <x14:sparkline>
              <xm:f>Data!K504:L504</xm:f>
              <xm:sqref>M504</xm:sqref>
            </x14:sparkline>
            <x14:sparkline>
              <xm:f>Data!K505:L505</xm:f>
              <xm:sqref>M505</xm:sqref>
            </x14:sparkline>
            <x14:sparkline>
              <xm:f>Data!K506:L506</xm:f>
              <xm:sqref>M506</xm:sqref>
            </x14:sparkline>
            <x14:sparkline>
              <xm:f>Data!K507:L507</xm:f>
              <xm:sqref>M507</xm:sqref>
            </x14:sparkline>
            <x14:sparkline>
              <xm:f>Data!K508:L508</xm:f>
              <xm:sqref>M508</xm:sqref>
            </x14:sparkline>
            <x14:sparkline>
              <xm:f>Data!K509:L509</xm:f>
              <xm:sqref>M509</xm:sqref>
            </x14:sparkline>
            <x14:sparkline>
              <xm:f>Data!K510:L510</xm:f>
              <xm:sqref>M510</xm:sqref>
            </x14:sparkline>
            <x14:sparkline>
              <xm:f>Data!K511:L511</xm:f>
              <xm:sqref>M511</xm:sqref>
            </x14:sparkline>
            <x14:sparkline>
              <xm:f>Data!K512:L512</xm:f>
              <xm:sqref>M512</xm:sqref>
            </x14:sparkline>
            <x14:sparkline>
              <xm:f>Data!K513:L513</xm:f>
              <xm:sqref>M513</xm:sqref>
            </x14:sparkline>
            <x14:sparkline>
              <xm:f>Data!K514:L514</xm:f>
              <xm:sqref>M514</xm:sqref>
            </x14:sparkline>
            <x14:sparkline>
              <xm:f>Data!K515:L515</xm:f>
              <xm:sqref>M515</xm:sqref>
            </x14:sparkline>
            <x14:sparkline>
              <xm:f>Data!K516:L516</xm:f>
              <xm:sqref>M516</xm:sqref>
            </x14:sparkline>
            <x14:sparkline>
              <xm:f>Data!K517:L517</xm:f>
              <xm:sqref>M517</xm:sqref>
            </x14:sparkline>
            <x14:sparkline>
              <xm:f>Data!K518:L518</xm:f>
              <xm:sqref>M518</xm:sqref>
            </x14:sparkline>
            <x14:sparkline>
              <xm:f>Data!K519:L519</xm:f>
              <xm:sqref>M519</xm:sqref>
            </x14:sparkline>
            <x14:sparkline>
              <xm:f>Data!K520:L520</xm:f>
              <xm:sqref>M520</xm:sqref>
            </x14:sparkline>
            <x14:sparkline>
              <xm:f>Data!K521:L521</xm:f>
              <xm:sqref>M521</xm:sqref>
            </x14:sparkline>
            <x14:sparkline>
              <xm:f>Data!K522:L522</xm:f>
              <xm:sqref>M522</xm:sqref>
            </x14:sparkline>
            <x14:sparkline>
              <xm:f>Data!K523:L523</xm:f>
              <xm:sqref>M523</xm:sqref>
            </x14:sparkline>
            <x14:sparkline>
              <xm:f>Data!K524:L524</xm:f>
              <xm:sqref>M524</xm:sqref>
            </x14:sparkline>
            <x14:sparkline>
              <xm:f>Data!K525:L525</xm:f>
              <xm:sqref>M525</xm:sqref>
            </x14:sparkline>
            <x14:sparkline>
              <xm:f>Data!K526:L526</xm:f>
              <xm:sqref>M526</xm:sqref>
            </x14:sparkline>
            <x14:sparkline>
              <xm:f>Data!K527:L527</xm:f>
              <xm:sqref>M527</xm:sqref>
            </x14:sparkline>
            <x14:sparkline>
              <xm:f>Data!K528:L528</xm:f>
              <xm:sqref>M528</xm:sqref>
            </x14:sparkline>
            <x14:sparkline>
              <xm:f>Data!K529:L529</xm:f>
              <xm:sqref>M529</xm:sqref>
            </x14:sparkline>
            <x14:sparkline>
              <xm:f>Data!K530:L530</xm:f>
              <xm:sqref>M530</xm:sqref>
            </x14:sparkline>
            <x14:sparkline>
              <xm:f>Data!K531:L531</xm:f>
              <xm:sqref>M531</xm:sqref>
            </x14:sparkline>
            <x14:sparkline>
              <xm:f>Data!K532:L532</xm:f>
              <xm:sqref>M532</xm:sqref>
            </x14:sparkline>
            <x14:sparkline>
              <xm:f>Data!K533:L533</xm:f>
              <xm:sqref>M533</xm:sqref>
            </x14:sparkline>
            <x14:sparkline>
              <xm:f>Data!K534:L534</xm:f>
              <xm:sqref>M534</xm:sqref>
            </x14:sparkline>
            <x14:sparkline>
              <xm:f>Data!K535:L535</xm:f>
              <xm:sqref>M535</xm:sqref>
            </x14:sparkline>
            <x14:sparkline>
              <xm:f>Data!K536:L536</xm:f>
              <xm:sqref>M536</xm:sqref>
            </x14:sparkline>
            <x14:sparkline>
              <xm:f>Data!K537:L537</xm:f>
              <xm:sqref>M537</xm:sqref>
            </x14:sparkline>
            <x14:sparkline>
              <xm:f>Data!K538:L538</xm:f>
              <xm:sqref>M538</xm:sqref>
            </x14:sparkline>
            <x14:sparkline>
              <xm:f>Data!K539:L539</xm:f>
              <xm:sqref>M539</xm:sqref>
            </x14:sparkline>
            <x14:sparkline>
              <xm:f>Data!K540:L540</xm:f>
              <xm:sqref>M540</xm:sqref>
            </x14:sparkline>
            <x14:sparkline>
              <xm:f>Data!K541:L541</xm:f>
              <xm:sqref>M541</xm:sqref>
            </x14:sparkline>
            <x14:sparkline>
              <xm:f>Data!K542:L542</xm:f>
              <xm:sqref>M542</xm:sqref>
            </x14:sparkline>
            <x14:sparkline>
              <xm:f>Data!K543:L543</xm:f>
              <xm:sqref>M543</xm:sqref>
            </x14:sparkline>
            <x14:sparkline>
              <xm:f>Data!K544:L544</xm:f>
              <xm:sqref>M544</xm:sqref>
            </x14:sparkline>
            <x14:sparkline>
              <xm:f>Data!K545:L545</xm:f>
              <xm:sqref>M545</xm:sqref>
            </x14:sparkline>
            <x14:sparkline>
              <xm:f>Data!K546:L546</xm:f>
              <xm:sqref>M546</xm:sqref>
            </x14:sparkline>
            <x14:sparkline>
              <xm:f>Data!K547:L547</xm:f>
              <xm:sqref>M547</xm:sqref>
            </x14:sparkline>
            <x14:sparkline>
              <xm:f>Data!K548:L548</xm:f>
              <xm:sqref>M548</xm:sqref>
            </x14:sparkline>
            <x14:sparkline>
              <xm:f>Data!K549:L549</xm:f>
              <xm:sqref>M549</xm:sqref>
            </x14:sparkline>
            <x14:sparkline>
              <xm:f>Data!K550:L550</xm:f>
              <xm:sqref>M550</xm:sqref>
            </x14:sparkline>
            <x14:sparkline>
              <xm:f>Data!K551:L551</xm:f>
              <xm:sqref>M551</xm:sqref>
            </x14:sparkline>
            <x14:sparkline>
              <xm:f>Data!K552:L552</xm:f>
              <xm:sqref>M552</xm:sqref>
            </x14:sparkline>
            <x14:sparkline>
              <xm:f>Data!K553:L553</xm:f>
              <xm:sqref>M553</xm:sqref>
            </x14:sparkline>
            <x14:sparkline>
              <xm:f>Data!K554:L554</xm:f>
              <xm:sqref>M554</xm:sqref>
            </x14:sparkline>
            <x14:sparkline>
              <xm:f>Data!K555:L555</xm:f>
              <xm:sqref>M555</xm:sqref>
            </x14:sparkline>
            <x14:sparkline>
              <xm:f>Data!K556:L556</xm:f>
              <xm:sqref>M556</xm:sqref>
            </x14:sparkline>
            <x14:sparkline>
              <xm:f>Data!K557:L557</xm:f>
              <xm:sqref>M557</xm:sqref>
            </x14:sparkline>
            <x14:sparkline>
              <xm:f>Data!K558:L558</xm:f>
              <xm:sqref>M558</xm:sqref>
            </x14:sparkline>
            <x14:sparkline>
              <xm:f>Data!K559:L559</xm:f>
              <xm:sqref>M559</xm:sqref>
            </x14:sparkline>
            <x14:sparkline>
              <xm:f>Data!K560:L560</xm:f>
              <xm:sqref>M560</xm:sqref>
            </x14:sparkline>
            <x14:sparkline>
              <xm:f>Data!K561:L561</xm:f>
              <xm:sqref>M561</xm:sqref>
            </x14:sparkline>
            <x14:sparkline>
              <xm:f>Data!K562:L562</xm:f>
              <xm:sqref>M562</xm:sqref>
            </x14:sparkline>
            <x14:sparkline>
              <xm:f>Data!K563:L563</xm:f>
              <xm:sqref>M563</xm:sqref>
            </x14:sparkline>
            <x14:sparkline>
              <xm:f>Data!K564:L564</xm:f>
              <xm:sqref>M564</xm:sqref>
            </x14:sparkline>
            <x14:sparkline>
              <xm:f>Data!K565:L565</xm:f>
              <xm:sqref>M565</xm:sqref>
            </x14:sparkline>
            <x14:sparkline>
              <xm:f>Data!K566:L566</xm:f>
              <xm:sqref>M566</xm:sqref>
            </x14:sparkline>
            <x14:sparkline>
              <xm:f>Data!K567:L567</xm:f>
              <xm:sqref>M567</xm:sqref>
            </x14:sparkline>
            <x14:sparkline>
              <xm:f>Data!K568:L568</xm:f>
              <xm:sqref>M568</xm:sqref>
            </x14:sparkline>
            <x14:sparkline>
              <xm:f>Data!K569:L569</xm:f>
              <xm:sqref>M569</xm:sqref>
            </x14:sparkline>
            <x14:sparkline>
              <xm:f>Data!K570:L570</xm:f>
              <xm:sqref>M570</xm:sqref>
            </x14:sparkline>
            <x14:sparkline>
              <xm:f>Data!K571:L571</xm:f>
              <xm:sqref>M571</xm:sqref>
            </x14:sparkline>
            <x14:sparkline>
              <xm:f>Data!K572:L572</xm:f>
              <xm:sqref>M572</xm:sqref>
            </x14:sparkline>
            <x14:sparkline>
              <xm:f>Data!K573:L573</xm:f>
              <xm:sqref>M573</xm:sqref>
            </x14:sparkline>
            <x14:sparkline>
              <xm:f>Data!K574:L574</xm:f>
              <xm:sqref>M574</xm:sqref>
            </x14:sparkline>
            <x14:sparkline>
              <xm:f>Data!K575:L575</xm:f>
              <xm:sqref>M575</xm:sqref>
            </x14:sparkline>
            <x14:sparkline>
              <xm:f>Data!K576:L576</xm:f>
              <xm:sqref>M576</xm:sqref>
            </x14:sparkline>
            <x14:sparkline>
              <xm:f>Data!K577:L577</xm:f>
              <xm:sqref>M577</xm:sqref>
            </x14:sparkline>
            <x14:sparkline>
              <xm:f>Data!K578:L578</xm:f>
              <xm:sqref>M578</xm:sqref>
            </x14:sparkline>
            <x14:sparkline>
              <xm:f>Data!K579:L579</xm:f>
              <xm:sqref>M579</xm:sqref>
            </x14:sparkline>
            <x14:sparkline>
              <xm:f>Data!K580:L580</xm:f>
              <xm:sqref>M580</xm:sqref>
            </x14:sparkline>
            <x14:sparkline>
              <xm:f>Data!K581:L581</xm:f>
              <xm:sqref>M581</xm:sqref>
            </x14:sparkline>
            <x14:sparkline>
              <xm:f>Data!K582:L582</xm:f>
              <xm:sqref>M582</xm:sqref>
            </x14:sparkline>
            <x14:sparkline>
              <xm:f>Data!K583:L583</xm:f>
              <xm:sqref>M583</xm:sqref>
            </x14:sparkline>
            <x14:sparkline>
              <xm:f>Data!K584:L584</xm:f>
              <xm:sqref>M584</xm:sqref>
            </x14:sparkline>
            <x14:sparkline>
              <xm:f>Data!K585:L585</xm:f>
              <xm:sqref>M585</xm:sqref>
            </x14:sparkline>
            <x14:sparkline>
              <xm:f>Data!K586:L586</xm:f>
              <xm:sqref>M586</xm:sqref>
            </x14:sparkline>
            <x14:sparkline>
              <xm:f>Data!K587:L587</xm:f>
              <xm:sqref>M587</xm:sqref>
            </x14:sparkline>
            <x14:sparkline>
              <xm:f>Data!K588:L588</xm:f>
              <xm:sqref>M588</xm:sqref>
            </x14:sparkline>
            <x14:sparkline>
              <xm:f>Data!K589:L589</xm:f>
              <xm:sqref>M589</xm:sqref>
            </x14:sparkline>
            <x14:sparkline>
              <xm:f>Data!K590:L590</xm:f>
              <xm:sqref>M590</xm:sqref>
            </x14:sparkline>
            <x14:sparkline>
              <xm:f>Data!K591:L591</xm:f>
              <xm:sqref>M591</xm:sqref>
            </x14:sparkline>
            <x14:sparkline>
              <xm:f>Data!K592:L592</xm:f>
              <xm:sqref>M592</xm:sqref>
            </x14:sparkline>
            <x14:sparkline>
              <xm:f>Data!K593:L593</xm:f>
              <xm:sqref>M593</xm:sqref>
            </x14:sparkline>
            <x14:sparkline>
              <xm:f>Data!K594:L594</xm:f>
              <xm:sqref>M594</xm:sqref>
            </x14:sparkline>
            <x14:sparkline>
              <xm:f>Data!K595:L595</xm:f>
              <xm:sqref>M595</xm:sqref>
            </x14:sparkline>
            <x14:sparkline>
              <xm:f>Data!K596:L596</xm:f>
              <xm:sqref>M596</xm:sqref>
            </x14:sparkline>
            <x14:sparkline>
              <xm:f>Data!K597:L597</xm:f>
              <xm:sqref>M597</xm:sqref>
            </x14:sparkline>
            <x14:sparkline>
              <xm:f>Data!K598:L598</xm:f>
              <xm:sqref>M598</xm:sqref>
            </x14:sparkline>
            <x14:sparkline>
              <xm:f>Data!K599:L599</xm:f>
              <xm:sqref>M599</xm:sqref>
            </x14:sparkline>
            <x14:sparkline>
              <xm:f>Data!K600:L600</xm:f>
              <xm:sqref>M600</xm:sqref>
            </x14:sparkline>
            <x14:sparkline>
              <xm:f>Data!K601:L601</xm:f>
              <xm:sqref>M601</xm:sqref>
            </x14:sparkline>
            <x14:sparkline>
              <xm:f>Data!K602:L602</xm:f>
              <xm:sqref>M602</xm:sqref>
            </x14:sparkline>
            <x14:sparkline>
              <xm:f>Data!K603:L603</xm:f>
              <xm:sqref>M603</xm:sqref>
            </x14:sparkline>
            <x14:sparkline>
              <xm:f>Data!K604:L604</xm:f>
              <xm:sqref>M604</xm:sqref>
            </x14:sparkline>
            <x14:sparkline>
              <xm:f>Data!K605:L605</xm:f>
              <xm:sqref>M605</xm:sqref>
            </x14:sparkline>
            <x14:sparkline>
              <xm:f>Data!K606:L606</xm:f>
              <xm:sqref>M606</xm:sqref>
            </x14:sparkline>
            <x14:sparkline>
              <xm:f>Data!K607:L607</xm:f>
              <xm:sqref>M607</xm:sqref>
            </x14:sparkline>
            <x14:sparkline>
              <xm:f>Data!K608:L608</xm:f>
              <xm:sqref>M608</xm:sqref>
            </x14:sparkline>
            <x14:sparkline>
              <xm:f>Data!K609:L609</xm:f>
              <xm:sqref>M609</xm:sqref>
            </x14:sparkline>
            <x14:sparkline>
              <xm:f>Data!K610:L610</xm:f>
              <xm:sqref>M610</xm:sqref>
            </x14:sparkline>
            <x14:sparkline>
              <xm:f>Data!K611:L611</xm:f>
              <xm:sqref>M611</xm:sqref>
            </x14:sparkline>
            <x14:sparkline>
              <xm:f>Data!K612:L612</xm:f>
              <xm:sqref>M612</xm:sqref>
            </x14:sparkline>
            <x14:sparkline>
              <xm:f>Data!K613:L613</xm:f>
              <xm:sqref>M613</xm:sqref>
            </x14:sparkline>
            <x14:sparkline>
              <xm:f>Data!K614:L614</xm:f>
              <xm:sqref>M614</xm:sqref>
            </x14:sparkline>
            <x14:sparkline>
              <xm:f>Data!K615:L615</xm:f>
              <xm:sqref>M615</xm:sqref>
            </x14:sparkline>
            <x14:sparkline>
              <xm:f>Data!K616:L616</xm:f>
              <xm:sqref>M616</xm:sqref>
            </x14:sparkline>
            <x14:sparkline>
              <xm:f>Data!K617:L617</xm:f>
              <xm:sqref>M617</xm:sqref>
            </x14:sparkline>
            <x14:sparkline>
              <xm:f>Data!K618:L618</xm:f>
              <xm:sqref>M618</xm:sqref>
            </x14:sparkline>
            <x14:sparkline>
              <xm:f>Data!K619:L619</xm:f>
              <xm:sqref>M619</xm:sqref>
            </x14:sparkline>
            <x14:sparkline>
              <xm:f>Data!K620:L620</xm:f>
              <xm:sqref>M620</xm:sqref>
            </x14:sparkline>
            <x14:sparkline>
              <xm:f>Data!K621:L621</xm:f>
              <xm:sqref>M621</xm:sqref>
            </x14:sparkline>
            <x14:sparkline>
              <xm:f>Data!K622:L622</xm:f>
              <xm:sqref>M622</xm:sqref>
            </x14:sparkline>
            <x14:sparkline>
              <xm:f>Data!K623:L623</xm:f>
              <xm:sqref>M623</xm:sqref>
            </x14:sparkline>
            <x14:sparkline>
              <xm:f>Data!K624:L624</xm:f>
              <xm:sqref>M624</xm:sqref>
            </x14:sparkline>
            <x14:sparkline>
              <xm:f>Data!K625:L625</xm:f>
              <xm:sqref>M625</xm:sqref>
            </x14:sparkline>
            <x14:sparkline>
              <xm:f>Data!K626:L626</xm:f>
              <xm:sqref>M626</xm:sqref>
            </x14:sparkline>
            <x14:sparkline>
              <xm:f>Data!K627:L627</xm:f>
              <xm:sqref>M627</xm:sqref>
            </x14:sparkline>
            <x14:sparkline>
              <xm:f>Data!K628:L628</xm:f>
              <xm:sqref>M628</xm:sqref>
            </x14:sparkline>
            <x14:sparkline>
              <xm:f>Data!K629:L629</xm:f>
              <xm:sqref>M629</xm:sqref>
            </x14:sparkline>
            <x14:sparkline>
              <xm:f>Data!K630:L630</xm:f>
              <xm:sqref>M630</xm:sqref>
            </x14:sparkline>
            <x14:sparkline>
              <xm:f>Data!K631:L631</xm:f>
              <xm:sqref>M631</xm:sqref>
            </x14:sparkline>
            <x14:sparkline>
              <xm:f>Data!K632:L632</xm:f>
              <xm:sqref>M632</xm:sqref>
            </x14:sparkline>
            <x14:sparkline>
              <xm:f>Data!K633:L633</xm:f>
              <xm:sqref>M633</xm:sqref>
            </x14:sparkline>
            <x14:sparkline>
              <xm:f>Data!K634:L634</xm:f>
              <xm:sqref>M634</xm:sqref>
            </x14:sparkline>
            <x14:sparkline>
              <xm:f>Data!K635:L635</xm:f>
              <xm:sqref>M635</xm:sqref>
            </x14:sparkline>
            <x14:sparkline>
              <xm:f>Data!K636:L636</xm:f>
              <xm:sqref>M636</xm:sqref>
            </x14:sparkline>
            <x14:sparkline>
              <xm:f>Data!K637:L637</xm:f>
              <xm:sqref>M637</xm:sqref>
            </x14:sparkline>
            <x14:sparkline>
              <xm:f>Data!K638:L638</xm:f>
              <xm:sqref>M638</xm:sqref>
            </x14:sparkline>
            <x14:sparkline>
              <xm:f>Data!K639:L639</xm:f>
              <xm:sqref>M639</xm:sqref>
            </x14:sparkline>
            <x14:sparkline>
              <xm:f>Data!K640:L640</xm:f>
              <xm:sqref>M640</xm:sqref>
            </x14:sparkline>
            <x14:sparkline>
              <xm:f>Data!K641:L641</xm:f>
              <xm:sqref>M641</xm:sqref>
            </x14:sparkline>
            <x14:sparkline>
              <xm:f>Data!K642:L642</xm:f>
              <xm:sqref>M642</xm:sqref>
            </x14:sparkline>
            <x14:sparkline>
              <xm:f>Data!K643:L643</xm:f>
              <xm:sqref>M643</xm:sqref>
            </x14:sparkline>
            <x14:sparkline>
              <xm:f>Data!K644:L644</xm:f>
              <xm:sqref>M644</xm:sqref>
            </x14:sparkline>
            <x14:sparkline>
              <xm:f>Data!K645:L645</xm:f>
              <xm:sqref>M645</xm:sqref>
            </x14:sparkline>
            <x14:sparkline>
              <xm:f>Data!K646:L646</xm:f>
              <xm:sqref>M646</xm:sqref>
            </x14:sparkline>
            <x14:sparkline>
              <xm:f>Data!K647:L647</xm:f>
              <xm:sqref>M647</xm:sqref>
            </x14:sparkline>
            <x14:sparkline>
              <xm:f>Data!K648:L648</xm:f>
              <xm:sqref>M648</xm:sqref>
            </x14:sparkline>
            <x14:sparkline>
              <xm:f>Data!K649:L649</xm:f>
              <xm:sqref>M649</xm:sqref>
            </x14:sparkline>
            <x14:sparkline>
              <xm:f>Data!K650:L650</xm:f>
              <xm:sqref>M650</xm:sqref>
            </x14:sparkline>
            <x14:sparkline>
              <xm:f>Data!K651:L651</xm:f>
              <xm:sqref>M651</xm:sqref>
            </x14:sparkline>
            <x14:sparkline>
              <xm:f>Data!K652:L652</xm:f>
              <xm:sqref>M652</xm:sqref>
            </x14:sparkline>
            <x14:sparkline>
              <xm:f>Data!K653:L653</xm:f>
              <xm:sqref>M653</xm:sqref>
            </x14:sparkline>
            <x14:sparkline>
              <xm:f>Data!K654:L654</xm:f>
              <xm:sqref>M654</xm:sqref>
            </x14:sparkline>
            <x14:sparkline>
              <xm:f>Data!K655:L655</xm:f>
              <xm:sqref>M655</xm:sqref>
            </x14:sparkline>
            <x14:sparkline>
              <xm:f>Data!K656:L656</xm:f>
              <xm:sqref>M656</xm:sqref>
            </x14:sparkline>
            <x14:sparkline>
              <xm:f>Data!K657:L657</xm:f>
              <xm:sqref>M657</xm:sqref>
            </x14:sparkline>
            <x14:sparkline>
              <xm:f>Data!K658:L658</xm:f>
              <xm:sqref>M658</xm:sqref>
            </x14:sparkline>
            <x14:sparkline>
              <xm:f>Data!K659:L659</xm:f>
              <xm:sqref>M659</xm:sqref>
            </x14:sparkline>
            <x14:sparkline>
              <xm:f>Data!K660:L660</xm:f>
              <xm:sqref>M660</xm:sqref>
            </x14:sparkline>
            <x14:sparkline>
              <xm:f>Data!K661:L661</xm:f>
              <xm:sqref>M661</xm:sqref>
            </x14:sparkline>
            <x14:sparkline>
              <xm:f>Data!K662:L662</xm:f>
              <xm:sqref>M662</xm:sqref>
            </x14:sparkline>
            <x14:sparkline>
              <xm:f>Data!K663:L663</xm:f>
              <xm:sqref>M663</xm:sqref>
            </x14:sparkline>
            <x14:sparkline>
              <xm:f>Data!K664:L664</xm:f>
              <xm:sqref>M664</xm:sqref>
            </x14:sparkline>
            <x14:sparkline>
              <xm:f>Data!K665:L665</xm:f>
              <xm:sqref>M665</xm:sqref>
            </x14:sparkline>
            <x14:sparkline>
              <xm:f>Data!K666:L666</xm:f>
              <xm:sqref>M666</xm:sqref>
            </x14:sparkline>
            <x14:sparkline>
              <xm:f>Data!K667:L667</xm:f>
              <xm:sqref>M667</xm:sqref>
            </x14:sparkline>
            <x14:sparkline>
              <xm:f>Data!K668:L668</xm:f>
              <xm:sqref>M668</xm:sqref>
            </x14:sparkline>
            <x14:sparkline>
              <xm:f>Data!K669:L669</xm:f>
              <xm:sqref>M669</xm:sqref>
            </x14:sparkline>
            <x14:sparkline>
              <xm:f>Data!K670:L670</xm:f>
              <xm:sqref>M670</xm:sqref>
            </x14:sparkline>
            <x14:sparkline>
              <xm:f>Data!K671:L671</xm:f>
              <xm:sqref>M671</xm:sqref>
            </x14:sparkline>
            <x14:sparkline>
              <xm:f>Data!K672:L672</xm:f>
              <xm:sqref>M672</xm:sqref>
            </x14:sparkline>
            <x14:sparkline>
              <xm:f>Data!K673:L673</xm:f>
              <xm:sqref>M673</xm:sqref>
            </x14:sparkline>
            <x14:sparkline>
              <xm:f>Data!K674:L674</xm:f>
              <xm:sqref>M674</xm:sqref>
            </x14:sparkline>
            <x14:sparkline>
              <xm:f>Data!K675:L675</xm:f>
              <xm:sqref>M675</xm:sqref>
            </x14:sparkline>
            <x14:sparkline>
              <xm:f>Data!K676:L676</xm:f>
              <xm:sqref>M676</xm:sqref>
            </x14:sparkline>
            <x14:sparkline>
              <xm:f>Data!K677:L677</xm:f>
              <xm:sqref>M677</xm:sqref>
            </x14:sparkline>
            <x14:sparkline>
              <xm:f>Data!K678:L678</xm:f>
              <xm:sqref>M678</xm:sqref>
            </x14:sparkline>
            <x14:sparkline>
              <xm:f>Data!K679:L679</xm:f>
              <xm:sqref>M679</xm:sqref>
            </x14:sparkline>
            <x14:sparkline>
              <xm:f>Data!K680:L680</xm:f>
              <xm:sqref>M680</xm:sqref>
            </x14:sparkline>
            <x14:sparkline>
              <xm:f>Data!K681:L681</xm:f>
              <xm:sqref>M681</xm:sqref>
            </x14:sparkline>
            <x14:sparkline>
              <xm:f>Data!K682:L682</xm:f>
              <xm:sqref>M682</xm:sqref>
            </x14:sparkline>
            <x14:sparkline>
              <xm:f>Data!K683:L683</xm:f>
              <xm:sqref>M683</xm:sqref>
            </x14:sparkline>
            <x14:sparkline>
              <xm:f>Data!K684:L684</xm:f>
              <xm:sqref>M684</xm:sqref>
            </x14:sparkline>
            <x14:sparkline>
              <xm:f>Data!K685:L685</xm:f>
              <xm:sqref>M685</xm:sqref>
            </x14:sparkline>
            <x14:sparkline>
              <xm:f>Data!K686:L686</xm:f>
              <xm:sqref>M686</xm:sqref>
            </x14:sparkline>
            <x14:sparkline>
              <xm:f>Data!K687:L687</xm:f>
              <xm:sqref>M687</xm:sqref>
            </x14:sparkline>
            <x14:sparkline>
              <xm:f>Data!K688:L688</xm:f>
              <xm:sqref>M688</xm:sqref>
            </x14:sparkline>
            <x14:sparkline>
              <xm:f>Data!K689:L689</xm:f>
              <xm:sqref>M689</xm:sqref>
            </x14:sparkline>
            <x14:sparkline>
              <xm:f>Data!K690:L690</xm:f>
              <xm:sqref>M690</xm:sqref>
            </x14:sparkline>
            <x14:sparkline>
              <xm:f>Data!K691:L691</xm:f>
              <xm:sqref>M691</xm:sqref>
            </x14:sparkline>
            <x14:sparkline>
              <xm:f>Data!K692:L692</xm:f>
              <xm:sqref>M692</xm:sqref>
            </x14:sparkline>
            <x14:sparkline>
              <xm:f>Data!K693:L693</xm:f>
              <xm:sqref>M693</xm:sqref>
            </x14:sparkline>
            <x14:sparkline>
              <xm:f>Data!K694:L694</xm:f>
              <xm:sqref>M694</xm:sqref>
            </x14:sparkline>
            <x14:sparkline>
              <xm:f>Data!K695:L695</xm:f>
              <xm:sqref>M695</xm:sqref>
            </x14:sparkline>
            <x14:sparkline>
              <xm:f>Data!K696:L696</xm:f>
              <xm:sqref>M696</xm:sqref>
            </x14:sparkline>
            <x14:sparkline>
              <xm:f>Data!K697:L697</xm:f>
              <xm:sqref>M697</xm:sqref>
            </x14:sparkline>
            <x14:sparkline>
              <xm:f>Data!K698:L698</xm:f>
              <xm:sqref>M698</xm:sqref>
            </x14:sparkline>
            <x14:sparkline>
              <xm:f>Data!K699:L699</xm:f>
              <xm:sqref>M699</xm:sqref>
            </x14:sparkline>
            <x14:sparkline>
              <xm:f>Data!K700:L700</xm:f>
              <xm:sqref>M700</xm:sqref>
            </x14:sparkline>
            <x14:sparkline>
              <xm:f>Data!K701:L701</xm:f>
              <xm:sqref>M701</xm:sqref>
            </x14:sparkline>
            <x14:sparkline>
              <xm:f>Data!K702:L702</xm:f>
              <xm:sqref>M702</xm:sqref>
            </x14:sparkline>
            <x14:sparkline>
              <xm:f>Data!K703:L703</xm:f>
              <xm:sqref>M703</xm:sqref>
            </x14:sparkline>
            <x14:sparkline>
              <xm:f>Data!K704:L704</xm:f>
              <xm:sqref>M704</xm:sqref>
            </x14:sparkline>
            <x14:sparkline>
              <xm:f>Data!K705:L705</xm:f>
              <xm:sqref>M705</xm:sqref>
            </x14:sparkline>
            <x14:sparkline>
              <xm:f>Data!K706:L706</xm:f>
              <xm:sqref>M706</xm:sqref>
            </x14:sparkline>
            <x14:sparkline>
              <xm:f>Data!K707:L707</xm:f>
              <xm:sqref>M707</xm:sqref>
            </x14:sparkline>
            <x14:sparkline>
              <xm:f>Data!K708:L708</xm:f>
              <xm:sqref>M708</xm:sqref>
            </x14:sparkline>
            <x14:sparkline>
              <xm:f>Data!K709:L709</xm:f>
              <xm:sqref>M709</xm:sqref>
            </x14:sparkline>
            <x14:sparkline>
              <xm:f>Data!K710:L710</xm:f>
              <xm:sqref>M710</xm:sqref>
            </x14:sparkline>
            <x14:sparkline>
              <xm:f>Data!K711:L711</xm:f>
              <xm:sqref>M711</xm:sqref>
            </x14:sparkline>
            <x14:sparkline>
              <xm:f>Data!K712:L712</xm:f>
              <xm:sqref>M712</xm:sqref>
            </x14:sparkline>
            <x14:sparkline>
              <xm:f>Data!K713:L713</xm:f>
              <xm:sqref>M713</xm:sqref>
            </x14:sparkline>
            <x14:sparkline>
              <xm:f>Data!K714:L714</xm:f>
              <xm:sqref>M714</xm:sqref>
            </x14:sparkline>
            <x14:sparkline>
              <xm:f>Data!K715:L715</xm:f>
              <xm:sqref>M715</xm:sqref>
            </x14:sparkline>
            <x14:sparkline>
              <xm:f>Data!K716:L716</xm:f>
              <xm:sqref>M716</xm:sqref>
            </x14:sparkline>
            <x14:sparkline>
              <xm:f>Data!K717:L717</xm:f>
              <xm:sqref>M717</xm:sqref>
            </x14:sparkline>
            <x14:sparkline>
              <xm:f>Data!K718:L718</xm:f>
              <xm:sqref>M718</xm:sqref>
            </x14:sparkline>
            <x14:sparkline>
              <xm:f>Data!K719:L719</xm:f>
              <xm:sqref>M719</xm:sqref>
            </x14:sparkline>
            <x14:sparkline>
              <xm:f>Data!K720:L720</xm:f>
              <xm:sqref>M720</xm:sqref>
            </x14:sparkline>
            <x14:sparkline>
              <xm:f>Data!K721:L721</xm:f>
              <xm:sqref>M721</xm:sqref>
            </x14:sparkline>
            <x14:sparkline>
              <xm:f>Data!K722:L722</xm:f>
              <xm:sqref>M722</xm:sqref>
            </x14:sparkline>
            <x14:sparkline>
              <xm:f>Data!K723:L723</xm:f>
              <xm:sqref>M723</xm:sqref>
            </x14:sparkline>
            <x14:sparkline>
              <xm:f>Data!K724:L724</xm:f>
              <xm:sqref>M724</xm:sqref>
            </x14:sparkline>
            <x14:sparkline>
              <xm:f>Data!K725:L725</xm:f>
              <xm:sqref>M725</xm:sqref>
            </x14:sparkline>
            <x14:sparkline>
              <xm:f>Data!K726:L726</xm:f>
              <xm:sqref>M726</xm:sqref>
            </x14:sparkline>
            <x14:sparkline>
              <xm:f>Data!K727:L727</xm:f>
              <xm:sqref>M727</xm:sqref>
            </x14:sparkline>
            <x14:sparkline>
              <xm:f>Data!K728:L728</xm:f>
              <xm:sqref>M728</xm:sqref>
            </x14:sparkline>
            <x14:sparkline>
              <xm:f>Data!K729:L729</xm:f>
              <xm:sqref>M729</xm:sqref>
            </x14:sparkline>
            <x14:sparkline>
              <xm:f>Data!K730:L730</xm:f>
              <xm:sqref>M730</xm:sqref>
            </x14:sparkline>
            <x14:sparkline>
              <xm:f>Data!K731:L731</xm:f>
              <xm:sqref>M731</xm:sqref>
            </x14:sparkline>
            <x14:sparkline>
              <xm:f>Data!K732:L732</xm:f>
              <xm:sqref>M732</xm:sqref>
            </x14:sparkline>
            <x14:sparkline>
              <xm:f>Data!K733:L733</xm:f>
              <xm:sqref>M733</xm:sqref>
            </x14:sparkline>
            <x14:sparkline>
              <xm:f>Data!K734:L734</xm:f>
              <xm:sqref>M734</xm:sqref>
            </x14:sparkline>
            <x14:sparkline>
              <xm:f>Data!K735:L735</xm:f>
              <xm:sqref>M735</xm:sqref>
            </x14:sparkline>
            <x14:sparkline>
              <xm:f>Data!K736:L736</xm:f>
              <xm:sqref>M736</xm:sqref>
            </x14:sparkline>
            <x14:sparkline>
              <xm:f>Data!K737:L737</xm:f>
              <xm:sqref>M737</xm:sqref>
            </x14:sparkline>
            <x14:sparkline>
              <xm:f>Data!K738:L738</xm:f>
              <xm:sqref>M738</xm:sqref>
            </x14:sparkline>
            <x14:sparkline>
              <xm:f>Data!K739:L739</xm:f>
              <xm:sqref>M739</xm:sqref>
            </x14:sparkline>
            <x14:sparkline>
              <xm:f>Data!K740:L740</xm:f>
              <xm:sqref>M740</xm:sqref>
            </x14:sparkline>
            <x14:sparkline>
              <xm:f>Data!K741:L741</xm:f>
              <xm:sqref>M741</xm:sqref>
            </x14:sparkline>
            <x14:sparkline>
              <xm:f>Data!K742:L742</xm:f>
              <xm:sqref>M742</xm:sqref>
            </x14:sparkline>
            <x14:sparkline>
              <xm:f>Data!K743:L743</xm:f>
              <xm:sqref>M743</xm:sqref>
            </x14:sparkline>
            <x14:sparkline>
              <xm:f>Data!K744:L744</xm:f>
              <xm:sqref>M744</xm:sqref>
            </x14:sparkline>
            <x14:sparkline>
              <xm:f>Data!K745:L745</xm:f>
              <xm:sqref>M745</xm:sqref>
            </x14:sparkline>
            <x14:sparkline>
              <xm:f>Data!K746:L746</xm:f>
              <xm:sqref>M746</xm:sqref>
            </x14:sparkline>
            <x14:sparkline>
              <xm:f>Data!K747:L747</xm:f>
              <xm:sqref>M747</xm:sqref>
            </x14:sparkline>
            <x14:sparkline>
              <xm:f>Data!K748:L748</xm:f>
              <xm:sqref>M748</xm:sqref>
            </x14:sparkline>
            <x14:sparkline>
              <xm:f>Data!K749:L749</xm:f>
              <xm:sqref>M749</xm:sqref>
            </x14:sparkline>
            <x14:sparkline>
              <xm:f>Data!K750:L750</xm:f>
              <xm:sqref>M750</xm:sqref>
            </x14:sparkline>
            <x14:sparkline>
              <xm:f>Data!K751:L751</xm:f>
              <xm:sqref>M751</xm:sqref>
            </x14:sparkline>
            <x14:sparkline>
              <xm:f>Data!K752:L752</xm:f>
              <xm:sqref>M752</xm:sqref>
            </x14:sparkline>
            <x14:sparkline>
              <xm:f>Data!K753:L753</xm:f>
              <xm:sqref>M753</xm:sqref>
            </x14:sparkline>
            <x14:sparkline>
              <xm:f>Data!K754:L754</xm:f>
              <xm:sqref>M754</xm:sqref>
            </x14:sparkline>
            <x14:sparkline>
              <xm:f>Data!K755:L755</xm:f>
              <xm:sqref>M755</xm:sqref>
            </x14:sparkline>
            <x14:sparkline>
              <xm:f>Data!K756:L756</xm:f>
              <xm:sqref>M756</xm:sqref>
            </x14:sparkline>
            <x14:sparkline>
              <xm:f>Data!K757:L757</xm:f>
              <xm:sqref>M757</xm:sqref>
            </x14:sparkline>
            <x14:sparkline>
              <xm:f>Data!K758:L758</xm:f>
              <xm:sqref>M758</xm:sqref>
            </x14:sparkline>
            <x14:sparkline>
              <xm:f>Data!K759:L759</xm:f>
              <xm:sqref>M759</xm:sqref>
            </x14:sparkline>
            <x14:sparkline>
              <xm:f>Data!K760:L760</xm:f>
              <xm:sqref>M760</xm:sqref>
            </x14:sparkline>
            <x14:sparkline>
              <xm:f>Data!K761:L761</xm:f>
              <xm:sqref>M761</xm:sqref>
            </x14:sparkline>
            <x14:sparkline>
              <xm:f>Data!K762:L762</xm:f>
              <xm:sqref>M762</xm:sqref>
            </x14:sparkline>
            <x14:sparkline>
              <xm:f>Data!K763:L763</xm:f>
              <xm:sqref>M763</xm:sqref>
            </x14:sparkline>
            <x14:sparkline>
              <xm:f>Data!K764:L764</xm:f>
              <xm:sqref>M764</xm:sqref>
            </x14:sparkline>
            <x14:sparkline>
              <xm:f>Data!K765:L765</xm:f>
              <xm:sqref>M765</xm:sqref>
            </x14:sparkline>
            <x14:sparkline>
              <xm:f>Data!K766:L766</xm:f>
              <xm:sqref>M766</xm:sqref>
            </x14:sparkline>
            <x14:sparkline>
              <xm:f>Data!K767:L767</xm:f>
              <xm:sqref>M767</xm:sqref>
            </x14:sparkline>
            <x14:sparkline>
              <xm:f>Data!K768:L768</xm:f>
              <xm:sqref>M768</xm:sqref>
            </x14:sparkline>
            <x14:sparkline>
              <xm:f>Data!K769:L769</xm:f>
              <xm:sqref>M769</xm:sqref>
            </x14:sparkline>
            <x14:sparkline>
              <xm:f>Data!K770:L770</xm:f>
              <xm:sqref>M770</xm:sqref>
            </x14:sparkline>
            <x14:sparkline>
              <xm:f>Data!K771:L771</xm:f>
              <xm:sqref>M771</xm:sqref>
            </x14:sparkline>
            <x14:sparkline>
              <xm:f>Data!K772:L772</xm:f>
              <xm:sqref>M772</xm:sqref>
            </x14:sparkline>
            <x14:sparkline>
              <xm:f>Data!K773:L773</xm:f>
              <xm:sqref>M773</xm:sqref>
            </x14:sparkline>
            <x14:sparkline>
              <xm:f>Data!K774:L774</xm:f>
              <xm:sqref>M774</xm:sqref>
            </x14:sparkline>
            <x14:sparkline>
              <xm:f>Data!K775:L775</xm:f>
              <xm:sqref>M775</xm:sqref>
            </x14:sparkline>
            <x14:sparkline>
              <xm:f>Data!K776:L776</xm:f>
              <xm:sqref>M776</xm:sqref>
            </x14:sparkline>
            <x14:sparkline>
              <xm:f>Data!K777:L777</xm:f>
              <xm:sqref>M777</xm:sqref>
            </x14:sparkline>
            <x14:sparkline>
              <xm:f>Data!K778:L778</xm:f>
              <xm:sqref>M778</xm:sqref>
            </x14:sparkline>
            <x14:sparkline>
              <xm:f>Data!K779:L779</xm:f>
              <xm:sqref>M779</xm:sqref>
            </x14:sparkline>
            <x14:sparkline>
              <xm:f>Data!K780:L780</xm:f>
              <xm:sqref>M780</xm:sqref>
            </x14:sparkline>
            <x14:sparkline>
              <xm:f>Data!K781:L781</xm:f>
              <xm:sqref>M781</xm:sqref>
            </x14:sparkline>
            <x14:sparkline>
              <xm:f>Data!K782:L782</xm:f>
              <xm:sqref>M782</xm:sqref>
            </x14:sparkline>
            <x14:sparkline>
              <xm:f>Data!K783:L783</xm:f>
              <xm:sqref>M783</xm:sqref>
            </x14:sparkline>
            <x14:sparkline>
              <xm:f>Data!K784:L784</xm:f>
              <xm:sqref>M784</xm:sqref>
            </x14:sparkline>
            <x14:sparkline>
              <xm:f>Data!K785:L785</xm:f>
              <xm:sqref>M785</xm:sqref>
            </x14:sparkline>
            <x14:sparkline>
              <xm:f>Data!K786:L786</xm:f>
              <xm:sqref>M786</xm:sqref>
            </x14:sparkline>
            <x14:sparkline>
              <xm:f>Data!K787:L787</xm:f>
              <xm:sqref>M787</xm:sqref>
            </x14:sparkline>
            <x14:sparkline>
              <xm:f>Data!K788:L788</xm:f>
              <xm:sqref>M788</xm:sqref>
            </x14:sparkline>
            <x14:sparkline>
              <xm:f>Data!K789:L789</xm:f>
              <xm:sqref>M789</xm:sqref>
            </x14:sparkline>
            <x14:sparkline>
              <xm:f>Data!K790:L790</xm:f>
              <xm:sqref>M790</xm:sqref>
            </x14:sparkline>
            <x14:sparkline>
              <xm:f>Data!K791:L791</xm:f>
              <xm:sqref>M791</xm:sqref>
            </x14:sparkline>
            <x14:sparkline>
              <xm:f>Data!K792:L792</xm:f>
              <xm:sqref>M792</xm:sqref>
            </x14:sparkline>
            <x14:sparkline>
              <xm:f>Data!K793:L793</xm:f>
              <xm:sqref>M793</xm:sqref>
            </x14:sparkline>
            <x14:sparkline>
              <xm:f>Data!K794:L794</xm:f>
              <xm:sqref>M794</xm:sqref>
            </x14:sparkline>
            <x14:sparkline>
              <xm:f>Data!K795:L795</xm:f>
              <xm:sqref>M795</xm:sqref>
            </x14:sparkline>
            <x14:sparkline>
              <xm:f>Data!K796:L796</xm:f>
              <xm:sqref>M796</xm:sqref>
            </x14:sparkline>
            <x14:sparkline>
              <xm:f>Data!K797:L797</xm:f>
              <xm:sqref>M797</xm:sqref>
            </x14:sparkline>
            <x14:sparkline>
              <xm:f>Data!K798:L798</xm:f>
              <xm:sqref>M798</xm:sqref>
            </x14:sparkline>
            <x14:sparkline>
              <xm:f>Data!K799:L799</xm:f>
              <xm:sqref>M799</xm:sqref>
            </x14:sparkline>
            <x14:sparkline>
              <xm:f>Data!K800:L800</xm:f>
              <xm:sqref>M800</xm:sqref>
            </x14:sparkline>
            <x14:sparkline>
              <xm:f>Data!K801:L801</xm:f>
              <xm:sqref>M801</xm:sqref>
            </x14:sparkline>
            <x14:sparkline>
              <xm:f>Data!K802:L802</xm:f>
              <xm:sqref>M802</xm:sqref>
            </x14:sparkline>
            <x14:sparkline>
              <xm:f>Data!K803:L803</xm:f>
              <xm:sqref>M803</xm:sqref>
            </x14:sparkline>
            <x14:sparkline>
              <xm:f>Data!K804:L804</xm:f>
              <xm:sqref>M804</xm:sqref>
            </x14:sparkline>
            <x14:sparkline>
              <xm:f>Data!K805:L805</xm:f>
              <xm:sqref>M805</xm:sqref>
            </x14:sparkline>
            <x14:sparkline>
              <xm:f>Data!K806:L806</xm:f>
              <xm:sqref>M806</xm:sqref>
            </x14:sparkline>
            <x14:sparkline>
              <xm:f>Data!K807:L807</xm:f>
              <xm:sqref>M807</xm:sqref>
            </x14:sparkline>
            <x14:sparkline>
              <xm:f>Data!K808:L808</xm:f>
              <xm:sqref>M808</xm:sqref>
            </x14:sparkline>
            <x14:sparkline>
              <xm:f>Data!K809:L809</xm:f>
              <xm:sqref>M809</xm:sqref>
            </x14:sparkline>
            <x14:sparkline>
              <xm:f>Data!K810:L810</xm:f>
              <xm:sqref>M810</xm:sqref>
            </x14:sparkline>
            <x14:sparkline>
              <xm:f>Data!K811:L811</xm:f>
              <xm:sqref>M811</xm:sqref>
            </x14:sparkline>
            <x14:sparkline>
              <xm:f>Data!K812:L812</xm:f>
              <xm:sqref>M812</xm:sqref>
            </x14:sparkline>
            <x14:sparkline>
              <xm:f>Data!K813:L813</xm:f>
              <xm:sqref>M813</xm:sqref>
            </x14:sparkline>
            <x14:sparkline>
              <xm:f>Data!K814:L814</xm:f>
              <xm:sqref>M814</xm:sqref>
            </x14:sparkline>
            <x14:sparkline>
              <xm:f>Data!K815:L815</xm:f>
              <xm:sqref>M815</xm:sqref>
            </x14:sparkline>
            <x14:sparkline>
              <xm:f>Data!K816:L816</xm:f>
              <xm:sqref>M816</xm:sqref>
            </x14:sparkline>
            <x14:sparkline>
              <xm:f>Data!K817:L817</xm:f>
              <xm:sqref>M817</xm:sqref>
            </x14:sparkline>
            <x14:sparkline>
              <xm:f>Data!K818:L818</xm:f>
              <xm:sqref>M818</xm:sqref>
            </x14:sparkline>
            <x14:sparkline>
              <xm:f>Data!K819:L819</xm:f>
              <xm:sqref>M819</xm:sqref>
            </x14:sparkline>
            <x14:sparkline>
              <xm:f>Data!K820:L820</xm:f>
              <xm:sqref>M820</xm:sqref>
            </x14:sparkline>
            <x14:sparkline>
              <xm:f>Data!K821:L821</xm:f>
              <xm:sqref>M821</xm:sqref>
            </x14:sparkline>
            <x14:sparkline>
              <xm:f>Data!K822:L822</xm:f>
              <xm:sqref>M822</xm:sqref>
            </x14:sparkline>
            <x14:sparkline>
              <xm:f>Data!K823:L823</xm:f>
              <xm:sqref>M823</xm:sqref>
            </x14:sparkline>
            <x14:sparkline>
              <xm:f>Data!K824:L824</xm:f>
              <xm:sqref>M824</xm:sqref>
            </x14:sparkline>
            <x14:sparkline>
              <xm:f>Data!K825:L825</xm:f>
              <xm:sqref>M825</xm:sqref>
            </x14:sparkline>
            <x14:sparkline>
              <xm:f>Data!K826:L826</xm:f>
              <xm:sqref>M826</xm:sqref>
            </x14:sparkline>
            <x14:sparkline>
              <xm:f>Data!K827:L827</xm:f>
              <xm:sqref>M827</xm:sqref>
            </x14:sparkline>
            <x14:sparkline>
              <xm:f>Data!K828:L828</xm:f>
              <xm:sqref>M828</xm:sqref>
            </x14:sparkline>
            <x14:sparkline>
              <xm:f>Data!K829:L829</xm:f>
              <xm:sqref>M829</xm:sqref>
            </x14:sparkline>
            <x14:sparkline>
              <xm:f>Data!K830:L830</xm:f>
              <xm:sqref>M830</xm:sqref>
            </x14:sparkline>
            <x14:sparkline>
              <xm:f>Data!K831:L831</xm:f>
              <xm:sqref>M831</xm:sqref>
            </x14:sparkline>
            <x14:sparkline>
              <xm:f>Data!K832:L832</xm:f>
              <xm:sqref>M832</xm:sqref>
            </x14:sparkline>
            <x14:sparkline>
              <xm:f>Data!K833:L833</xm:f>
              <xm:sqref>M833</xm:sqref>
            </x14:sparkline>
            <x14:sparkline>
              <xm:f>Data!K834:L834</xm:f>
              <xm:sqref>M834</xm:sqref>
            </x14:sparkline>
            <x14:sparkline>
              <xm:f>Data!K835:L835</xm:f>
              <xm:sqref>M835</xm:sqref>
            </x14:sparkline>
            <x14:sparkline>
              <xm:f>Data!K836:L836</xm:f>
              <xm:sqref>M836</xm:sqref>
            </x14:sparkline>
            <x14:sparkline>
              <xm:f>Data!K837:L837</xm:f>
              <xm:sqref>M837</xm:sqref>
            </x14:sparkline>
            <x14:sparkline>
              <xm:f>Data!K838:L838</xm:f>
              <xm:sqref>M838</xm:sqref>
            </x14:sparkline>
            <x14:sparkline>
              <xm:f>Data!K839:L839</xm:f>
              <xm:sqref>M839</xm:sqref>
            </x14:sparkline>
            <x14:sparkline>
              <xm:f>Data!K840:L840</xm:f>
              <xm:sqref>M840</xm:sqref>
            </x14:sparkline>
            <x14:sparkline>
              <xm:f>Data!K841:L841</xm:f>
              <xm:sqref>M841</xm:sqref>
            </x14:sparkline>
            <x14:sparkline>
              <xm:f>Data!K842:L842</xm:f>
              <xm:sqref>M842</xm:sqref>
            </x14:sparkline>
            <x14:sparkline>
              <xm:f>Data!K843:L843</xm:f>
              <xm:sqref>M843</xm:sqref>
            </x14:sparkline>
            <x14:sparkline>
              <xm:f>Data!K844:L844</xm:f>
              <xm:sqref>M844</xm:sqref>
            </x14:sparkline>
            <x14:sparkline>
              <xm:f>Data!K845:L845</xm:f>
              <xm:sqref>M845</xm:sqref>
            </x14:sparkline>
            <x14:sparkline>
              <xm:f>Data!K846:L846</xm:f>
              <xm:sqref>M846</xm:sqref>
            </x14:sparkline>
            <x14:sparkline>
              <xm:f>Data!K847:L847</xm:f>
              <xm:sqref>M847</xm:sqref>
            </x14:sparkline>
            <x14:sparkline>
              <xm:f>Data!K848:L848</xm:f>
              <xm:sqref>M848</xm:sqref>
            </x14:sparkline>
            <x14:sparkline>
              <xm:f>Data!K849:L849</xm:f>
              <xm:sqref>M849</xm:sqref>
            </x14:sparkline>
            <x14:sparkline>
              <xm:f>Data!K850:L850</xm:f>
              <xm:sqref>M850</xm:sqref>
            </x14:sparkline>
            <x14:sparkline>
              <xm:f>Data!K851:L851</xm:f>
              <xm:sqref>M851</xm:sqref>
            </x14:sparkline>
            <x14:sparkline>
              <xm:f>Data!K852:L852</xm:f>
              <xm:sqref>M852</xm:sqref>
            </x14:sparkline>
            <x14:sparkline>
              <xm:f>Data!K853:L853</xm:f>
              <xm:sqref>M853</xm:sqref>
            </x14:sparkline>
            <x14:sparkline>
              <xm:f>Data!K854:L854</xm:f>
              <xm:sqref>M854</xm:sqref>
            </x14:sparkline>
            <x14:sparkline>
              <xm:f>Data!K855:L855</xm:f>
              <xm:sqref>M855</xm:sqref>
            </x14:sparkline>
            <x14:sparkline>
              <xm:f>Data!K856:L856</xm:f>
              <xm:sqref>M856</xm:sqref>
            </x14:sparkline>
            <x14:sparkline>
              <xm:f>Data!K857:L857</xm:f>
              <xm:sqref>M857</xm:sqref>
            </x14:sparkline>
            <x14:sparkline>
              <xm:f>Data!K858:L858</xm:f>
              <xm:sqref>M858</xm:sqref>
            </x14:sparkline>
            <x14:sparkline>
              <xm:f>Data!K859:L859</xm:f>
              <xm:sqref>M859</xm:sqref>
            </x14:sparkline>
            <x14:sparkline>
              <xm:f>Data!K860:L860</xm:f>
              <xm:sqref>M860</xm:sqref>
            </x14:sparkline>
            <x14:sparkline>
              <xm:f>Data!K861:L861</xm:f>
              <xm:sqref>M861</xm:sqref>
            </x14:sparkline>
            <x14:sparkline>
              <xm:f>Data!K862:L862</xm:f>
              <xm:sqref>M862</xm:sqref>
            </x14:sparkline>
            <x14:sparkline>
              <xm:f>Data!K863:L863</xm:f>
              <xm:sqref>M863</xm:sqref>
            </x14:sparkline>
            <x14:sparkline>
              <xm:f>Data!K864:L864</xm:f>
              <xm:sqref>M864</xm:sqref>
            </x14:sparkline>
            <x14:sparkline>
              <xm:f>Data!K865:L865</xm:f>
              <xm:sqref>M865</xm:sqref>
            </x14:sparkline>
            <x14:sparkline>
              <xm:f>Data!K866:L866</xm:f>
              <xm:sqref>M866</xm:sqref>
            </x14:sparkline>
            <x14:sparkline>
              <xm:f>Data!K867:L867</xm:f>
              <xm:sqref>M867</xm:sqref>
            </x14:sparkline>
            <x14:sparkline>
              <xm:f>Data!K868:L868</xm:f>
              <xm:sqref>M868</xm:sqref>
            </x14:sparkline>
            <x14:sparkline>
              <xm:f>Data!K869:L869</xm:f>
              <xm:sqref>M869</xm:sqref>
            </x14:sparkline>
            <x14:sparkline>
              <xm:f>Data!K870:L870</xm:f>
              <xm:sqref>M870</xm:sqref>
            </x14:sparkline>
            <x14:sparkline>
              <xm:f>Data!K871:L871</xm:f>
              <xm:sqref>M871</xm:sqref>
            </x14:sparkline>
            <x14:sparkline>
              <xm:f>Data!K872:L872</xm:f>
              <xm:sqref>M872</xm:sqref>
            </x14:sparkline>
            <x14:sparkline>
              <xm:f>Data!K873:L873</xm:f>
              <xm:sqref>M873</xm:sqref>
            </x14:sparkline>
            <x14:sparkline>
              <xm:f>Data!K874:L874</xm:f>
              <xm:sqref>M874</xm:sqref>
            </x14:sparkline>
            <x14:sparkline>
              <xm:f>Data!K875:L875</xm:f>
              <xm:sqref>M875</xm:sqref>
            </x14:sparkline>
            <x14:sparkline>
              <xm:f>Data!K876:L876</xm:f>
              <xm:sqref>M876</xm:sqref>
            </x14:sparkline>
            <x14:sparkline>
              <xm:f>Data!K877:L877</xm:f>
              <xm:sqref>M877</xm:sqref>
            </x14:sparkline>
            <x14:sparkline>
              <xm:f>Data!K878:L878</xm:f>
              <xm:sqref>M878</xm:sqref>
            </x14:sparkline>
            <x14:sparkline>
              <xm:f>Data!K879:L879</xm:f>
              <xm:sqref>M879</xm:sqref>
            </x14:sparkline>
            <x14:sparkline>
              <xm:f>Data!K880:L880</xm:f>
              <xm:sqref>M880</xm:sqref>
            </x14:sparkline>
            <x14:sparkline>
              <xm:f>Data!K881:L881</xm:f>
              <xm:sqref>M881</xm:sqref>
            </x14:sparkline>
            <x14:sparkline>
              <xm:f>Data!K882:L882</xm:f>
              <xm:sqref>M882</xm:sqref>
            </x14:sparkline>
            <x14:sparkline>
              <xm:f>Data!K883:L883</xm:f>
              <xm:sqref>M883</xm:sqref>
            </x14:sparkline>
            <x14:sparkline>
              <xm:f>Data!K884:L884</xm:f>
              <xm:sqref>M884</xm:sqref>
            </x14:sparkline>
            <x14:sparkline>
              <xm:f>Data!K885:L885</xm:f>
              <xm:sqref>M885</xm:sqref>
            </x14:sparkline>
            <x14:sparkline>
              <xm:f>Data!K886:L886</xm:f>
              <xm:sqref>M886</xm:sqref>
            </x14:sparkline>
            <x14:sparkline>
              <xm:f>Data!K887:L887</xm:f>
              <xm:sqref>M887</xm:sqref>
            </x14:sparkline>
            <x14:sparkline>
              <xm:f>Data!K888:L888</xm:f>
              <xm:sqref>M888</xm:sqref>
            </x14:sparkline>
            <x14:sparkline>
              <xm:f>Data!K889:L889</xm:f>
              <xm:sqref>M889</xm:sqref>
            </x14:sparkline>
            <x14:sparkline>
              <xm:f>Data!K890:L890</xm:f>
              <xm:sqref>M890</xm:sqref>
            </x14:sparkline>
            <x14:sparkline>
              <xm:f>Data!K891:L891</xm:f>
              <xm:sqref>M891</xm:sqref>
            </x14:sparkline>
            <x14:sparkline>
              <xm:f>Data!K892:L892</xm:f>
              <xm:sqref>M892</xm:sqref>
            </x14:sparkline>
            <x14:sparkline>
              <xm:f>Data!K893:L893</xm:f>
              <xm:sqref>M893</xm:sqref>
            </x14:sparkline>
            <x14:sparkline>
              <xm:f>Data!K894:L894</xm:f>
              <xm:sqref>M894</xm:sqref>
            </x14:sparkline>
            <x14:sparkline>
              <xm:f>Data!K895:L895</xm:f>
              <xm:sqref>M895</xm:sqref>
            </x14:sparkline>
            <x14:sparkline>
              <xm:f>Data!K896:L896</xm:f>
              <xm:sqref>M896</xm:sqref>
            </x14:sparkline>
            <x14:sparkline>
              <xm:f>Data!K897:L897</xm:f>
              <xm:sqref>M897</xm:sqref>
            </x14:sparkline>
            <x14:sparkline>
              <xm:f>Data!K898:L898</xm:f>
              <xm:sqref>M898</xm:sqref>
            </x14:sparkline>
            <x14:sparkline>
              <xm:f>Data!K899:L899</xm:f>
              <xm:sqref>M899</xm:sqref>
            </x14:sparkline>
            <x14:sparkline>
              <xm:f>Data!K900:L900</xm:f>
              <xm:sqref>M900</xm:sqref>
            </x14:sparkline>
            <x14:sparkline>
              <xm:f>Data!K901:L901</xm:f>
              <xm:sqref>M901</xm:sqref>
            </x14:sparkline>
            <x14:sparkline>
              <xm:f>Data!K902:L902</xm:f>
              <xm:sqref>M902</xm:sqref>
            </x14:sparkline>
            <x14:sparkline>
              <xm:f>Data!K903:L903</xm:f>
              <xm:sqref>M903</xm:sqref>
            </x14:sparkline>
            <x14:sparkline>
              <xm:f>Data!K904:L904</xm:f>
              <xm:sqref>M904</xm:sqref>
            </x14:sparkline>
            <x14:sparkline>
              <xm:f>Data!K905:L905</xm:f>
              <xm:sqref>M905</xm:sqref>
            </x14:sparkline>
            <x14:sparkline>
              <xm:f>Data!K906:L906</xm:f>
              <xm:sqref>M906</xm:sqref>
            </x14:sparkline>
            <x14:sparkline>
              <xm:f>Data!K907:L907</xm:f>
              <xm:sqref>M907</xm:sqref>
            </x14:sparkline>
            <x14:sparkline>
              <xm:f>Data!K908:L908</xm:f>
              <xm:sqref>M908</xm:sqref>
            </x14:sparkline>
            <x14:sparkline>
              <xm:f>Data!K909:L909</xm:f>
              <xm:sqref>M909</xm:sqref>
            </x14:sparkline>
            <x14:sparkline>
              <xm:f>Data!K910:L910</xm:f>
              <xm:sqref>M910</xm:sqref>
            </x14:sparkline>
            <x14:sparkline>
              <xm:f>Data!K911:L911</xm:f>
              <xm:sqref>M911</xm:sqref>
            </x14:sparkline>
            <x14:sparkline>
              <xm:f>Data!K912:L912</xm:f>
              <xm:sqref>M912</xm:sqref>
            </x14:sparkline>
            <x14:sparkline>
              <xm:f>Data!K913:L913</xm:f>
              <xm:sqref>M913</xm:sqref>
            </x14:sparkline>
            <x14:sparkline>
              <xm:f>Data!K914:L914</xm:f>
              <xm:sqref>M914</xm:sqref>
            </x14:sparkline>
            <x14:sparkline>
              <xm:f>Data!K915:L915</xm:f>
              <xm:sqref>M915</xm:sqref>
            </x14:sparkline>
            <x14:sparkline>
              <xm:f>Data!K916:L916</xm:f>
              <xm:sqref>M916</xm:sqref>
            </x14:sparkline>
            <x14:sparkline>
              <xm:f>Data!K917:L917</xm:f>
              <xm:sqref>M917</xm:sqref>
            </x14:sparkline>
            <x14:sparkline>
              <xm:f>Data!K918:L918</xm:f>
              <xm:sqref>M918</xm:sqref>
            </x14:sparkline>
            <x14:sparkline>
              <xm:f>Data!K919:L919</xm:f>
              <xm:sqref>M919</xm:sqref>
            </x14:sparkline>
            <x14:sparkline>
              <xm:f>Data!K920:L920</xm:f>
              <xm:sqref>M920</xm:sqref>
            </x14:sparkline>
            <x14:sparkline>
              <xm:f>Data!K921:L921</xm:f>
              <xm:sqref>M921</xm:sqref>
            </x14:sparkline>
            <x14:sparkline>
              <xm:f>Data!K922:L922</xm:f>
              <xm:sqref>M922</xm:sqref>
            </x14:sparkline>
            <x14:sparkline>
              <xm:f>Data!K923:L923</xm:f>
              <xm:sqref>M923</xm:sqref>
            </x14:sparkline>
            <x14:sparkline>
              <xm:f>Data!K924:L924</xm:f>
              <xm:sqref>M924</xm:sqref>
            </x14:sparkline>
            <x14:sparkline>
              <xm:f>Data!K925:L925</xm:f>
              <xm:sqref>M925</xm:sqref>
            </x14:sparkline>
            <x14:sparkline>
              <xm:f>Data!K926:L926</xm:f>
              <xm:sqref>M926</xm:sqref>
            </x14:sparkline>
            <x14:sparkline>
              <xm:f>Data!K927:L927</xm:f>
              <xm:sqref>M927</xm:sqref>
            </x14:sparkline>
            <x14:sparkline>
              <xm:f>Data!K928:L928</xm:f>
              <xm:sqref>M928</xm:sqref>
            </x14:sparkline>
            <x14:sparkline>
              <xm:f>Data!K929:L929</xm:f>
              <xm:sqref>M929</xm:sqref>
            </x14:sparkline>
            <x14:sparkline>
              <xm:f>Data!K930:L930</xm:f>
              <xm:sqref>M930</xm:sqref>
            </x14:sparkline>
            <x14:sparkline>
              <xm:f>Data!K931:L931</xm:f>
              <xm:sqref>M931</xm:sqref>
            </x14:sparkline>
            <x14:sparkline>
              <xm:f>Data!K932:L932</xm:f>
              <xm:sqref>M932</xm:sqref>
            </x14:sparkline>
            <x14:sparkline>
              <xm:f>Data!K933:L933</xm:f>
              <xm:sqref>M933</xm:sqref>
            </x14:sparkline>
            <x14:sparkline>
              <xm:f>Data!K934:L934</xm:f>
              <xm:sqref>M934</xm:sqref>
            </x14:sparkline>
            <x14:sparkline>
              <xm:f>Data!K935:L935</xm:f>
              <xm:sqref>M935</xm:sqref>
            </x14:sparkline>
            <x14:sparkline>
              <xm:f>Data!K936:L936</xm:f>
              <xm:sqref>M936</xm:sqref>
            </x14:sparkline>
            <x14:sparkline>
              <xm:f>Data!K937:L937</xm:f>
              <xm:sqref>M937</xm:sqref>
            </x14:sparkline>
            <x14:sparkline>
              <xm:f>Data!K938:L938</xm:f>
              <xm:sqref>M938</xm:sqref>
            </x14:sparkline>
            <x14:sparkline>
              <xm:f>Data!K939:L939</xm:f>
              <xm:sqref>M939</xm:sqref>
            </x14:sparkline>
            <x14:sparkline>
              <xm:f>Data!K940:L940</xm:f>
              <xm:sqref>M940</xm:sqref>
            </x14:sparkline>
            <x14:sparkline>
              <xm:f>Data!K941:L941</xm:f>
              <xm:sqref>M941</xm:sqref>
            </x14:sparkline>
            <x14:sparkline>
              <xm:f>Data!K942:L942</xm:f>
              <xm:sqref>M942</xm:sqref>
            </x14:sparkline>
            <x14:sparkline>
              <xm:f>Data!K943:L943</xm:f>
              <xm:sqref>M943</xm:sqref>
            </x14:sparkline>
            <x14:sparkline>
              <xm:f>Data!K944:L944</xm:f>
              <xm:sqref>M944</xm:sqref>
            </x14:sparkline>
            <x14:sparkline>
              <xm:f>Data!K945:L945</xm:f>
              <xm:sqref>M945</xm:sqref>
            </x14:sparkline>
            <x14:sparkline>
              <xm:f>Data!K946:L946</xm:f>
              <xm:sqref>M946</xm:sqref>
            </x14:sparkline>
            <x14:sparkline>
              <xm:f>Data!K947:L947</xm:f>
              <xm:sqref>M947</xm:sqref>
            </x14:sparkline>
            <x14:sparkline>
              <xm:f>Data!K948:L948</xm:f>
              <xm:sqref>M948</xm:sqref>
            </x14:sparkline>
            <x14:sparkline>
              <xm:f>Data!K949:L949</xm:f>
              <xm:sqref>M949</xm:sqref>
            </x14:sparkline>
            <x14:sparkline>
              <xm:f>Data!K950:L950</xm:f>
              <xm:sqref>M950</xm:sqref>
            </x14:sparkline>
            <x14:sparkline>
              <xm:f>Data!K951:L951</xm:f>
              <xm:sqref>M951</xm:sqref>
            </x14:sparkline>
            <x14:sparkline>
              <xm:f>Data!K952:L952</xm:f>
              <xm:sqref>M952</xm:sqref>
            </x14:sparkline>
            <x14:sparkline>
              <xm:f>Data!K953:L953</xm:f>
              <xm:sqref>M953</xm:sqref>
            </x14:sparkline>
            <x14:sparkline>
              <xm:f>Data!K954:L954</xm:f>
              <xm:sqref>M954</xm:sqref>
            </x14:sparkline>
            <x14:sparkline>
              <xm:f>Data!K955:L955</xm:f>
              <xm:sqref>M955</xm:sqref>
            </x14:sparkline>
            <x14:sparkline>
              <xm:f>Data!K956:L956</xm:f>
              <xm:sqref>M956</xm:sqref>
            </x14:sparkline>
            <x14:sparkline>
              <xm:f>Data!K957:L957</xm:f>
              <xm:sqref>M957</xm:sqref>
            </x14:sparkline>
            <x14:sparkline>
              <xm:f>Data!K958:L958</xm:f>
              <xm:sqref>M958</xm:sqref>
            </x14:sparkline>
            <x14:sparkline>
              <xm:f>Data!K959:L959</xm:f>
              <xm:sqref>M959</xm:sqref>
            </x14:sparkline>
            <x14:sparkline>
              <xm:f>Data!K960:L960</xm:f>
              <xm:sqref>M960</xm:sqref>
            </x14:sparkline>
            <x14:sparkline>
              <xm:f>Data!K961:L961</xm:f>
              <xm:sqref>M961</xm:sqref>
            </x14:sparkline>
            <x14:sparkline>
              <xm:f>Data!K962:L962</xm:f>
              <xm:sqref>M962</xm:sqref>
            </x14:sparkline>
            <x14:sparkline>
              <xm:f>Data!K963:L963</xm:f>
              <xm:sqref>M963</xm:sqref>
            </x14:sparkline>
            <x14:sparkline>
              <xm:f>Data!K964:L964</xm:f>
              <xm:sqref>M964</xm:sqref>
            </x14:sparkline>
            <x14:sparkline>
              <xm:f>Data!K965:L965</xm:f>
              <xm:sqref>M965</xm:sqref>
            </x14:sparkline>
            <x14:sparkline>
              <xm:f>Data!K966:L966</xm:f>
              <xm:sqref>M966</xm:sqref>
            </x14:sparkline>
            <x14:sparkline>
              <xm:f>Data!K967:L967</xm:f>
              <xm:sqref>M967</xm:sqref>
            </x14:sparkline>
            <x14:sparkline>
              <xm:f>Data!K968:L968</xm:f>
              <xm:sqref>M968</xm:sqref>
            </x14:sparkline>
            <x14:sparkline>
              <xm:f>Data!K969:L969</xm:f>
              <xm:sqref>M969</xm:sqref>
            </x14:sparkline>
            <x14:sparkline>
              <xm:f>Data!K970:L970</xm:f>
              <xm:sqref>M970</xm:sqref>
            </x14:sparkline>
            <x14:sparkline>
              <xm:f>Data!K971:L971</xm:f>
              <xm:sqref>M971</xm:sqref>
            </x14:sparkline>
            <x14:sparkline>
              <xm:f>Data!K972:L972</xm:f>
              <xm:sqref>M972</xm:sqref>
            </x14:sparkline>
            <x14:sparkline>
              <xm:f>Data!K973:L973</xm:f>
              <xm:sqref>M973</xm:sqref>
            </x14:sparkline>
            <x14:sparkline>
              <xm:f>Data!K974:L974</xm:f>
              <xm:sqref>M974</xm:sqref>
            </x14:sparkline>
            <x14:sparkline>
              <xm:f>Data!K975:L975</xm:f>
              <xm:sqref>M975</xm:sqref>
            </x14:sparkline>
            <x14:sparkline>
              <xm:f>Data!K976:L976</xm:f>
              <xm:sqref>M976</xm:sqref>
            </x14:sparkline>
            <x14:sparkline>
              <xm:f>Data!K977:L977</xm:f>
              <xm:sqref>M977</xm:sqref>
            </x14:sparkline>
            <x14:sparkline>
              <xm:f>Data!K978:L978</xm:f>
              <xm:sqref>M978</xm:sqref>
            </x14:sparkline>
            <x14:sparkline>
              <xm:f>Data!K979:L979</xm:f>
              <xm:sqref>M979</xm:sqref>
            </x14:sparkline>
            <x14:sparkline>
              <xm:f>Data!K980:L980</xm:f>
              <xm:sqref>M980</xm:sqref>
            </x14:sparkline>
            <x14:sparkline>
              <xm:f>Data!K981:L981</xm:f>
              <xm:sqref>M981</xm:sqref>
            </x14:sparkline>
            <x14:sparkline>
              <xm:f>Data!K982:L982</xm:f>
              <xm:sqref>M982</xm:sqref>
            </x14:sparkline>
            <x14:sparkline>
              <xm:f>Data!K983:L983</xm:f>
              <xm:sqref>M983</xm:sqref>
            </x14:sparkline>
            <x14:sparkline>
              <xm:f>Data!K984:L984</xm:f>
              <xm:sqref>M984</xm:sqref>
            </x14:sparkline>
            <x14:sparkline>
              <xm:f>Data!K985:L985</xm:f>
              <xm:sqref>M985</xm:sqref>
            </x14:sparkline>
            <x14:sparkline>
              <xm:f>Data!K986:L986</xm:f>
              <xm:sqref>M986</xm:sqref>
            </x14:sparkline>
            <x14:sparkline>
              <xm:f>Data!K987:L987</xm:f>
              <xm:sqref>M987</xm:sqref>
            </x14:sparkline>
            <x14:sparkline>
              <xm:f>Data!K988:L988</xm:f>
              <xm:sqref>M988</xm:sqref>
            </x14:sparkline>
            <x14:sparkline>
              <xm:f>Data!K989:L989</xm:f>
              <xm:sqref>M989</xm:sqref>
            </x14:sparkline>
            <x14:sparkline>
              <xm:f>Data!K990:L990</xm:f>
              <xm:sqref>M990</xm:sqref>
            </x14:sparkline>
            <x14:sparkline>
              <xm:f>Data!K991:L991</xm:f>
              <xm:sqref>M991</xm:sqref>
            </x14:sparkline>
            <x14:sparkline>
              <xm:f>Data!K992:L992</xm:f>
              <xm:sqref>M992</xm:sqref>
            </x14:sparkline>
            <x14:sparkline>
              <xm:f>Data!K993:L993</xm:f>
              <xm:sqref>M993</xm:sqref>
            </x14:sparkline>
            <x14:sparkline>
              <xm:f>Data!K994:L994</xm:f>
              <xm:sqref>M994</xm:sqref>
            </x14:sparkline>
            <x14:sparkline>
              <xm:f>Data!K995:L995</xm:f>
              <xm:sqref>M995</xm:sqref>
            </x14:sparkline>
            <x14:sparkline>
              <xm:f>Data!K996:L996</xm:f>
              <xm:sqref>M996</xm:sqref>
            </x14:sparkline>
            <x14:sparkline>
              <xm:f>Data!K997:L997</xm:f>
              <xm:sqref>M997</xm:sqref>
            </x14:sparkline>
            <x14:sparkline>
              <xm:f>Data!K998:L998</xm:f>
              <xm:sqref>M998</xm:sqref>
            </x14:sparkline>
            <x14:sparkline>
              <xm:f>Data!K999:L999</xm:f>
              <xm:sqref>M999</xm:sqref>
            </x14:sparkline>
            <x14:sparkline>
              <xm:f>Data!K1000:L1000</xm:f>
              <xm:sqref>M1000</xm:sqref>
            </x14:sparkline>
            <x14:sparkline>
              <xm:f>Data!K1001:L1001</xm:f>
              <xm:sqref>M1001</xm:sqref>
            </x14:sparkline>
            <x14:sparkline>
              <xm:f>Data!K1002:L1002</xm:f>
              <xm:sqref>M1002</xm:sqref>
            </x14:sparkline>
            <x14:sparkline>
              <xm:f>Data!K1003:L1003</xm:f>
              <xm:sqref>M1003</xm:sqref>
            </x14:sparkline>
            <x14:sparkline>
              <xm:f>Data!K1004:L1004</xm:f>
              <xm:sqref>M1004</xm:sqref>
            </x14:sparkline>
            <x14:sparkline>
              <xm:f>Data!K1005:L1005</xm:f>
              <xm:sqref>M1005</xm:sqref>
            </x14:sparkline>
            <x14:sparkline>
              <xm:f>Data!K1006:L1006</xm:f>
              <xm:sqref>M1006</xm:sqref>
            </x14:sparkline>
            <x14:sparkline>
              <xm:f>Data!K1007:L1007</xm:f>
              <xm:sqref>M1007</xm:sqref>
            </x14:sparkline>
            <x14:sparkline>
              <xm:f>Data!K1008:L1008</xm:f>
              <xm:sqref>M1008</xm:sqref>
            </x14:sparkline>
            <x14:sparkline>
              <xm:f>Data!K1009:L1009</xm:f>
              <xm:sqref>M1009</xm:sqref>
            </x14:sparkline>
            <x14:sparkline>
              <xm:f>Data!K1010:L1010</xm:f>
              <xm:sqref>M1010</xm:sqref>
            </x14:sparkline>
            <x14:sparkline>
              <xm:f>Data!K1011:L1011</xm:f>
              <xm:sqref>M1011</xm:sqref>
            </x14:sparkline>
            <x14:sparkline>
              <xm:f>Data!K1012:L1012</xm:f>
              <xm:sqref>M1012</xm:sqref>
            </x14:sparkline>
            <x14:sparkline>
              <xm:f>Data!K1013:L1013</xm:f>
              <xm:sqref>M1013</xm:sqref>
            </x14:sparkline>
            <x14:sparkline>
              <xm:f>Data!K1014:L1014</xm:f>
              <xm:sqref>M1014</xm:sqref>
            </x14:sparkline>
            <x14:sparkline>
              <xm:f>Data!K1015:L1015</xm:f>
              <xm:sqref>M1015</xm:sqref>
            </x14:sparkline>
            <x14:sparkline>
              <xm:f>Data!K1016:L1016</xm:f>
              <xm:sqref>M1016</xm:sqref>
            </x14:sparkline>
            <x14:sparkline>
              <xm:f>Data!K1017:L1017</xm:f>
              <xm:sqref>M1017</xm:sqref>
            </x14:sparkline>
            <x14:sparkline>
              <xm:f>Data!K1018:L1018</xm:f>
              <xm:sqref>M1018</xm:sqref>
            </x14:sparkline>
            <x14:sparkline>
              <xm:f>Data!K1019:L1019</xm:f>
              <xm:sqref>M1019</xm:sqref>
            </x14:sparkline>
            <x14:sparkline>
              <xm:f>Data!K1020:L1020</xm:f>
              <xm:sqref>M1020</xm:sqref>
            </x14:sparkline>
            <x14:sparkline>
              <xm:f>Data!K1021:L1021</xm:f>
              <xm:sqref>M1021</xm:sqref>
            </x14:sparkline>
            <x14:sparkline>
              <xm:f>Data!K1022:L1022</xm:f>
              <xm:sqref>M1022</xm:sqref>
            </x14:sparkline>
            <x14:sparkline>
              <xm:f>Data!K1023:L1023</xm:f>
              <xm:sqref>M1023</xm:sqref>
            </x14:sparkline>
            <x14:sparkline>
              <xm:f>Data!K1024:L1024</xm:f>
              <xm:sqref>M1024</xm:sqref>
            </x14:sparkline>
            <x14:sparkline>
              <xm:f>Data!K1025:L1025</xm:f>
              <xm:sqref>M1025</xm:sqref>
            </x14:sparkline>
            <x14:sparkline>
              <xm:f>Data!K1026:L1026</xm:f>
              <xm:sqref>M1026</xm:sqref>
            </x14:sparkline>
            <x14:sparkline>
              <xm:f>Data!K1027:L1027</xm:f>
              <xm:sqref>M1027</xm:sqref>
            </x14:sparkline>
            <x14:sparkline>
              <xm:f>Data!K1028:L1028</xm:f>
              <xm:sqref>M1028</xm:sqref>
            </x14:sparkline>
            <x14:sparkline>
              <xm:f>Data!K1029:L1029</xm:f>
              <xm:sqref>M1029</xm:sqref>
            </x14:sparkline>
            <x14:sparkline>
              <xm:f>Data!K1030:L1030</xm:f>
              <xm:sqref>M1030</xm:sqref>
            </x14:sparkline>
            <x14:sparkline>
              <xm:f>Data!K1031:L1031</xm:f>
              <xm:sqref>M1031</xm:sqref>
            </x14:sparkline>
            <x14:sparkline>
              <xm:f>Data!K1032:L1032</xm:f>
              <xm:sqref>M1032</xm:sqref>
            </x14:sparkline>
            <x14:sparkline>
              <xm:f>Data!K1033:L1033</xm:f>
              <xm:sqref>M1033</xm:sqref>
            </x14:sparkline>
            <x14:sparkline>
              <xm:f>Data!K1034:L1034</xm:f>
              <xm:sqref>M1034</xm:sqref>
            </x14:sparkline>
            <x14:sparkline>
              <xm:f>Data!K1035:L1035</xm:f>
              <xm:sqref>M1035</xm:sqref>
            </x14:sparkline>
            <x14:sparkline>
              <xm:f>Data!K1036:L1036</xm:f>
              <xm:sqref>M1036</xm:sqref>
            </x14:sparkline>
            <x14:sparkline>
              <xm:f>Data!K1037:L1037</xm:f>
              <xm:sqref>M1037</xm:sqref>
            </x14:sparkline>
            <x14:sparkline>
              <xm:f>Data!K1038:L1038</xm:f>
              <xm:sqref>M1038</xm:sqref>
            </x14:sparkline>
            <x14:sparkline>
              <xm:f>Data!K1039:L1039</xm:f>
              <xm:sqref>M1039</xm:sqref>
            </x14:sparkline>
            <x14:sparkline>
              <xm:f>Data!K1040:L1040</xm:f>
              <xm:sqref>M1040</xm:sqref>
            </x14:sparkline>
            <x14:sparkline>
              <xm:f>Data!K1041:L1041</xm:f>
              <xm:sqref>M1041</xm:sqref>
            </x14:sparkline>
            <x14:sparkline>
              <xm:f>Data!K1042:L1042</xm:f>
              <xm:sqref>M1042</xm:sqref>
            </x14:sparkline>
            <x14:sparkline>
              <xm:f>Data!K1043:L1043</xm:f>
              <xm:sqref>M1043</xm:sqref>
            </x14:sparkline>
            <x14:sparkline>
              <xm:f>Data!K1044:L1044</xm:f>
              <xm:sqref>M1044</xm:sqref>
            </x14:sparkline>
            <x14:sparkline>
              <xm:f>Data!K1045:L1045</xm:f>
              <xm:sqref>M1045</xm:sqref>
            </x14:sparkline>
            <x14:sparkline>
              <xm:f>Data!K1046:L1046</xm:f>
              <xm:sqref>M1046</xm:sqref>
            </x14:sparkline>
            <x14:sparkline>
              <xm:f>Data!K1047:L1047</xm:f>
              <xm:sqref>M1047</xm:sqref>
            </x14:sparkline>
            <x14:sparkline>
              <xm:f>Data!K1048:L1048</xm:f>
              <xm:sqref>M1048</xm:sqref>
            </x14:sparkline>
            <x14:sparkline>
              <xm:f>Data!K1049:L1049</xm:f>
              <xm:sqref>M1049</xm:sqref>
            </x14:sparkline>
            <x14:sparkline>
              <xm:f>Data!K1050:L1050</xm:f>
              <xm:sqref>M1050</xm:sqref>
            </x14:sparkline>
            <x14:sparkline>
              <xm:f>Data!K1051:L1051</xm:f>
              <xm:sqref>M1051</xm:sqref>
            </x14:sparkline>
            <x14:sparkline>
              <xm:f>Data!K1052:L1052</xm:f>
              <xm:sqref>M1052</xm:sqref>
            </x14:sparkline>
            <x14:sparkline>
              <xm:f>Data!K1053:L1053</xm:f>
              <xm:sqref>M1053</xm:sqref>
            </x14:sparkline>
            <x14:sparkline>
              <xm:f>Data!K1054:L1054</xm:f>
              <xm:sqref>M1054</xm:sqref>
            </x14:sparkline>
            <x14:sparkline>
              <xm:f>Data!K1055:L1055</xm:f>
              <xm:sqref>M1055</xm:sqref>
            </x14:sparkline>
            <x14:sparkline>
              <xm:f>Data!K1056:L1056</xm:f>
              <xm:sqref>M1056</xm:sqref>
            </x14:sparkline>
            <x14:sparkline>
              <xm:f>Data!K1057:L1057</xm:f>
              <xm:sqref>M1057</xm:sqref>
            </x14:sparkline>
            <x14:sparkline>
              <xm:f>Data!K1058:L1058</xm:f>
              <xm:sqref>M1058</xm:sqref>
            </x14:sparkline>
            <x14:sparkline>
              <xm:f>Data!K1059:L1059</xm:f>
              <xm:sqref>M1059</xm:sqref>
            </x14:sparkline>
            <x14:sparkline>
              <xm:f>Data!K1060:L1060</xm:f>
              <xm:sqref>M1060</xm:sqref>
            </x14:sparkline>
            <x14:sparkline>
              <xm:f>Data!K1061:L1061</xm:f>
              <xm:sqref>M1061</xm:sqref>
            </x14:sparkline>
            <x14:sparkline>
              <xm:f>Data!K1062:L1062</xm:f>
              <xm:sqref>M1062</xm:sqref>
            </x14:sparkline>
            <x14:sparkline>
              <xm:f>Data!K1063:L1063</xm:f>
              <xm:sqref>M1063</xm:sqref>
            </x14:sparkline>
            <x14:sparkline>
              <xm:f>Data!K1064:L1064</xm:f>
              <xm:sqref>M1064</xm:sqref>
            </x14:sparkline>
            <x14:sparkline>
              <xm:f>Data!K1065:L1065</xm:f>
              <xm:sqref>M1065</xm:sqref>
            </x14:sparkline>
            <x14:sparkline>
              <xm:f>Data!K1066:L1066</xm:f>
              <xm:sqref>M1066</xm:sqref>
            </x14:sparkline>
            <x14:sparkline>
              <xm:f>Data!K1067:L1067</xm:f>
              <xm:sqref>M1067</xm:sqref>
            </x14:sparkline>
            <x14:sparkline>
              <xm:f>Data!K1068:L1068</xm:f>
              <xm:sqref>M1068</xm:sqref>
            </x14:sparkline>
            <x14:sparkline>
              <xm:f>Data!K1069:L1069</xm:f>
              <xm:sqref>M1069</xm:sqref>
            </x14:sparkline>
            <x14:sparkline>
              <xm:f>Data!K1070:L1070</xm:f>
              <xm:sqref>M1070</xm:sqref>
            </x14:sparkline>
            <x14:sparkline>
              <xm:f>Data!K1071:L1071</xm:f>
              <xm:sqref>M1071</xm:sqref>
            </x14:sparkline>
            <x14:sparkline>
              <xm:f>Data!K1072:L1072</xm:f>
              <xm:sqref>M1072</xm:sqref>
            </x14:sparkline>
            <x14:sparkline>
              <xm:f>Data!K1073:L1073</xm:f>
              <xm:sqref>M1073</xm:sqref>
            </x14:sparkline>
            <x14:sparkline>
              <xm:f>Data!K1074:L1074</xm:f>
              <xm:sqref>M1074</xm:sqref>
            </x14:sparkline>
            <x14:sparkline>
              <xm:f>Data!K1075:L1075</xm:f>
              <xm:sqref>M1075</xm:sqref>
            </x14:sparkline>
            <x14:sparkline>
              <xm:f>Data!K1076:L1076</xm:f>
              <xm:sqref>M1076</xm:sqref>
            </x14:sparkline>
            <x14:sparkline>
              <xm:f>Data!K1077:L1077</xm:f>
              <xm:sqref>M1077</xm:sqref>
            </x14:sparkline>
            <x14:sparkline>
              <xm:f>Data!K1078:L1078</xm:f>
              <xm:sqref>M1078</xm:sqref>
            </x14:sparkline>
            <x14:sparkline>
              <xm:f>Data!K1079:L1079</xm:f>
              <xm:sqref>M1079</xm:sqref>
            </x14:sparkline>
            <x14:sparkline>
              <xm:f>Data!K1080:L1080</xm:f>
              <xm:sqref>M1080</xm:sqref>
            </x14:sparkline>
            <x14:sparkline>
              <xm:f>Data!K1081:L1081</xm:f>
              <xm:sqref>M1081</xm:sqref>
            </x14:sparkline>
            <x14:sparkline>
              <xm:f>Data!K1082:L1082</xm:f>
              <xm:sqref>M1082</xm:sqref>
            </x14:sparkline>
            <x14:sparkline>
              <xm:f>Data!K1083:L1083</xm:f>
              <xm:sqref>M1083</xm:sqref>
            </x14:sparkline>
            <x14:sparkline>
              <xm:f>Data!K1084:L1084</xm:f>
              <xm:sqref>M1084</xm:sqref>
            </x14:sparkline>
            <x14:sparkline>
              <xm:f>Data!K1085:L1085</xm:f>
              <xm:sqref>M1085</xm:sqref>
            </x14:sparkline>
            <x14:sparkline>
              <xm:f>Data!K1086:L1086</xm:f>
              <xm:sqref>M1086</xm:sqref>
            </x14:sparkline>
            <x14:sparkline>
              <xm:f>Data!K1087:L1087</xm:f>
              <xm:sqref>M1087</xm:sqref>
            </x14:sparkline>
            <x14:sparkline>
              <xm:f>Data!K1088:L1088</xm:f>
              <xm:sqref>M1088</xm:sqref>
            </x14:sparkline>
            <x14:sparkline>
              <xm:f>Data!K1089:L1089</xm:f>
              <xm:sqref>M1089</xm:sqref>
            </x14:sparkline>
            <x14:sparkline>
              <xm:f>Data!K1090:L1090</xm:f>
              <xm:sqref>M1090</xm:sqref>
            </x14:sparkline>
            <x14:sparkline>
              <xm:f>Data!K1091:L1091</xm:f>
              <xm:sqref>M1091</xm:sqref>
            </x14:sparkline>
            <x14:sparkline>
              <xm:f>Data!K1092:L1092</xm:f>
              <xm:sqref>M1092</xm:sqref>
            </x14:sparkline>
            <x14:sparkline>
              <xm:f>Data!K1093:L1093</xm:f>
              <xm:sqref>M1093</xm:sqref>
            </x14:sparkline>
            <x14:sparkline>
              <xm:f>Data!K1094:L1094</xm:f>
              <xm:sqref>M1094</xm:sqref>
            </x14:sparkline>
            <x14:sparkline>
              <xm:f>Data!K1095:L1095</xm:f>
              <xm:sqref>M1095</xm:sqref>
            </x14:sparkline>
            <x14:sparkline>
              <xm:f>Data!K1096:L1096</xm:f>
              <xm:sqref>M1096</xm:sqref>
            </x14:sparkline>
            <x14:sparkline>
              <xm:f>Data!K1097:L1097</xm:f>
              <xm:sqref>M1097</xm:sqref>
            </x14:sparkline>
            <x14:sparkline>
              <xm:f>Data!K1098:L1098</xm:f>
              <xm:sqref>M1098</xm:sqref>
            </x14:sparkline>
            <x14:sparkline>
              <xm:f>Data!K1099:L1099</xm:f>
              <xm:sqref>M1099</xm:sqref>
            </x14:sparkline>
            <x14:sparkline>
              <xm:f>Data!K1100:L1100</xm:f>
              <xm:sqref>M1100</xm:sqref>
            </x14:sparkline>
            <x14:sparkline>
              <xm:f>Data!K1101:L1101</xm:f>
              <xm:sqref>M1101</xm:sqref>
            </x14:sparkline>
            <x14:sparkline>
              <xm:f>Data!K1102:L1102</xm:f>
              <xm:sqref>M1102</xm:sqref>
            </x14:sparkline>
            <x14:sparkline>
              <xm:f>Data!K1103:L1103</xm:f>
              <xm:sqref>M1103</xm:sqref>
            </x14:sparkline>
            <x14:sparkline>
              <xm:f>Data!K1104:L1104</xm:f>
              <xm:sqref>M1104</xm:sqref>
            </x14:sparkline>
            <x14:sparkline>
              <xm:f>Data!K1105:L1105</xm:f>
              <xm:sqref>M1105</xm:sqref>
            </x14:sparkline>
            <x14:sparkline>
              <xm:f>Data!K1106:L1106</xm:f>
              <xm:sqref>M1106</xm:sqref>
            </x14:sparkline>
            <x14:sparkline>
              <xm:f>Data!K1107:L1107</xm:f>
              <xm:sqref>M1107</xm:sqref>
            </x14:sparkline>
            <x14:sparkline>
              <xm:f>Data!K1108:L1108</xm:f>
              <xm:sqref>M1108</xm:sqref>
            </x14:sparkline>
            <x14:sparkline>
              <xm:f>Data!K1109:L1109</xm:f>
              <xm:sqref>M1109</xm:sqref>
            </x14:sparkline>
            <x14:sparkline>
              <xm:f>Data!K1110:L1110</xm:f>
              <xm:sqref>M1110</xm:sqref>
            </x14:sparkline>
            <x14:sparkline>
              <xm:f>Data!K1111:L1111</xm:f>
              <xm:sqref>M1111</xm:sqref>
            </x14:sparkline>
            <x14:sparkline>
              <xm:f>Data!K1112:L1112</xm:f>
              <xm:sqref>M1112</xm:sqref>
            </x14:sparkline>
            <x14:sparkline>
              <xm:f>Data!K1113:L1113</xm:f>
              <xm:sqref>M1113</xm:sqref>
            </x14:sparkline>
            <x14:sparkline>
              <xm:f>Data!K1114:L1114</xm:f>
              <xm:sqref>M1114</xm:sqref>
            </x14:sparkline>
            <x14:sparkline>
              <xm:f>Data!K1115:L1115</xm:f>
              <xm:sqref>M1115</xm:sqref>
            </x14:sparkline>
            <x14:sparkline>
              <xm:f>Data!K1116:L1116</xm:f>
              <xm:sqref>M1116</xm:sqref>
            </x14:sparkline>
            <x14:sparkline>
              <xm:f>Data!K1117:L1117</xm:f>
              <xm:sqref>M1117</xm:sqref>
            </x14:sparkline>
            <x14:sparkline>
              <xm:f>Data!K1118:L1118</xm:f>
              <xm:sqref>M1118</xm:sqref>
            </x14:sparkline>
            <x14:sparkline>
              <xm:f>Data!K1119:L1119</xm:f>
              <xm:sqref>M1119</xm:sqref>
            </x14:sparkline>
            <x14:sparkline>
              <xm:f>Data!K1120:L1120</xm:f>
              <xm:sqref>M1120</xm:sqref>
            </x14:sparkline>
            <x14:sparkline>
              <xm:f>Data!K1121:L1121</xm:f>
              <xm:sqref>M1121</xm:sqref>
            </x14:sparkline>
            <x14:sparkline>
              <xm:f>Data!K1122:L1122</xm:f>
              <xm:sqref>M1122</xm:sqref>
            </x14:sparkline>
            <x14:sparkline>
              <xm:f>Data!K1123:L1123</xm:f>
              <xm:sqref>M1123</xm:sqref>
            </x14:sparkline>
            <x14:sparkline>
              <xm:f>Data!K1124:L1124</xm:f>
              <xm:sqref>M1124</xm:sqref>
            </x14:sparkline>
            <x14:sparkline>
              <xm:f>Data!K1125:L1125</xm:f>
              <xm:sqref>M1125</xm:sqref>
            </x14:sparkline>
            <x14:sparkline>
              <xm:f>Data!K1126:L1126</xm:f>
              <xm:sqref>M1126</xm:sqref>
            </x14:sparkline>
            <x14:sparkline>
              <xm:f>Data!K1127:L1127</xm:f>
              <xm:sqref>M1127</xm:sqref>
            </x14:sparkline>
            <x14:sparkline>
              <xm:f>Data!K1128:L1128</xm:f>
              <xm:sqref>M1128</xm:sqref>
            </x14:sparkline>
            <x14:sparkline>
              <xm:f>Data!K1129:L1129</xm:f>
              <xm:sqref>M1129</xm:sqref>
            </x14:sparkline>
            <x14:sparkline>
              <xm:f>Data!K1130:L1130</xm:f>
              <xm:sqref>M1130</xm:sqref>
            </x14:sparkline>
            <x14:sparkline>
              <xm:f>Data!K1131:L1131</xm:f>
              <xm:sqref>M1131</xm:sqref>
            </x14:sparkline>
            <x14:sparkline>
              <xm:f>Data!K1132:L1132</xm:f>
              <xm:sqref>M1132</xm:sqref>
            </x14:sparkline>
            <x14:sparkline>
              <xm:f>Data!K1133:L1133</xm:f>
              <xm:sqref>M1133</xm:sqref>
            </x14:sparkline>
            <x14:sparkline>
              <xm:f>Data!K1134:L1134</xm:f>
              <xm:sqref>M1134</xm:sqref>
            </x14:sparkline>
            <x14:sparkline>
              <xm:f>Data!K1135:L1135</xm:f>
              <xm:sqref>M1135</xm:sqref>
            </x14:sparkline>
            <x14:sparkline>
              <xm:f>Data!K1136:L1136</xm:f>
              <xm:sqref>M1136</xm:sqref>
            </x14:sparkline>
            <x14:sparkline>
              <xm:f>Data!K1137:L1137</xm:f>
              <xm:sqref>M1137</xm:sqref>
            </x14:sparkline>
            <x14:sparkline>
              <xm:f>Data!K1138:L1138</xm:f>
              <xm:sqref>M1138</xm:sqref>
            </x14:sparkline>
            <x14:sparkline>
              <xm:f>Data!K1139:L1139</xm:f>
              <xm:sqref>M1139</xm:sqref>
            </x14:sparkline>
            <x14:sparkline>
              <xm:f>Data!K1140:L1140</xm:f>
              <xm:sqref>M1140</xm:sqref>
            </x14:sparkline>
            <x14:sparkline>
              <xm:f>Data!K1141:L1141</xm:f>
              <xm:sqref>M1141</xm:sqref>
            </x14:sparkline>
            <x14:sparkline>
              <xm:f>Data!K1142:L1142</xm:f>
              <xm:sqref>M1142</xm:sqref>
            </x14:sparkline>
            <x14:sparkline>
              <xm:f>Data!K1143:L1143</xm:f>
              <xm:sqref>M1143</xm:sqref>
            </x14:sparkline>
            <x14:sparkline>
              <xm:f>Data!K1144:L1144</xm:f>
              <xm:sqref>M1144</xm:sqref>
            </x14:sparkline>
            <x14:sparkline>
              <xm:f>Data!K1145:L1145</xm:f>
              <xm:sqref>M1145</xm:sqref>
            </x14:sparkline>
            <x14:sparkline>
              <xm:f>Data!K1146:L1146</xm:f>
              <xm:sqref>M1146</xm:sqref>
            </x14:sparkline>
            <x14:sparkline>
              <xm:f>Data!K1147:L1147</xm:f>
              <xm:sqref>M1147</xm:sqref>
            </x14:sparkline>
            <x14:sparkline>
              <xm:f>Data!K1148:L1148</xm:f>
              <xm:sqref>M1148</xm:sqref>
            </x14:sparkline>
            <x14:sparkline>
              <xm:f>Data!K1149:L1149</xm:f>
              <xm:sqref>M1149</xm:sqref>
            </x14:sparkline>
            <x14:sparkline>
              <xm:f>Data!K1150:L1150</xm:f>
              <xm:sqref>M1150</xm:sqref>
            </x14:sparkline>
            <x14:sparkline>
              <xm:f>Data!K1151:L1151</xm:f>
              <xm:sqref>M1151</xm:sqref>
            </x14:sparkline>
            <x14:sparkline>
              <xm:f>Data!K1152:L1152</xm:f>
              <xm:sqref>M1152</xm:sqref>
            </x14:sparkline>
            <x14:sparkline>
              <xm:f>Data!K1153:L1153</xm:f>
              <xm:sqref>M1153</xm:sqref>
            </x14:sparkline>
            <x14:sparkline>
              <xm:f>Data!K1154:L1154</xm:f>
              <xm:sqref>M1154</xm:sqref>
            </x14:sparkline>
            <x14:sparkline>
              <xm:f>Data!K1155:L1155</xm:f>
              <xm:sqref>M1155</xm:sqref>
            </x14:sparkline>
            <x14:sparkline>
              <xm:f>Data!K1156:L1156</xm:f>
              <xm:sqref>M1156</xm:sqref>
            </x14:sparkline>
            <x14:sparkline>
              <xm:f>Data!K1157:L1157</xm:f>
              <xm:sqref>M1157</xm:sqref>
            </x14:sparkline>
            <x14:sparkline>
              <xm:f>Data!K1158:L1158</xm:f>
              <xm:sqref>M1158</xm:sqref>
            </x14:sparkline>
            <x14:sparkline>
              <xm:f>Data!K1159:L1159</xm:f>
              <xm:sqref>M1159</xm:sqref>
            </x14:sparkline>
            <x14:sparkline>
              <xm:f>Data!K1160:L1160</xm:f>
              <xm:sqref>M1160</xm:sqref>
            </x14:sparkline>
            <x14:sparkline>
              <xm:f>Data!K1161:L1161</xm:f>
              <xm:sqref>M1161</xm:sqref>
            </x14:sparkline>
            <x14:sparkline>
              <xm:f>Data!K1162:L1162</xm:f>
              <xm:sqref>M1162</xm:sqref>
            </x14:sparkline>
            <x14:sparkline>
              <xm:f>Data!K1163:L1163</xm:f>
              <xm:sqref>M1163</xm:sqref>
            </x14:sparkline>
            <x14:sparkline>
              <xm:f>Data!K1164:L1164</xm:f>
              <xm:sqref>M1164</xm:sqref>
            </x14:sparkline>
            <x14:sparkline>
              <xm:f>Data!K1165:L1165</xm:f>
              <xm:sqref>M1165</xm:sqref>
            </x14:sparkline>
            <x14:sparkline>
              <xm:f>Data!K1166:L1166</xm:f>
              <xm:sqref>M1166</xm:sqref>
            </x14:sparkline>
            <x14:sparkline>
              <xm:f>Data!K1167:L1167</xm:f>
              <xm:sqref>M1167</xm:sqref>
            </x14:sparkline>
            <x14:sparkline>
              <xm:f>Data!K1168:L1168</xm:f>
              <xm:sqref>M1168</xm:sqref>
            </x14:sparkline>
            <x14:sparkline>
              <xm:f>Data!K1169:L1169</xm:f>
              <xm:sqref>M1169</xm:sqref>
            </x14:sparkline>
            <x14:sparkline>
              <xm:f>Data!K1170:L1170</xm:f>
              <xm:sqref>M1170</xm:sqref>
            </x14:sparkline>
            <x14:sparkline>
              <xm:f>Data!K1171:L1171</xm:f>
              <xm:sqref>M1171</xm:sqref>
            </x14:sparkline>
            <x14:sparkline>
              <xm:f>Data!K1172:L1172</xm:f>
              <xm:sqref>M1172</xm:sqref>
            </x14:sparkline>
            <x14:sparkline>
              <xm:f>Data!K1173:L1173</xm:f>
              <xm:sqref>M1173</xm:sqref>
            </x14:sparkline>
            <x14:sparkline>
              <xm:f>Data!K1174:L1174</xm:f>
              <xm:sqref>M1174</xm:sqref>
            </x14:sparkline>
            <x14:sparkline>
              <xm:f>Data!K1175:L1175</xm:f>
              <xm:sqref>M1175</xm:sqref>
            </x14:sparkline>
            <x14:sparkline>
              <xm:f>Data!K1176:L1176</xm:f>
              <xm:sqref>M1176</xm:sqref>
            </x14:sparkline>
            <x14:sparkline>
              <xm:f>Data!K1177:L1177</xm:f>
              <xm:sqref>M1177</xm:sqref>
            </x14:sparkline>
            <x14:sparkline>
              <xm:f>Data!K1178:L1178</xm:f>
              <xm:sqref>M1178</xm:sqref>
            </x14:sparkline>
            <x14:sparkline>
              <xm:f>Data!K1179:L1179</xm:f>
              <xm:sqref>M1179</xm:sqref>
            </x14:sparkline>
            <x14:sparkline>
              <xm:f>Data!K1180:L1180</xm:f>
              <xm:sqref>M1180</xm:sqref>
            </x14:sparkline>
            <x14:sparkline>
              <xm:f>Data!K1181:L1181</xm:f>
              <xm:sqref>M1181</xm:sqref>
            </x14:sparkline>
            <x14:sparkline>
              <xm:f>Data!K1182:L1182</xm:f>
              <xm:sqref>M1182</xm:sqref>
            </x14:sparkline>
            <x14:sparkline>
              <xm:f>Data!K1183:L1183</xm:f>
              <xm:sqref>M1183</xm:sqref>
            </x14:sparkline>
            <x14:sparkline>
              <xm:f>Data!K1184:L1184</xm:f>
              <xm:sqref>M1184</xm:sqref>
            </x14:sparkline>
            <x14:sparkline>
              <xm:f>Data!K1185:L1185</xm:f>
              <xm:sqref>M1185</xm:sqref>
            </x14:sparkline>
            <x14:sparkline>
              <xm:f>Data!K1186:L1186</xm:f>
              <xm:sqref>M1186</xm:sqref>
            </x14:sparkline>
            <x14:sparkline>
              <xm:f>Data!K1187:L1187</xm:f>
              <xm:sqref>M1187</xm:sqref>
            </x14:sparkline>
            <x14:sparkline>
              <xm:f>Data!K1188:L1188</xm:f>
              <xm:sqref>M1188</xm:sqref>
            </x14:sparkline>
            <x14:sparkline>
              <xm:f>Data!K1189:L1189</xm:f>
              <xm:sqref>M1189</xm:sqref>
            </x14:sparkline>
            <x14:sparkline>
              <xm:f>Data!K1190:L1190</xm:f>
              <xm:sqref>M1190</xm:sqref>
            </x14:sparkline>
            <x14:sparkline>
              <xm:f>Data!K1191:L1191</xm:f>
              <xm:sqref>M1191</xm:sqref>
            </x14:sparkline>
            <x14:sparkline>
              <xm:f>Data!K1192:L1192</xm:f>
              <xm:sqref>M1192</xm:sqref>
            </x14:sparkline>
            <x14:sparkline>
              <xm:f>Data!K1193:L1193</xm:f>
              <xm:sqref>M1193</xm:sqref>
            </x14:sparkline>
            <x14:sparkline>
              <xm:f>Data!K1194:L1194</xm:f>
              <xm:sqref>M1194</xm:sqref>
            </x14:sparkline>
            <x14:sparkline>
              <xm:f>Data!K1195:L1195</xm:f>
              <xm:sqref>M1195</xm:sqref>
            </x14:sparkline>
            <x14:sparkline>
              <xm:f>Data!K1196:L1196</xm:f>
              <xm:sqref>M1196</xm:sqref>
            </x14:sparkline>
            <x14:sparkline>
              <xm:f>Data!K1197:L1197</xm:f>
              <xm:sqref>M1197</xm:sqref>
            </x14:sparkline>
            <x14:sparkline>
              <xm:f>Data!K1198:L1198</xm:f>
              <xm:sqref>M1198</xm:sqref>
            </x14:sparkline>
            <x14:sparkline>
              <xm:f>Data!K1199:L1199</xm:f>
              <xm:sqref>M1199</xm:sqref>
            </x14:sparkline>
            <x14:sparkline>
              <xm:f>Data!K1200:L1200</xm:f>
              <xm:sqref>M1200</xm:sqref>
            </x14:sparkline>
            <x14:sparkline>
              <xm:f>Data!K1201:L1201</xm:f>
              <xm:sqref>M1201</xm:sqref>
            </x14:sparkline>
            <x14:sparkline>
              <xm:f>Data!K1202:L1202</xm:f>
              <xm:sqref>M1202</xm:sqref>
            </x14:sparkline>
            <x14:sparkline>
              <xm:f>Data!K1203:L1203</xm:f>
              <xm:sqref>M1203</xm:sqref>
            </x14:sparkline>
            <x14:sparkline>
              <xm:f>Data!K1204:L1204</xm:f>
              <xm:sqref>M1204</xm:sqref>
            </x14:sparkline>
            <x14:sparkline>
              <xm:f>Data!K1205:L1205</xm:f>
              <xm:sqref>M1205</xm:sqref>
            </x14:sparkline>
            <x14:sparkline>
              <xm:f>Data!K1206:L1206</xm:f>
              <xm:sqref>M1206</xm:sqref>
            </x14:sparkline>
            <x14:sparkline>
              <xm:f>Data!K1207:L1207</xm:f>
              <xm:sqref>M1207</xm:sqref>
            </x14:sparkline>
            <x14:sparkline>
              <xm:f>Data!K1208:L1208</xm:f>
              <xm:sqref>M1208</xm:sqref>
            </x14:sparkline>
            <x14:sparkline>
              <xm:f>Data!K1209:L1209</xm:f>
              <xm:sqref>M1209</xm:sqref>
            </x14:sparkline>
            <x14:sparkline>
              <xm:f>Data!K1210:L1210</xm:f>
              <xm:sqref>M1210</xm:sqref>
            </x14:sparkline>
            <x14:sparkline>
              <xm:f>Data!K1211:L1211</xm:f>
              <xm:sqref>M1211</xm:sqref>
            </x14:sparkline>
            <x14:sparkline>
              <xm:f>Data!K1212:L1212</xm:f>
              <xm:sqref>M1212</xm:sqref>
            </x14:sparkline>
            <x14:sparkline>
              <xm:f>Data!K1213:L1213</xm:f>
              <xm:sqref>M1213</xm:sqref>
            </x14:sparkline>
            <x14:sparkline>
              <xm:f>Data!K1214:L1214</xm:f>
              <xm:sqref>M1214</xm:sqref>
            </x14:sparkline>
            <x14:sparkline>
              <xm:f>Data!K1215:L1215</xm:f>
              <xm:sqref>M1215</xm:sqref>
            </x14:sparkline>
            <x14:sparkline>
              <xm:f>Data!K1216:L1216</xm:f>
              <xm:sqref>M1216</xm:sqref>
            </x14:sparkline>
            <x14:sparkline>
              <xm:f>Data!K1217:L1217</xm:f>
              <xm:sqref>M1217</xm:sqref>
            </x14:sparkline>
            <x14:sparkline>
              <xm:f>Data!K1218:L1218</xm:f>
              <xm:sqref>M1218</xm:sqref>
            </x14:sparkline>
            <x14:sparkline>
              <xm:f>Data!K1219:L1219</xm:f>
              <xm:sqref>M1219</xm:sqref>
            </x14:sparkline>
            <x14:sparkline>
              <xm:f>Data!K1220:L1220</xm:f>
              <xm:sqref>M1220</xm:sqref>
            </x14:sparkline>
            <x14:sparkline>
              <xm:f>Data!K1221:L1221</xm:f>
              <xm:sqref>M1221</xm:sqref>
            </x14:sparkline>
            <x14:sparkline>
              <xm:f>Data!K1222:L1222</xm:f>
              <xm:sqref>M1222</xm:sqref>
            </x14:sparkline>
            <x14:sparkline>
              <xm:f>Data!K1223:L1223</xm:f>
              <xm:sqref>M1223</xm:sqref>
            </x14:sparkline>
            <x14:sparkline>
              <xm:f>Data!K1224:L1224</xm:f>
              <xm:sqref>M1224</xm:sqref>
            </x14:sparkline>
            <x14:sparkline>
              <xm:f>Data!K1225:L1225</xm:f>
              <xm:sqref>M1225</xm:sqref>
            </x14:sparkline>
            <x14:sparkline>
              <xm:f>Data!K1226:L1226</xm:f>
              <xm:sqref>M1226</xm:sqref>
            </x14:sparkline>
            <x14:sparkline>
              <xm:f>Data!K1227:L1227</xm:f>
              <xm:sqref>M1227</xm:sqref>
            </x14:sparkline>
            <x14:sparkline>
              <xm:f>Data!K1228:L1228</xm:f>
              <xm:sqref>M1228</xm:sqref>
            </x14:sparkline>
            <x14:sparkline>
              <xm:f>Data!K1229:L1229</xm:f>
              <xm:sqref>M1229</xm:sqref>
            </x14:sparkline>
            <x14:sparkline>
              <xm:f>Data!K1230:L1230</xm:f>
              <xm:sqref>M1230</xm:sqref>
            </x14:sparkline>
            <x14:sparkline>
              <xm:f>Data!K1231:L1231</xm:f>
              <xm:sqref>M1231</xm:sqref>
            </x14:sparkline>
            <x14:sparkline>
              <xm:f>Data!K1232:L1232</xm:f>
              <xm:sqref>M1232</xm:sqref>
            </x14:sparkline>
            <x14:sparkline>
              <xm:f>Data!K1233:L1233</xm:f>
              <xm:sqref>M1233</xm:sqref>
            </x14:sparkline>
            <x14:sparkline>
              <xm:f>Data!K1234:L1234</xm:f>
              <xm:sqref>M1234</xm:sqref>
            </x14:sparkline>
            <x14:sparkline>
              <xm:f>Data!K1235:L1235</xm:f>
              <xm:sqref>M1235</xm:sqref>
            </x14:sparkline>
            <x14:sparkline>
              <xm:f>Data!K1236:L1236</xm:f>
              <xm:sqref>M1236</xm:sqref>
            </x14:sparkline>
            <x14:sparkline>
              <xm:f>Data!K1237:L1237</xm:f>
              <xm:sqref>M1237</xm:sqref>
            </x14:sparkline>
            <x14:sparkline>
              <xm:f>Data!K1238:L1238</xm:f>
              <xm:sqref>M1238</xm:sqref>
            </x14:sparkline>
            <x14:sparkline>
              <xm:f>Data!K1239:L1239</xm:f>
              <xm:sqref>M1239</xm:sqref>
            </x14:sparkline>
            <x14:sparkline>
              <xm:f>Data!K1240:L1240</xm:f>
              <xm:sqref>M1240</xm:sqref>
            </x14:sparkline>
            <x14:sparkline>
              <xm:f>Data!K1241:L1241</xm:f>
              <xm:sqref>M1241</xm:sqref>
            </x14:sparkline>
            <x14:sparkline>
              <xm:f>Data!K1242:L1242</xm:f>
              <xm:sqref>M1242</xm:sqref>
            </x14:sparkline>
            <x14:sparkline>
              <xm:f>Data!K1243:L1243</xm:f>
              <xm:sqref>M1243</xm:sqref>
            </x14:sparkline>
            <x14:sparkline>
              <xm:f>Data!K1244:L1244</xm:f>
              <xm:sqref>M1244</xm:sqref>
            </x14:sparkline>
            <x14:sparkline>
              <xm:f>Data!K1245:L1245</xm:f>
              <xm:sqref>M1245</xm:sqref>
            </x14:sparkline>
            <x14:sparkline>
              <xm:f>Data!K1246:L1246</xm:f>
              <xm:sqref>M1246</xm:sqref>
            </x14:sparkline>
            <x14:sparkline>
              <xm:f>Data!K1247:L1247</xm:f>
              <xm:sqref>M1247</xm:sqref>
            </x14:sparkline>
            <x14:sparkline>
              <xm:f>Data!K1248:L1248</xm:f>
              <xm:sqref>M1248</xm:sqref>
            </x14:sparkline>
            <x14:sparkline>
              <xm:f>Data!K1249:L1249</xm:f>
              <xm:sqref>M1249</xm:sqref>
            </x14:sparkline>
            <x14:sparkline>
              <xm:f>Data!K1250:L1250</xm:f>
              <xm:sqref>M1250</xm:sqref>
            </x14:sparkline>
            <x14:sparkline>
              <xm:f>Data!K1251:L1251</xm:f>
              <xm:sqref>M1251</xm:sqref>
            </x14:sparkline>
            <x14:sparkline>
              <xm:f>Data!K1252:L1252</xm:f>
              <xm:sqref>M1252</xm:sqref>
            </x14:sparkline>
            <x14:sparkline>
              <xm:f>Data!K1253:L1253</xm:f>
              <xm:sqref>M1253</xm:sqref>
            </x14:sparkline>
            <x14:sparkline>
              <xm:f>Data!K1254:L1254</xm:f>
              <xm:sqref>M1254</xm:sqref>
            </x14:sparkline>
            <x14:sparkline>
              <xm:f>Data!K1255:L1255</xm:f>
              <xm:sqref>M1255</xm:sqref>
            </x14:sparkline>
            <x14:sparkline>
              <xm:f>Data!K1256:L1256</xm:f>
              <xm:sqref>M1256</xm:sqref>
            </x14:sparkline>
            <x14:sparkline>
              <xm:f>Data!K1257:L1257</xm:f>
              <xm:sqref>M1257</xm:sqref>
            </x14:sparkline>
            <x14:sparkline>
              <xm:f>Data!K1258:L1258</xm:f>
              <xm:sqref>M1258</xm:sqref>
            </x14:sparkline>
            <x14:sparkline>
              <xm:f>Data!K1259:L1259</xm:f>
              <xm:sqref>M1259</xm:sqref>
            </x14:sparkline>
            <x14:sparkline>
              <xm:f>Data!K1260:L1260</xm:f>
              <xm:sqref>M1260</xm:sqref>
            </x14:sparkline>
            <x14:sparkline>
              <xm:f>Data!K1261:L1261</xm:f>
              <xm:sqref>M1261</xm:sqref>
            </x14:sparkline>
            <x14:sparkline>
              <xm:f>Data!K1262:L1262</xm:f>
              <xm:sqref>M1262</xm:sqref>
            </x14:sparkline>
            <x14:sparkline>
              <xm:f>Data!K1263:L1263</xm:f>
              <xm:sqref>M1263</xm:sqref>
            </x14:sparkline>
            <x14:sparkline>
              <xm:f>Data!K1264:L1264</xm:f>
              <xm:sqref>M1264</xm:sqref>
            </x14:sparkline>
            <x14:sparkline>
              <xm:f>Data!K1265:L1265</xm:f>
              <xm:sqref>M1265</xm:sqref>
            </x14:sparkline>
            <x14:sparkline>
              <xm:f>Data!K1266:L1266</xm:f>
              <xm:sqref>M1266</xm:sqref>
            </x14:sparkline>
            <x14:sparkline>
              <xm:f>Data!K1267:L1267</xm:f>
              <xm:sqref>M1267</xm:sqref>
            </x14:sparkline>
            <x14:sparkline>
              <xm:f>Data!K1268:L1268</xm:f>
              <xm:sqref>M1268</xm:sqref>
            </x14:sparkline>
            <x14:sparkline>
              <xm:f>Data!K1269:L1269</xm:f>
              <xm:sqref>M1269</xm:sqref>
            </x14:sparkline>
            <x14:sparkline>
              <xm:f>Data!K1270:L1270</xm:f>
              <xm:sqref>M1270</xm:sqref>
            </x14:sparkline>
            <x14:sparkline>
              <xm:f>Data!K1271:L1271</xm:f>
              <xm:sqref>M1271</xm:sqref>
            </x14:sparkline>
            <x14:sparkline>
              <xm:f>Data!K1272:L1272</xm:f>
              <xm:sqref>M1272</xm:sqref>
            </x14:sparkline>
            <x14:sparkline>
              <xm:f>Data!K1273:L1273</xm:f>
              <xm:sqref>M1273</xm:sqref>
            </x14:sparkline>
            <x14:sparkline>
              <xm:f>Data!K1274:L1274</xm:f>
              <xm:sqref>M1274</xm:sqref>
            </x14:sparkline>
            <x14:sparkline>
              <xm:f>Data!K1275:L1275</xm:f>
              <xm:sqref>M1275</xm:sqref>
            </x14:sparkline>
            <x14:sparkline>
              <xm:f>Data!K1276:L1276</xm:f>
              <xm:sqref>M1276</xm:sqref>
            </x14:sparkline>
            <x14:sparkline>
              <xm:f>Data!K1277:L1277</xm:f>
              <xm:sqref>M1277</xm:sqref>
            </x14:sparkline>
            <x14:sparkline>
              <xm:f>Data!K1278:L1278</xm:f>
              <xm:sqref>M1278</xm:sqref>
            </x14:sparkline>
            <x14:sparkline>
              <xm:f>Data!K1279:L1279</xm:f>
              <xm:sqref>M1279</xm:sqref>
            </x14:sparkline>
            <x14:sparkline>
              <xm:f>Data!K1280:L1280</xm:f>
              <xm:sqref>M1280</xm:sqref>
            </x14:sparkline>
            <x14:sparkline>
              <xm:f>Data!K1281:L1281</xm:f>
              <xm:sqref>M1281</xm:sqref>
            </x14:sparkline>
            <x14:sparkline>
              <xm:f>Data!K1282:L1282</xm:f>
              <xm:sqref>M1282</xm:sqref>
            </x14:sparkline>
            <x14:sparkline>
              <xm:f>Data!K1283:L1283</xm:f>
              <xm:sqref>M1283</xm:sqref>
            </x14:sparkline>
            <x14:sparkline>
              <xm:f>Data!K1284:L1284</xm:f>
              <xm:sqref>M1284</xm:sqref>
            </x14:sparkline>
            <x14:sparkline>
              <xm:f>Data!K1285:L1285</xm:f>
              <xm:sqref>M1285</xm:sqref>
            </x14:sparkline>
            <x14:sparkline>
              <xm:f>Data!K1286:L1286</xm:f>
              <xm:sqref>M1286</xm:sqref>
            </x14:sparkline>
            <x14:sparkline>
              <xm:f>Data!K1287:L1287</xm:f>
              <xm:sqref>M1287</xm:sqref>
            </x14:sparkline>
            <x14:sparkline>
              <xm:f>Data!K1288:L1288</xm:f>
              <xm:sqref>M1288</xm:sqref>
            </x14:sparkline>
            <x14:sparkline>
              <xm:f>Data!K1289:L1289</xm:f>
              <xm:sqref>M1289</xm:sqref>
            </x14:sparkline>
            <x14:sparkline>
              <xm:f>Data!K1290:L1290</xm:f>
              <xm:sqref>M1290</xm:sqref>
            </x14:sparkline>
            <x14:sparkline>
              <xm:f>Data!K1291:L1291</xm:f>
              <xm:sqref>M1291</xm:sqref>
            </x14:sparkline>
            <x14:sparkline>
              <xm:f>Data!K1292:L1292</xm:f>
              <xm:sqref>M1292</xm:sqref>
            </x14:sparkline>
            <x14:sparkline>
              <xm:f>Data!K1293:L1293</xm:f>
              <xm:sqref>M1293</xm:sqref>
            </x14:sparkline>
            <x14:sparkline>
              <xm:f>Data!K1294:L1294</xm:f>
              <xm:sqref>M1294</xm:sqref>
            </x14:sparkline>
            <x14:sparkline>
              <xm:f>Data!K1295:L1295</xm:f>
              <xm:sqref>M1295</xm:sqref>
            </x14:sparkline>
            <x14:sparkline>
              <xm:f>Data!K1296:L1296</xm:f>
              <xm:sqref>M1296</xm:sqref>
            </x14:sparkline>
            <x14:sparkline>
              <xm:f>Data!K1297:L1297</xm:f>
              <xm:sqref>M1297</xm:sqref>
            </x14:sparkline>
            <x14:sparkline>
              <xm:f>Data!K1298:L1298</xm:f>
              <xm:sqref>M1298</xm:sqref>
            </x14:sparkline>
            <x14:sparkline>
              <xm:f>Data!K1299:L1299</xm:f>
              <xm:sqref>M1299</xm:sqref>
            </x14:sparkline>
            <x14:sparkline>
              <xm:f>Data!K1300:L1300</xm:f>
              <xm:sqref>M1300</xm:sqref>
            </x14:sparkline>
            <x14:sparkline>
              <xm:f>Data!K1301:L1301</xm:f>
              <xm:sqref>M1301</xm:sqref>
            </x14:sparkline>
            <x14:sparkline>
              <xm:f>Data!K1302:L1302</xm:f>
              <xm:sqref>M1302</xm:sqref>
            </x14:sparkline>
            <x14:sparkline>
              <xm:f>Data!K1303:L1303</xm:f>
              <xm:sqref>M1303</xm:sqref>
            </x14:sparkline>
            <x14:sparkline>
              <xm:f>Data!K1304:L1304</xm:f>
              <xm:sqref>M1304</xm:sqref>
            </x14:sparkline>
            <x14:sparkline>
              <xm:f>Data!K1305:L1305</xm:f>
              <xm:sqref>M1305</xm:sqref>
            </x14:sparkline>
            <x14:sparkline>
              <xm:f>Data!K1306:L1306</xm:f>
              <xm:sqref>M1306</xm:sqref>
            </x14:sparkline>
            <x14:sparkline>
              <xm:f>Data!K1307:L1307</xm:f>
              <xm:sqref>M1307</xm:sqref>
            </x14:sparkline>
            <x14:sparkline>
              <xm:f>Data!K1308:L1308</xm:f>
              <xm:sqref>M1308</xm:sqref>
            </x14:sparkline>
            <x14:sparkline>
              <xm:f>Data!K1309:L1309</xm:f>
              <xm:sqref>M1309</xm:sqref>
            </x14:sparkline>
            <x14:sparkline>
              <xm:f>Data!K1310:L1310</xm:f>
              <xm:sqref>M1310</xm:sqref>
            </x14:sparkline>
            <x14:sparkline>
              <xm:f>Data!K1311:L1311</xm:f>
              <xm:sqref>M1311</xm:sqref>
            </x14:sparkline>
            <x14:sparkline>
              <xm:f>Data!K1312:L1312</xm:f>
              <xm:sqref>M1312</xm:sqref>
            </x14:sparkline>
            <x14:sparkline>
              <xm:f>Data!K1313:L1313</xm:f>
              <xm:sqref>M1313</xm:sqref>
            </x14:sparkline>
            <x14:sparkline>
              <xm:f>Data!K1314:L1314</xm:f>
              <xm:sqref>M1314</xm:sqref>
            </x14:sparkline>
            <x14:sparkline>
              <xm:f>Data!K1315:L1315</xm:f>
              <xm:sqref>M1315</xm:sqref>
            </x14:sparkline>
            <x14:sparkline>
              <xm:f>Data!K1316:L1316</xm:f>
              <xm:sqref>M1316</xm:sqref>
            </x14:sparkline>
            <x14:sparkline>
              <xm:f>Data!K1317:L1317</xm:f>
              <xm:sqref>M1317</xm:sqref>
            </x14:sparkline>
            <x14:sparkline>
              <xm:f>Data!K1318:L1318</xm:f>
              <xm:sqref>M1318</xm:sqref>
            </x14:sparkline>
            <x14:sparkline>
              <xm:f>Data!K1319:L1319</xm:f>
              <xm:sqref>M1319</xm:sqref>
            </x14:sparkline>
            <x14:sparkline>
              <xm:f>Data!K1320:L1320</xm:f>
              <xm:sqref>M1320</xm:sqref>
            </x14:sparkline>
            <x14:sparkline>
              <xm:f>Data!K1321:L1321</xm:f>
              <xm:sqref>M1321</xm:sqref>
            </x14:sparkline>
            <x14:sparkline>
              <xm:f>Data!K1322:L1322</xm:f>
              <xm:sqref>M1322</xm:sqref>
            </x14:sparkline>
            <x14:sparkline>
              <xm:f>Data!K1323:L1323</xm:f>
              <xm:sqref>M1323</xm:sqref>
            </x14:sparkline>
            <x14:sparkline>
              <xm:f>Data!K1324:L1324</xm:f>
              <xm:sqref>M1324</xm:sqref>
            </x14:sparkline>
            <x14:sparkline>
              <xm:f>Data!K1325:L1325</xm:f>
              <xm:sqref>M1325</xm:sqref>
            </x14:sparkline>
            <x14:sparkline>
              <xm:f>Data!K1326:L1326</xm:f>
              <xm:sqref>M1326</xm:sqref>
            </x14:sparkline>
            <x14:sparkline>
              <xm:f>Data!K1327:L1327</xm:f>
              <xm:sqref>M1327</xm:sqref>
            </x14:sparkline>
            <x14:sparkline>
              <xm:f>Data!K1328:L1328</xm:f>
              <xm:sqref>M1328</xm:sqref>
            </x14:sparkline>
            <x14:sparkline>
              <xm:f>Data!K1329:L1329</xm:f>
              <xm:sqref>M1329</xm:sqref>
            </x14:sparkline>
            <x14:sparkline>
              <xm:f>Data!K1330:L1330</xm:f>
              <xm:sqref>M1330</xm:sqref>
            </x14:sparkline>
            <x14:sparkline>
              <xm:f>Data!K1331:L1331</xm:f>
              <xm:sqref>M1331</xm:sqref>
            </x14:sparkline>
            <x14:sparkline>
              <xm:f>Data!K1332:L1332</xm:f>
              <xm:sqref>M1332</xm:sqref>
            </x14:sparkline>
            <x14:sparkline>
              <xm:f>Data!K1333:L1333</xm:f>
              <xm:sqref>M1333</xm:sqref>
            </x14:sparkline>
            <x14:sparkline>
              <xm:f>Data!K1334:L1334</xm:f>
              <xm:sqref>M1334</xm:sqref>
            </x14:sparkline>
            <x14:sparkline>
              <xm:f>Data!K1335:L1335</xm:f>
              <xm:sqref>M1335</xm:sqref>
            </x14:sparkline>
            <x14:sparkline>
              <xm:f>Data!K1336:L1336</xm:f>
              <xm:sqref>M1336</xm:sqref>
            </x14:sparkline>
            <x14:sparkline>
              <xm:f>Data!K1337:L1337</xm:f>
              <xm:sqref>M1337</xm:sqref>
            </x14:sparkline>
            <x14:sparkline>
              <xm:f>Data!K1338:L1338</xm:f>
              <xm:sqref>M1338</xm:sqref>
            </x14:sparkline>
            <x14:sparkline>
              <xm:f>Data!K1339:L1339</xm:f>
              <xm:sqref>M1339</xm:sqref>
            </x14:sparkline>
            <x14:sparkline>
              <xm:f>Data!K1340:L1340</xm:f>
              <xm:sqref>M1340</xm:sqref>
            </x14:sparkline>
            <x14:sparkline>
              <xm:f>Data!K1341:L1341</xm:f>
              <xm:sqref>M1341</xm:sqref>
            </x14:sparkline>
            <x14:sparkline>
              <xm:f>Data!K1342:L1342</xm:f>
              <xm:sqref>M1342</xm:sqref>
            </x14:sparkline>
            <x14:sparkline>
              <xm:f>Data!K1343:L1343</xm:f>
              <xm:sqref>M1343</xm:sqref>
            </x14:sparkline>
            <x14:sparkline>
              <xm:f>Data!K1344:L1344</xm:f>
              <xm:sqref>M1344</xm:sqref>
            </x14:sparkline>
            <x14:sparkline>
              <xm:f>Data!K1345:L1345</xm:f>
              <xm:sqref>M1345</xm:sqref>
            </x14:sparkline>
            <x14:sparkline>
              <xm:f>Data!K1346:L1346</xm:f>
              <xm:sqref>M1346</xm:sqref>
            </x14:sparkline>
            <x14:sparkline>
              <xm:f>Data!K1347:L1347</xm:f>
              <xm:sqref>M1347</xm:sqref>
            </x14:sparkline>
            <x14:sparkline>
              <xm:f>Data!K1348:L1348</xm:f>
              <xm:sqref>M1348</xm:sqref>
            </x14:sparkline>
            <x14:sparkline>
              <xm:f>Data!K1349:L1349</xm:f>
              <xm:sqref>M1349</xm:sqref>
            </x14:sparkline>
            <x14:sparkline>
              <xm:f>Data!K1350:L1350</xm:f>
              <xm:sqref>M1350</xm:sqref>
            </x14:sparkline>
            <x14:sparkline>
              <xm:f>Data!K1351:L1351</xm:f>
              <xm:sqref>M1351</xm:sqref>
            </x14:sparkline>
            <x14:sparkline>
              <xm:f>Data!K1352:L1352</xm:f>
              <xm:sqref>M1352</xm:sqref>
            </x14:sparkline>
            <x14:sparkline>
              <xm:f>Data!K1353:L1353</xm:f>
              <xm:sqref>M1353</xm:sqref>
            </x14:sparkline>
            <x14:sparkline>
              <xm:f>Data!K1354:L1354</xm:f>
              <xm:sqref>M1354</xm:sqref>
            </x14:sparkline>
            <x14:sparkline>
              <xm:f>Data!K1355:L1355</xm:f>
              <xm:sqref>M1355</xm:sqref>
            </x14:sparkline>
            <x14:sparkline>
              <xm:f>Data!K1356:L1356</xm:f>
              <xm:sqref>M1356</xm:sqref>
            </x14:sparkline>
            <x14:sparkline>
              <xm:f>Data!K1357:L1357</xm:f>
              <xm:sqref>M1357</xm:sqref>
            </x14:sparkline>
            <x14:sparkline>
              <xm:f>Data!K1358:L1358</xm:f>
              <xm:sqref>M1358</xm:sqref>
            </x14:sparkline>
            <x14:sparkline>
              <xm:f>Data!K1359:L1359</xm:f>
              <xm:sqref>M1359</xm:sqref>
            </x14:sparkline>
            <x14:sparkline>
              <xm:f>Data!K1360:L1360</xm:f>
              <xm:sqref>M1360</xm:sqref>
            </x14:sparkline>
            <x14:sparkline>
              <xm:f>Data!K1361:L1361</xm:f>
              <xm:sqref>M1361</xm:sqref>
            </x14:sparkline>
            <x14:sparkline>
              <xm:f>Data!K1362:L1362</xm:f>
              <xm:sqref>M1362</xm:sqref>
            </x14:sparkline>
            <x14:sparkline>
              <xm:f>Data!K1363:L1363</xm:f>
              <xm:sqref>M1363</xm:sqref>
            </x14:sparkline>
            <x14:sparkline>
              <xm:f>Data!K1364:L1364</xm:f>
              <xm:sqref>M1364</xm:sqref>
            </x14:sparkline>
            <x14:sparkline>
              <xm:f>Data!K1365:L1365</xm:f>
              <xm:sqref>M1365</xm:sqref>
            </x14:sparkline>
            <x14:sparkline>
              <xm:f>Data!K1366:L1366</xm:f>
              <xm:sqref>M1366</xm:sqref>
            </x14:sparkline>
            <x14:sparkline>
              <xm:f>Data!K1367:L1367</xm:f>
              <xm:sqref>M1367</xm:sqref>
            </x14:sparkline>
            <x14:sparkline>
              <xm:f>Data!K1368:L1368</xm:f>
              <xm:sqref>M1368</xm:sqref>
            </x14:sparkline>
            <x14:sparkline>
              <xm:f>Data!K1369:L1369</xm:f>
              <xm:sqref>M1369</xm:sqref>
            </x14:sparkline>
            <x14:sparkline>
              <xm:f>Data!K1370:L1370</xm:f>
              <xm:sqref>M1370</xm:sqref>
            </x14:sparkline>
            <x14:sparkline>
              <xm:f>Data!K1371:L1371</xm:f>
              <xm:sqref>M1371</xm:sqref>
            </x14:sparkline>
            <x14:sparkline>
              <xm:f>Data!K1372:L1372</xm:f>
              <xm:sqref>M1372</xm:sqref>
            </x14:sparkline>
            <x14:sparkline>
              <xm:f>Data!K1373:L1373</xm:f>
              <xm:sqref>M1373</xm:sqref>
            </x14:sparkline>
            <x14:sparkline>
              <xm:f>Data!K1374:L1374</xm:f>
              <xm:sqref>M1374</xm:sqref>
            </x14:sparkline>
            <x14:sparkline>
              <xm:f>Data!K1375:L1375</xm:f>
              <xm:sqref>M1375</xm:sqref>
            </x14:sparkline>
            <x14:sparkline>
              <xm:f>Data!K1376:L1376</xm:f>
              <xm:sqref>M1376</xm:sqref>
            </x14:sparkline>
            <x14:sparkline>
              <xm:f>Data!K1377:L1377</xm:f>
              <xm:sqref>M1377</xm:sqref>
            </x14:sparkline>
            <x14:sparkline>
              <xm:f>Data!K1378:L1378</xm:f>
              <xm:sqref>M1378</xm:sqref>
            </x14:sparkline>
            <x14:sparkline>
              <xm:f>Data!K1379:L1379</xm:f>
              <xm:sqref>M1379</xm:sqref>
            </x14:sparkline>
            <x14:sparkline>
              <xm:f>Data!K1380:L1380</xm:f>
              <xm:sqref>M1380</xm:sqref>
            </x14:sparkline>
            <x14:sparkline>
              <xm:f>Data!K1381:L1381</xm:f>
              <xm:sqref>M1381</xm:sqref>
            </x14:sparkline>
            <x14:sparkline>
              <xm:f>Data!K1382:L1382</xm:f>
              <xm:sqref>M1382</xm:sqref>
            </x14:sparkline>
            <x14:sparkline>
              <xm:f>Data!K1383:L1383</xm:f>
              <xm:sqref>M1383</xm:sqref>
            </x14:sparkline>
            <x14:sparkline>
              <xm:f>Data!K1384:L1384</xm:f>
              <xm:sqref>M1384</xm:sqref>
            </x14:sparkline>
            <x14:sparkline>
              <xm:f>Data!K1385:L1385</xm:f>
              <xm:sqref>M1385</xm:sqref>
            </x14:sparkline>
            <x14:sparkline>
              <xm:f>Data!K1386:L1386</xm:f>
              <xm:sqref>M1386</xm:sqref>
            </x14:sparkline>
            <x14:sparkline>
              <xm:f>Data!K1387:L1387</xm:f>
              <xm:sqref>M1387</xm:sqref>
            </x14:sparkline>
            <x14:sparkline>
              <xm:f>Data!K1388:L1388</xm:f>
              <xm:sqref>M1388</xm:sqref>
            </x14:sparkline>
            <x14:sparkline>
              <xm:f>Data!K1389:L1389</xm:f>
              <xm:sqref>M1389</xm:sqref>
            </x14:sparkline>
            <x14:sparkline>
              <xm:f>Data!K1390:L1390</xm:f>
              <xm:sqref>M1390</xm:sqref>
            </x14:sparkline>
            <x14:sparkline>
              <xm:f>Data!K1391:L1391</xm:f>
              <xm:sqref>M1391</xm:sqref>
            </x14:sparkline>
            <x14:sparkline>
              <xm:f>Data!K1392:L1392</xm:f>
              <xm:sqref>M1392</xm:sqref>
            </x14:sparkline>
            <x14:sparkline>
              <xm:f>Data!K1393:L1393</xm:f>
              <xm:sqref>M1393</xm:sqref>
            </x14:sparkline>
            <x14:sparkline>
              <xm:f>Data!K1394:L1394</xm:f>
              <xm:sqref>M1394</xm:sqref>
            </x14:sparkline>
            <x14:sparkline>
              <xm:f>Data!K1395:L1395</xm:f>
              <xm:sqref>M1395</xm:sqref>
            </x14:sparkline>
            <x14:sparkline>
              <xm:f>Data!K1396:L1396</xm:f>
              <xm:sqref>M1396</xm:sqref>
            </x14:sparkline>
            <x14:sparkline>
              <xm:f>Data!K1397:L1397</xm:f>
              <xm:sqref>M1397</xm:sqref>
            </x14:sparkline>
            <x14:sparkline>
              <xm:f>Data!K1398:L1398</xm:f>
              <xm:sqref>M1398</xm:sqref>
            </x14:sparkline>
            <x14:sparkline>
              <xm:f>Data!K1399:L1399</xm:f>
              <xm:sqref>M1399</xm:sqref>
            </x14:sparkline>
            <x14:sparkline>
              <xm:f>Data!K1400:L1400</xm:f>
              <xm:sqref>M1400</xm:sqref>
            </x14:sparkline>
            <x14:sparkline>
              <xm:f>Data!K1401:L1401</xm:f>
              <xm:sqref>M1401</xm:sqref>
            </x14:sparkline>
            <x14:sparkline>
              <xm:f>Data!K1402:L1402</xm:f>
              <xm:sqref>M1402</xm:sqref>
            </x14:sparkline>
            <x14:sparkline>
              <xm:f>Data!K1403:L1403</xm:f>
              <xm:sqref>M1403</xm:sqref>
            </x14:sparkline>
            <x14:sparkline>
              <xm:f>Data!K1404:L1404</xm:f>
              <xm:sqref>M1404</xm:sqref>
            </x14:sparkline>
            <x14:sparkline>
              <xm:f>Data!K1405:L1405</xm:f>
              <xm:sqref>M1405</xm:sqref>
            </x14:sparkline>
            <x14:sparkline>
              <xm:f>Data!K1406:L1406</xm:f>
              <xm:sqref>M1406</xm:sqref>
            </x14:sparkline>
            <x14:sparkline>
              <xm:f>Data!K1407:L1407</xm:f>
              <xm:sqref>M1407</xm:sqref>
            </x14:sparkline>
            <x14:sparkline>
              <xm:f>Data!K1408:L1408</xm:f>
              <xm:sqref>M1408</xm:sqref>
            </x14:sparkline>
            <x14:sparkline>
              <xm:f>Data!K1409:L1409</xm:f>
              <xm:sqref>M1409</xm:sqref>
            </x14:sparkline>
            <x14:sparkline>
              <xm:f>Data!K1410:L1410</xm:f>
              <xm:sqref>M1410</xm:sqref>
            </x14:sparkline>
            <x14:sparkline>
              <xm:f>Data!K1411:L1411</xm:f>
              <xm:sqref>M1411</xm:sqref>
            </x14:sparkline>
            <x14:sparkline>
              <xm:f>Data!K1412:L1412</xm:f>
              <xm:sqref>M1412</xm:sqref>
            </x14:sparkline>
            <x14:sparkline>
              <xm:f>Data!K1413:L1413</xm:f>
              <xm:sqref>M1413</xm:sqref>
            </x14:sparkline>
            <x14:sparkline>
              <xm:f>Data!K1414:L1414</xm:f>
              <xm:sqref>M1414</xm:sqref>
            </x14:sparkline>
            <x14:sparkline>
              <xm:f>Data!K1415:L1415</xm:f>
              <xm:sqref>M1415</xm:sqref>
            </x14:sparkline>
            <x14:sparkline>
              <xm:f>Data!K1416:L1416</xm:f>
              <xm:sqref>M1416</xm:sqref>
            </x14:sparkline>
            <x14:sparkline>
              <xm:f>Data!K1417:L1417</xm:f>
              <xm:sqref>M1417</xm:sqref>
            </x14:sparkline>
            <x14:sparkline>
              <xm:f>Data!K1418:L1418</xm:f>
              <xm:sqref>M1418</xm:sqref>
            </x14:sparkline>
            <x14:sparkline>
              <xm:f>Data!K1419:L1419</xm:f>
              <xm:sqref>M1419</xm:sqref>
            </x14:sparkline>
            <x14:sparkline>
              <xm:f>Data!K1420:L1420</xm:f>
              <xm:sqref>M1420</xm:sqref>
            </x14:sparkline>
            <x14:sparkline>
              <xm:f>Data!K1421:L1421</xm:f>
              <xm:sqref>M1421</xm:sqref>
            </x14:sparkline>
            <x14:sparkline>
              <xm:f>Data!K1422:L1422</xm:f>
              <xm:sqref>M1422</xm:sqref>
            </x14:sparkline>
            <x14:sparkline>
              <xm:f>Data!K1423:L1423</xm:f>
              <xm:sqref>M1423</xm:sqref>
            </x14:sparkline>
            <x14:sparkline>
              <xm:f>Data!K1424:L1424</xm:f>
              <xm:sqref>M1424</xm:sqref>
            </x14:sparkline>
            <x14:sparkline>
              <xm:f>Data!K1425:L1425</xm:f>
              <xm:sqref>M1425</xm:sqref>
            </x14:sparkline>
            <x14:sparkline>
              <xm:f>Data!K1426:L1426</xm:f>
              <xm:sqref>M1426</xm:sqref>
            </x14:sparkline>
            <x14:sparkline>
              <xm:f>Data!K1427:L1427</xm:f>
              <xm:sqref>M1427</xm:sqref>
            </x14:sparkline>
            <x14:sparkline>
              <xm:f>Data!K1428:L1428</xm:f>
              <xm:sqref>M1428</xm:sqref>
            </x14:sparkline>
            <x14:sparkline>
              <xm:f>Data!K1429:L1429</xm:f>
              <xm:sqref>M1429</xm:sqref>
            </x14:sparkline>
            <x14:sparkline>
              <xm:f>Data!K1430:L1430</xm:f>
              <xm:sqref>M1430</xm:sqref>
            </x14:sparkline>
            <x14:sparkline>
              <xm:f>Data!K1431:L1431</xm:f>
              <xm:sqref>M1431</xm:sqref>
            </x14:sparkline>
            <x14:sparkline>
              <xm:f>Data!K1432:L1432</xm:f>
              <xm:sqref>M1432</xm:sqref>
            </x14:sparkline>
            <x14:sparkline>
              <xm:f>Data!K1433:L1433</xm:f>
              <xm:sqref>M1433</xm:sqref>
            </x14:sparkline>
            <x14:sparkline>
              <xm:f>Data!K1434:L1434</xm:f>
              <xm:sqref>M1434</xm:sqref>
            </x14:sparkline>
            <x14:sparkline>
              <xm:f>Data!K1435:L1435</xm:f>
              <xm:sqref>M1435</xm:sqref>
            </x14:sparkline>
            <x14:sparkline>
              <xm:f>Data!K1436:L1436</xm:f>
              <xm:sqref>M1436</xm:sqref>
            </x14:sparkline>
            <x14:sparkline>
              <xm:f>Data!K1437:L1437</xm:f>
              <xm:sqref>M1437</xm:sqref>
            </x14:sparkline>
            <x14:sparkline>
              <xm:f>Data!K1438:L1438</xm:f>
              <xm:sqref>M1438</xm:sqref>
            </x14:sparkline>
            <x14:sparkline>
              <xm:f>Data!K1439:L1439</xm:f>
              <xm:sqref>M1439</xm:sqref>
            </x14:sparkline>
            <x14:sparkline>
              <xm:f>Data!K1440:L1440</xm:f>
              <xm:sqref>M1440</xm:sqref>
            </x14:sparkline>
            <x14:sparkline>
              <xm:f>Data!K1441:L1441</xm:f>
              <xm:sqref>M1441</xm:sqref>
            </x14:sparkline>
            <x14:sparkline>
              <xm:f>Data!K1442:L1442</xm:f>
              <xm:sqref>M1442</xm:sqref>
            </x14:sparkline>
            <x14:sparkline>
              <xm:f>Data!K1443:L1443</xm:f>
              <xm:sqref>M1443</xm:sqref>
            </x14:sparkline>
            <x14:sparkline>
              <xm:f>Data!K1444:L1444</xm:f>
              <xm:sqref>M1444</xm:sqref>
            </x14:sparkline>
            <x14:sparkline>
              <xm:f>Data!K1445:L1445</xm:f>
              <xm:sqref>M1445</xm:sqref>
            </x14:sparkline>
            <x14:sparkline>
              <xm:f>Data!K1446:L1446</xm:f>
              <xm:sqref>M1446</xm:sqref>
            </x14:sparkline>
            <x14:sparkline>
              <xm:f>Data!K1447:L1447</xm:f>
              <xm:sqref>M1447</xm:sqref>
            </x14:sparkline>
            <x14:sparkline>
              <xm:f>Data!K1448:L1448</xm:f>
              <xm:sqref>M1448</xm:sqref>
            </x14:sparkline>
            <x14:sparkline>
              <xm:f>Data!K1449:L1449</xm:f>
              <xm:sqref>M1449</xm:sqref>
            </x14:sparkline>
            <x14:sparkline>
              <xm:f>Data!K1450:L1450</xm:f>
              <xm:sqref>M1450</xm:sqref>
            </x14:sparkline>
            <x14:sparkline>
              <xm:f>Data!K1451:L1451</xm:f>
              <xm:sqref>M1451</xm:sqref>
            </x14:sparkline>
            <x14:sparkline>
              <xm:f>Data!K1452:L1452</xm:f>
              <xm:sqref>M1452</xm:sqref>
            </x14:sparkline>
            <x14:sparkline>
              <xm:f>Data!K1453:L1453</xm:f>
              <xm:sqref>M1453</xm:sqref>
            </x14:sparkline>
            <x14:sparkline>
              <xm:f>Data!K1454:L1454</xm:f>
              <xm:sqref>M1454</xm:sqref>
            </x14:sparkline>
            <x14:sparkline>
              <xm:f>Data!K1455:L1455</xm:f>
              <xm:sqref>M1455</xm:sqref>
            </x14:sparkline>
            <x14:sparkline>
              <xm:f>Data!K1456:L1456</xm:f>
              <xm:sqref>M1456</xm:sqref>
            </x14:sparkline>
            <x14:sparkline>
              <xm:f>Data!K1457:L1457</xm:f>
              <xm:sqref>M1457</xm:sqref>
            </x14:sparkline>
            <x14:sparkline>
              <xm:f>Data!K1458:L1458</xm:f>
              <xm:sqref>M1458</xm:sqref>
            </x14:sparkline>
            <x14:sparkline>
              <xm:f>Data!K1459:L1459</xm:f>
              <xm:sqref>M1459</xm:sqref>
            </x14:sparkline>
            <x14:sparkline>
              <xm:f>Data!K1460:L1460</xm:f>
              <xm:sqref>M1460</xm:sqref>
            </x14:sparkline>
            <x14:sparkline>
              <xm:f>Data!K1461:L1461</xm:f>
              <xm:sqref>M1461</xm:sqref>
            </x14:sparkline>
            <x14:sparkline>
              <xm:f>Data!K1462:L1462</xm:f>
              <xm:sqref>M1462</xm:sqref>
            </x14:sparkline>
            <x14:sparkline>
              <xm:f>Data!K1463:L1463</xm:f>
              <xm:sqref>M1463</xm:sqref>
            </x14:sparkline>
            <x14:sparkline>
              <xm:f>Data!K1464:L1464</xm:f>
              <xm:sqref>M1464</xm:sqref>
            </x14:sparkline>
            <x14:sparkline>
              <xm:f>Data!K1465:L1465</xm:f>
              <xm:sqref>M1465</xm:sqref>
            </x14:sparkline>
            <x14:sparkline>
              <xm:f>Data!K1466:L1466</xm:f>
              <xm:sqref>M1466</xm:sqref>
            </x14:sparkline>
            <x14:sparkline>
              <xm:f>Data!K1467:L1467</xm:f>
              <xm:sqref>M1467</xm:sqref>
            </x14:sparkline>
            <x14:sparkline>
              <xm:f>Data!K1468:L1468</xm:f>
              <xm:sqref>M1468</xm:sqref>
            </x14:sparkline>
            <x14:sparkline>
              <xm:f>Data!K1469:L1469</xm:f>
              <xm:sqref>M1469</xm:sqref>
            </x14:sparkline>
            <x14:sparkline>
              <xm:f>Data!K1470:L1470</xm:f>
              <xm:sqref>M1470</xm:sqref>
            </x14:sparkline>
            <x14:sparkline>
              <xm:f>Data!K1471:L1471</xm:f>
              <xm:sqref>M1471</xm:sqref>
            </x14:sparkline>
            <x14:sparkline>
              <xm:f>Data!K1472:L1472</xm:f>
              <xm:sqref>M1472</xm:sqref>
            </x14:sparkline>
            <x14:sparkline>
              <xm:f>Data!K1473:L1473</xm:f>
              <xm:sqref>M1473</xm:sqref>
            </x14:sparkline>
            <x14:sparkline>
              <xm:f>Data!K1474:L1474</xm:f>
              <xm:sqref>M1474</xm:sqref>
            </x14:sparkline>
            <x14:sparkline>
              <xm:f>Data!K1475:L1475</xm:f>
              <xm:sqref>M1475</xm:sqref>
            </x14:sparkline>
            <x14:sparkline>
              <xm:f>Data!K1476:L1476</xm:f>
              <xm:sqref>M1476</xm:sqref>
            </x14:sparkline>
            <x14:sparkline>
              <xm:f>Data!K1477:L1477</xm:f>
              <xm:sqref>M1477</xm:sqref>
            </x14:sparkline>
            <x14:sparkline>
              <xm:f>Data!K1478:L1478</xm:f>
              <xm:sqref>M1478</xm:sqref>
            </x14:sparkline>
            <x14:sparkline>
              <xm:f>Data!K1479:L1479</xm:f>
              <xm:sqref>M1479</xm:sqref>
            </x14:sparkline>
            <x14:sparkline>
              <xm:f>Data!K1480:L1480</xm:f>
              <xm:sqref>M1480</xm:sqref>
            </x14:sparkline>
            <x14:sparkline>
              <xm:f>Data!K1481:L1481</xm:f>
              <xm:sqref>M1481</xm:sqref>
            </x14:sparkline>
            <x14:sparkline>
              <xm:f>Data!K1482:L1482</xm:f>
              <xm:sqref>M1482</xm:sqref>
            </x14:sparkline>
            <x14:sparkline>
              <xm:f>Data!K1483:L1483</xm:f>
              <xm:sqref>M1483</xm:sqref>
            </x14:sparkline>
            <x14:sparkline>
              <xm:f>Data!K1484:L1484</xm:f>
              <xm:sqref>M1484</xm:sqref>
            </x14:sparkline>
            <x14:sparkline>
              <xm:f>Data!K1485:L1485</xm:f>
              <xm:sqref>M1485</xm:sqref>
            </x14:sparkline>
            <x14:sparkline>
              <xm:f>Data!K1486:L1486</xm:f>
              <xm:sqref>M1486</xm:sqref>
            </x14:sparkline>
            <x14:sparkline>
              <xm:f>Data!K1487:L1487</xm:f>
              <xm:sqref>M1487</xm:sqref>
            </x14:sparkline>
            <x14:sparkline>
              <xm:f>Data!K1488:L1488</xm:f>
              <xm:sqref>M1488</xm:sqref>
            </x14:sparkline>
            <x14:sparkline>
              <xm:f>Data!K1489:L1489</xm:f>
              <xm:sqref>M1489</xm:sqref>
            </x14:sparkline>
            <x14:sparkline>
              <xm:f>Data!K1490:L1490</xm:f>
              <xm:sqref>M1490</xm:sqref>
            </x14:sparkline>
            <x14:sparkline>
              <xm:f>Data!K1491:L1491</xm:f>
              <xm:sqref>M1491</xm:sqref>
            </x14:sparkline>
            <x14:sparkline>
              <xm:f>Data!K1492:L1492</xm:f>
              <xm:sqref>M1492</xm:sqref>
            </x14:sparkline>
            <x14:sparkline>
              <xm:f>Data!K1493:L1493</xm:f>
              <xm:sqref>M1493</xm:sqref>
            </x14:sparkline>
            <x14:sparkline>
              <xm:f>Data!K1494:L1494</xm:f>
              <xm:sqref>M1494</xm:sqref>
            </x14:sparkline>
            <x14:sparkline>
              <xm:f>Data!K1495:L1495</xm:f>
              <xm:sqref>M1495</xm:sqref>
            </x14:sparkline>
            <x14:sparkline>
              <xm:f>Data!K1496:L1496</xm:f>
              <xm:sqref>M1496</xm:sqref>
            </x14:sparkline>
            <x14:sparkline>
              <xm:f>Data!K1497:L1497</xm:f>
              <xm:sqref>M1497</xm:sqref>
            </x14:sparkline>
            <x14:sparkline>
              <xm:f>Data!K1498:L1498</xm:f>
              <xm:sqref>M1498</xm:sqref>
            </x14:sparkline>
            <x14:sparkline>
              <xm:f>Data!K1499:L1499</xm:f>
              <xm:sqref>M1499</xm:sqref>
            </x14:sparkline>
            <x14:sparkline>
              <xm:f>Data!K1500:L1500</xm:f>
              <xm:sqref>M1500</xm:sqref>
            </x14:sparkline>
            <x14:sparkline>
              <xm:f>Data!K1501:L1501</xm:f>
              <xm:sqref>M1501</xm:sqref>
            </x14:sparkline>
            <x14:sparkline>
              <xm:f>Data!K1502:L1502</xm:f>
              <xm:sqref>M1502</xm:sqref>
            </x14:sparkline>
            <x14:sparkline>
              <xm:f>Data!K1503:L1503</xm:f>
              <xm:sqref>M1503</xm:sqref>
            </x14:sparkline>
            <x14:sparkline>
              <xm:f>Data!K1504:L1504</xm:f>
              <xm:sqref>M1504</xm:sqref>
            </x14:sparkline>
            <x14:sparkline>
              <xm:f>Data!K1505:L1505</xm:f>
              <xm:sqref>M1505</xm:sqref>
            </x14:sparkline>
            <x14:sparkline>
              <xm:f>Data!K1506:L1506</xm:f>
              <xm:sqref>M1506</xm:sqref>
            </x14:sparkline>
            <x14:sparkline>
              <xm:f>Data!K1507:L1507</xm:f>
              <xm:sqref>M1507</xm:sqref>
            </x14:sparkline>
            <x14:sparkline>
              <xm:f>Data!K1508:L1508</xm:f>
              <xm:sqref>M1508</xm:sqref>
            </x14:sparkline>
            <x14:sparkline>
              <xm:f>Data!K1509:L1509</xm:f>
              <xm:sqref>M1509</xm:sqref>
            </x14:sparkline>
            <x14:sparkline>
              <xm:f>Data!K1510:L1510</xm:f>
              <xm:sqref>M1510</xm:sqref>
            </x14:sparkline>
            <x14:sparkline>
              <xm:f>Data!K1511:L1511</xm:f>
              <xm:sqref>M1511</xm:sqref>
            </x14:sparkline>
            <x14:sparkline>
              <xm:f>Data!K1512:L1512</xm:f>
              <xm:sqref>M1512</xm:sqref>
            </x14:sparkline>
            <x14:sparkline>
              <xm:f>Data!K1513:L1513</xm:f>
              <xm:sqref>M1513</xm:sqref>
            </x14:sparkline>
            <x14:sparkline>
              <xm:f>Data!K1514:L1514</xm:f>
              <xm:sqref>M1514</xm:sqref>
            </x14:sparkline>
            <x14:sparkline>
              <xm:f>Data!K1515:L1515</xm:f>
              <xm:sqref>M1515</xm:sqref>
            </x14:sparkline>
            <x14:sparkline>
              <xm:f>Data!K1516:L1516</xm:f>
              <xm:sqref>M1516</xm:sqref>
            </x14:sparkline>
            <x14:sparkline>
              <xm:f>Data!K1517:L1517</xm:f>
              <xm:sqref>M1517</xm:sqref>
            </x14:sparkline>
            <x14:sparkline>
              <xm:f>Data!K1518:L1518</xm:f>
              <xm:sqref>M1518</xm:sqref>
            </x14:sparkline>
            <x14:sparkline>
              <xm:f>Data!K1519:L1519</xm:f>
              <xm:sqref>M1519</xm:sqref>
            </x14:sparkline>
            <x14:sparkline>
              <xm:f>Data!K1520:L1520</xm:f>
              <xm:sqref>M1520</xm:sqref>
            </x14:sparkline>
            <x14:sparkline>
              <xm:f>Data!K1521:L1521</xm:f>
              <xm:sqref>M1521</xm:sqref>
            </x14:sparkline>
            <x14:sparkline>
              <xm:f>Data!K1522:L1522</xm:f>
              <xm:sqref>M1522</xm:sqref>
            </x14:sparkline>
            <x14:sparkline>
              <xm:f>Data!K1523:L1523</xm:f>
              <xm:sqref>M1523</xm:sqref>
            </x14:sparkline>
            <x14:sparkline>
              <xm:f>Data!K1524:L1524</xm:f>
              <xm:sqref>M1524</xm:sqref>
            </x14:sparkline>
            <x14:sparkline>
              <xm:f>Data!K1525:L1525</xm:f>
              <xm:sqref>M1525</xm:sqref>
            </x14:sparkline>
            <x14:sparkline>
              <xm:f>Data!K1526:L1526</xm:f>
              <xm:sqref>M1526</xm:sqref>
            </x14:sparkline>
            <x14:sparkline>
              <xm:f>Data!K1527:L1527</xm:f>
              <xm:sqref>M1527</xm:sqref>
            </x14:sparkline>
            <x14:sparkline>
              <xm:f>Data!K1528:L1528</xm:f>
              <xm:sqref>M1528</xm:sqref>
            </x14:sparkline>
            <x14:sparkline>
              <xm:f>Data!K1529:L1529</xm:f>
              <xm:sqref>M1529</xm:sqref>
            </x14:sparkline>
            <x14:sparkline>
              <xm:f>Data!K1530:L1530</xm:f>
              <xm:sqref>M1530</xm:sqref>
            </x14:sparkline>
            <x14:sparkline>
              <xm:f>Data!K1531:L1531</xm:f>
              <xm:sqref>M1531</xm:sqref>
            </x14:sparkline>
            <x14:sparkline>
              <xm:f>Data!K1532:L1532</xm:f>
              <xm:sqref>M1532</xm:sqref>
            </x14:sparkline>
            <x14:sparkline>
              <xm:f>Data!K1533:L1533</xm:f>
              <xm:sqref>M1533</xm:sqref>
            </x14:sparkline>
            <x14:sparkline>
              <xm:f>Data!K1534:L1534</xm:f>
              <xm:sqref>M1534</xm:sqref>
            </x14:sparkline>
            <x14:sparkline>
              <xm:f>Data!K1535:L1535</xm:f>
              <xm:sqref>M1535</xm:sqref>
            </x14:sparkline>
            <x14:sparkline>
              <xm:f>Data!K1536:L1536</xm:f>
              <xm:sqref>M1536</xm:sqref>
            </x14:sparkline>
            <x14:sparkline>
              <xm:f>Data!K1537:L1537</xm:f>
              <xm:sqref>M1537</xm:sqref>
            </x14:sparkline>
            <x14:sparkline>
              <xm:f>Data!K1538:L1538</xm:f>
              <xm:sqref>M1538</xm:sqref>
            </x14:sparkline>
            <x14:sparkline>
              <xm:f>Data!K1539:L1539</xm:f>
              <xm:sqref>M1539</xm:sqref>
            </x14:sparkline>
            <x14:sparkline>
              <xm:f>Data!K1540:L1540</xm:f>
              <xm:sqref>M1540</xm:sqref>
            </x14:sparkline>
            <x14:sparkline>
              <xm:f>Data!K1541:L1541</xm:f>
              <xm:sqref>M1541</xm:sqref>
            </x14:sparkline>
            <x14:sparkline>
              <xm:f>Data!K1542:L1542</xm:f>
              <xm:sqref>M1542</xm:sqref>
            </x14:sparkline>
            <x14:sparkline>
              <xm:f>Data!K1543:L1543</xm:f>
              <xm:sqref>M1543</xm:sqref>
            </x14:sparkline>
            <x14:sparkline>
              <xm:f>Data!K1544:L1544</xm:f>
              <xm:sqref>M1544</xm:sqref>
            </x14:sparkline>
            <x14:sparkline>
              <xm:f>Data!K1545:L1545</xm:f>
              <xm:sqref>M1545</xm:sqref>
            </x14:sparkline>
            <x14:sparkline>
              <xm:f>Data!K1546:L1546</xm:f>
              <xm:sqref>M1546</xm:sqref>
            </x14:sparkline>
            <x14:sparkline>
              <xm:f>Data!K1547:L1547</xm:f>
              <xm:sqref>M1547</xm:sqref>
            </x14:sparkline>
            <x14:sparkline>
              <xm:f>Data!K1548:L1548</xm:f>
              <xm:sqref>M1548</xm:sqref>
            </x14:sparkline>
            <x14:sparkline>
              <xm:f>Data!K1549:L1549</xm:f>
              <xm:sqref>M1549</xm:sqref>
            </x14:sparkline>
            <x14:sparkline>
              <xm:f>Data!K1550:L1550</xm:f>
              <xm:sqref>M1550</xm:sqref>
            </x14:sparkline>
            <x14:sparkline>
              <xm:f>Data!K1551:L1551</xm:f>
              <xm:sqref>M1551</xm:sqref>
            </x14:sparkline>
            <x14:sparkline>
              <xm:f>Data!K1552:L1552</xm:f>
              <xm:sqref>M1552</xm:sqref>
            </x14:sparkline>
            <x14:sparkline>
              <xm:f>Data!K1553:L1553</xm:f>
              <xm:sqref>M1553</xm:sqref>
            </x14:sparkline>
            <x14:sparkline>
              <xm:f>Data!K1554:L1554</xm:f>
              <xm:sqref>M1554</xm:sqref>
            </x14:sparkline>
            <x14:sparkline>
              <xm:f>Data!K1555:L1555</xm:f>
              <xm:sqref>M1555</xm:sqref>
            </x14:sparkline>
            <x14:sparkline>
              <xm:f>Data!K1556:L1556</xm:f>
              <xm:sqref>M1556</xm:sqref>
            </x14:sparkline>
            <x14:sparkline>
              <xm:f>Data!K1557:L1557</xm:f>
              <xm:sqref>M1557</xm:sqref>
            </x14:sparkline>
            <x14:sparkline>
              <xm:f>Data!K1558:L1558</xm:f>
              <xm:sqref>M1558</xm:sqref>
            </x14:sparkline>
            <x14:sparkline>
              <xm:f>Data!K1559:L1559</xm:f>
              <xm:sqref>M1559</xm:sqref>
            </x14:sparkline>
            <x14:sparkline>
              <xm:f>Data!K1560:L1560</xm:f>
              <xm:sqref>M1560</xm:sqref>
            </x14:sparkline>
            <x14:sparkline>
              <xm:f>Data!K1561:L1561</xm:f>
              <xm:sqref>M1561</xm:sqref>
            </x14:sparkline>
            <x14:sparkline>
              <xm:f>Data!K1562:L1562</xm:f>
              <xm:sqref>M1562</xm:sqref>
            </x14:sparkline>
            <x14:sparkline>
              <xm:f>Data!K1563:L1563</xm:f>
              <xm:sqref>M1563</xm:sqref>
            </x14:sparkline>
            <x14:sparkline>
              <xm:f>Data!K1564:L1564</xm:f>
              <xm:sqref>M1564</xm:sqref>
            </x14:sparkline>
            <x14:sparkline>
              <xm:f>Data!K1565:L1565</xm:f>
              <xm:sqref>M1565</xm:sqref>
            </x14:sparkline>
            <x14:sparkline>
              <xm:f>Data!K1566:L1566</xm:f>
              <xm:sqref>M1566</xm:sqref>
            </x14:sparkline>
            <x14:sparkline>
              <xm:f>Data!K1567:L1567</xm:f>
              <xm:sqref>M1567</xm:sqref>
            </x14:sparkline>
            <x14:sparkline>
              <xm:f>Data!K1568:L1568</xm:f>
              <xm:sqref>M1568</xm:sqref>
            </x14:sparkline>
            <x14:sparkline>
              <xm:f>Data!K1569:L1569</xm:f>
              <xm:sqref>M1569</xm:sqref>
            </x14:sparkline>
            <x14:sparkline>
              <xm:f>Data!K1570:L1570</xm:f>
              <xm:sqref>M1570</xm:sqref>
            </x14:sparkline>
            <x14:sparkline>
              <xm:f>Data!K1571:L1571</xm:f>
              <xm:sqref>M1571</xm:sqref>
            </x14:sparkline>
            <x14:sparkline>
              <xm:f>Data!K1572:L1572</xm:f>
              <xm:sqref>M1572</xm:sqref>
            </x14:sparkline>
            <x14:sparkline>
              <xm:f>Data!K1573:L1573</xm:f>
              <xm:sqref>M1573</xm:sqref>
            </x14:sparkline>
            <x14:sparkline>
              <xm:f>Data!K1574:L1574</xm:f>
              <xm:sqref>M1574</xm:sqref>
            </x14:sparkline>
            <x14:sparkline>
              <xm:f>Data!K1575:L1575</xm:f>
              <xm:sqref>M1575</xm:sqref>
            </x14:sparkline>
            <x14:sparkline>
              <xm:f>Data!K1576:L1576</xm:f>
              <xm:sqref>M1576</xm:sqref>
            </x14:sparkline>
            <x14:sparkline>
              <xm:f>Data!K1577:L1577</xm:f>
              <xm:sqref>M1577</xm:sqref>
            </x14:sparkline>
            <x14:sparkline>
              <xm:f>Data!K1578:L1578</xm:f>
              <xm:sqref>M1578</xm:sqref>
            </x14:sparkline>
            <x14:sparkline>
              <xm:f>Data!K1579:L1579</xm:f>
              <xm:sqref>M1579</xm:sqref>
            </x14:sparkline>
            <x14:sparkline>
              <xm:f>Data!K1580:L1580</xm:f>
              <xm:sqref>M1580</xm:sqref>
            </x14:sparkline>
            <x14:sparkline>
              <xm:f>Data!K1581:L1581</xm:f>
              <xm:sqref>M1581</xm:sqref>
            </x14:sparkline>
            <x14:sparkline>
              <xm:f>Data!K1582:L1582</xm:f>
              <xm:sqref>M1582</xm:sqref>
            </x14:sparkline>
            <x14:sparkline>
              <xm:f>Data!K1583:L1583</xm:f>
              <xm:sqref>M1583</xm:sqref>
            </x14:sparkline>
            <x14:sparkline>
              <xm:f>Data!K1584:L1584</xm:f>
              <xm:sqref>M1584</xm:sqref>
            </x14:sparkline>
            <x14:sparkline>
              <xm:f>Data!K1585:L1585</xm:f>
              <xm:sqref>M1585</xm:sqref>
            </x14:sparkline>
            <x14:sparkline>
              <xm:f>Data!K1586:L1586</xm:f>
              <xm:sqref>M1586</xm:sqref>
            </x14:sparkline>
            <x14:sparkline>
              <xm:f>Data!K1587:L1587</xm:f>
              <xm:sqref>M1587</xm:sqref>
            </x14:sparkline>
            <x14:sparkline>
              <xm:f>Data!K1588:L1588</xm:f>
              <xm:sqref>M1588</xm:sqref>
            </x14:sparkline>
            <x14:sparkline>
              <xm:f>Data!K1589:L1589</xm:f>
              <xm:sqref>M1589</xm:sqref>
            </x14:sparkline>
            <x14:sparkline>
              <xm:f>Data!K1590:L1590</xm:f>
              <xm:sqref>M1590</xm:sqref>
            </x14:sparkline>
            <x14:sparkline>
              <xm:f>Data!K1591:L1591</xm:f>
              <xm:sqref>M1591</xm:sqref>
            </x14:sparkline>
            <x14:sparkline>
              <xm:f>Data!K1592:L1592</xm:f>
              <xm:sqref>M1592</xm:sqref>
            </x14:sparkline>
            <x14:sparkline>
              <xm:f>Data!K1593:L1593</xm:f>
              <xm:sqref>M1593</xm:sqref>
            </x14:sparkline>
            <x14:sparkline>
              <xm:f>Data!K1594:L1594</xm:f>
              <xm:sqref>M1594</xm:sqref>
            </x14:sparkline>
            <x14:sparkline>
              <xm:f>Data!K1595:L1595</xm:f>
              <xm:sqref>M1595</xm:sqref>
            </x14:sparkline>
            <x14:sparkline>
              <xm:f>Data!K1596:L1596</xm:f>
              <xm:sqref>M1596</xm:sqref>
            </x14:sparkline>
            <x14:sparkline>
              <xm:f>Data!K1597:L1597</xm:f>
              <xm:sqref>M1597</xm:sqref>
            </x14:sparkline>
            <x14:sparkline>
              <xm:f>Data!K1598:L1598</xm:f>
              <xm:sqref>M1598</xm:sqref>
            </x14:sparkline>
            <x14:sparkline>
              <xm:f>Data!K1599:L1599</xm:f>
              <xm:sqref>M1599</xm:sqref>
            </x14:sparkline>
            <x14:sparkline>
              <xm:f>Data!K1600:L1600</xm:f>
              <xm:sqref>M1600</xm:sqref>
            </x14:sparkline>
            <x14:sparkline>
              <xm:f>Data!K1601:L1601</xm:f>
              <xm:sqref>M1601</xm:sqref>
            </x14:sparkline>
            <x14:sparkline>
              <xm:f>Data!K1602:L1602</xm:f>
              <xm:sqref>M1602</xm:sqref>
            </x14:sparkline>
            <x14:sparkline>
              <xm:f>Data!K1603:L1603</xm:f>
              <xm:sqref>M1603</xm:sqref>
            </x14:sparkline>
            <x14:sparkline>
              <xm:f>Data!K1604:L1604</xm:f>
              <xm:sqref>M1604</xm:sqref>
            </x14:sparkline>
            <x14:sparkline>
              <xm:f>Data!K1605:L1605</xm:f>
              <xm:sqref>M1605</xm:sqref>
            </x14:sparkline>
            <x14:sparkline>
              <xm:f>Data!K1606:L1606</xm:f>
              <xm:sqref>M1606</xm:sqref>
            </x14:sparkline>
            <x14:sparkline>
              <xm:f>Data!K1607:L1607</xm:f>
              <xm:sqref>M1607</xm:sqref>
            </x14:sparkline>
            <x14:sparkline>
              <xm:f>Data!K1608:L1608</xm:f>
              <xm:sqref>M1608</xm:sqref>
            </x14:sparkline>
            <x14:sparkline>
              <xm:f>Data!K1609:L1609</xm:f>
              <xm:sqref>M1609</xm:sqref>
            </x14:sparkline>
            <x14:sparkline>
              <xm:f>Data!K1610:L1610</xm:f>
              <xm:sqref>M1610</xm:sqref>
            </x14:sparkline>
            <x14:sparkline>
              <xm:f>Data!K1611:L1611</xm:f>
              <xm:sqref>M1611</xm:sqref>
            </x14:sparkline>
            <x14:sparkline>
              <xm:f>Data!K1612:L1612</xm:f>
              <xm:sqref>M1612</xm:sqref>
            </x14:sparkline>
            <x14:sparkline>
              <xm:f>Data!K1613:L1613</xm:f>
              <xm:sqref>M1613</xm:sqref>
            </x14:sparkline>
            <x14:sparkline>
              <xm:f>Data!K1614:L1614</xm:f>
              <xm:sqref>M1614</xm:sqref>
            </x14:sparkline>
            <x14:sparkline>
              <xm:f>Data!K1615:L1615</xm:f>
              <xm:sqref>M1615</xm:sqref>
            </x14:sparkline>
            <x14:sparkline>
              <xm:f>Data!K1616:L1616</xm:f>
              <xm:sqref>M1616</xm:sqref>
            </x14:sparkline>
            <x14:sparkline>
              <xm:f>Data!K1617:L1617</xm:f>
              <xm:sqref>M1617</xm:sqref>
            </x14:sparkline>
            <x14:sparkline>
              <xm:f>Data!K1618:L1618</xm:f>
              <xm:sqref>M1618</xm:sqref>
            </x14:sparkline>
            <x14:sparkline>
              <xm:f>Data!K1619:L1619</xm:f>
              <xm:sqref>M1619</xm:sqref>
            </x14:sparkline>
            <x14:sparkline>
              <xm:f>Data!K1620:L1620</xm:f>
              <xm:sqref>M1620</xm:sqref>
            </x14:sparkline>
            <x14:sparkline>
              <xm:f>Data!K1621:L1621</xm:f>
              <xm:sqref>M1621</xm:sqref>
            </x14:sparkline>
            <x14:sparkline>
              <xm:f>Data!K1622:L1622</xm:f>
              <xm:sqref>M1622</xm:sqref>
            </x14:sparkline>
            <x14:sparkline>
              <xm:f>Data!K1623:L1623</xm:f>
              <xm:sqref>M1623</xm:sqref>
            </x14:sparkline>
            <x14:sparkline>
              <xm:f>Data!K1624:L1624</xm:f>
              <xm:sqref>M1624</xm:sqref>
            </x14:sparkline>
            <x14:sparkline>
              <xm:f>Data!K1625:L1625</xm:f>
              <xm:sqref>M1625</xm:sqref>
            </x14:sparkline>
            <x14:sparkline>
              <xm:f>Data!K1626:L1626</xm:f>
              <xm:sqref>M1626</xm:sqref>
            </x14:sparkline>
            <x14:sparkline>
              <xm:f>Data!K1627:L1627</xm:f>
              <xm:sqref>M1627</xm:sqref>
            </x14:sparkline>
            <x14:sparkline>
              <xm:f>Data!K1628:L1628</xm:f>
              <xm:sqref>M1628</xm:sqref>
            </x14:sparkline>
            <x14:sparkline>
              <xm:f>Data!K1629:L1629</xm:f>
              <xm:sqref>M1629</xm:sqref>
            </x14:sparkline>
            <x14:sparkline>
              <xm:f>Data!K1630:L1630</xm:f>
              <xm:sqref>M1630</xm:sqref>
            </x14:sparkline>
            <x14:sparkline>
              <xm:f>Data!K1631:L1631</xm:f>
              <xm:sqref>M1631</xm:sqref>
            </x14:sparkline>
            <x14:sparkline>
              <xm:f>Data!K1632:L1632</xm:f>
              <xm:sqref>M1632</xm:sqref>
            </x14:sparkline>
            <x14:sparkline>
              <xm:f>Data!K1633:L1633</xm:f>
              <xm:sqref>M1633</xm:sqref>
            </x14:sparkline>
            <x14:sparkline>
              <xm:f>Data!K1634:L1634</xm:f>
              <xm:sqref>M1634</xm:sqref>
            </x14:sparkline>
            <x14:sparkline>
              <xm:f>Data!K1635:L1635</xm:f>
              <xm:sqref>M1635</xm:sqref>
            </x14:sparkline>
            <x14:sparkline>
              <xm:f>Data!K1636:L1636</xm:f>
              <xm:sqref>M1636</xm:sqref>
            </x14:sparkline>
            <x14:sparkline>
              <xm:f>Data!K1637:L1637</xm:f>
              <xm:sqref>M1637</xm:sqref>
            </x14:sparkline>
            <x14:sparkline>
              <xm:f>Data!K1638:L1638</xm:f>
              <xm:sqref>M1638</xm:sqref>
            </x14:sparkline>
            <x14:sparkline>
              <xm:f>Data!K1639:L1639</xm:f>
              <xm:sqref>M1639</xm:sqref>
            </x14:sparkline>
            <x14:sparkline>
              <xm:f>Data!K1640:L1640</xm:f>
              <xm:sqref>M1640</xm:sqref>
            </x14:sparkline>
            <x14:sparkline>
              <xm:f>Data!K1641:L1641</xm:f>
              <xm:sqref>M1641</xm:sqref>
            </x14:sparkline>
            <x14:sparkline>
              <xm:f>Data!K1642:L1642</xm:f>
              <xm:sqref>M1642</xm:sqref>
            </x14:sparkline>
            <x14:sparkline>
              <xm:f>Data!K1643:L1643</xm:f>
              <xm:sqref>M1643</xm:sqref>
            </x14:sparkline>
            <x14:sparkline>
              <xm:f>Data!K1644:L1644</xm:f>
              <xm:sqref>M1644</xm:sqref>
            </x14:sparkline>
            <x14:sparkline>
              <xm:f>Data!K1645:L1645</xm:f>
              <xm:sqref>M1645</xm:sqref>
            </x14:sparkline>
            <x14:sparkline>
              <xm:f>Data!K1646:L1646</xm:f>
              <xm:sqref>M1646</xm:sqref>
            </x14:sparkline>
            <x14:sparkline>
              <xm:f>Data!K1647:L1647</xm:f>
              <xm:sqref>M1647</xm:sqref>
            </x14:sparkline>
            <x14:sparkline>
              <xm:f>Data!K1648:L1648</xm:f>
              <xm:sqref>M1648</xm:sqref>
            </x14:sparkline>
            <x14:sparkline>
              <xm:f>Data!K1649:L1649</xm:f>
              <xm:sqref>M1649</xm:sqref>
            </x14:sparkline>
            <x14:sparkline>
              <xm:f>Data!K1650:L1650</xm:f>
              <xm:sqref>M1650</xm:sqref>
            </x14:sparkline>
            <x14:sparkline>
              <xm:f>Data!K1651:L1651</xm:f>
              <xm:sqref>M1651</xm:sqref>
            </x14:sparkline>
            <x14:sparkline>
              <xm:f>Data!K1652:L1652</xm:f>
              <xm:sqref>M1652</xm:sqref>
            </x14:sparkline>
            <x14:sparkline>
              <xm:f>Data!K1653:L1653</xm:f>
              <xm:sqref>M1653</xm:sqref>
            </x14:sparkline>
            <x14:sparkline>
              <xm:f>Data!K1654:L1654</xm:f>
              <xm:sqref>M1654</xm:sqref>
            </x14:sparkline>
            <x14:sparkline>
              <xm:f>Data!K1655:L1655</xm:f>
              <xm:sqref>M1655</xm:sqref>
            </x14:sparkline>
            <x14:sparkline>
              <xm:f>Data!K1656:L1656</xm:f>
              <xm:sqref>M1656</xm:sqref>
            </x14:sparkline>
            <x14:sparkline>
              <xm:f>Data!K1657:L1657</xm:f>
              <xm:sqref>M1657</xm:sqref>
            </x14:sparkline>
            <x14:sparkline>
              <xm:f>Data!K1658:L1658</xm:f>
              <xm:sqref>M1658</xm:sqref>
            </x14:sparkline>
            <x14:sparkline>
              <xm:f>Data!K1659:L1659</xm:f>
              <xm:sqref>M1659</xm:sqref>
            </x14:sparkline>
            <x14:sparkline>
              <xm:f>Data!K1660:L1660</xm:f>
              <xm:sqref>M1660</xm:sqref>
            </x14:sparkline>
            <x14:sparkline>
              <xm:f>Data!K1661:L1661</xm:f>
              <xm:sqref>M1661</xm:sqref>
            </x14:sparkline>
            <x14:sparkline>
              <xm:f>Data!K1662:L1662</xm:f>
              <xm:sqref>M1662</xm:sqref>
            </x14:sparkline>
            <x14:sparkline>
              <xm:f>Data!K1663:L1663</xm:f>
              <xm:sqref>M1663</xm:sqref>
            </x14:sparkline>
            <x14:sparkline>
              <xm:f>Data!K1664:L1664</xm:f>
              <xm:sqref>M1664</xm:sqref>
            </x14:sparkline>
            <x14:sparkline>
              <xm:f>Data!K1665:L1665</xm:f>
              <xm:sqref>M1665</xm:sqref>
            </x14:sparkline>
            <x14:sparkline>
              <xm:f>Data!K1666:L1666</xm:f>
              <xm:sqref>M1666</xm:sqref>
            </x14:sparkline>
            <x14:sparkline>
              <xm:f>Data!K1667:L1667</xm:f>
              <xm:sqref>M1667</xm:sqref>
            </x14:sparkline>
            <x14:sparkline>
              <xm:f>Data!K1668:L1668</xm:f>
              <xm:sqref>M1668</xm:sqref>
            </x14:sparkline>
            <x14:sparkline>
              <xm:f>Data!K1669:L1669</xm:f>
              <xm:sqref>M1669</xm:sqref>
            </x14:sparkline>
            <x14:sparkline>
              <xm:f>Data!K1670:L1670</xm:f>
              <xm:sqref>M1670</xm:sqref>
            </x14:sparkline>
            <x14:sparkline>
              <xm:f>Data!K1671:L1671</xm:f>
              <xm:sqref>M1671</xm:sqref>
            </x14:sparkline>
            <x14:sparkline>
              <xm:f>Data!K1672:L1672</xm:f>
              <xm:sqref>M1672</xm:sqref>
            </x14:sparkline>
            <x14:sparkline>
              <xm:f>Data!K1673:L1673</xm:f>
              <xm:sqref>M1673</xm:sqref>
            </x14:sparkline>
            <x14:sparkline>
              <xm:f>Data!K1674:L1674</xm:f>
              <xm:sqref>M1674</xm:sqref>
            </x14:sparkline>
            <x14:sparkline>
              <xm:f>Data!K1675:L1675</xm:f>
              <xm:sqref>M1675</xm:sqref>
            </x14:sparkline>
            <x14:sparkline>
              <xm:f>Data!K1676:L1676</xm:f>
              <xm:sqref>M1676</xm:sqref>
            </x14:sparkline>
            <x14:sparkline>
              <xm:f>Data!K1677:L1677</xm:f>
              <xm:sqref>M1677</xm:sqref>
            </x14:sparkline>
            <x14:sparkline>
              <xm:f>Data!K1678:L1678</xm:f>
              <xm:sqref>M1678</xm:sqref>
            </x14:sparkline>
            <x14:sparkline>
              <xm:f>Data!K1679:L1679</xm:f>
              <xm:sqref>M1679</xm:sqref>
            </x14:sparkline>
            <x14:sparkline>
              <xm:f>Data!K1680:L1680</xm:f>
              <xm:sqref>M1680</xm:sqref>
            </x14:sparkline>
            <x14:sparkline>
              <xm:f>Data!K1681:L1681</xm:f>
              <xm:sqref>M1681</xm:sqref>
            </x14:sparkline>
            <x14:sparkline>
              <xm:f>Data!K1682:L1682</xm:f>
              <xm:sqref>M1682</xm:sqref>
            </x14:sparkline>
            <x14:sparkline>
              <xm:f>Data!K1683:L1683</xm:f>
              <xm:sqref>M1683</xm:sqref>
            </x14:sparkline>
            <x14:sparkline>
              <xm:f>Data!K1684:L1684</xm:f>
              <xm:sqref>M1684</xm:sqref>
            </x14:sparkline>
            <x14:sparkline>
              <xm:f>Data!K1685:L1685</xm:f>
              <xm:sqref>M1685</xm:sqref>
            </x14:sparkline>
            <x14:sparkline>
              <xm:f>Data!K1686:L1686</xm:f>
              <xm:sqref>M1686</xm:sqref>
            </x14:sparkline>
            <x14:sparkline>
              <xm:f>Data!K1687:L1687</xm:f>
              <xm:sqref>M1687</xm:sqref>
            </x14:sparkline>
            <x14:sparkline>
              <xm:f>Data!K1688:L1688</xm:f>
              <xm:sqref>M1688</xm:sqref>
            </x14:sparkline>
            <x14:sparkline>
              <xm:f>Data!K1689:L1689</xm:f>
              <xm:sqref>M1689</xm:sqref>
            </x14:sparkline>
            <x14:sparkline>
              <xm:f>Data!K1690:L1690</xm:f>
              <xm:sqref>M1690</xm:sqref>
            </x14:sparkline>
            <x14:sparkline>
              <xm:f>Data!K1691:L1691</xm:f>
              <xm:sqref>M1691</xm:sqref>
            </x14:sparkline>
            <x14:sparkline>
              <xm:f>Data!K1692:L1692</xm:f>
              <xm:sqref>M1692</xm:sqref>
            </x14:sparkline>
            <x14:sparkline>
              <xm:f>Data!K1693:L1693</xm:f>
              <xm:sqref>M1693</xm:sqref>
            </x14:sparkline>
            <x14:sparkline>
              <xm:f>Data!K1694:L1694</xm:f>
              <xm:sqref>M1694</xm:sqref>
            </x14:sparkline>
            <x14:sparkline>
              <xm:f>Data!K1695:L1695</xm:f>
              <xm:sqref>M1695</xm:sqref>
            </x14:sparkline>
            <x14:sparkline>
              <xm:f>Data!K1696:L1696</xm:f>
              <xm:sqref>M1696</xm:sqref>
            </x14:sparkline>
            <x14:sparkline>
              <xm:f>Data!K1697:L1697</xm:f>
              <xm:sqref>M1697</xm:sqref>
            </x14:sparkline>
            <x14:sparkline>
              <xm:f>Data!K1698:L1698</xm:f>
              <xm:sqref>M1698</xm:sqref>
            </x14:sparkline>
            <x14:sparkline>
              <xm:f>Data!K1699:L1699</xm:f>
              <xm:sqref>M1699</xm:sqref>
            </x14:sparkline>
            <x14:sparkline>
              <xm:f>Data!K1700:L1700</xm:f>
              <xm:sqref>M1700</xm:sqref>
            </x14:sparkline>
            <x14:sparkline>
              <xm:f>Data!K1701:L1701</xm:f>
              <xm:sqref>M1701</xm:sqref>
            </x14:sparkline>
            <x14:sparkline>
              <xm:f>Data!K1702:L1702</xm:f>
              <xm:sqref>M1702</xm:sqref>
            </x14:sparkline>
            <x14:sparkline>
              <xm:f>Data!K1703:L1703</xm:f>
              <xm:sqref>M1703</xm:sqref>
            </x14:sparkline>
            <x14:sparkline>
              <xm:f>Data!K1704:L1704</xm:f>
              <xm:sqref>M1704</xm:sqref>
            </x14:sparkline>
            <x14:sparkline>
              <xm:f>Data!K1705:L1705</xm:f>
              <xm:sqref>M1705</xm:sqref>
            </x14:sparkline>
            <x14:sparkline>
              <xm:f>Data!K1706:L1706</xm:f>
              <xm:sqref>M1706</xm:sqref>
            </x14:sparkline>
            <x14:sparkline>
              <xm:f>Data!K1707:L1707</xm:f>
              <xm:sqref>M1707</xm:sqref>
            </x14:sparkline>
            <x14:sparkline>
              <xm:f>Data!K1708:L1708</xm:f>
              <xm:sqref>M1708</xm:sqref>
            </x14:sparkline>
            <x14:sparkline>
              <xm:f>Data!K1709:L1709</xm:f>
              <xm:sqref>M1709</xm:sqref>
            </x14:sparkline>
            <x14:sparkline>
              <xm:f>Data!K1710:L1710</xm:f>
              <xm:sqref>M1710</xm:sqref>
            </x14:sparkline>
            <x14:sparkline>
              <xm:f>Data!K1711:L1711</xm:f>
              <xm:sqref>M1711</xm:sqref>
            </x14:sparkline>
            <x14:sparkline>
              <xm:f>Data!K1712:L1712</xm:f>
              <xm:sqref>M1712</xm:sqref>
            </x14:sparkline>
            <x14:sparkline>
              <xm:f>Data!K1713:L1713</xm:f>
              <xm:sqref>M1713</xm:sqref>
            </x14:sparkline>
            <x14:sparkline>
              <xm:f>Data!K1714:L1714</xm:f>
              <xm:sqref>M1714</xm:sqref>
            </x14:sparkline>
            <x14:sparkline>
              <xm:f>Data!K1715:L1715</xm:f>
              <xm:sqref>M1715</xm:sqref>
            </x14:sparkline>
            <x14:sparkline>
              <xm:f>Data!K1716:L1716</xm:f>
              <xm:sqref>M1716</xm:sqref>
            </x14:sparkline>
            <x14:sparkline>
              <xm:f>Data!K1717:L1717</xm:f>
              <xm:sqref>M1717</xm:sqref>
            </x14:sparkline>
            <x14:sparkline>
              <xm:f>Data!K1718:L1718</xm:f>
              <xm:sqref>M1718</xm:sqref>
            </x14:sparkline>
            <x14:sparkline>
              <xm:f>Data!K1719:L1719</xm:f>
              <xm:sqref>M1719</xm:sqref>
            </x14:sparkline>
            <x14:sparkline>
              <xm:f>Data!K1720:L1720</xm:f>
              <xm:sqref>M1720</xm:sqref>
            </x14:sparkline>
            <x14:sparkline>
              <xm:f>Data!K1721:L1721</xm:f>
              <xm:sqref>M1721</xm:sqref>
            </x14:sparkline>
            <x14:sparkline>
              <xm:f>Data!K1722:L1722</xm:f>
              <xm:sqref>M1722</xm:sqref>
            </x14:sparkline>
            <x14:sparkline>
              <xm:f>Data!K1723:L1723</xm:f>
              <xm:sqref>M1723</xm:sqref>
            </x14:sparkline>
            <x14:sparkline>
              <xm:f>Data!K1724:L1724</xm:f>
              <xm:sqref>M1724</xm:sqref>
            </x14:sparkline>
            <x14:sparkline>
              <xm:f>Data!K1725:L1725</xm:f>
              <xm:sqref>M1725</xm:sqref>
            </x14:sparkline>
            <x14:sparkline>
              <xm:f>Data!K1726:L1726</xm:f>
              <xm:sqref>M1726</xm:sqref>
            </x14:sparkline>
            <x14:sparkline>
              <xm:f>Data!K1727:L1727</xm:f>
              <xm:sqref>M1727</xm:sqref>
            </x14:sparkline>
            <x14:sparkline>
              <xm:f>Data!K1728:L1728</xm:f>
              <xm:sqref>M1728</xm:sqref>
            </x14:sparkline>
            <x14:sparkline>
              <xm:f>Data!K1729:L1729</xm:f>
              <xm:sqref>M1729</xm:sqref>
            </x14:sparkline>
            <x14:sparkline>
              <xm:f>Data!K1730:L1730</xm:f>
              <xm:sqref>M1730</xm:sqref>
            </x14:sparkline>
            <x14:sparkline>
              <xm:f>Data!K1731:L1731</xm:f>
              <xm:sqref>M1731</xm:sqref>
            </x14:sparkline>
            <x14:sparkline>
              <xm:f>Data!K1732:L1732</xm:f>
              <xm:sqref>M1732</xm:sqref>
            </x14:sparkline>
            <x14:sparkline>
              <xm:f>Data!K1733:L1733</xm:f>
              <xm:sqref>M1733</xm:sqref>
            </x14:sparkline>
            <x14:sparkline>
              <xm:f>Data!K1734:L1734</xm:f>
              <xm:sqref>M1734</xm:sqref>
            </x14:sparkline>
            <x14:sparkline>
              <xm:f>Data!K1735:L1735</xm:f>
              <xm:sqref>M1735</xm:sqref>
            </x14:sparkline>
            <x14:sparkline>
              <xm:f>Data!K1736:L1736</xm:f>
              <xm:sqref>M1736</xm:sqref>
            </x14:sparkline>
            <x14:sparkline>
              <xm:f>Data!K1737:L1737</xm:f>
              <xm:sqref>M1737</xm:sqref>
            </x14:sparkline>
            <x14:sparkline>
              <xm:f>Data!K1738:L1738</xm:f>
              <xm:sqref>M1738</xm:sqref>
            </x14:sparkline>
            <x14:sparkline>
              <xm:f>Data!K1739:L1739</xm:f>
              <xm:sqref>M1739</xm:sqref>
            </x14:sparkline>
            <x14:sparkline>
              <xm:f>Data!K1740:L1740</xm:f>
              <xm:sqref>M1740</xm:sqref>
            </x14:sparkline>
            <x14:sparkline>
              <xm:f>Data!K1741:L1741</xm:f>
              <xm:sqref>M1741</xm:sqref>
            </x14:sparkline>
            <x14:sparkline>
              <xm:f>Data!K1742:L1742</xm:f>
              <xm:sqref>M1742</xm:sqref>
            </x14:sparkline>
            <x14:sparkline>
              <xm:f>Data!K1743:L1743</xm:f>
              <xm:sqref>M1743</xm:sqref>
            </x14:sparkline>
            <x14:sparkline>
              <xm:f>Data!K1744:L1744</xm:f>
              <xm:sqref>M1744</xm:sqref>
            </x14:sparkline>
            <x14:sparkline>
              <xm:f>Data!K1745:L1745</xm:f>
              <xm:sqref>M1745</xm:sqref>
            </x14:sparkline>
            <x14:sparkline>
              <xm:f>Data!K1746:L1746</xm:f>
              <xm:sqref>M1746</xm:sqref>
            </x14:sparkline>
            <x14:sparkline>
              <xm:f>Data!K1747:L1747</xm:f>
              <xm:sqref>M1747</xm:sqref>
            </x14:sparkline>
            <x14:sparkline>
              <xm:f>Data!K1748:L1748</xm:f>
              <xm:sqref>M1748</xm:sqref>
            </x14:sparkline>
            <x14:sparkline>
              <xm:f>Data!K1749:L1749</xm:f>
              <xm:sqref>M1749</xm:sqref>
            </x14:sparkline>
            <x14:sparkline>
              <xm:f>Data!K1750:L1750</xm:f>
              <xm:sqref>M1750</xm:sqref>
            </x14:sparkline>
            <x14:sparkline>
              <xm:f>Data!K1751:L1751</xm:f>
              <xm:sqref>M1751</xm:sqref>
            </x14:sparkline>
            <x14:sparkline>
              <xm:f>Data!K1752:L1752</xm:f>
              <xm:sqref>M1752</xm:sqref>
            </x14:sparkline>
            <x14:sparkline>
              <xm:f>Data!K1753:L1753</xm:f>
              <xm:sqref>M1753</xm:sqref>
            </x14:sparkline>
            <x14:sparkline>
              <xm:f>Data!K1754:L1754</xm:f>
              <xm:sqref>M1754</xm:sqref>
            </x14:sparkline>
            <x14:sparkline>
              <xm:f>Data!K1755:L1755</xm:f>
              <xm:sqref>M1755</xm:sqref>
            </x14:sparkline>
            <x14:sparkline>
              <xm:f>Data!K1756:L1756</xm:f>
              <xm:sqref>M1756</xm:sqref>
            </x14:sparkline>
            <x14:sparkline>
              <xm:f>Data!K1757:L1757</xm:f>
              <xm:sqref>M1757</xm:sqref>
            </x14:sparkline>
            <x14:sparkline>
              <xm:f>Data!K1758:L1758</xm:f>
              <xm:sqref>M1758</xm:sqref>
            </x14:sparkline>
            <x14:sparkline>
              <xm:f>Data!K1759:L1759</xm:f>
              <xm:sqref>M1759</xm:sqref>
            </x14:sparkline>
            <x14:sparkline>
              <xm:f>Data!K1760:L1760</xm:f>
              <xm:sqref>M1760</xm:sqref>
            </x14:sparkline>
            <x14:sparkline>
              <xm:f>Data!K1761:L1761</xm:f>
              <xm:sqref>M1761</xm:sqref>
            </x14:sparkline>
            <x14:sparkline>
              <xm:f>Data!K1762:L1762</xm:f>
              <xm:sqref>M1762</xm:sqref>
            </x14:sparkline>
            <x14:sparkline>
              <xm:f>Data!K1763:L1763</xm:f>
              <xm:sqref>M1763</xm:sqref>
            </x14:sparkline>
            <x14:sparkline>
              <xm:f>Data!K1764:L1764</xm:f>
              <xm:sqref>M1764</xm:sqref>
            </x14:sparkline>
            <x14:sparkline>
              <xm:f>Data!K1765:L1765</xm:f>
              <xm:sqref>M1765</xm:sqref>
            </x14:sparkline>
            <x14:sparkline>
              <xm:f>Data!K1766:L1766</xm:f>
              <xm:sqref>M1766</xm:sqref>
            </x14:sparkline>
            <x14:sparkline>
              <xm:f>Data!K1767:L1767</xm:f>
              <xm:sqref>M1767</xm:sqref>
            </x14:sparkline>
            <x14:sparkline>
              <xm:f>Data!K1768:L1768</xm:f>
              <xm:sqref>M1768</xm:sqref>
            </x14:sparkline>
            <x14:sparkline>
              <xm:f>Data!K1769:L1769</xm:f>
              <xm:sqref>M1769</xm:sqref>
            </x14:sparkline>
            <x14:sparkline>
              <xm:f>Data!K1770:L1770</xm:f>
              <xm:sqref>M1770</xm:sqref>
            </x14:sparkline>
            <x14:sparkline>
              <xm:f>Data!K1771:L1771</xm:f>
              <xm:sqref>M1771</xm:sqref>
            </x14:sparkline>
            <x14:sparkline>
              <xm:f>Data!K1772:L1772</xm:f>
              <xm:sqref>M1772</xm:sqref>
            </x14:sparkline>
            <x14:sparkline>
              <xm:f>Data!K1773:L1773</xm:f>
              <xm:sqref>M1773</xm:sqref>
            </x14:sparkline>
            <x14:sparkline>
              <xm:f>Data!K1774:L1774</xm:f>
              <xm:sqref>M1774</xm:sqref>
            </x14:sparkline>
            <x14:sparkline>
              <xm:f>Data!K1775:L1775</xm:f>
              <xm:sqref>M1775</xm:sqref>
            </x14:sparkline>
            <x14:sparkline>
              <xm:f>Data!K1776:L1776</xm:f>
              <xm:sqref>M1776</xm:sqref>
            </x14:sparkline>
            <x14:sparkline>
              <xm:f>Data!K1777:L1777</xm:f>
              <xm:sqref>M1777</xm:sqref>
            </x14:sparkline>
            <x14:sparkline>
              <xm:f>Data!K1778:L1778</xm:f>
              <xm:sqref>M1778</xm:sqref>
            </x14:sparkline>
            <x14:sparkline>
              <xm:f>Data!K1779:L1779</xm:f>
              <xm:sqref>M1779</xm:sqref>
            </x14:sparkline>
            <x14:sparkline>
              <xm:f>Data!K1780:L1780</xm:f>
              <xm:sqref>M1780</xm:sqref>
            </x14:sparkline>
            <x14:sparkline>
              <xm:f>Data!K1781:L1781</xm:f>
              <xm:sqref>M1781</xm:sqref>
            </x14:sparkline>
            <x14:sparkline>
              <xm:f>Data!K1782:L1782</xm:f>
              <xm:sqref>M1782</xm:sqref>
            </x14:sparkline>
            <x14:sparkline>
              <xm:f>Data!K1783:L1783</xm:f>
              <xm:sqref>M1783</xm:sqref>
            </x14:sparkline>
            <x14:sparkline>
              <xm:f>Data!K1784:L1784</xm:f>
              <xm:sqref>M1784</xm:sqref>
            </x14:sparkline>
            <x14:sparkline>
              <xm:f>Data!K1785:L1785</xm:f>
              <xm:sqref>M1785</xm:sqref>
            </x14:sparkline>
            <x14:sparkline>
              <xm:f>Data!K1786:L1786</xm:f>
              <xm:sqref>M1786</xm:sqref>
            </x14:sparkline>
            <x14:sparkline>
              <xm:f>Data!K1787:L1787</xm:f>
              <xm:sqref>M1787</xm:sqref>
            </x14:sparkline>
            <x14:sparkline>
              <xm:f>Data!K1788:L1788</xm:f>
              <xm:sqref>M1788</xm:sqref>
            </x14:sparkline>
            <x14:sparkline>
              <xm:f>Data!K1789:L1789</xm:f>
              <xm:sqref>M1789</xm:sqref>
            </x14:sparkline>
            <x14:sparkline>
              <xm:f>Data!K1790:L1790</xm:f>
              <xm:sqref>M1790</xm:sqref>
            </x14:sparkline>
            <x14:sparkline>
              <xm:f>Data!K1791:L1791</xm:f>
              <xm:sqref>M1791</xm:sqref>
            </x14:sparkline>
            <x14:sparkline>
              <xm:f>Data!K1792:L1792</xm:f>
              <xm:sqref>M1792</xm:sqref>
            </x14:sparkline>
            <x14:sparkline>
              <xm:f>Data!K1793:L1793</xm:f>
              <xm:sqref>M1793</xm:sqref>
            </x14:sparkline>
            <x14:sparkline>
              <xm:f>Data!K1794:L1794</xm:f>
              <xm:sqref>M1794</xm:sqref>
            </x14:sparkline>
            <x14:sparkline>
              <xm:f>Data!K1795:L1795</xm:f>
              <xm:sqref>M1795</xm:sqref>
            </x14:sparkline>
            <x14:sparkline>
              <xm:f>Data!K1796:L1796</xm:f>
              <xm:sqref>M1796</xm:sqref>
            </x14:sparkline>
            <x14:sparkline>
              <xm:f>Data!K1797:L1797</xm:f>
              <xm:sqref>M1797</xm:sqref>
            </x14:sparkline>
            <x14:sparkline>
              <xm:f>Data!K1798:L1798</xm:f>
              <xm:sqref>M1798</xm:sqref>
            </x14:sparkline>
            <x14:sparkline>
              <xm:f>Data!K1799:L1799</xm:f>
              <xm:sqref>M1799</xm:sqref>
            </x14:sparkline>
            <x14:sparkline>
              <xm:f>Data!K1800:L1800</xm:f>
              <xm:sqref>M1800</xm:sqref>
            </x14:sparkline>
            <x14:sparkline>
              <xm:f>Data!K1801:L1801</xm:f>
              <xm:sqref>M1801</xm:sqref>
            </x14:sparkline>
            <x14:sparkline>
              <xm:f>Data!K1802:L1802</xm:f>
              <xm:sqref>M1802</xm:sqref>
            </x14:sparkline>
            <x14:sparkline>
              <xm:f>Data!K1803:L1803</xm:f>
              <xm:sqref>M1803</xm:sqref>
            </x14:sparkline>
            <x14:sparkline>
              <xm:f>Data!K1804:L1804</xm:f>
              <xm:sqref>M1804</xm:sqref>
            </x14:sparkline>
            <x14:sparkline>
              <xm:f>Data!K1805:L1805</xm:f>
              <xm:sqref>M1805</xm:sqref>
            </x14:sparkline>
            <x14:sparkline>
              <xm:f>Data!K1806:L1806</xm:f>
              <xm:sqref>M1806</xm:sqref>
            </x14:sparkline>
            <x14:sparkline>
              <xm:f>Data!K1807:L1807</xm:f>
              <xm:sqref>M1807</xm:sqref>
            </x14:sparkline>
            <x14:sparkline>
              <xm:f>Data!K1808:L1808</xm:f>
              <xm:sqref>M1808</xm:sqref>
            </x14:sparkline>
            <x14:sparkline>
              <xm:f>Data!K1809:L1809</xm:f>
              <xm:sqref>M1809</xm:sqref>
            </x14:sparkline>
            <x14:sparkline>
              <xm:f>Data!K1810:L1810</xm:f>
              <xm:sqref>M1810</xm:sqref>
            </x14:sparkline>
            <x14:sparkline>
              <xm:f>Data!K1811:L1811</xm:f>
              <xm:sqref>M1811</xm:sqref>
            </x14:sparkline>
            <x14:sparkline>
              <xm:f>Data!K1812:L1812</xm:f>
              <xm:sqref>M1812</xm:sqref>
            </x14:sparkline>
            <x14:sparkline>
              <xm:f>Data!K1813:L1813</xm:f>
              <xm:sqref>M1813</xm:sqref>
            </x14:sparkline>
            <x14:sparkline>
              <xm:f>Data!K1814:L1814</xm:f>
              <xm:sqref>M1814</xm:sqref>
            </x14:sparkline>
            <x14:sparkline>
              <xm:f>Data!K1815:L1815</xm:f>
              <xm:sqref>M1815</xm:sqref>
            </x14:sparkline>
            <x14:sparkline>
              <xm:f>Data!K1816:L1816</xm:f>
              <xm:sqref>M1816</xm:sqref>
            </x14:sparkline>
            <x14:sparkline>
              <xm:f>Data!K1817:L1817</xm:f>
              <xm:sqref>M1817</xm:sqref>
            </x14:sparkline>
            <x14:sparkline>
              <xm:f>Data!K1818:L1818</xm:f>
              <xm:sqref>M1818</xm:sqref>
            </x14:sparkline>
            <x14:sparkline>
              <xm:f>Data!K1819:L1819</xm:f>
              <xm:sqref>M1819</xm:sqref>
            </x14:sparkline>
            <x14:sparkline>
              <xm:f>Data!K1820:L1820</xm:f>
              <xm:sqref>M1820</xm:sqref>
            </x14:sparkline>
            <x14:sparkline>
              <xm:f>Data!K1821:L1821</xm:f>
              <xm:sqref>M1821</xm:sqref>
            </x14:sparkline>
            <x14:sparkline>
              <xm:f>Data!K1822:L1822</xm:f>
              <xm:sqref>M1822</xm:sqref>
            </x14:sparkline>
            <x14:sparkline>
              <xm:f>Data!K1823:L1823</xm:f>
              <xm:sqref>M1823</xm:sqref>
            </x14:sparkline>
            <x14:sparkline>
              <xm:f>Data!K1824:L1824</xm:f>
              <xm:sqref>M1824</xm:sqref>
            </x14:sparkline>
            <x14:sparkline>
              <xm:f>Data!K1825:L1825</xm:f>
              <xm:sqref>M1825</xm:sqref>
            </x14:sparkline>
            <x14:sparkline>
              <xm:f>Data!K1826:L1826</xm:f>
              <xm:sqref>M1826</xm:sqref>
            </x14:sparkline>
            <x14:sparkline>
              <xm:f>Data!K1827:L1827</xm:f>
              <xm:sqref>M1827</xm:sqref>
            </x14:sparkline>
            <x14:sparkline>
              <xm:f>Data!K1828:L1828</xm:f>
              <xm:sqref>M1828</xm:sqref>
            </x14:sparkline>
            <x14:sparkline>
              <xm:f>Data!K1829:L1829</xm:f>
              <xm:sqref>M1829</xm:sqref>
            </x14:sparkline>
            <x14:sparkline>
              <xm:f>Data!K1830:L1830</xm:f>
              <xm:sqref>M1830</xm:sqref>
            </x14:sparkline>
            <x14:sparkline>
              <xm:f>Data!K1831:L1831</xm:f>
              <xm:sqref>M1831</xm:sqref>
            </x14:sparkline>
            <x14:sparkline>
              <xm:f>Data!K1832:L1832</xm:f>
              <xm:sqref>M1832</xm:sqref>
            </x14:sparkline>
            <x14:sparkline>
              <xm:f>Data!K1833:L1833</xm:f>
              <xm:sqref>M1833</xm:sqref>
            </x14:sparkline>
            <x14:sparkline>
              <xm:f>Data!K1834:L1834</xm:f>
              <xm:sqref>M1834</xm:sqref>
            </x14:sparkline>
            <x14:sparkline>
              <xm:f>Data!K1835:L1835</xm:f>
              <xm:sqref>M1835</xm:sqref>
            </x14:sparkline>
            <x14:sparkline>
              <xm:f>Data!K1836:L1836</xm:f>
              <xm:sqref>M1836</xm:sqref>
            </x14:sparkline>
            <x14:sparkline>
              <xm:f>Data!K1837:L1837</xm:f>
              <xm:sqref>M1837</xm:sqref>
            </x14:sparkline>
            <x14:sparkline>
              <xm:f>Data!K1838:L1838</xm:f>
              <xm:sqref>M1838</xm:sqref>
            </x14:sparkline>
            <x14:sparkline>
              <xm:f>Data!K1839:L1839</xm:f>
              <xm:sqref>M1839</xm:sqref>
            </x14:sparkline>
            <x14:sparkline>
              <xm:f>Data!K1840:L1840</xm:f>
              <xm:sqref>M1840</xm:sqref>
            </x14:sparkline>
            <x14:sparkline>
              <xm:f>Data!K1841:L1841</xm:f>
              <xm:sqref>M1841</xm:sqref>
            </x14:sparkline>
            <x14:sparkline>
              <xm:f>Data!K1842:L1842</xm:f>
              <xm:sqref>M1842</xm:sqref>
            </x14:sparkline>
            <x14:sparkline>
              <xm:f>Data!K1843:L1843</xm:f>
              <xm:sqref>M1843</xm:sqref>
            </x14:sparkline>
            <x14:sparkline>
              <xm:f>Data!K1844:L1844</xm:f>
              <xm:sqref>M1844</xm:sqref>
            </x14:sparkline>
            <x14:sparkline>
              <xm:f>Data!K1845:L1845</xm:f>
              <xm:sqref>M1845</xm:sqref>
            </x14:sparkline>
            <x14:sparkline>
              <xm:f>Data!K1846:L1846</xm:f>
              <xm:sqref>M1846</xm:sqref>
            </x14:sparkline>
            <x14:sparkline>
              <xm:f>Data!K1847:L1847</xm:f>
              <xm:sqref>M1847</xm:sqref>
            </x14:sparkline>
            <x14:sparkline>
              <xm:f>Data!K1848:L1848</xm:f>
              <xm:sqref>M1848</xm:sqref>
            </x14:sparkline>
            <x14:sparkline>
              <xm:f>Data!K1849:L1849</xm:f>
              <xm:sqref>M1849</xm:sqref>
            </x14:sparkline>
            <x14:sparkline>
              <xm:f>Data!K1850:L1850</xm:f>
              <xm:sqref>M1850</xm:sqref>
            </x14:sparkline>
            <x14:sparkline>
              <xm:f>Data!K1851:L1851</xm:f>
              <xm:sqref>M1851</xm:sqref>
            </x14:sparkline>
            <x14:sparkline>
              <xm:f>Data!K1852:L1852</xm:f>
              <xm:sqref>M1852</xm:sqref>
            </x14:sparkline>
            <x14:sparkline>
              <xm:f>Data!K1853:L1853</xm:f>
              <xm:sqref>M1853</xm:sqref>
            </x14:sparkline>
            <x14:sparkline>
              <xm:f>Data!K1854:L1854</xm:f>
              <xm:sqref>M1854</xm:sqref>
            </x14:sparkline>
            <x14:sparkline>
              <xm:f>Data!K1855:L1855</xm:f>
              <xm:sqref>M1855</xm:sqref>
            </x14:sparkline>
            <x14:sparkline>
              <xm:f>Data!K1856:L1856</xm:f>
              <xm:sqref>M1856</xm:sqref>
            </x14:sparkline>
            <x14:sparkline>
              <xm:f>Data!K1857:L1857</xm:f>
              <xm:sqref>M1857</xm:sqref>
            </x14:sparkline>
            <x14:sparkline>
              <xm:f>Data!K1858:L1858</xm:f>
              <xm:sqref>M1858</xm:sqref>
            </x14:sparkline>
            <x14:sparkline>
              <xm:f>Data!K1859:L1859</xm:f>
              <xm:sqref>M1859</xm:sqref>
            </x14:sparkline>
            <x14:sparkline>
              <xm:f>Data!K1860:L1860</xm:f>
              <xm:sqref>M1860</xm:sqref>
            </x14:sparkline>
            <x14:sparkline>
              <xm:f>Data!K1861:L1861</xm:f>
              <xm:sqref>M1861</xm:sqref>
            </x14:sparkline>
            <x14:sparkline>
              <xm:f>Data!K1862:L1862</xm:f>
              <xm:sqref>M1862</xm:sqref>
            </x14:sparkline>
            <x14:sparkline>
              <xm:f>Data!K1863:L1863</xm:f>
              <xm:sqref>M1863</xm:sqref>
            </x14:sparkline>
            <x14:sparkline>
              <xm:f>Data!K1864:L1864</xm:f>
              <xm:sqref>M1864</xm:sqref>
            </x14:sparkline>
            <x14:sparkline>
              <xm:f>Data!K1865:L1865</xm:f>
              <xm:sqref>M1865</xm:sqref>
            </x14:sparkline>
            <x14:sparkline>
              <xm:f>Data!K1866:L1866</xm:f>
              <xm:sqref>M1866</xm:sqref>
            </x14:sparkline>
            <x14:sparkline>
              <xm:f>Data!K1867:L1867</xm:f>
              <xm:sqref>M1867</xm:sqref>
            </x14:sparkline>
            <x14:sparkline>
              <xm:f>Data!K1868:L1868</xm:f>
              <xm:sqref>M1868</xm:sqref>
            </x14:sparkline>
            <x14:sparkline>
              <xm:f>Data!K1869:L1869</xm:f>
              <xm:sqref>M1869</xm:sqref>
            </x14:sparkline>
            <x14:sparkline>
              <xm:f>Data!K1870:L1870</xm:f>
              <xm:sqref>M1870</xm:sqref>
            </x14:sparkline>
            <x14:sparkline>
              <xm:f>Data!K1871:L1871</xm:f>
              <xm:sqref>M1871</xm:sqref>
            </x14:sparkline>
            <x14:sparkline>
              <xm:f>Data!K1872:L1872</xm:f>
              <xm:sqref>M1872</xm:sqref>
            </x14:sparkline>
            <x14:sparkline>
              <xm:f>Data!K1873:L1873</xm:f>
              <xm:sqref>M1873</xm:sqref>
            </x14:sparkline>
            <x14:sparkline>
              <xm:f>Data!K1874:L1874</xm:f>
              <xm:sqref>M1874</xm:sqref>
            </x14:sparkline>
            <x14:sparkline>
              <xm:f>Data!K1875:L1875</xm:f>
              <xm:sqref>M1875</xm:sqref>
            </x14:sparkline>
            <x14:sparkline>
              <xm:f>Data!K1876:L1876</xm:f>
              <xm:sqref>M1876</xm:sqref>
            </x14:sparkline>
            <x14:sparkline>
              <xm:f>Data!K1877:L1877</xm:f>
              <xm:sqref>M1877</xm:sqref>
            </x14:sparkline>
            <x14:sparkline>
              <xm:f>Data!K1878:L1878</xm:f>
              <xm:sqref>M1878</xm:sqref>
            </x14:sparkline>
            <x14:sparkline>
              <xm:f>Data!K1879:L1879</xm:f>
              <xm:sqref>M1879</xm:sqref>
            </x14:sparkline>
            <x14:sparkline>
              <xm:f>Data!K1880:L1880</xm:f>
              <xm:sqref>M1880</xm:sqref>
            </x14:sparkline>
            <x14:sparkline>
              <xm:f>Data!K1881:L1881</xm:f>
              <xm:sqref>M1881</xm:sqref>
            </x14:sparkline>
            <x14:sparkline>
              <xm:f>Data!K1882:L1882</xm:f>
              <xm:sqref>M1882</xm:sqref>
            </x14:sparkline>
            <x14:sparkline>
              <xm:f>Data!K1883:L1883</xm:f>
              <xm:sqref>M1883</xm:sqref>
            </x14:sparkline>
            <x14:sparkline>
              <xm:f>Data!K1884:L1884</xm:f>
              <xm:sqref>M1884</xm:sqref>
            </x14:sparkline>
            <x14:sparkline>
              <xm:f>Data!K1885:L1885</xm:f>
              <xm:sqref>M1885</xm:sqref>
            </x14:sparkline>
            <x14:sparkline>
              <xm:f>Data!K1886:L1886</xm:f>
              <xm:sqref>M1886</xm:sqref>
            </x14:sparkline>
            <x14:sparkline>
              <xm:f>Data!K1887:L1887</xm:f>
              <xm:sqref>M1887</xm:sqref>
            </x14:sparkline>
            <x14:sparkline>
              <xm:f>Data!K1888:L1888</xm:f>
              <xm:sqref>M1888</xm:sqref>
            </x14:sparkline>
            <x14:sparkline>
              <xm:f>Data!K1889:L1889</xm:f>
              <xm:sqref>M1889</xm:sqref>
            </x14:sparkline>
            <x14:sparkline>
              <xm:f>Data!K1890:L1890</xm:f>
              <xm:sqref>M1890</xm:sqref>
            </x14:sparkline>
            <x14:sparkline>
              <xm:f>Data!K1891:L1891</xm:f>
              <xm:sqref>M1891</xm:sqref>
            </x14:sparkline>
            <x14:sparkline>
              <xm:f>Data!K1892:L1892</xm:f>
              <xm:sqref>M1892</xm:sqref>
            </x14:sparkline>
            <x14:sparkline>
              <xm:f>Data!K1893:L1893</xm:f>
              <xm:sqref>M1893</xm:sqref>
            </x14:sparkline>
            <x14:sparkline>
              <xm:f>Data!K1894:L1894</xm:f>
              <xm:sqref>M1894</xm:sqref>
            </x14:sparkline>
            <x14:sparkline>
              <xm:f>Data!K1895:L1895</xm:f>
              <xm:sqref>M1895</xm:sqref>
            </x14:sparkline>
            <x14:sparkline>
              <xm:f>Data!K1896:L1896</xm:f>
              <xm:sqref>M1896</xm:sqref>
            </x14:sparkline>
            <x14:sparkline>
              <xm:f>Data!K1897:L1897</xm:f>
              <xm:sqref>M1897</xm:sqref>
            </x14:sparkline>
            <x14:sparkline>
              <xm:f>Data!K1898:L1898</xm:f>
              <xm:sqref>M1898</xm:sqref>
            </x14:sparkline>
            <x14:sparkline>
              <xm:f>Data!K1899:L1899</xm:f>
              <xm:sqref>M1899</xm:sqref>
            </x14:sparkline>
            <x14:sparkline>
              <xm:f>Data!K1900:L1900</xm:f>
              <xm:sqref>M1900</xm:sqref>
            </x14:sparkline>
            <x14:sparkline>
              <xm:f>Data!K1901:L1901</xm:f>
              <xm:sqref>M1901</xm:sqref>
            </x14:sparkline>
            <x14:sparkline>
              <xm:f>Data!K1902:L1902</xm:f>
              <xm:sqref>M1902</xm:sqref>
            </x14:sparkline>
            <x14:sparkline>
              <xm:f>Data!K1903:L1903</xm:f>
              <xm:sqref>M1903</xm:sqref>
            </x14:sparkline>
            <x14:sparkline>
              <xm:f>Data!K1904:L1904</xm:f>
              <xm:sqref>M1904</xm:sqref>
            </x14:sparkline>
            <x14:sparkline>
              <xm:f>Data!K1905:L1905</xm:f>
              <xm:sqref>M1905</xm:sqref>
            </x14:sparkline>
            <x14:sparkline>
              <xm:f>Data!K1906:L1906</xm:f>
              <xm:sqref>M1906</xm:sqref>
            </x14:sparkline>
            <x14:sparkline>
              <xm:f>Data!K1907:L1907</xm:f>
              <xm:sqref>M1907</xm:sqref>
            </x14:sparkline>
            <x14:sparkline>
              <xm:f>Data!K1908:L1908</xm:f>
              <xm:sqref>M1908</xm:sqref>
            </x14:sparkline>
            <x14:sparkline>
              <xm:f>Data!K1909:L1909</xm:f>
              <xm:sqref>M1909</xm:sqref>
            </x14:sparkline>
            <x14:sparkline>
              <xm:f>Data!K1910:L1910</xm:f>
              <xm:sqref>M1910</xm:sqref>
            </x14:sparkline>
            <x14:sparkline>
              <xm:f>Data!K1911:L1911</xm:f>
              <xm:sqref>M1911</xm:sqref>
            </x14:sparkline>
            <x14:sparkline>
              <xm:f>Data!K1912:L1912</xm:f>
              <xm:sqref>M1912</xm:sqref>
            </x14:sparkline>
            <x14:sparkline>
              <xm:f>Data!K1913:L1913</xm:f>
              <xm:sqref>M1913</xm:sqref>
            </x14:sparkline>
            <x14:sparkline>
              <xm:f>Data!K1914:L1914</xm:f>
              <xm:sqref>M1914</xm:sqref>
            </x14:sparkline>
            <x14:sparkline>
              <xm:f>Data!K1915:L1915</xm:f>
              <xm:sqref>M1915</xm:sqref>
            </x14:sparkline>
            <x14:sparkline>
              <xm:f>Data!K1916:L1916</xm:f>
              <xm:sqref>M1916</xm:sqref>
            </x14:sparkline>
            <x14:sparkline>
              <xm:f>Data!K1917:L1917</xm:f>
              <xm:sqref>M1917</xm:sqref>
            </x14:sparkline>
            <x14:sparkline>
              <xm:f>Data!K1918:L1918</xm:f>
              <xm:sqref>M1918</xm:sqref>
            </x14:sparkline>
            <x14:sparkline>
              <xm:f>Data!K1919:L1919</xm:f>
              <xm:sqref>M1919</xm:sqref>
            </x14:sparkline>
            <x14:sparkline>
              <xm:f>Data!K1920:L1920</xm:f>
              <xm:sqref>M1920</xm:sqref>
            </x14:sparkline>
            <x14:sparkline>
              <xm:f>Data!K1921:L1921</xm:f>
              <xm:sqref>M1921</xm:sqref>
            </x14:sparkline>
            <x14:sparkline>
              <xm:f>Data!K1922:L1922</xm:f>
              <xm:sqref>M1922</xm:sqref>
            </x14:sparkline>
            <x14:sparkline>
              <xm:f>Data!K1923:L1923</xm:f>
              <xm:sqref>M1923</xm:sqref>
            </x14:sparkline>
            <x14:sparkline>
              <xm:f>Data!K1924:L1924</xm:f>
              <xm:sqref>M1924</xm:sqref>
            </x14:sparkline>
            <x14:sparkline>
              <xm:f>Data!K1925:L1925</xm:f>
              <xm:sqref>M1925</xm:sqref>
            </x14:sparkline>
            <x14:sparkline>
              <xm:f>Data!K1926:L1926</xm:f>
              <xm:sqref>M1926</xm:sqref>
            </x14:sparkline>
            <x14:sparkline>
              <xm:f>Data!K1927:L1927</xm:f>
              <xm:sqref>M1927</xm:sqref>
            </x14:sparkline>
            <x14:sparkline>
              <xm:f>Data!K1928:L1928</xm:f>
              <xm:sqref>M1928</xm:sqref>
            </x14:sparkline>
            <x14:sparkline>
              <xm:f>Data!K1929:L1929</xm:f>
              <xm:sqref>M1929</xm:sqref>
            </x14:sparkline>
            <x14:sparkline>
              <xm:f>Data!K1930:L1930</xm:f>
              <xm:sqref>M1930</xm:sqref>
            </x14:sparkline>
            <x14:sparkline>
              <xm:f>Data!K1931:L1931</xm:f>
              <xm:sqref>M1931</xm:sqref>
            </x14:sparkline>
            <x14:sparkline>
              <xm:f>Data!K1932:L1932</xm:f>
              <xm:sqref>M1932</xm:sqref>
            </x14:sparkline>
            <x14:sparkline>
              <xm:f>Data!K1933:L1933</xm:f>
              <xm:sqref>M1933</xm:sqref>
            </x14:sparkline>
            <x14:sparkline>
              <xm:f>Data!K1934:L1934</xm:f>
              <xm:sqref>M1934</xm:sqref>
            </x14:sparkline>
            <x14:sparkline>
              <xm:f>Data!K1935:L1935</xm:f>
              <xm:sqref>M1935</xm:sqref>
            </x14:sparkline>
            <x14:sparkline>
              <xm:f>Data!K1936:L1936</xm:f>
              <xm:sqref>M1936</xm:sqref>
            </x14:sparkline>
            <x14:sparkline>
              <xm:f>Data!K1937:L1937</xm:f>
              <xm:sqref>M1937</xm:sqref>
            </x14:sparkline>
            <x14:sparkline>
              <xm:f>Data!K1938:L1938</xm:f>
              <xm:sqref>M1938</xm:sqref>
            </x14:sparkline>
            <x14:sparkline>
              <xm:f>Data!K1939:L1939</xm:f>
              <xm:sqref>M1939</xm:sqref>
            </x14:sparkline>
            <x14:sparkline>
              <xm:f>Data!K1940:L1940</xm:f>
              <xm:sqref>M1940</xm:sqref>
            </x14:sparkline>
            <x14:sparkline>
              <xm:f>Data!K1941:L1941</xm:f>
              <xm:sqref>M1941</xm:sqref>
            </x14:sparkline>
            <x14:sparkline>
              <xm:f>Data!K1942:L1942</xm:f>
              <xm:sqref>M1942</xm:sqref>
            </x14:sparkline>
            <x14:sparkline>
              <xm:f>Data!K1943:L1943</xm:f>
              <xm:sqref>M1943</xm:sqref>
            </x14:sparkline>
            <x14:sparkline>
              <xm:f>Data!K1944:L1944</xm:f>
              <xm:sqref>M1944</xm:sqref>
            </x14:sparkline>
            <x14:sparkline>
              <xm:f>Data!K1945:L1945</xm:f>
              <xm:sqref>M1945</xm:sqref>
            </x14:sparkline>
            <x14:sparkline>
              <xm:f>Data!K1946:L1946</xm:f>
              <xm:sqref>M1946</xm:sqref>
            </x14:sparkline>
            <x14:sparkline>
              <xm:f>Data!K1947:L1947</xm:f>
              <xm:sqref>M1947</xm:sqref>
            </x14:sparkline>
            <x14:sparkline>
              <xm:f>Data!K1948:L1948</xm:f>
              <xm:sqref>M1948</xm:sqref>
            </x14:sparkline>
            <x14:sparkline>
              <xm:f>Data!K1949:L1949</xm:f>
              <xm:sqref>M1949</xm:sqref>
            </x14:sparkline>
            <x14:sparkline>
              <xm:f>Data!K1950:L1950</xm:f>
              <xm:sqref>M1950</xm:sqref>
            </x14:sparkline>
            <x14:sparkline>
              <xm:f>Data!K1951:L1951</xm:f>
              <xm:sqref>M1951</xm:sqref>
            </x14:sparkline>
            <x14:sparkline>
              <xm:f>Data!K1952:L1952</xm:f>
              <xm:sqref>M1952</xm:sqref>
            </x14:sparkline>
            <x14:sparkline>
              <xm:f>Data!K1953:L1953</xm:f>
              <xm:sqref>M1953</xm:sqref>
            </x14:sparkline>
            <x14:sparkline>
              <xm:f>Data!K1954:L1954</xm:f>
              <xm:sqref>M1954</xm:sqref>
            </x14:sparkline>
            <x14:sparkline>
              <xm:f>Data!K1955:L1955</xm:f>
              <xm:sqref>M1955</xm:sqref>
            </x14:sparkline>
            <x14:sparkline>
              <xm:f>Data!K1956:L1956</xm:f>
              <xm:sqref>M1956</xm:sqref>
            </x14:sparkline>
            <x14:sparkline>
              <xm:f>Data!K1957:L1957</xm:f>
              <xm:sqref>M1957</xm:sqref>
            </x14:sparkline>
            <x14:sparkline>
              <xm:f>Data!K1958:L1958</xm:f>
              <xm:sqref>M1958</xm:sqref>
            </x14:sparkline>
            <x14:sparkline>
              <xm:f>Data!K1959:L1959</xm:f>
              <xm:sqref>M1959</xm:sqref>
            </x14:sparkline>
            <x14:sparkline>
              <xm:f>Data!K1960:L1960</xm:f>
              <xm:sqref>M1960</xm:sqref>
            </x14:sparkline>
            <x14:sparkline>
              <xm:f>Data!K1961:L1961</xm:f>
              <xm:sqref>M1961</xm:sqref>
            </x14:sparkline>
            <x14:sparkline>
              <xm:f>Data!K1962:L1962</xm:f>
              <xm:sqref>M1962</xm:sqref>
            </x14:sparkline>
            <x14:sparkline>
              <xm:f>Data!K1963:L1963</xm:f>
              <xm:sqref>M1963</xm:sqref>
            </x14:sparkline>
            <x14:sparkline>
              <xm:f>Data!K1964:L1964</xm:f>
              <xm:sqref>M1964</xm:sqref>
            </x14:sparkline>
            <x14:sparkline>
              <xm:f>Data!K1965:L1965</xm:f>
              <xm:sqref>M1965</xm:sqref>
            </x14:sparkline>
            <x14:sparkline>
              <xm:f>Data!K1966:L1966</xm:f>
              <xm:sqref>M1966</xm:sqref>
            </x14:sparkline>
            <x14:sparkline>
              <xm:f>Data!K1967:L1967</xm:f>
              <xm:sqref>M1967</xm:sqref>
            </x14:sparkline>
            <x14:sparkline>
              <xm:f>Data!K1968:L1968</xm:f>
              <xm:sqref>M1968</xm:sqref>
            </x14:sparkline>
            <x14:sparkline>
              <xm:f>Data!K1969:L1969</xm:f>
              <xm:sqref>M1969</xm:sqref>
            </x14:sparkline>
            <x14:sparkline>
              <xm:f>Data!K1970:L1970</xm:f>
              <xm:sqref>M1970</xm:sqref>
            </x14:sparkline>
            <x14:sparkline>
              <xm:f>Data!K1971:L1971</xm:f>
              <xm:sqref>M1971</xm:sqref>
            </x14:sparkline>
            <x14:sparkline>
              <xm:f>Data!K1972:L1972</xm:f>
              <xm:sqref>M1972</xm:sqref>
            </x14:sparkline>
            <x14:sparkline>
              <xm:f>Data!K1973:L1973</xm:f>
              <xm:sqref>M1973</xm:sqref>
            </x14:sparkline>
            <x14:sparkline>
              <xm:f>Data!K1974:L1974</xm:f>
              <xm:sqref>M1974</xm:sqref>
            </x14:sparkline>
            <x14:sparkline>
              <xm:f>Data!K1975:L1975</xm:f>
              <xm:sqref>M1975</xm:sqref>
            </x14:sparkline>
            <x14:sparkline>
              <xm:f>Data!K1976:L1976</xm:f>
              <xm:sqref>M1976</xm:sqref>
            </x14:sparkline>
            <x14:sparkline>
              <xm:f>Data!K1977:L1977</xm:f>
              <xm:sqref>M1977</xm:sqref>
            </x14:sparkline>
            <x14:sparkline>
              <xm:f>Data!K1978:L1978</xm:f>
              <xm:sqref>M1978</xm:sqref>
            </x14:sparkline>
            <x14:sparkline>
              <xm:f>Data!K1979:L1979</xm:f>
              <xm:sqref>M1979</xm:sqref>
            </x14:sparkline>
            <x14:sparkline>
              <xm:f>Data!K1980:L1980</xm:f>
              <xm:sqref>M1980</xm:sqref>
            </x14:sparkline>
            <x14:sparkline>
              <xm:f>Data!K1981:L1981</xm:f>
              <xm:sqref>M1981</xm:sqref>
            </x14:sparkline>
            <x14:sparkline>
              <xm:f>Data!K1982:L1982</xm:f>
              <xm:sqref>M1982</xm:sqref>
            </x14:sparkline>
            <x14:sparkline>
              <xm:f>Data!K1983:L1983</xm:f>
              <xm:sqref>M1983</xm:sqref>
            </x14:sparkline>
            <x14:sparkline>
              <xm:f>Data!K1984:L1984</xm:f>
              <xm:sqref>M1984</xm:sqref>
            </x14:sparkline>
            <x14:sparkline>
              <xm:f>Data!K1985:L1985</xm:f>
              <xm:sqref>M1985</xm:sqref>
            </x14:sparkline>
            <x14:sparkline>
              <xm:f>Data!K1986:L1986</xm:f>
              <xm:sqref>M1986</xm:sqref>
            </x14:sparkline>
            <x14:sparkline>
              <xm:f>Data!K1987:L1987</xm:f>
              <xm:sqref>M1987</xm:sqref>
            </x14:sparkline>
            <x14:sparkline>
              <xm:f>Data!K1988:L1988</xm:f>
              <xm:sqref>M1988</xm:sqref>
            </x14:sparkline>
            <x14:sparkline>
              <xm:f>Data!K1989:L1989</xm:f>
              <xm:sqref>M1989</xm:sqref>
            </x14:sparkline>
            <x14:sparkline>
              <xm:f>Data!K1990:L1990</xm:f>
              <xm:sqref>M1990</xm:sqref>
            </x14:sparkline>
            <x14:sparkline>
              <xm:f>Data!K1991:L1991</xm:f>
              <xm:sqref>M1991</xm:sqref>
            </x14:sparkline>
            <x14:sparkline>
              <xm:f>Data!K1992:L1992</xm:f>
              <xm:sqref>M1992</xm:sqref>
            </x14:sparkline>
            <x14:sparkline>
              <xm:f>Data!K1993:L1993</xm:f>
              <xm:sqref>M1993</xm:sqref>
            </x14:sparkline>
            <x14:sparkline>
              <xm:f>Data!K1994:L1994</xm:f>
              <xm:sqref>M1994</xm:sqref>
            </x14:sparkline>
            <x14:sparkline>
              <xm:f>Data!K1995:L1995</xm:f>
              <xm:sqref>M1995</xm:sqref>
            </x14:sparkline>
            <x14:sparkline>
              <xm:f>Data!K1996:L1996</xm:f>
              <xm:sqref>M1996</xm:sqref>
            </x14:sparkline>
            <x14:sparkline>
              <xm:f>Data!K1997:L1997</xm:f>
              <xm:sqref>M1997</xm:sqref>
            </x14:sparkline>
            <x14:sparkline>
              <xm:f>Data!K1998:L1998</xm:f>
              <xm:sqref>M1998</xm:sqref>
            </x14:sparkline>
            <x14:sparkline>
              <xm:f>Data!K1999:L1999</xm:f>
              <xm:sqref>M1999</xm:sqref>
            </x14:sparkline>
            <x14:sparkline>
              <xm:f>Data!K2000:L2000</xm:f>
              <xm:sqref>M2000</xm:sqref>
            </x14:sparkline>
            <x14:sparkline>
              <xm:f>Data!K2001:L2001</xm:f>
              <xm:sqref>M2001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928C-272F-4E27-9097-46537789966E}">
  <dimension ref="C2:D5"/>
  <sheetViews>
    <sheetView workbookViewId="0">
      <selection activeCell="D3" sqref="D3:D5"/>
    </sheetView>
  </sheetViews>
  <sheetFormatPr defaultRowHeight="15"/>
  <cols>
    <col min="3" max="3" width="14.5703125" bestFit="1" customWidth="1"/>
  </cols>
  <sheetData>
    <row r="2" spans="3:4">
      <c r="C2" s="3" t="s">
        <v>36</v>
      </c>
      <c r="D2" s="3" t="s">
        <v>1600</v>
      </c>
    </row>
    <row r="3" spans="3:4">
      <c r="C3" s="3" t="s">
        <v>53</v>
      </c>
      <c r="D3" s="3" t="s">
        <v>1601</v>
      </c>
    </row>
    <row r="4" spans="3:4">
      <c r="C4" s="3" t="s">
        <v>62</v>
      </c>
      <c r="D4" s="3" t="s">
        <v>1602</v>
      </c>
    </row>
    <row r="5" spans="3:4">
      <c r="C5" s="3" t="s">
        <v>76</v>
      </c>
      <c r="D5" s="3" t="s">
        <v>1603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3c1280-4834-421b-8186-147e51489707">
      <Terms xmlns="http://schemas.microsoft.com/office/infopath/2007/PartnerControls"/>
    </lcf76f155ced4ddcb4097134ff3c332f>
    <TaxCatchAll xmlns="75977663-49d0-4bbc-9649-85c7a01dc33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C65E8A91759B4DB7AACDDCF8C0A3A2" ma:contentTypeVersion="12" ma:contentTypeDescription="Create a new document." ma:contentTypeScope="" ma:versionID="6d1625f1ace28e95756951b7bd8dfae7">
  <xsd:schema xmlns:xsd="http://www.w3.org/2001/XMLSchema" xmlns:xs="http://www.w3.org/2001/XMLSchema" xmlns:p="http://schemas.microsoft.com/office/2006/metadata/properties" xmlns:ns2="d43c1280-4834-421b-8186-147e51489707" xmlns:ns3="75977663-49d0-4bbc-9649-85c7a01dc337" targetNamespace="http://schemas.microsoft.com/office/2006/metadata/properties" ma:root="true" ma:fieldsID="49504f467099024cfb211f012cbaa934" ns2:_="" ns3:_="">
    <xsd:import namespace="d43c1280-4834-421b-8186-147e51489707"/>
    <xsd:import namespace="75977663-49d0-4bbc-9649-85c7a01d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3c1280-4834-421b-8186-147e51489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0513edf-9d01-408c-8f50-b47e619fd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7663-49d0-4bbc-9649-85c7a01dc33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fc99d2c-acb5-40d1-934b-c6c4c598f047}" ma:internalName="TaxCatchAll" ma:showField="CatchAllData" ma:web="75977663-49d0-4bbc-9649-85c7a01dc3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A3BA69-B771-487B-ACE4-BFDB4438C842}"/>
</file>

<file path=customXml/itemProps2.xml><?xml version="1.0" encoding="utf-8"?>
<ds:datastoreItem xmlns:ds="http://schemas.openxmlformats.org/officeDocument/2006/customXml" ds:itemID="{F59364FA-12EE-4A51-89A7-4D0BE7382E5F}"/>
</file>

<file path=customXml/itemProps3.xml><?xml version="1.0" encoding="utf-8"?>
<ds:datastoreItem xmlns:ds="http://schemas.openxmlformats.org/officeDocument/2006/customXml" ds:itemID="{66D913BA-3E09-4768-83BD-A0FD667E92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ismail</dc:creator>
  <cp:keywords/>
  <dc:description/>
  <cp:lastModifiedBy>Norhanshaban869</cp:lastModifiedBy>
  <cp:revision/>
  <dcterms:created xsi:type="dcterms:W3CDTF">2023-12-09T16:41:50Z</dcterms:created>
  <dcterms:modified xsi:type="dcterms:W3CDTF">2024-01-31T13:34:00Z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0x0101006FC65E8A91759B4DB7AACDDCF8C0A3A2</vt:lpwstr>
  </property>
  <property fmtid="{D5CDD505-2E9C-101B-9397-08002B2CF9AE}" pid="3" name="MediaServiceImageTags">
    <vt:lpwstr/>
  </property>
</Properties>
</file>