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gur.demir\Downloads\"/>
    </mc:Choice>
  </mc:AlternateContent>
  <xr:revisionPtr revIDLastSave="0" documentId="13_ncr:1_{515690C5-6B5F-48BF-B4D2-DE065DA06BD3}" xr6:coauthVersionLast="47" xr6:coauthVersionMax="47" xr10:uidLastSave="{00000000-0000-0000-0000-000000000000}"/>
  <bookViews>
    <workbookView xWindow="-28920" yWindow="-120" windowWidth="29040" windowHeight="15840" tabRatio="599" activeTab="2" xr2:uid="{00000000-000D-0000-FFFF-FFFF00000000}"/>
  </bookViews>
  <sheets>
    <sheet name="İYER" sheetId="1" r:id="rId1"/>
    <sheet name="Kullanılacak Makineler" sheetId="10" state="hidden" r:id="rId2"/>
    <sheet name="Hesaplama" sheetId="3" r:id="rId3"/>
    <sheet name="AYLAR" sheetId="19" state="hidden" r:id="rId4"/>
    <sheet name="Formüller" sheetId="4" state="hidden" r:id="rId5"/>
    <sheet name="AKT_Piv" sheetId="7" state="hidden" r:id="rId6"/>
    <sheet name="Sayfa1" sheetId="11" state="hidden" r:id="rId7"/>
    <sheet name="Bursa Masraf Yerleri" sheetId="12" state="hidden" r:id="rId8"/>
    <sheet name="Detay Maliyet" sheetId="14" state="hidden" r:id="rId9"/>
    <sheet name="Detay Maliyet_Aspower" sheetId="16" state="hidden" r:id="rId10"/>
    <sheet name="ÖZET" sheetId="17" state="hidden" r:id="rId11"/>
  </sheets>
  <definedNames>
    <definedName name="_xlnm._FilterDatabase" localSheetId="5" hidden="1">AKT_Piv!$A$1:$F$189</definedName>
    <definedName name="_xlnm._FilterDatabase" localSheetId="2" hidden="1">Hesaplama!$A$1:$AN$2</definedName>
    <definedName name="_xlnm._FilterDatabase" localSheetId="0" hidden="1">İYER!$A$1:$BB$2</definedName>
    <definedName name="_xlchart.v1.0" hidden="1">AYLAR!$M$9:$M$15</definedName>
    <definedName name="_xlchart.v1.1" hidden="1">AYLAR!$N$8</definedName>
    <definedName name="_xlchart.v1.2" hidden="1">AYLAR!$N$9:$N$15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S2" i="3" s="1"/>
  <c r="H2" i="3"/>
  <c r="I2" i="3"/>
  <c r="J2" i="3" s="1"/>
  <c r="L2" i="3"/>
  <c r="N2" i="3"/>
  <c r="O2" i="3"/>
  <c r="AK2" i="3"/>
  <c r="AM2" i="3"/>
  <c r="AN2" i="3"/>
  <c r="O15" i="19"/>
  <c r="Z2" i="3" l="1"/>
  <c r="R2" i="3"/>
  <c r="X2" i="3"/>
  <c r="Y2" i="3"/>
  <c r="Q2" i="3"/>
  <c r="W2" i="3"/>
  <c r="V2" i="3"/>
  <c r="U2" i="3"/>
  <c r="T2" i="3"/>
  <c r="O9" i="19"/>
  <c r="O10" i="19" s="1"/>
  <c r="O11" i="19" s="1"/>
  <c r="O12" i="19" s="1"/>
  <c r="O13" i="19" s="1"/>
  <c r="O14" i="19" s="1"/>
  <c r="AA2" i="3" l="1"/>
  <c r="AC2" i="3" s="1"/>
  <c r="P2" i="3" s="1"/>
  <c r="H49" i="16" l="1"/>
  <c r="H48" i="16"/>
  <c r="H46" i="16"/>
  <c r="H45" i="16"/>
  <c r="I44" i="16"/>
  <c r="H44" i="16"/>
  <c r="I43" i="16"/>
  <c r="I50" i="16" s="1"/>
  <c r="H43" i="16"/>
  <c r="H50" i="16" s="1"/>
  <c r="C3" i="17" s="1"/>
  <c r="H35" i="16"/>
  <c r="H34" i="16"/>
  <c r="H32" i="16"/>
  <c r="H31" i="16"/>
  <c r="H30" i="16"/>
  <c r="H29" i="16"/>
  <c r="I28" i="16"/>
  <c r="I36" i="16" s="1"/>
  <c r="H28" i="16"/>
  <c r="I27" i="16"/>
  <c r="H27" i="16"/>
  <c r="H36" i="16" s="1"/>
  <c r="B3" i="17" s="1"/>
  <c r="H19" i="16"/>
  <c r="H18" i="16"/>
  <c r="H17" i="16"/>
  <c r="H21" i="16" s="1"/>
  <c r="D3" i="17" s="1"/>
  <c r="H10" i="16"/>
  <c r="H9" i="16"/>
  <c r="H7" i="16"/>
  <c r="H6" i="16"/>
  <c r="H5" i="16"/>
  <c r="H4" i="16"/>
  <c r="I3" i="16"/>
  <c r="I11" i="16" s="1"/>
  <c r="E3" i="17" s="1"/>
  <c r="G3" i="16"/>
  <c r="H3" i="16" s="1"/>
  <c r="I2" i="16"/>
  <c r="H2" i="16"/>
  <c r="H11" i="16" s="1"/>
  <c r="A3" i="17" s="1"/>
  <c r="S9" i="14"/>
  <c r="S8" i="14"/>
  <c r="S6" i="14"/>
  <c r="S5" i="14"/>
  <c r="S4" i="14"/>
  <c r="T3" i="14"/>
  <c r="S3" i="14"/>
  <c r="T2" i="14"/>
  <c r="R2" i="14"/>
  <c r="S2" i="14" s="1"/>
  <c r="H20" i="14"/>
  <c r="H18" i="14"/>
  <c r="H17" i="14"/>
  <c r="H16" i="14"/>
  <c r="I2" i="14"/>
  <c r="I3" i="14"/>
  <c r="G2" i="14"/>
  <c r="H2" i="14" s="1"/>
  <c r="G3" i="14"/>
  <c r="H9" i="14"/>
  <c r="H8" i="14"/>
  <c r="H6" i="14"/>
  <c r="H5" i="14"/>
  <c r="H4" i="14"/>
  <c r="H3" i="14"/>
  <c r="S10" i="14" l="1"/>
  <c r="H10" i="14"/>
</calcChain>
</file>

<file path=xl/sharedStrings.xml><?xml version="1.0" encoding="utf-8"?>
<sst xmlns="http://schemas.openxmlformats.org/spreadsheetml/2006/main" count="4668" uniqueCount="612">
  <si>
    <t>0001</t>
  </si>
  <si>
    <t>009</t>
  </si>
  <si>
    <t>ZAP1</t>
  </si>
  <si>
    <t>DISC</t>
  </si>
  <si>
    <t>ZMAL01</t>
  </si>
  <si>
    <t>DAK</t>
  </si>
  <si>
    <t>EDIS</t>
  </si>
  <si>
    <t>ENER</t>
  </si>
  <si>
    <t>ZMAL03</t>
  </si>
  <si>
    <t>AMOR</t>
  </si>
  <si>
    <t>ZMAL02</t>
  </si>
  <si>
    <t>GURG</t>
  </si>
  <si>
    <t>1000203001</t>
  </si>
  <si>
    <t>Plastik Enjeksiyon</t>
  </si>
  <si>
    <t>1000210001</t>
  </si>
  <si>
    <t>Dövme İmalat</t>
  </si>
  <si>
    <t>1000208001</t>
  </si>
  <si>
    <t>Boya (Elektrostatik)</t>
  </si>
  <si>
    <t>1000209001</t>
  </si>
  <si>
    <t>Paket/Takım Mon/Depo</t>
  </si>
  <si>
    <t>1000209005</t>
  </si>
  <si>
    <t>Tamir Takımı Urtm</t>
  </si>
  <si>
    <t>1000204004</t>
  </si>
  <si>
    <t>Montaj-İmalat</t>
  </si>
  <si>
    <t>1000202004</t>
  </si>
  <si>
    <t>Hidrolik Pres</t>
  </si>
  <si>
    <t>1000211003</t>
  </si>
  <si>
    <t>Kabin Körüğü Montaj</t>
  </si>
  <si>
    <t>1000206001</t>
  </si>
  <si>
    <t>Kabin Körüğü</t>
  </si>
  <si>
    <t>1000206002</t>
  </si>
  <si>
    <t>Süspansiyon Körüğü</t>
  </si>
  <si>
    <t>1000205001</t>
  </si>
  <si>
    <t>Rot &amp; V Kolu Montaj</t>
  </si>
  <si>
    <t>1000204002</t>
  </si>
  <si>
    <t>Kauçuk Enjeksiyon</t>
  </si>
  <si>
    <t>1000208002</t>
  </si>
  <si>
    <t>Alkali/Çinko Kaplama</t>
  </si>
  <si>
    <t>1000201001</t>
  </si>
  <si>
    <t>Tornalama</t>
  </si>
  <si>
    <t>1000201004</t>
  </si>
  <si>
    <t>Talaşlı Diğer</t>
  </si>
  <si>
    <t>ENER1</t>
  </si>
  <si>
    <t>ZMAL04</t>
  </si>
  <si>
    <t>1000201003</t>
  </si>
  <si>
    <t>Isıl İşlem</t>
  </si>
  <si>
    <t>1000202003</t>
  </si>
  <si>
    <t>Eksantrik Pres</t>
  </si>
  <si>
    <t>1000204003</t>
  </si>
  <si>
    <t>Çapak Alma</t>
  </si>
  <si>
    <t>1000211001</t>
  </si>
  <si>
    <t>Amortisör Üretim</t>
  </si>
  <si>
    <t>1000208006</t>
  </si>
  <si>
    <t>Chemosil Boyama</t>
  </si>
  <si>
    <t>1000208004</t>
  </si>
  <si>
    <t>Yaş Boya</t>
  </si>
  <si>
    <t>1000207001</t>
  </si>
  <si>
    <t>Hamurhane</t>
  </si>
  <si>
    <t>1000201002</t>
  </si>
  <si>
    <t>Frezeleme</t>
  </si>
  <si>
    <t>1000208005</t>
  </si>
  <si>
    <t>Yağ-Kumlama</t>
  </si>
  <si>
    <t>1000212002</t>
  </si>
  <si>
    <t>Alüminyum Enj. Üreti</t>
  </si>
  <si>
    <t>1000208003</t>
  </si>
  <si>
    <t>Fosfat Kaplama</t>
  </si>
  <si>
    <t>1000205002</t>
  </si>
  <si>
    <t>HS Fabrika</t>
  </si>
  <si>
    <t>1000202001</t>
  </si>
  <si>
    <t>Kaynak</t>
  </si>
  <si>
    <t>1000204001</t>
  </si>
  <si>
    <t>Kauçuk Kompresyon</t>
  </si>
  <si>
    <t>1000202002</t>
  </si>
  <si>
    <t>Sac Talaşlı İşleme</t>
  </si>
  <si>
    <t>1000202005</t>
  </si>
  <si>
    <t>Çapak Alma Sac</t>
  </si>
  <si>
    <t>116</t>
  </si>
  <si>
    <t>FREZE TEZGAHI (CNC YATAY)</t>
  </si>
  <si>
    <t>ZMAL05</t>
  </si>
  <si>
    <t>DISC1</t>
  </si>
  <si>
    <t>EDIS1</t>
  </si>
  <si>
    <t>GURG1</t>
  </si>
  <si>
    <t>1000209004</t>
  </si>
  <si>
    <t>Orjinal Ürün Sevkiya</t>
  </si>
  <si>
    <t>1000211002</t>
  </si>
  <si>
    <t>Amortisör Kaynak Hat</t>
  </si>
  <si>
    <t>1000212001</t>
  </si>
  <si>
    <t>Alüminyum Diğer</t>
  </si>
  <si>
    <t>AMOR1</t>
  </si>
  <si>
    <t>MEP-01</t>
  </si>
  <si>
    <t>1000211004</t>
  </si>
  <si>
    <t>Amortisör Boya</t>
  </si>
  <si>
    <t>1000202006</t>
  </si>
  <si>
    <t>Lazer Kesim</t>
  </si>
  <si>
    <t>İşyeri</t>
  </si>
  <si>
    <t>Kısa tanım</t>
  </si>
  <si>
    <t>Maliyet hesaplama no</t>
  </si>
  <si>
    <t>İşyeri türü</t>
  </si>
  <si>
    <t>Plan kullanımı</t>
  </si>
  <si>
    <t>Sorumlu kişi</t>
  </si>
  <si>
    <t>Standart değer ahtr.</t>
  </si>
  <si>
    <t>1.Parametre ÖB</t>
  </si>
  <si>
    <t>2.Parametre ÖB</t>
  </si>
  <si>
    <t>3.Parametre ÖB</t>
  </si>
  <si>
    <t>4.Parametre ÖB</t>
  </si>
  <si>
    <t>5.Parametre ÖB</t>
  </si>
  <si>
    <t>6.Parametre ÖB</t>
  </si>
  <si>
    <t>Enerji Katsayısı</t>
  </si>
  <si>
    <t>Hazırlık süresi</t>
  </si>
  <si>
    <t>İşleme süresi</t>
  </si>
  <si>
    <t>Hazırlık kapasite ihtiyaçları iç.formül</t>
  </si>
  <si>
    <t>İşleme kapasite ihtiyaçları formülü</t>
  </si>
  <si>
    <t>Kapasite türü</t>
  </si>
  <si>
    <t>Fabrika takvimi</t>
  </si>
  <si>
    <t>Kapasite temel brm.</t>
  </si>
  <si>
    <t>Kapasite sorumlu planlayıcısı</t>
  </si>
  <si>
    <t>Vardiya gruplaması</t>
  </si>
  <si>
    <t>Kapasite kullanımı</t>
  </si>
  <si>
    <t>Etkin versiyon</t>
  </si>
  <si>
    <t>Mnf.kapasite sayısı</t>
  </si>
  <si>
    <t>1.Akt.Türü</t>
  </si>
  <si>
    <t>1.Akt.Formül</t>
  </si>
  <si>
    <t>1.Akt.ÖB</t>
  </si>
  <si>
    <t>2.Akt.Türü</t>
  </si>
  <si>
    <t>2.Akt.Formül</t>
  </si>
  <si>
    <t>2.Akt.ÖB</t>
  </si>
  <si>
    <t>3.Akt.Türü</t>
  </si>
  <si>
    <t>3.Akt.Formül</t>
  </si>
  <si>
    <t>3.Akt.ÖB</t>
  </si>
  <si>
    <t>4.Akt.Türü</t>
  </si>
  <si>
    <t>4.Akt.Formül</t>
  </si>
  <si>
    <t>4.Akt.ÖB</t>
  </si>
  <si>
    <t>5.Akt.Türü</t>
  </si>
  <si>
    <t>5.Akt.Formül</t>
  </si>
  <si>
    <t>5.Akt.ÖB</t>
  </si>
  <si>
    <t>Masraf yeri</t>
  </si>
  <si>
    <t>Mas.Yeri Tnm</t>
  </si>
  <si>
    <t>Yer</t>
  </si>
  <si>
    <t>Msf.yeri kısa metni</t>
  </si>
  <si>
    <t>Aktivite türü</t>
  </si>
  <si>
    <t>Akt.tipi kısa metni</t>
  </si>
  <si>
    <t>Br. Fiyat</t>
  </si>
  <si>
    <t>Nesne para birimi</t>
  </si>
  <si>
    <t>Amortisman Aktivites</t>
  </si>
  <si>
    <t>TRY</t>
  </si>
  <si>
    <t>Direkt İşçilik Aktiv</t>
  </si>
  <si>
    <t>Endirekt İşçilik Akt</t>
  </si>
  <si>
    <t>Enerji Aktivitesi</t>
  </si>
  <si>
    <t>Genel Üretim Akt.</t>
  </si>
  <si>
    <t>Enerji Aktivitesi-KG</t>
  </si>
  <si>
    <t>Direkt İşçilikAkt-KG</t>
  </si>
  <si>
    <t>End İşçilikAkt-KG</t>
  </si>
  <si>
    <t>Genel Üretim Akt.-KG</t>
  </si>
  <si>
    <t>Amortisman Akt-KG</t>
  </si>
  <si>
    <t>Malzeme Kodu</t>
  </si>
  <si>
    <t>İş Yeri Kodu</t>
  </si>
  <si>
    <t>Operasyon İsmi</t>
  </si>
  <si>
    <t>İş Yeri Masraf Yeri</t>
  </si>
  <si>
    <t>DISC ₺</t>
  </si>
  <si>
    <t>EDIS ₺</t>
  </si>
  <si>
    <t>ENER ₺</t>
  </si>
  <si>
    <t>ENER1 ₺</t>
  </si>
  <si>
    <t>GURG ₺</t>
  </si>
  <si>
    <t>GURG1 ₺</t>
  </si>
  <si>
    <t>AMOR ₺</t>
  </si>
  <si>
    <t>AMOR1 ₺</t>
  </si>
  <si>
    <t>Toplam Operasyon Maliyeti ₺</t>
  </si>
  <si>
    <t>Maliyet Sorumlusu</t>
  </si>
  <si>
    <t>DISC -&gt; Direkt İşçilik</t>
  </si>
  <si>
    <t>EDIS -&gt; Endirekt İşçilik</t>
  </si>
  <si>
    <t>ENER -&gt; Enerji</t>
  </si>
  <si>
    <t>GURG -&gt; Genel Üretim Giderleri</t>
  </si>
  <si>
    <t>AMOR -&gt; Amortisman ( Üst yönetim kararıyla bu aktivitenin maliyeti ''sıfır'' alınıyor.)</t>
  </si>
  <si>
    <t>Mal.: İşçilik süresi</t>
  </si>
  <si>
    <t>Mal.: Makine sü.-kwh</t>
  </si>
  <si>
    <t>Mal.: Makine süresi</t>
  </si>
  <si>
    <t>( Hzrl.sü. + İşçilik sü. * İşlem miktarı ) / Tbn.miktar</t>
  </si>
  <si>
    <t>Makine süresi * İşlem miktarı * ENERJİ KS / Tbn.miktar</t>
  </si>
  <si>
    <t>Makine süresi * İşlem miktarı / Tbn.miktar</t>
  </si>
  <si>
    <t>ağırlık</t>
  </si>
  <si>
    <t>Mal.: KG Üretim Mikt</t>
  </si>
  <si>
    <t>Mal.:KG Ürt.Mikt.enr</t>
  </si>
  <si>
    <t>Ağırlık * İşlem miktarı / Tbn.miktar</t>
  </si>
  <si>
    <t>Ağırlık * ENERJİ KS * İşlem miktarı / Tbn.miktar</t>
  </si>
  <si>
    <t>Satır Etiketleri</t>
  </si>
  <si>
    <t>(boş)</t>
  </si>
  <si>
    <t>Genel Toplam</t>
  </si>
  <si>
    <t xml:space="preserve"> </t>
  </si>
  <si>
    <t>Toplam AMOR</t>
  </si>
  <si>
    <t>Toplam AMOR1</t>
  </si>
  <si>
    <t>Toplam DISC</t>
  </si>
  <si>
    <t>Toplam DISC1</t>
  </si>
  <si>
    <t>Toplam EDIS</t>
  </si>
  <si>
    <t>Toplam EDIS1</t>
  </si>
  <si>
    <t>Toplam ENER</t>
  </si>
  <si>
    <t>Toplam ENER1</t>
  </si>
  <si>
    <t>Toplam GURG</t>
  </si>
  <si>
    <t>Toplam GURG1</t>
  </si>
  <si>
    <t>0010</t>
  </si>
  <si>
    <t>DISC1 ₺</t>
  </si>
  <si>
    <t>EDIS1 ₺</t>
  </si>
  <si>
    <t>URDEMIR</t>
  </si>
  <si>
    <t>DISC1 -&gt; Direkt İşçilik</t>
  </si>
  <si>
    <t>EDIS1 -&gt; Endirekt İşçilik</t>
  </si>
  <si>
    <t>ENER5 -&gt; Enerji</t>
  </si>
  <si>
    <t>GURG2 -&gt; Genel Üretim Giderleri</t>
  </si>
  <si>
    <t>AMOR4 -&gt; Amortisman ( Üst yönetim kararıyla bu aktivitenin maliyeti ''sıfır'' alınıyor.)</t>
  </si>
  <si>
    <t>Net Ağırlık
Kg</t>
  </si>
  <si>
    <t>Brüt Ağırlık
Kg</t>
  </si>
  <si>
    <t>F</t>
  </si>
  <si>
    <t>900.01593</t>
  </si>
  <si>
    <t>ALÜMİNYUM ENJEKSİYON</t>
  </si>
  <si>
    <t>H22.0208.0001</t>
  </si>
  <si>
    <t>Alüminyum Külçe ETİAL 160 Kalite</t>
  </si>
  <si>
    <t>DOLAR / TL</t>
  </si>
  <si>
    <t>900.03072</t>
  </si>
  <si>
    <t>Hammadde
USD/Kg</t>
  </si>
  <si>
    <t>Hurda
USD/Kg</t>
  </si>
  <si>
    <t>Toplam
USD</t>
  </si>
  <si>
    <t>900.10824</t>
  </si>
  <si>
    <t>Operasyon Maliyeti USD</t>
  </si>
  <si>
    <t>H04.1118.B091</t>
  </si>
  <si>
    <t>1118.B091</t>
  </si>
  <si>
    <t>900.01559</t>
  </si>
  <si>
    <t>setup</t>
  </si>
  <si>
    <t>094.012-51</t>
  </si>
  <si>
    <t>094.084-50</t>
  </si>
  <si>
    <t>E</t>
  </si>
  <si>
    <t>094.012-51_ÜA</t>
  </si>
  <si>
    <t>Birim
USD</t>
  </si>
  <si>
    <t>Hammadde Kodu
Bileşen Kodu</t>
  </si>
  <si>
    <t>Hammadde Metni
Bileşen Metni</t>
  </si>
  <si>
    <t>094.084-50_ÜA</t>
  </si>
  <si>
    <t>900.10864</t>
  </si>
  <si>
    <t>015.330-50</t>
  </si>
  <si>
    <t>096.2663-50</t>
  </si>
  <si>
    <t>096.2663-50_ÜA</t>
  </si>
  <si>
    <t>094.084-50_H04.1118.A810</t>
  </si>
  <si>
    <t>094.084-50_1118.A810</t>
  </si>
  <si>
    <t>Taban
Miktar</t>
  </si>
  <si>
    <t>Makine
Süresi (dk)</t>
  </si>
  <si>
    <t>İşçilik 
Süresi (dk)</t>
  </si>
  <si>
    <t>900.00456-50</t>
  </si>
  <si>
    <t>900.00654-50</t>
  </si>
  <si>
    <t>Conta</t>
  </si>
  <si>
    <t>900.00455-50</t>
  </si>
  <si>
    <t>Toplam Maliyet
USD</t>
  </si>
  <si>
    <t>Op. Sırası</t>
  </si>
  <si>
    <t>Ener
Kat.S.</t>
  </si>
  <si>
    <t>Setup
(dk)</t>
  </si>
  <si>
    <t>900.00676-52</t>
  </si>
  <si>
    <t>900.00676-52_1119.C917</t>
  </si>
  <si>
    <t>900.00675-52</t>
  </si>
  <si>
    <t>900.00675-52_1119.C917</t>
  </si>
  <si>
    <t>095.089-50</t>
  </si>
  <si>
    <t>TT</t>
  </si>
  <si>
    <t>X</t>
  </si>
  <si>
    <t>Adt</t>
  </si>
  <si>
    <t>044.382</t>
  </si>
  <si>
    <t>044.383</t>
  </si>
  <si>
    <t>033.240</t>
  </si>
  <si>
    <t>078.302</t>
  </si>
  <si>
    <t>095.089-50_1015.392</t>
  </si>
  <si>
    <t>034.200-50</t>
  </si>
  <si>
    <t>034.200-50_1118.A969/1</t>
  </si>
  <si>
    <t>095.090-50</t>
  </si>
  <si>
    <t>095.090-50_1015.392</t>
  </si>
  <si>
    <t>095.091-50</t>
  </si>
  <si>
    <t>095.091-50_1015.392</t>
  </si>
  <si>
    <t>095.092-50</t>
  </si>
  <si>
    <t>095.092-50_1015.392</t>
  </si>
  <si>
    <t>095.093-50</t>
  </si>
  <si>
    <t>095.093-50_1015.392</t>
  </si>
  <si>
    <t>053.070-50</t>
  </si>
  <si>
    <t>030.2661-50_1015.A005</t>
  </si>
  <si>
    <t>034.200A-50</t>
  </si>
  <si>
    <t>034.201-50</t>
  </si>
  <si>
    <t>038.294-50</t>
  </si>
  <si>
    <t>093.197-50</t>
  </si>
  <si>
    <t>093.197-50_1015.A066</t>
  </si>
  <si>
    <t>093.197-50_1015.A068</t>
  </si>
  <si>
    <t>093.197-50_1118.B070</t>
  </si>
  <si>
    <t>034.201-50_1118.A969</t>
  </si>
  <si>
    <t>030.2661-50</t>
  </si>
  <si>
    <t>010.1024-50</t>
  </si>
  <si>
    <t>010.1024-50_1015.479</t>
  </si>
  <si>
    <t>010.1024-50_1015.A067</t>
  </si>
  <si>
    <t>010.1024-50_1118.B070</t>
  </si>
  <si>
    <t>096.5126-50</t>
  </si>
  <si>
    <t>092.334-50</t>
  </si>
  <si>
    <t>092.334-50_1015.A065</t>
  </si>
  <si>
    <t>096.5126-50_1118.B070</t>
  </si>
  <si>
    <t>092.334-50_1118.B070</t>
  </si>
  <si>
    <t>203.472-50</t>
  </si>
  <si>
    <t>900.00627</t>
  </si>
  <si>
    <t>900.10807</t>
  </si>
  <si>
    <t>900.10814</t>
  </si>
  <si>
    <t>900.10813</t>
  </si>
  <si>
    <t>900.10812</t>
  </si>
  <si>
    <t>900.10811</t>
  </si>
  <si>
    <t>900.10810</t>
  </si>
  <si>
    <t>900.10809</t>
  </si>
  <si>
    <t>900.10808</t>
  </si>
  <si>
    <t>037.420_H04.037.420</t>
  </si>
  <si>
    <t>900.10815-50</t>
  </si>
  <si>
    <t>900.01717</t>
  </si>
  <si>
    <t>900.01718</t>
  </si>
  <si>
    <t>900.10825</t>
  </si>
  <si>
    <t>900.00532</t>
  </si>
  <si>
    <t>030.2560</t>
  </si>
  <si>
    <t>030.2335</t>
  </si>
  <si>
    <t>523.886-50_H04_1.Parça</t>
  </si>
  <si>
    <t>523.886-50_2.Parça</t>
  </si>
  <si>
    <t>523.886-501_1.Parça</t>
  </si>
  <si>
    <t>523.886-50_3.Parça</t>
  </si>
  <si>
    <t>523.886-50_4.Parça</t>
  </si>
  <si>
    <t>523.886-50_5.Parça</t>
  </si>
  <si>
    <t>523.886-50_6.Parça</t>
  </si>
  <si>
    <t>523.886-50_7.Parça</t>
  </si>
  <si>
    <t>523.886-50_8.Parça</t>
  </si>
  <si>
    <t>523.886-50_9.Parça</t>
  </si>
  <si>
    <t>523.886-50_Yay.Parça</t>
  </si>
  <si>
    <t>523.886-50_Yaylı Klips.Parça</t>
  </si>
  <si>
    <t>523.886-50_Plastik.Parça</t>
  </si>
  <si>
    <t>523.886-50_Oring.Parça</t>
  </si>
  <si>
    <t>523.886-50_Bağlantı.Parça</t>
  </si>
  <si>
    <t>523.886-50_Keçe.Parça</t>
  </si>
  <si>
    <t>523.886-50_GRS002.Parça</t>
  </si>
  <si>
    <t>523.886-50_Komple Montaj</t>
  </si>
  <si>
    <t>523.886-50_1.Parça</t>
  </si>
  <si>
    <t>900.00534-50</t>
  </si>
  <si>
    <t>900.00534.801</t>
  </si>
  <si>
    <t>900.01720-50</t>
  </si>
  <si>
    <t>Ö.B.</t>
  </si>
  <si>
    <t>042.155-50</t>
  </si>
  <si>
    <t>900.08867-50</t>
  </si>
  <si>
    <t>900.00473-50</t>
  </si>
  <si>
    <t>046.364-50</t>
  </si>
  <si>
    <t>195.3104-50</t>
  </si>
  <si>
    <t>195.3104-50_1118.B070</t>
  </si>
  <si>
    <t>195.3104-50_1015.477</t>
  </si>
  <si>
    <t>195.3104-50_1015.478</t>
  </si>
  <si>
    <t>195.3104-50_1015.480</t>
  </si>
  <si>
    <t>BFRC-67</t>
  </si>
  <si>
    <t>BFRC-68</t>
  </si>
  <si>
    <t>BFRC-69</t>
  </si>
  <si>
    <t>BFRC-70</t>
  </si>
  <si>
    <t>BFRC-71</t>
  </si>
  <si>
    <t>BFRC-72</t>
  </si>
  <si>
    <t>BFRC-73</t>
  </si>
  <si>
    <t>BFRC-74</t>
  </si>
  <si>
    <t>BFRC-75</t>
  </si>
  <si>
    <t>BFRC-76</t>
  </si>
  <si>
    <t>BFRC-77</t>
  </si>
  <si>
    <t>BTRC-55</t>
  </si>
  <si>
    <t>BTRC-56</t>
  </si>
  <si>
    <t>BTRC-87</t>
  </si>
  <si>
    <t>BTRC-91</t>
  </si>
  <si>
    <t>BMVC-01</t>
  </si>
  <si>
    <t>BMVC-02</t>
  </si>
  <si>
    <t>BMVC-03</t>
  </si>
  <si>
    <t>BPEP-25</t>
  </si>
  <si>
    <t>BPEP-26</t>
  </si>
  <si>
    <t>BPEP-27</t>
  </si>
  <si>
    <t>İşyeri Kodu</t>
  </si>
  <si>
    <t>1.prmt</t>
  </si>
  <si>
    <t>ZAP01</t>
  </si>
  <si>
    <t>Brm</t>
  </si>
  <si>
    <t>ÜY</t>
  </si>
  <si>
    <t>Tür</t>
  </si>
  <si>
    <t>SDA</t>
  </si>
  <si>
    <t>KK</t>
  </si>
  <si>
    <t>Msf.yeri</t>
  </si>
  <si>
    <t>Akt.tü</t>
  </si>
  <si>
    <t>RfGös</t>
  </si>
  <si>
    <t>Formül</t>
  </si>
  <si>
    <t>AB</t>
  </si>
  <si>
    <t>MY Tanım</t>
  </si>
  <si>
    <t>W</t>
  </si>
  <si>
    <t>Talaşlı Üretim</t>
  </si>
  <si>
    <t>Plastik üretim</t>
  </si>
  <si>
    <t>Montaj hattı</t>
  </si>
  <si>
    <t>Büyük_Halat_Burç</t>
  </si>
  <si>
    <t>Büyük_Halat_Makara</t>
  </si>
  <si>
    <t>037.420-50</t>
  </si>
  <si>
    <t>1114.739</t>
  </si>
  <si>
    <t>247 383-00 LI_FAR_KAPAGI</t>
  </si>
  <si>
    <t>247 383-00 LI_SUNGER</t>
  </si>
  <si>
    <t>Makine</t>
  </si>
  <si>
    <t>Fikstür-aparat</t>
  </si>
  <si>
    <t>Bursa Kalıp İmalat</t>
  </si>
  <si>
    <t>Bursa Yardımcı Üretim Ortak MY</t>
  </si>
  <si>
    <t>Bakım Onarım</t>
  </si>
  <si>
    <t>Ortak Giderler-PM (1000301005 gibi çalışan)</t>
  </si>
  <si>
    <t>Bursa Ofis Satış Pazarlama</t>
  </si>
  <si>
    <t>Bursa WH Depo MY</t>
  </si>
  <si>
    <t>Bursa Ofis Yönetim</t>
  </si>
  <si>
    <t>Bursa URTM Ortak giderler</t>
  </si>
  <si>
    <t>"</t>
  </si>
  <si>
    <t>036.390-50</t>
  </si>
  <si>
    <t>Alan</t>
  </si>
  <si>
    <t>Kalite vb. Birimleri İçin</t>
  </si>
  <si>
    <t>076.327</t>
  </si>
  <si>
    <t>027.398</t>
  </si>
  <si>
    <t>030.1274</t>
  </si>
  <si>
    <t>025.416</t>
  </si>
  <si>
    <t>038.372</t>
  </si>
  <si>
    <t>036.396</t>
  </si>
  <si>
    <t>900.09608</t>
  </si>
  <si>
    <t>010.2433</t>
  </si>
  <si>
    <t>078.379</t>
  </si>
  <si>
    <t>1810 1433</t>
  </si>
  <si>
    <t>1810 1434</t>
  </si>
  <si>
    <t>022.128</t>
  </si>
  <si>
    <t>051.126</t>
  </si>
  <si>
    <t>051.130</t>
  </si>
  <si>
    <t>Kapak</t>
  </si>
  <si>
    <t>1118.931.715</t>
  </si>
  <si>
    <t>044.257</t>
  </si>
  <si>
    <t>044.257_1015.425</t>
  </si>
  <si>
    <t>044.257_1015.426</t>
  </si>
  <si>
    <t>044.384</t>
  </si>
  <si>
    <t>030.1063-50</t>
  </si>
  <si>
    <t>001.312</t>
  </si>
  <si>
    <t>001.313</t>
  </si>
  <si>
    <t>001.314</t>
  </si>
  <si>
    <t>001.315</t>
  </si>
  <si>
    <t>001.316</t>
  </si>
  <si>
    <t>900.00638</t>
  </si>
  <si>
    <t>900.00495</t>
  </si>
  <si>
    <t>22 W</t>
  </si>
  <si>
    <t>22 W_1015.KABİN</t>
  </si>
  <si>
    <t>22 W_1015.KAPAK</t>
  </si>
  <si>
    <t>22 W_102.INSERT</t>
  </si>
  <si>
    <t>22 W_1105.PLAKA</t>
  </si>
  <si>
    <t>062.285</t>
  </si>
  <si>
    <t>062.285_Enjeksiyon</t>
  </si>
  <si>
    <t>028.060</t>
  </si>
  <si>
    <t>010.093A</t>
  </si>
  <si>
    <t>010.3171</t>
  </si>
  <si>
    <t>035.028</t>
  </si>
  <si>
    <t>900.00697</t>
  </si>
  <si>
    <t>900.18588_11055778</t>
  </si>
  <si>
    <t>086.019</t>
  </si>
  <si>
    <t>086.019_H04.086.019</t>
  </si>
  <si>
    <t>086.020</t>
  </si>
  <si>
    <t>086.020_H04.086.020</t>
  </si>
  <si>
    <t>22 W_CONTA</t>
  </si>
  <si>
    <t>Üst Kod</t>
  </si>
  <si>
    <t>Bileşen Kodları</t>
  </si>
  <si>
    <t>Bileşen İsmi</t>
  </si>
  <si>
    <t>Tedarik Türü</t>
  </si>
  <si>
    <t>Bileşen Adeti</t>
  </si>
  <si>
    <t>Bileşen Ö.b.</t>
  </si>
  <si>
    <t>Br. Maliyet $</t>
  </si>
  <si>
    <t>Toplam Maliyet $</t>
  </si>
  <si>
    <t>Adt.</t>
  </si>
  <si>
    <t>Ürün Montaj</t>
  </si>
  <si>
    <t>Toplam Maliyet</t>
  </si>
  <si>
    <t>Insert_M3</t>
  </si>
  <si>
    <t>Askı Plaka</t>
  </si>
  <si>
    <t>Aspower_22W</t>
  </si>
  <si>
    <t>M</t>
  </si>
  <si>
    <t>Kalıp Maliyeti $</t>
  </si>
  <si>
    <t>Gövde</t>
  </si>
  <si>
    <t>FZ1-SMSN</t>
  </si>
  <si>
    <t>Aspower_22W
Robot ile</t>
  </si>
  <si>
    <t>Robot Aparat Bedeli [Parça Alıp Takmak İçin]</t>
  </si>
  <si>
    <t>Insert x8 Takmak İçin Fikstür Bedeli</t>
  </si>
  <si>
    <t>Robot Yatırm Bedeli</t>
  </si>
  <si>
    <t>Toplam</t>
  </si>
  <si>
    <t>Insert_M5</t>
  </si>
  <si>
    <t>22 W_INSERT MONTAJ</t>
  </si>
  <si>
    <t>Aspower_22W
Robot ile Enjeksiyonda Insert Kalıba &gt;</t>
  </si>
  <si>
    <t>Aspower_22W
Manuel Insertler Kalıba &gt;</t>
  </si>
  <si>
    <t>Aspower_22W
Insert Olmadan Enjeksiyon</t>
  </si>
  <si>
    <t>Aspower_22W
Robot ile Enjeksiyonda Insertler Kalıba &gt;</t>
  </si>
  <si>
    <t>Robot Ekipman Yatırımı</t>
  </si>
  <si>
    <t>Kalıp Yatırımı
&gt;Gövde ve Kapak&lt;</t>
  </si>
  <si>
    <t>USD</t>
  </si>
  <si>
    <t>1015.A148</t>
  </si>
  <si>
    <t>1015.A150</t>
  </si>
  <si>
    <t>015.A019</t>
  </si>
  <si>
    <t>1015.A144</t>
  </si>
  <si>
    <t>015.A023</t>
  </si>
  <si>
    <t>1015.A147</t>
  </si>
  <si>
    <t>1015.A149</t>
  </si>
  <si>
    <t>015.A024</t>
  </si>
  <si>
    <t>015.A018</t>
  </si>
  <si>
    <t>Kalıp
USD</t>
  </si>
  <si>
    <t>1015.A152</t>
  </si>
  <si>
    <t>1015.A156</t>
  </si>
  <si>
    <t>1015.A157</t>
  </si>
  <si>
    <t>1015.A158</t>
  </si>
  <si>
    <t>1015.A160</t>
  </si>
  <si>
    <t>G1050224</t>
  </si>
  <si>
    <t>G1040140</t>
  </si>
  <si>
    <t>900.26034</t>
  </si>
  <si>
    <t>900.32990</t>
  </si>
  <si>
    <t>900.32991</t>
  </si>
  <si>
    <t>054.259-50</t>
  </si>
  <si>
    <t>054.262-50</t>
  </si>
  <si>
    <t>1015.323</t>
  </si>
  <si>
    <t>1015.324</t>
  </si>
  <si>
    <t xml:space="preserve">039.255-50 </t>
  </si>
  <si>
    <t>015.123</t>
  </si>
  <si>
    <t>015.124</t>
  </si>
  <si>
    <t>G1040160</t>
  </si>
  <si>
    <t>G1040180</t>
  </si>
  <si>
    <t>G1040200</t>
  </si>
  <si>
    <t>G1050200</t>
  </si>
  <si>
    <t>G1050180</t>
  </si>
  <si>
    <t>G1050250</t>
  </si>
  <si>
    <t>G1063250</t>
  </si>
  <si>
    <t>G1063280</t>
  </si>
  <si>
    <t>G1032112</t>
  </si>
  <si>
    <t>G1025100</t>
  </si>
  <si>
    <t>G1020100</t>
  </si>
  <si>
    <t>900.01698-50</t>
  </si>
  <si>
    <t>900.01699-50</t>
  </si>
  <si>
    <t>900.01700-50</t>
  </si>
  <si>
    <t>900.01701-50</t>
  </si>
  <si>
    <t>900.01702-50</t>
  </si>
  <si>
    <t>900.01703-50</t>
  </si>
  <si>
    <t>900.01704-50</t>
  </si>
  <si>
    <t>900.01705-50</t>
  </si>
  <si>
    <t>900.01706-50</t>
  </si>
  <si>
    <t>900.01707-50</t>
  </si>
  <si>
    <t>900.01979-50</t>
  </si>
  <si>
    <t>900.01980-50</t>
  </si>
  <si>
    <t>900.10797-50</t>
  </si>
  <si>
    <t>900.10798-50</t>
  </si>
  <si>
    <t>900.10799-50</t>
  </si>
  <si>
    <t>900.10800-50</t>
  </si>
  <si>
    <t>900.10801-50</t>
  </si>
  <si>
    <t>900.10802-50</t>
  </si>
  <si>
    <t>900.10803-50</t>
  </si>
  <si>
    <t>900.10804-50</t>
  </si>
  <si>
    <t>900.10805-50</t>
  </si>
  <si>
    <t xml:space="preserve">900.00628-50 </t>
  </si>
  <si>
    <t>015.123-50</t>
  </si>
  <si>
    <t>042.386-50</t>
  </si>
  <si>
    <t>030.1974-50</t>
  </si>
  <si>
    <t>034.200</t>
  </si>
  <si>
    <t>034.200A</t>
  </si>
  <si>
    <t>034.201</t>
  </si>
  <si>
    <t>030.13050</t>
  </si>
  <si>
    <t>038.294</t>
  </si>
  <si>
    <t>096.3643</t>
  </si>
  <si>
    <t>1830 0461</t>
  </si>
  <si>
    <t>1830 0424</t>
  </si>
  <si>
    <t>1830 0425</t>
  </si>
  <si>
    <t>1830 0426</t>
  </si>
  <si>
    <t>1820 0114</t>
  </si>
  <si>
    <t>1820 0214</t>
  </si>
  <si>
    <t>1840 0034</t>
  </si>
  <si>
    <t>1840 0035</t>
  </si>
  <si>
    <t>1850 0220</t>
  </si>
  <si>
    <t>1850 0088</t>
  </si>
  <si>
    <t>1850 0154</t>
  </si>
  <si>
    <t>1810 0752</t>
  </si>
  <si>
    <t>1810 0753</t>
  </si>
  <si>
    <t>1810 0880</t>
  </si>
  <si>
    <t>1810 0881</t>
  </si>
  <si>
    <t>1830 0497</t>
  </si>
  <si>
    <t>1830 0679</t>
  </si>
  <si>
    <t>1840 0395</t>
  </si>
  <si>
    <t>1850 0087</t>
  </si>
  <si>
    <t>503.169</t>
  </si>
  <si>
    <t>503.168</t>
  </si>
  <si>
    <t>503.189</t>
  </si>
  <si>
    <t>1850 0484</t>
  </si>
  <si>
    <t>1830 0530</t>
  </si>
  <si>
    <t>200.320</t>
  </si>
  <si>
    <t>200.242</t>
  </si>
  <si>
    <t>023.042</t>
  </si>
  <si>
    <t>041.426</t>
  </si>
  <si>
    <t>042.043</t>
  </si>
  <si>
    <t>1895 0090</t>
  </si>
  <si>
    <t>042.307</t>
  </si>
  <si>
    <t>042.308</t>
  </si>
  <si>
    <t>042.309</t>
  </si>
  <si>
    <t>048.440</t>
  </si>
  <si>
    <t>044.383-50</t>
  </si>
  <si>
    <t>044.382-50</t>
  </si>
  <si>
    <t>040.298-50</t>
  </si>
  <si>
    <t>Büyük_Halat_11055778</t>
  </si>
  <si>
    <t>MALZEME KODU</t>
  </si>
  <si>
    <t>AYLAR</t>
  </si>
  <si>
    <t>OCAK</t>
  </si>
  <si>
    <t>ŞUBAT</t>
  </si>
  <si>
    <t>MART</t>
  </si>
  <si>
    <t>NİSAN</t>
  </si>
  <si>
    <t>MAYIS</t>
  </si>
  <si>
    <t>HAZİRAN</t>
  </si>
  <si>
    <t>036.390</t>
  </si>
  <si>
    <t>900.01678</t>
  </si>
  <si>
    <t>900.10868</t>
  </si>
  <si>
    <t>010.12873</t>
  </si>
  <si>
    <t>040.298</t>
  </si>
  <si>
    <t>095.089</t>
  </si>
  <si>
    <t>095.090</t>
  </si>
  <si>
    <t>095.091</t>
  </si>
  <si>
    <t>095.092</t>
  </si>
  <si>
    <t>095.093</t>
  </si>
  <si>
    <t>Say MALZEME KODU</t>
  </si>
  <si>
    <t>MALZEME</t>
  </si>
  <si>
    <t>KÜM.TOP</t>
  </si>
  <si>
    <t>1101.673</t>
  </si>
  <si>
    <t>101.656-50</t>
  </si>
  <si>
    <t>TEMMUZ</t>
  </si>
  <si>
    <t>Üretim Kodumuz 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</si>
</sst>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5" formatCode="0.000"/>
    <numFmt numFmtId="166" formatCode="0.00000"/>
    <numFmt numFmtId="167" formatCode="0.0000"/>
    <numFmt numFmtId="168" formatCode="[$$-409]#,##0.00"/>
    <numFmt numFmtId="169" formatCode="0.0"/>
    <numFmt numFmtId="170" formatCode="_-* #,##0_-;\-* #,##0_-;_-* &quot;-&quot;??_-;_-@_-"/>
  </numFmts>
  <fonts count="42" x14ac:knownFonts="1">
    <font>
      <sz val="10"/>
      <name val="Arial"/>
    </font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0"/>
      <name val="Calibri"/>
      <family val="2"/>
      <charset val="162"/>
    </font>
    <font>
      <b/>
      <sz val="10"/>
      <color theme="0"/>
      <name val="Calibri"/>
      <family val="2"/>
      <charset val="162"/>
    </font>
    <font>
      <b/>
      <sz val="10"/>
      <name val="Calibri"/>
      <family val="2"/>
      <charset val="162"/>
    </font>
    <font>
      <b/>
      <sz val="11"/>
      <color theme="0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charset val="162"/>
      <scheme val="minor"/>
    </font>
    <font>
      <sz val="10"/>
      <color rgb="FF000000"/>
      <name val="Arial"/>
      <family val="2"/>
      <charset val="162"/>
    </font>
    <font>
      <sz val="11"/>
      <color theme="1" tint="4.9989318521683403E-2"/>
      <name val="Aptos Narrow"/>
      <family val="2"/>
      <charset val="162"/>
      <scheme val="minor"/>
    </font>
    <font>
      <sz val="11"/>
      <color rgb="FF000000"/>
      <name val="Aptos"/>
      <family val="2"/>
    </font>
    <font>
      <sz val="10"/>
      <name val="Arial"/>
      <family val="2"/>
      <charset val="162"/>
    </font>
    <font>
      <sz val="8"/>
      <name val="Arial"/>
      <family val="2"/>
      <charset val="162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  <font>
      <sz val="8"/>
      <color theme="1"/>
      <name val="Aptos Narrow"/>
      <family val="2"/>
      <scheme val="minor"/>
    </font>
    <font>
      <b/>
      <sz val="10"/>
      <name val="Arial"/>
      <family val="2"/>
      <charset val="162"/>
    </font>
    <font>
      <sz val="9"/>
      <name val="Times New Roman"/>
      <family val="1"/>
      <charset val="162"/>
    </font>
    <font>
      <sz val="12"/>
      <color rgb="FF000000"/>
      <name val="Aptos"/>
      <family val="2"/>
    </font>
    <font>
      <sz val="10"/>
      <name val="Arial"/>
    </font>
    <font>
      <b/>
      <sz val="14"/>
      <color theme="1"/>
      <name val="Aptos Narrow"/>
      <family val="2"/>
      <charset val="162"/>
      <scheme val="minor"/>
    </font>
    <font>
      <b/>
      <sz val="12"/>
      <color theme="1"/>
      <name val="Aptos Narrow"/>
      <family val="2"/>
      <charset val="16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charset val="162"/>
      <scheme val="minor"/>
    </font>
    <font>
      <sz val="8"/>
      <name val="Arial"/>
    </font>
    <font>
      <b/>
      <sz val="10"/>
      <color theme="1"/>
      <name val="Arial"/>
    </font>
  </fonts>
  <fills count="5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8">
    <xf numFmtId="0" fontId="0" fillId="0" borderId="0"/>
    <xf numFmtId="0" fontId="9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7" applyNumberFormat="0" applyAlignment="0" applyProtection="0"/>
    <xf numFmtId="0" fontId="24" fillId="18" borderId="8" applyNumberFormat="0" applyAlignment="0" applyProtection="0"/>
    <xf numFmtId="0" fontId="25" fillId="18" borderId="7" applyNumberFormat="0" applyAlignment="0" applyProtection="0"/>
    <xf numFmtId="0" fontId="26" fillId="0" borderId="9" applyNumberFormat="0" applyFill="0" applyAlignment="0" applyProtection="0"/>
    <xf numFmtId="0" fontId="7" fillId="19" borderId="1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2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9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9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29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0" borderId="0"/>
    <xf numFmtId="0" fontId="3" fillId="20" borderId="11" applyNumberFormat="0" applyFont="0" applyAlignment="0" applyProtection="0"/>
    <xf numFmtId="0" fontId="2" fillId="0" borderId="0"/>
    <xf numFmtId="43" fontId="3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" fillId="0" borderId="0"/>
  </cellStyleXfs>
  <cellXfs count="106">
    <xf numFmtId="0" fontId="0" fillId="0" borderId="0" xfId="0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9" fontId="7" fillId="9" borderId="2" xfId="1" applyNumberFormat="1" applyFont="1" applyFill="1" applyBorder="1" applyAlignment="1">
      <alignment horizontal="center" vertical="center"/>
    </xf>
    <xf numFmtId="0" fontId="7" fillId="9" borderId="2" xfId="1" applyFont="1" applyFill="1" applyBorder="1" applyAlignment="1">
      <alignment horizontal="center" vertical="center"/>
    </xf>
    <xf numFmtId="0" fontId="7" fillId="9" borderId="2" xfId="1" applyFont="1" applyFill="1" applyBorder="1" applyAlignment="1">
      <alignment horizontal="center" vertical="center" wrapText="1"/>
    </xf>
    <xf numFmtId="0" fontId="8" fillId="10" borderId="2" xfId="1" applyFont="1" applyFill="1" applyBorder="1" applyAlignment="1">
      <alignment horizontal="center" vertical="center" wrapText="1"/>
    </xf>
    <xf numFmtId="0" fontId="8" fillId="10" borderId="2" xfId="1" applyFont="1" applyFill="1" applyBorder="1" applyAlignment="1">
      <alignment horizontal="center" vertical="center"/>
    </xf>
    <xf numFmtId="0" fontId="10" fillId="11" borderId="2" xfId="1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49" fontId="9" fillId="0" borderId="2" xfId="1" applyNumberFormat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2" fontId="9" fillId="0" borderId="2" xfId="1" applyNumberFormat="1" applyBorder="1" applyAlignment="1">
      <alignment horizontal="center" vertical="center"/>
    </xf>
    <xf numFmtId="165" fontId="8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66" fontId="10" fillId="0" borderId="2" xfId="1" applyNumberFormat="1" applyFont="1" applyBorder="1" applyAlignment="1">
      <alignment horizontal="center" vertical="center" wrapText="1"/>
    </xf>
    <xf numFmtId="165" fontId="12" fillId="0" borderId="2" xfId="1" applyNumberFormat="1" applyFont="1" applyBorder="1" applyAlignment="1">
      <alignment horizontal="center" vertical="center" wrapText="1"/>
    </xf>
    <xf numFmtId="49" fontId="9" fillId="0" borderId="0" xfId="1" applyNumberForma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top"/>
    </xf>
    <xf numFmtId="0" fontId="4" fillId="12" borderId="0" xfId="0" applyFont="1" applyFill="1" applyAlignment="1">
      <alignment horizontal="center" vertical="center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vertical="top"/>
    </xf>
    <xf numFmtId="1" fontId="11" fillId="0" borderId="2" xfId="1" applyNumberFormat="1" applyFont="1" applyBorder="1" applyAlignment="1">
      <alignment horizontal="center" vertical="center"/>
    </xf>
    <xf numFmtId="165" fontId="11" fillId="0" borderId="2" xfId="1" applyNumberFormat="1" applyFont="1" applyBorder="1" applyAlignment="1">
      <alignment horizontal="center" vertical="center"/>
    </xf>
    <xf numFmtId="0" fontId="4" fillId="45" borderId="1" xfId="0" applyFont="1" applyFill="1" applyBorder="1" applyAlignment="1">
      <alignment horizontal="center" vertical="center"/>
    </xf>
    <xf numFmtId="167" fontId="9" fillId="0" borderId="2" xfId="1" applyNumberFormat="1" applyBorder="1" applyAlignment="1">
      <alignment horizontal="center" vertical="center"/>
    </xf>
    <xf numFmtId="168" fontId="9" fillId="0" borderId="2" xfId="1" applyNumberFormat="1" applyBorder="1" applyAlignment="1">
      <alignment horizontal="center" vertical="center"/>
    </xf>
    <xf numFmtId="165" fontId="9" fillId="0" borderId="2" xfId="1" applyNumberFormat="1" applyBorder="1" applyAlignment="1">
      <alignment horizontal="center" vertical="center"/>
    </xf>
    <xf numFmtId="49" fontId="9" fillId="13" borderId="2" xfId="1" applyNumberFormat="1" applyFill="1" applyBorder="1" applyAlignment="1">
      <alignment horizontal="left" vertical="center"/>
    </xf>
    <xf numFmtId="0" fontId="30" fillId="0" borderId="0" xfId="0" applyFont="1" applyAlignment="1">
      <alignment vertical="top"/>
    </xf>
    <xf numFmtId="0" fontId="30" fillId="0" borderId="0" xfId="1" applyFont="1" applyAlignment="1">
      <alignment horizontal="left"/>
    </xf>
    <xf numFmtId="0" fontId="31" fillId="0" borderId="13" xfId="0" applyFont="1" applyBorder="1" applyAlignment="1">
      <alignment horizontal="left" vertical="top"/>
    </xf>
    <xf numFmtId="0" fontId="31" fillId="0" borderId="13" xfId="0" applyFont="1" applyBorder="1" applyAlignment="1">
      <alignment vertical="top"/>
    </xf>
    <xf numFmtId="0" fontId="31" fillId="47" borderId="1" xfId="0" applyFont="1" applyFill="1" applyBorder="1" applyAlignment="1">
      <alignment vertical="top"/>
    </xf>
    <xf numFmtId="0" fontId="32" fillId="0" borderId="0" xfId="0" applyFont="1" applyAlignment="1">
      <alignment horizontal="left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0" fillId="47" borderId="0" xfId="0" applyFill="1" applyAlignment="1">
      <alignment vertical="top"/>
    </xf>
    <xf numFmtId="165" fontId="4" fillId="0" borderId="0" xfId="0" applyNumberFormat="1" applyFont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48" borderId="0" xfId="0" applyFont="1" applyFill="1" applyAlignment="1">
      <alignment vertical="top"/>
    </xf>
    <xf numFmtId="0" fontId="33" fillId="48" borderId="0" xfId="0" applyFont="1" applyFill="1" applyAlignment="1">
      <alignment vertical="center"/>
    </xf>
    <xf numFmtId="0" fontId="14" fillId="48" borderId="0" xfId="0" applyFont="1" applyFill="1" applyAlignment="1">
      <alignment vertical="top"/>
    </xf>
    <xf numFmtId="0" fontId="9" fillId="49" borderId="2" xfId="1" applyFill="1" applyBorder="1" applyAlignment="1">
      <alignment horizontal="center" vertical="center"/>
    </xf>
    <xf numFmtId="1" fontId="11" fillId="49" borderId="2" xfId="1" applyNumberFormat="1" applyFont="1" applyFill="1" applyBorder="1" applyAlignment="1">
      <alignment horizontal="center" vertical="center"/>
    </xf>
    <xf numFmtId="2" fontId="9" fillId="49" borderId="2" xfId="1" applyNumberFormat="1" applyFill="1" applyBorder="1" applyAlignment="1">
      <alignment horizontal="center" vertical="center"/>
    </xf>
    <xf numFmtId="168" fontId="9" fillId="0" borderId="0" xfId="1" applyNumberFormat="1" applyAlignment="1">
      <alignment horizontal="center" vertical="center"/>
    </xf>
    <xf numFmtId="0" fontId="0" fillId="0" borderId="0" xfId="0" applyAlignment="1">
      <alignment vertical="center" wrapText="1"/>
    </xf>
    <xf numFmtId="49" fontId="7" fillId="3" borderId="2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49" fontId="35" fillId="0" borderId="2" xfId="1" applyNumberFormat="1" applyFont="1" applyBorder="1" applyAlignment="1">
      <alignment horizontal="center" vertical="center" wrapText="1"/>
    </xf>
    <xf numFmtId="49" fontId="9" fillId="50" borderId="2" xfId="1" applyNumberFormat="1" applyFill="1" applyBorder="1" applyAlignment="1">
      <alignment horizontal="center" vertical="center"/>
    </xf>
    <xf numFmtId="0" fontId="9" fillId="50" borderId="2" xfId="1" applyFill="1" applyBorder="1" applyAlignment="1">
      <alignment horizontal="center" vertical="center"/>
    </xf>
    <xf numFmtId="49" fontId="36" fillId="51" borderId="2" xfId="1" applyNumberFormat="1" applyFont="1" applyFill="1" applyBorder="1" applyAlignment="1">
      <alignment horizontal="center"/>
    </xf>
    <xf numFmtId="0" fontId="36" fillId="51" borderId="2" xfId="1" applyFont="1" applyFill="1" applyBorder="1" applyAlignment="1">
      <alignment horizontal="center"/>
    </xf>
    <xf numFmtId="2" fontId="36" fillId="51" borderId="2" xfId="1" applyNumberFormat="1" applyFont="1" applyFill="1" applyBorder="1" applyAlignment="1">
      <alignment horizontal="center"/>
    </xf>
    <xf numFmtId="169" fontId="9" fillId="0" borderId="2" xfId="1" applyNumberFormat="1" applyBorder="1" applyAlignment="1">
      <alignment horizontal="center" vertical="center"/>
    </xf>
    <xf numFmtId="170" fontId="9" fillId="0" borderId="2" xfId="45" applyNumberFormat="1" applyFont="1" applyBorder="1" applyAlignment="1">
      <alignment horizontal="center" vertical="center"/>
    </xf>
    <xf numFmtId="170" fontId="9" fillId="0" borderId="0" xfId="45" applyNumberFormat="1" applyFont="1" applyAlignment="1">
      <alignment horizontal="center" vertical="center"/>
    </xf>
    <xf numFmtId="0" fontId="9" fillId="0" borderId="0" xfId="1" applyAlignment="1">
      <alignment horizontal="left" vertical="center"/>
    </xf>
    <xf numFmtId="170" fontId="9" fillId="0" borderId="0" xfId="1" applyNumberFormat="1" applyAlignment="1">
      <alignment horizontal="center" vertical="center"/>
    </xf>
    <xf numFmtId="0" fontId="9" fillId="0" borderId="0" xfId="1" applyAlignment="1">
      <alignment horizontal="right" vertical="center"/>
    </xf>
    <xf numFmtId="49" fontId="37" fillId="0" borderId="2" xfId="1" applyNumberFormat="1" applyFont="1" applyBorder="1" applyAlignment="1">
      <alignment horizontal="center" vertical="center"/>
    </xf>
    <xf numFmtId="0" fontId="37" fillId="0" borderId="2" xfId="1" applyFont="1" applyBorder="1" applyAlignment="1">
      <alignment horizontal="center" vertical="center"/>
    </xf>
    <xf numFmtId="2" fontId="37" fillId="0" borderId="2" xfId="1" applyNumberFormat="1" applyFont="1" applyBorder="1" applyAlignment="1">
      <alignment horizontal="center" vertical="center"/>
    </xf>
    <xf numFmtId="170" fontId="37" fillId="0" borderId="2" xfId="46" applyNumberFormat="1" applyFont="1" applyBorder="1" applyAlignment="1">
      <alignment horizontal="center" vertical="center"/>
    </xf>
    <xf numFmtId="0" fontId="37" fillId="0" borderId="0" xfId="1" applyFont="1" applyAlignment="1">
      <alignment horizontal="center" vertical="center"/>
    </xf>
    <xf numFmtId="169" fontId="37" fillId="0" borderId="2" xfId="1" applyNumberFormat="1" applyFont="1" applyBorder="1" applyAlignment="1">
      <alignment horizontal="center" vertical="center"/>
    </xf>
    <xf numFmtId="49" fontId="37" fillId="50" borderId="2" xfId="1" applyNumberFormat="1" applyFont="1" applyFill="1" applyBorder="1" applyAlignment="1">
      <alignment horizontal="center" vertical="center"/>
    </xf>
    <xf numFmtId="0" fontId="37" fillId="50" borderId="2" xfId="1" applyFont="1" applyFill="1" applyBorder="1" applyAlignment="1">
      <alignment horizontal="center" vertical="center"/>
    </xf>
    <xf numFmtId="170" fontId="37" fillId="0" borderId="0" xfId="1" applyNumberFormat="1" applyFont="1" applyAlignment="1">
      <alignment horizontal="center" vertical="center"/>
    </xf>
    <xf numFmtId="0" fontId="38" fillId="0" borderId="0" xfId="1" applyFont="1" applyAlignment="1">
      <alignment horizontal="left" vertical="center"/>
    </xf>
    <xf numFmtId="0" fontId="38" fillId="0" borderId="0" xfId="1" applyFont="1" applyAlignment="1">
      <alignment horizontal="center" vertical="center"/>
    </xf>
    <xf numFmtId="170" fontId="38" fillId="0" borderId="0" xfId="46" applyNumberFormat="1" applyFont="1" applyAlignment="1">
      <alignment horizontal="center" vertical="center"/>
    </xf>
    <xf numFmtId="170" fontId="9" fillId="0" borderId="0" xfId="46" applyNumberFormat="1" applyFont="1" applyAlignment="1">
      <alignment horizontal="center" vertical="center"/>
    </xf>
    <xf numFmtId="0" fontId="38" fillId="0" borderId="0" xfId="1" applyFont="1" applyAlignment="1">
      <alignment horizontal="right" vertical="center"/>
    </xf>
    <xf numFmtId="170" fontId="38" fillId="0" borderId="0" xfId="1" applyNumberFormat="1" applyFont="1" applyAlignment="1">
      <alignment horizontal="center" vertical="center"/>
    </xf>
    <xf numFmtId="2" fontId="37" fillId="50" borderId="2" xfId="1" applyNumberFormat="1" applyFont="1" applyFill="1" applyBorder="1" applyAlignment="1">
      <alignment horizontal="center" vertical="center"/>
    </xf>
    <xf numFmtId="0" fontId="1" fillId="0" borderId="0" xfId="47"/>
    <xf numFmtId="2" fontId="39" fillId="0" borderId="0" xfId="46" applyNumberFormat="1" applyFont="1" applyAlignment="1">
      <alignment horizontal="center" vertical="center"/>
    </xf>
    <xf numFmtId="170" fontId="39" fillId="0" borderId="0" xfId="46" applyNumberFormat="1" applyFont="1" applyAlignment="1">
      <alignment horizontal="center" vertical="center"/>
    </xf>
    <xf numFmtId="0" fontId="9" fillId="0" borderId="3" xfId="1" applyBorder="1" applyAlignment="1">
      <alignment horizontal="center" vertical="center"/>
    </xf>
    <xf numFmtId="49" fontId="9" fillId="0" borderId="3" xfId="1" applyNumberFormat="1" applyBorder="1" applyAlignment="1">
      <alignment horizontal="center" vertical="center"/>
    </xf>
    <xf numFmtId="49" fontId="7" fillId="9" borderId="3" xfId="1" applyNumberFormat="1" applyFont="1" applyFill="1" applyBorder="1" applyAlignment="1">
      <alignment horizontal="center" vertical="center" wrapText="1"/>
    </xf>
    <xf numFmtId="0" fontId="7" fillId="9" borderId="16" xfId="1" applyFont="1" applyFill="1" applyBorder="1" applyAlignment="1">
      <alignment horizontal="center" vertical="center" wrapText="1"/>
    </xf>
    <xf numFmtId="0" fontId="11" fillId="0" borderId="16" xfId="1" applyFont="1" applyBorder="1" applyAlignment="1">
      <alignment horizontal="center" vertical="center"/>
    </xf>
    <xf numFmtId="0" fontId="0" fillId="46" borderId="0" xfId="0" applyFill="1" applyAlignment="1">
      <alignment horizontal="left" vertical="top"/>
    </xf>
    <xf numFmtId="49" fontId="9" fillId="46" borderId="2" xfId="1" applyNumberFormat="1" applyFill="1" applyBorder="1" applyAlignment="1">
      <alignment horizontal="left" vertical="center"/>
    </xf>
    <xf numFmtId="0" fontId="9" fillId="46" borderId="2" xfId="1" applyFill="1" applyBorder="1" applyAlignment="1">
      <alignment horizontal="left" vertical="center"/>
    </xf>
    <xf numFmtId="49" fontId="9" fillId="46" borderId="3" xfId="1" applyNumberFormat="1" applyFill="1" applyBorder="1" applyAlignment="1">
      <alignment horizontal="left" vertical="center"/>
    </xf>
    <xf numFmtId="49" fontId="9" fillId="46" borderId="0" xfId="1" applyNumberFormat="1" applyFill="1" applyAlignment="1">
      <alignment horizontal="left" vertical="center"/>
    </xf>
    <xf numFmtId="0" fontId="9" fillId="46" borderId="0" xfId="1" applyFill="1" applyAlignment="1">
      <alignment horizontal="left" vertical="center"/>
    </xf>
    <xf numFmtId="49" fontId="0" fillId="46" borderId="0" xfId="0" applyNumberFormat="1" applyFill="1" applyAlignment="1">
      <alignment horizontal="left" vertical="top"/>
    </xf>
    <xf numFmtId="0" fontId="41" fillId="52" borderId="17" xfId="0" applyFont="1" applyFill="1" applyBorder="1" applyAlignment="1">
      <alignment vertical="top"/>
    </xf>
    <xf numFmtId="49" fontId="35" fillId="0" borderId="2" xfId="1" applyNumberFormat="1" applyFont="1" applyBorder="1" applyAlignment="1">
      <alignment horizontal="center" vertical="center" wrapText="1"/>
    </xf>
  </cellXfs>
  <cellStyles count="48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2" builtinId="15" customBuiltin="1"/>
    <cellStyle name="Bağlı Hücre" xfId="13" builtinId="24" customBuiltin="1"/>
    <cellStyle name="Başlık 1" xfId="3" builtinId="16" customBuiltin="1"/>
    <cellStyle name="Başlık 2" xfId="4" builtinId="17" customBuiltin="1"/>
    <cellStyle name="Başlık 3" xfId="5" builtinId="18" customBuiltin="1"/>
    <cellStyle name="Başlık 4" xfId="6" builtinId="19" customBuiltin="1"/>
    <cellStyle name="Çıkış" xfId="11" builtinId="21" customBuiltin="1"/>
    <cellStyle name="Giriş" xfId="10" builtinId="20" customBuiltin="1"/>
    <cellStyle name="Hesaplama" xfId="12" builtinId="22" customBuiltin="1"/>
    <cellStyle name="İşaretli Hücre" xfId="14" builtinId="23" customBuiltin="1"/>
    <cellStyle name="İyi" xfId="7" builtinId="26" customBuiltin="1"/>
    <cellStyle name="Kötü" xfId="8" builtinId="27" customBuiltin="1"/>
    <cellStyle name="Normal" xfId="0" builtinId="0"/>
    <cellStyle name="Normal 2" xfId="1" xr:uid="{4522E12C-8720-4CC0-AC1C-C3EAED0DA94C}"/>
    <cellStyle name="Normal 3" xfId="42" xr:uid="{3DF72E78-D06F-4A5C-905D-8F8B2C9C7F41}"/>
    <cellStyle name="Normal 4" xfId="44" xr:uid="{E9356D35-8974-44FC-A151-3E0C72BB2DFF}"/>
    <cellStyle name="Normal 5" xfId="47" xr:uid="{76F2D2C3-6F09-4E17-BD39-73A2585F4C12}"/>
    <cellStyle name="Not 2" xfId="43" xr:uid="{55D71509-FC13-44D3-82E5-82214AE00A8D}"/>
    <cellStyle name="Nötr" xfId="9" builtinId="28" customBuiltin="1"/>
    <cellStyle name="Toplam" xfId="17" builtinId="25" customBuiltin="1"/>
    <cellStyle name="Uyarı Metni" xfId="15" builtinId="11" customBuiltin="1"/>
    <cellStyle name="Virgül" xfId="45" builtinId="3"/>
    <cellStyle name="Virgül 2" xfId="46" xr:uid="{AE9AE8C2-3935-4B82-B428-FE606BF1B1E2}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2025 AYLARA GÖRE TEORİK MALİYET HESAPLAMA İŞLEM SAYISI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600" b="1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2025 AYLARA GÖRE </a:t>
          </a:r>
          <a:br>
            <a:rPr lang="tr-TR" sz="1600" b="1" i="0" u="none" strike="noStrike" baseline="0">
              <a:solidFill>
                <a:sysClr val="windowText" lastClr="000000"/>
              </a:solidFill>
              <a:latin typeface="Aptos Narrow" panose="02110004020202020204"/>
            </a:rPr>
          </a:br>
          <a:r>
            <a:rPr lang="tr-TR" sz="1600" b="1" i="0" u="none" strike="noStrike" baseline="0">
              <a:solidFill>
                <a:sysClr val="windowText" lastClr="000000"/>
              </a:solidFill>
              <a:latin typeface="Aptos Narrow" panose="02110004020202020204"/>
            </a:rPr>
            <a:t>TEORİK MALİYET HESAPLAMA İŞLEM SAYISI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waterfall" uniqueId="{0EFA396C-4C50-4287-BC28-5045EE34724A}">
          <cx:tx>
            <cx:txData>
              <cx:f>_xlchart.v1.1</cx:f>
              <cx:v>MALZEME</cx:v>
            </cx:txData>
          </cx:tx>
          <cx:spPr>
            <a:solidFill>
              <a:srgbClr val="FFC000"/>
            </a:solidFill>
          </cx:spPr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tr-TR" sz="900" b="0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tr-TR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>
        <cx:valScaling max="300"/>
        <cx:majorGridlines>
          <cx:spPr>
            <a:ln>
              <a:solidFill>
                <a:schemeClr val="tx1"/>
              </a:solidFill>
            </a:ln>
          </cx:spPr>
        </cx:majorGridlines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tr-TR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381000</xdr:colOff>
      <xdr:row>13</xdr:row>
      <xdr:rowOff>121920</xdr:rowOff>
    </xdr:to>
    <xdr:pic>
      <xdr:nvPicPr>
        <xdr:cNvPr id="2" name="Resim 3">
          <a:extLst>
            <a:ext uri="{FF2B5EF4-FFF2-40B4-BE49-F238E27FC236}">
              <a16:creationId xmlns:a16="http://schemas.microsoft.com/office/drawing/2014/main" id="{D4124B0E-1305-D987-BE22-98B3947D8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57800" cy="2301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3</xdr:row>
      <xdr:rowOff>28575</xdr:rowOff>
    </xdr:from>
    <xdr:to>
      <xdr:col>28</xdr:col>
      <xdr:colOff>78105</xdr:colOff>
      <xdr:row>30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k 7">
              <a:extLst>
                <a:ext uri="{FF2B5EF4-FFF2-40B4-BE49-F238E27FC236}">
                  <a16:creationId xmlns:a16="http://schemas.microsoft.com/office/drawing/2014/main" id="{F40F2508-E5AC-43C4-A7B0-BEC2317FFD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32105" y="560070"/>
              <a:ext cx="7915275" cy="4869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.Rahmi DEMİR" refreshedDate="45618.403542361113" createdVersion="8" refreshedVersion="8" minRefreshableVersion="3" recordCount="189" xr:uid="{10847B12-43EB-4777-98B5-F86608AAE21A}">
  <cacheSource type="worksheet">
    <worksheetSource ref="A1:P1048576" sheet="AKT_Piv"/>
  </cacheSource>
  <cacheFields count="16">
    <cacheField name="Masraf yeri" numFmtId="0">
      <sharedItems containsBlank="1" count="37">
        <s v="1000201001"/>
        <s v="1000201002"/>
        <s v="1000201003"/>
        <s v="1000201004"/>
        <s v="1000202001"/>
        <s v="1000202002"/>
        <s v="1000202003"/>
        <s v="1000202004"/>
        <s v="1000202005"/>
        <s v="1000202006"/>
        <s v="1000203001"/>
        <s v="1000204001"/>
        <s v="1000204002"/>
        <s v="1000204003"/>
        <s v="1000204004"/>
        <s v="1000205001"/>
        <s v="1000205002"/>
        <s v="1000206001"/>
        <s v="1000206002"/>
        <s v="1000207001"/>
        <s v="1000208001"/>
        <s v="1000208002"/>
        <s v="1000208003"/>
        <s v="1000208004"/>
        <s v="1000208005"/>
        <s v="1000208006"/>
        <s v="1000209001"/>
        <s v="1000209004"/>
        <s v="1000209005"/>
        <s v="1000210001"/>
        <s v="1000211001"/>
        <s v="1000211002"/>
        <s v="1000211003"/>
        <s v="1000211004"/>
        <s v="1000212001"/>
        <s v="1000212002"/>
        <m/>
      </sharedItems>
    </cacheField>
    <cacheField name="Msf.yeri kısa metni" numFmtId="0">
      <sharedItems containsBlank="1"/>
    </cacheField>
    <cacheField name="Aktivite türü" numFmtId="0">
      <sharedItems containsBlank="1"/>
    </cacheField>
    <cacheField name="Akt.tipi kısa metni" numFmtId="0">
      <sharedItems containsBlank="1"/>
    </cacheField>
    <cacheField name="Br. Fiyat" numFmtId="0">
      <sharedItems containsString="0" containsBlank="1" containsNumber="1" minValue="0" maxValue="19.739999999999998"/>
    </cacheField>
    <cacheField name="Nesne para birimi" numFmtId="0">
      <sharedItems containsBlank="1"/>
    </cacheField>
    <cacheField name="AMOR" numFmtId="0">
      <sharedItems containsBlank="1" containsMixedTypes="1" containsNumber="1" containsInteger="1" minValue="0" maxValue="0"/>
    </cacheField>
    <cacheField name="AMOR1" numFmtId="0">
      <sharedItems containsBlank="1" containsMixedTypes="1" containsNumber="1" containsInteger="1" minValue="0" maxValue="0"/>
    </cacheField>
    <cacheField name="DISC" numFmtId="0">
      <sharedItems containsBlank="1" containsMixedTypes="1" containsNumber="1" minValue="0" maxValue="3"/>
    </cacheField>
    <cacheField name="DISC1" numFmtId="0">
      <sharedItems containsBlank="1" containsMixedTypes="1" containsNumber="1" minValue="3.06" maxValue="3.06"/>
    </cacheField>
    <cacheField name="EDIS" numFmtId="0">
      <sharedItems containsBlank="1" containsMixedTypes="1" containsNumber="1" minValue="0" maxValue="1.69"/>
    </cacheField>
    <cacheField name="EDIS1" numFmtId="0">
      <sharedItems containsBlank="1" containsMixedTypes="1" containsNumber="1" minValue="0.34" maxValue="0.34"/>
    </cacheField>
    <cacheField name="ENER" numFmtId="0">
      <sharedItems containsBlank="1" containsMixedTypes="1" containsNumber="1" minValue="0" maxValue="3.72"/>
    </cacheField>
    <cacheField name="ENER1" numFmtId="0">
      <sharedItems containsBlank="1" containsMixedTypes="1" containsNumber="1" minValue="2.35" maxValue="6.34"/>
    </cacheField>
    <cacheField name="GURG" numFmtId="0">
      <sharedItems containsBlank="1" containsMixedTypes="1" containsNumber="1" minValue="0" maxValue="19.739999999999998"/>
    </cacheField>
    <cacheField name="GURG1" numFmtId="0">
      <sharedItems containsBlank="1" containsMixedTypes="1" containsNumber="1" minValue="1.81" maxValue="2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.Rahmi DEMİR" refreshedDate="45870.406827199076" createdVersion="8" refreshedVersion="8" minRefreshableVersion="3" recordCount="494" xr:uid="{10F3AB3B-677D-4D5C-AB39-23CDB8769462}">
  <cacheSource type="worksheet">
    <worksheetSource ref="A1:B1048576" sheet="AYLAR"/>
  </cacheSource>
  <cacheFields count="2">
    <cacheField name="MALZEME KODU" numFmtId="0">
      <sharedItems containsBlank="1"/>
    </cacheField>
    <cacheField name="AYLAR" numFmtId="0">
      <sharedItems containsBlank="1" count="8">
        <s v="OCAK"/>
        <s v="MAYIS"/>
        <s v="ŞUBAT"/>
        <s v="MART"/>
        <s v="NİSAN"/>
        <s v="HAZİRAN"/>
        <s v="TEMMUZ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Tornalama"/>
    <s v="AMOR"/>
    <s v="Amortisman Aktivites"/>
    <n v="0"/>
    <s v="TRY"/>
    <n v="0"/>
    <s v=" "/>
    <s v=" "/>
    <s v=" "/>
    <s v=" "/>
    <s v=" "/>
    <s v=" "/>
    <s v=" "/>
    <s v=" "/>
    <s v=" "/>
  </r>
  <r>
    <x v="0"/>
    <s v="Tornalama"/>
    <s v="DISC"/>
    <s v="Direkt İşçilik Aktiv"/>
    <n v="2.19"/>
    <s v="TRY"/>
    <s v=" "/>
    <s v=" "/>
    <n v="2.19"/>
    <s v=" "/>
    <s v=" "/>
    <s v=" "/>
    <s v=" "/>
    <s v=" "/>
    <s v=" "/>
    <s v=" "/>
  </r>
  <r>
    <x v="0"/>
    <s v="Tornalama"/>
    <s v="EDIS"/>
    <s v="Endirekt İşçilik Akt"/>
    <n v="0.66"/>
    <s v="TRY"/>
    <s v=" "/>
    <s v=" "/>
    <s v=" "/>
    <s v=" "/>
    <n v="0.66"/>
    <s v=" "/>
    <s v=" "/>
    <s v=" "/>
    <s v=" "/>
    <s v=" "/>
  </r>
  <r>
    <x v="0"/>
    <s v="Tornalama"/>
    <s v="ENER"/>
    <s v="Enerji Aktivitesi"/>
    <n v="0.53"/>
    <s v="TRY"/>
    <s v=" "/>
    <s v=" "/>
    <s v=" "/>
    <s v=" "/>
    <s v=" "/>
    <s v=" "/>
    <n v="0.53"/>
    <s v=" "/>
    <s v=" "/>
    <s v=" "/>
  </r>
  <r>
    <x v="0"/>
    <s v="Tornalama"/>
    <s v="GURG"/>
    <s v="Genel Üretim Akt."/>
    <n v="1.71"/>
    <s v="TRY"/>
    <s v=" "/>
    <s v=" "/>
    <s v=" "/>
    <s v=" "/>
    <s v=" "/>
    <s v=" "/>
    <s v=" "/>
    <s v=" "/>
    <n v="1.71"/>
    <s v=" "/>
  </r>
  <r>
    <x v="1"/>
    <s v="Frezeleme"/>
    <s v="AMOR"/>
    <s v="Amortisman Aktivites"/>
    <n v="0"/>
    <s v="TRY"/>
    <n v="0"/>
    <s v=" "/>
    <s v=" "/>
    <s v=" "/>
    <s v=" "/>
    <s v=" "/>
    <s v=" "/>
    <s v=" "/>
    <s v=" "/>
    <s v=" "/>
  </r>
  <r>
    <x v="1"/>
    <s v="Frezeleme"/>
    <s v="DISC"/>
    <s v="Direkt İşçilik Aktiv"/>
    <n v="2.31"/>
    <s v="TRY"/>
    <s v=" "/>
    <s v=" "/>
    <n v="2.31"/>
    <s v=" "/>
    <s v=" "/>
    <s v=" "/>
    <s v=" "/>
    <s v=" "/>
    <s v=" "/>
    <s v=" "/>
  </r>
  <r>
    <x v="1"/>
    <s v="Frezeleme"/>
    <s v="EDIS"/>
    <s v="Endirekt İşçilik Akt"/>
    <n v="0.49"/>
    <s v="TRY"/>
    <s v=" "/>
    <s v=" "/>
    <s v=" "/>
    <s v=" "/>
    <n v="0.49"/>
    <s v=" "/>
    <s v=" "/>
    <s v=" "/>
    <s v=" "/>
    <s v=" "/>
  </r>
  <r>
    <x v="1"/>
    <s v="Frezeleme"/>
    <s v="ENER"/>
    <s v="Enerji Aktivitesi"/>
    <n v="0.54"/>
    <s v="TRY"/>
    <s v=" "/>
    <s v=" "/>
    <s v=" "/>
    <s v=" "/>
    <s v=" "/>
    <s v=" "/>
    <n v="0.54"/>
    <s v=" "/>
    <s v=" "/>
    <s v=" "/>
  </r>
  <r>
    <x v="1"/>
    <s v="Frezeleme"/>
    <s v="GURG"/>
    <s v="Genel Üretim Akt."/>
    <n v="2.5099999999999998"/>
    <s v="TRY"/>
    <s v=" "/>
    <s v=" "/>
    <s v=" "/>
    <s v=" "/>
    <s v=" "/>
    <s v=" "/>
    <s v=" "/>
    <s v=" "/>
    <n v="2.5099999999999998"/>
    <s v=" "/>
  </r>
  <r>
    <x v="2"/>
    <s v="Isıl İşlem"/>
    <s v="AMOR"/>
    <s v="Amortisman Aktivites"/>
    <n v="0"/>
    <s v="TRY"/>
    <n v="0"/>
    <s v=" "/>
    <s v=" "/>
    <s v=" "/>
    <s v=" "/>
    <s v=" "/>
    <s v=" "/>
    <s v=" "/>
    <s v=" "/>
    <s v=" "/>
  </r>
  <r>
    <x v="2"/>
    <s v="Isıl İşlem"/>
    <s v="DISC"/>
    <s v="Direkt İşçilik Aktiv"/>
    <n v="2.2400000000000002"/>
    <s v="TRY"/>
    <s v=" "/>
    <s v=" "/>
    <n v="2.2400000000000002"/>
    <s v=" "/>
    <s v=" "/>
    <s v=" "/>
    <s v=" "/>
    <s v=" "/>
    <s v=" "/>
    <s v=" "/>
  </r>
  <r>
    <x v="2"/>
    <s v="Isıl İşlem"/>
    <s v="EDIS"/>
    <s v="Endirekt İşçilik Akt"/>
    <n v="0.65"/>
    <s v="TRY"/>
    <s v=" "/>
    <s v=" "/>
    <s v=" "/>
    <s v=" "/>
    <n v="0.65"/>
    <s v=" "/>
    <s v=" "/>
    <s v=" "/>
    <s v=" "/>
    <s v=" "/>
  </r>
  <r>
    <x v="2"/>
    <s v="Isıl İşlem"/>
    <s v="ENER"/>
    <s v="Enerji Aktivitesi"/>
    <n v="0.56999999999999995"/>
    <s v="TRY"/>
    <s v=" "/>
    <s v=" "/>
    <s v=" "/>
    <s v=" "/>
    <s v=" "/>
    <s v=" "/>
    <n v="0.56999999999999995"/>
    <s v=" "/>
    <s v=" "/>
    <s v=" "/>
  </r>
  <r>
    <x v="2"/>
    <s v="Isıl İşlem"/>
    <s v="ENER1"/>
    <s v="Enerji Aktivitesi-KG"/>
    <n v="6.34"/>
    <s v="TRY"/>
    <s v=" "/>
    <s v=" "/>
    <s v=" "/>
    <s v=" "/>
    <s v=" "/>
    <s v=" "/>
    <s v=" "/>
    <n v="6.34"/>
    <s v=" "/>
    <s v=" "/>
  </r>
  <r>
    <x v="2"/>
    <s v="Isıl İşlem"/>
    <s v="GURG"/>
    <s v="Genel Üretim Akt."/>
    <n v="0.67"/>
    <s v="TRY"/>
    <s v=" "/>
    <s v=" "/>
    <s v=" "/>
    <s v=" "/>
    <s v=" "/>
    <s v=" "/>
    <s v=" "/>
    <s v=" "/>
    <n v="0.67"/>
    <s v=" "/>
  </r>
  <r>
    <x v="3"/>
    <s v="Talaşlı Diğer"/>
    <s v="AMOR"/>
    <s v="Amortisman Aktivites"/>
    <n v="0"/>
    <s v="TRY"/>
    <n v="0"/>
    <s v=" "/>
    <s v=" "/>
    <s v=" "/>
    <s v=" "/>
    <s v=" "/>
    <s v=" "/>
    <s v=" "/>
    <s v=" "/>
    <s v=" "/>
  </r>
  <r>
    <x v="3"/>
    <s v="Talaşlı Diğer"/>
    <s v="DISC"/>
    <s v="Direkt İşçilik Aktiv"/>
    <n v="1.2"/>
    <s v="TRY"/>
    <s v=" "/>
    <s v=" "/>
    <n v="1.2"/>
    <s v=" "/>
    <s v=" "/>
    <s v=" "/>
    <s v=" "/>
    <s v=" "/>
    <s v=" "/>
    <s v=" "/>
  </r>
  <r>
    <x v="3"/>
    <s v="Talaşlı Diğer"/>
    <s v="EDIS"/>
    <s v="Endirekt İşçilik Akt"/>
    <n v="1.69"/>
    <s v="TRY"/>
    <s v=" "/>
    <s v=" "/>
    <s v=" "/>
    <s v=" "/>
    <n v="1.69"/>
    <s v=" "/>
    <s v=" "/>
    <s v=" "/>
    <s v=" "/>
    <s v=" "/>
  </r>
  <r>
    <x v="3"/>
    <s v="Talaşlı Diğer"/>
    <s v="ENER"/>
    <s v="Enerji Aktivitesi"/>
    <n v="0.49"/>
    <s v="TRY"/>
    <s v=" "/>
    <s v=" "/>
    <s v=" "/>
    <s v=" "/>
    <s v=" "/>
    <s v=" "/>
    <n v="0.49"/>
    <s v=" "/>
    <s v=" "/>
    <s v=" "/>
  </r>
  <r>
    <x v="3"/>
    <s v="Talaşlı Diğer"/>
    <s v="GURG"/>
    <s v="Genel Üretim Akt."/>
    <n v="2.84"/>
    <s v="TRY"/>
    <s v=" "/>
    <s v=" "/>
    <s v=" "/>
    <s v=" "/>
    <s v=" "/>
    <s v=" "/>
    <s v=" "/>
    <s v=" "/>
    <n v="2.84"/>
    <s v=" "/>
  </r>
  <r>
    <x v="4"/>
    <s v="Kaynak"/>
    <s v="AMOR"/>
    <s v="Amortisman Aktivites"/>
    <n v="0"/>
    <s v="TRY"/>
    <n v="0"/>
    <s v=" "/>
    <s v=" "/>
    <s v=" "/>
    <s v=" "/>
    <s v=" "/>
    <s v=" "/>
    <s v=" "/>
    <s v=" "/>
    <s v=" "/>
  </r>
  <r>
    <x v="4"/>
    <s v="Kaynak"/>
    <s v="DISC"/>
    <s v="Direkt İşçilik Aktiv"/>
    <n v="2.2999999999999998"/>
    <s v="TRY"/>
    <s v=" "/>
    <s v=" "/>
    <n v="2.2999999999999998"/>
    <s v=" "/>
    <s v=" "/>
    <s v=" "/>
    <s v=" "/>
    <s v=" "/>
    <s v=" "/>
    <s v=" "/>
  </r>
  <r>
    <x v="4"/>
    <s v="Kaynak"/>
    <s v="EDIS"/>
    <s v="Endirekt İşçilik Akt"/>
    <n v="0.41"/>
    <s v="TRY"/>
    <s v=" "/>
    <s v=" "/>
    <s v=" "/>
    <s v=" "/>
    <n v="0.41"/>
    <s v=" "/>
    <s v=" "/>
    <s v=" "/>
    <s v=" "/>
    <s v=" "/>
  </r>
  <r>
    <x v="4"/>
    <s v="Kaynak"/>
    <s v="ENER"/>
    <s v="Enerji Aktivitesi"/>
    <n v="0.4"/>
    <s v="TRY"/>
    <s v=" "/>
    <s v=" "/>
    <s v=" "/>
    <s v=" "/>
    <s v=" "/>
    <s v=" "/>
    <n v="0.4"/>
    <s v=" "/>
    <s v=" "/>
    <s v=" "/>
  </r>
  <r>
    <x v="4"/>
    <s v="Kaynak"/>
    <s v="GURG"/>
    <s v="Genel Üretim Akt."/>
    <n v="2.93"/>
    <s v="TRY"/>
    <s v=" "/>
    <s v=" "/>
    <s v=" "/>
    <s v=" "/>
    <s v=" "/>
    <s v=" "/>
    <s v=" "/>
    <s v=" "/>
    <n v="2.93"/>
    <s v=" "/>
  </r>
  <r>
    <x v="5"/>
    <s v="Sac Talaşlı İşleme"/>
    <s v="AMOR"/>
    <s v="Amortisman Aktivites"/>
    <n v="0"/>
    <s v="TRY"/>
    <n v="0"/>
    <s v=" "/>
    <s v=" "/>
    <s v=" "/>
    <s v=" "/>
    <s v=" "/>
    <s v=" "/>
    <s v=" "/>
    <s v=" "/>
    <s v=" "/>
  </r>
  <r>
    <x v="5"/>
    <s v="Sac Talaşlı İşleme"/>
    <s v="DISC"/>
    <s v="Direkt İşçilik Aktiv"/>
    <n v="2.16"/>
    <s v="TRY"/>
    <s v=" "/>
    <s v=" "/>
    <n v="2.16"/>
    <s v=" "/>
    <s v=" "/>
    <s v=" "/>
    <s v=" "/>
    <s v=" "/>
    <s v=" "/>
    <s v=" "/>
  </r>
  <r>
    <x v="5"/>
    <s v="Sac Talaşlı İşleme"/>
    <s v="EDIS"/>
    <s v="Endirekt İşçilik Akt"/>
    <n v="0.53"/>
    <s v="TRY"/>
    <s v=" "/>
    <s v=" "/>
    <s v=" "/>
    <s v=" "/>
    <n v="0.53"/>
    <s v=" "/>
    <s v=" "/>
    <s v=" "/>
    <s v=" "/>
    <s v=" "/>
  </r>
  <r>
    <x v="5"/>
    <s v="Sac Talaşlı İşleme"/>
    <s v="ENER"/>
    <s v="Enerji Aktivitesi"/>
    <n v="0.43"/>
    <s v="TRY"/>
    <s v=" "/>
    <s v=" "/>
    <s v=" "/>
    <s v=" "/>
    <s v=" "/>
    <s v=" "/>
    <n v="0.43"/>
    <s v=" "/>
    <s v=" "/>
    <s v=" "/>
  </r>
  <r>
    <x v="5"/>
    <s v="Sac Talaşlı İşleme"/>
    <s v="GURG"/>
    <s v="Genel Üretim Akt."/>
    <n v="1.37"/>
    <s v="TRY"/>
    <s v=" "/>
    <s v=" "/>
    <s v=" "/>
    <s v=" "/>
    <s v=" "/>
    <s v=" "/>
    <s v=" "/>
    <s v=" "/>
    <n v="1.37"/>
    <s v=" "/>
  </r>
  <r>
    <x v="6"/>
    <s v="Eksantrik Pres"/>
    <s v="AMOR"/>
    <s v="Amortisman Aktivites"/>
    <n v="0"/>
    <s v="TRY"/>
    <n v="0"/>
    <s v=" "/>
    <s v=" "/>
    <s v=" "/>
    <s v=" "/>
    <s v=" "/>
    <s v=" "/>
    <s v=" "/>
    <s v=" "/>
    <s v=" "/>
  </r>
  <r>
    <x v="6"/>
    <s v="Eksantrik Pres"/>
    <s v="DISC"/>
    <s v="Direkt İşçilik Aktiv"/>
    <n v="2.0299999999999998"/>
    <s v="TRY"/>
    <s v=" "/>
    <s v=" "/>
    <n v="2.0299999999999998"/>
    <s v=" "/>
    <s v=" "/>
    <s v=" "/>
    <s v=" "/>
    <s v=" "/>
    <s v=" "/>
    <s v=" "/>
  </r>
  <r>
    <x v="6"/>
    <s v="Eksantrik Pres"/>
    <s v="EDIS"/>
    <s v="Endirekt İşçilik Akt"/>
    <n v="0.78"/>
    <s v="TRY"/>
    <s v=" "/>
    <s v=" "/>
    <s v=" "/>
    <s v=" "/>
    <n v="0.78"/>
    <s v=" "/>
    <s v=" "/>
    <s v=" "/>
    <s v=" "/>
    <s v=" "/>
  </r>
  <r>
    <x v="6"/>
    <s v="Eksantrik Pres"/>
    <s v="ENER"/>
    <s v="Enerji Aktivitesi"/>
    <n v="0.42"/>
    <s v="TRY"/>
    <s v=" "/>
    <s v=" "/>
    <s v=" "/>
    <s v=" "/>
    <s v=" "/>
    <s v=" "/>
    <n v="0.42"/>
    <s v=" "/>
    <s v=" "/>
    <s v=" "/>
  </r>
  <r>
    <x v="6"/>
    <s v="Eksantrik Pres"/>
    <s v="GURG"/>
    <s v="Genel Üretim Akt."/>
    <n v="2.3199999999999998"/>
    <s v="TRY"/>
    <s v=" "/>
    <s v=" "/>
    <s v=" "/>
    <s v=" "/>
    <s v=" "/>
    <s v=" "/>
    <s v=" "/>
    <s v=" "/>
    <n v="2.3199999999999998"/>
    <s v=" "/>
  </r>
  <r>
    <x v="7"/>
    <s v="Hidrolik Pres"/>
    <s v="AMOR"/>
    <s v="Amortisman Aktivites"/>
    <n v="0"/>
    <s v="TRY"/>
    <n v="0"/>
    <s v=" "/>
    <s v=" "/>
    <s v=" "/>
    <s v=" "/>
    <s v=" "/>
    <s v=" "/>
    <s v=" "/>
    <s v=" "/>
    <s v=" "/>
  </r>
  <r>
    <x v="7"/>
    <s v="Hidrolik Pres"/>
    <s v="DISC"/>
    <s v="Direkt İşçilik Aktiv"/>
    <n v="2.0699999999999998"/>
    <s v="TRY"/>
    <s v=" "/>
    <s v=" "/>
    <n v="2.0699999999999998"/>
    <s v=" "/>
    <s v=" "/>
    <s v=" "/>
    <s v=" "/>
    <s v=" "/>
    <s v=" "/>
    <s v=" "/>
  </r>
  <r>
    <x v="7"/>
    <s v="Hidrolik Pres"/>
    <s v="EDIS"/>
    <s v="Endirekt İşçilik Akt"/>
    <n v="0.6"/>
    <s v="TRY"/>
    <s v=" "/>
    <s v=" "/>
    <s v=" "/>
    <s v=" "/>
    <n v="0.6"/>
    <s v=" "/>
    <s v=" "/>
    <s v=" "/>
    <s v=" "/>
    <s v=" "/>
  </r>
  <r>
    <x v="7"/>
    <s v="Hidrolik Pres"/>
    <s v="ENER"/>
    <s v="Enerji Aktivitesi"/>
    <n v="0.48"/>
    <s v="TRY"/>
    <s v=" "/>
    <s v=" "/>
    <s v=" "/>
    <s v=" "/>
    <s v=" "/>
    <s v=" "/>
    <n v="0.48"/>
    <s v=" "/>
    <s v=" "/>
    <s v=" "/>
  </r>
  <r>
    <x v="7"/>
    <s v="Hidrolik Pres"/>
    <s v="GURG"/>
    <s v="Genel Üretim Akt."/>
    <n v="1.51"/>
    <s v="TRY"/>
    <s v=" "/>
    <s v=" "/>
    <s v=" "/>
    <s v=" "/>
    <s v=" "/>
    <s v=" "/>
    <s v=" "/>
    <s v=" "/>
    <n v="1.51"/>
    <s v=" "/>
  </r>
  <r>
    <x v="8"/>
    <s v="Çapak Alma Sac"/>
    <s v="AMOR"/>
    <s v="Amortisman Aktivites"/>
    <n v="0"/>
    <s v="TRY"/>
    <n v="0"/>
    <s v=" "/>
    <s v=" "/>
    <s v=" "/>
    <s v=" "/>
    <s v=" "/>
    <s v=" "/>
    <s v=" "/>
    <s v=" "/>
    <s v=" "/>
  </r>
  <r>
    <x v="8"/>
    <s v="Çapak Alma Sac"/>
    <s v="DISC"/>
    <s v="Direkt İşçilik Aktiv"/>
    <n v="3"/>
    <s v="TRY"/>
    <s v=" "/>
    <s v=" "/>
    <n v="3"/>
    <s v=" "/>
    <s v=" "/>
    <s v=" "/>
    <s v=" "/>
    <s v=" "/>
    <s v=" "/>
    <s v=" "/>
  </r>
  <r>
    <x v="8"/>
    <s v="Çapak Alma Sac"/>
    <s v="EDIS"/>
    <s v="Endirekt İşçilik Akt"/>
    <n v="0.2"/>
    <s v="TRY"/>
    <s v=" "/>
    <s v=" "/>
    <s v=" "/>
    <s v=" "/>
    <n v="0.2"/>
    <s v=" "/>
    <s v=" "/>
    <s v=" "/>
    <s v=" "/>
    <s v=" "/>
  </r>
  <r>
    <x v="8"/>
    <s v="Çapak Alma Sac"/>
    <s v="ENER"/>
    <s v="Enerji Aktivitesi"/>
    <n v="0.54"/>
    <s v="TRY"/>
    <s v=" "/>
    <s v=" "/>
    <s v=" "/>
    <s v=" "/>
    <s v=" "/>
    <s v=" "/>
    <n v="0.54"/>
    <s v=" "/>
    <s v=" "/>
    <s v=" "/>
  </r>
  <r>
    <x v="8"/>
    <s v="Çapak Alma Sac"/>
    <s v="GURG"/>
    <s v="Genel Üretim Akt."/>
    <n v="2.27"/>
    <s v="TRY"/>
    <s v=" "/>
    <s v=" "/>
    <s v=" "/>
    <s v=" "/>
    <s v=" "/>
    <s v=" "/>
    <s v=" "/>
    <s v=" "/>
    <n v="2.27"/>
    <s v=" "/>
  </r>
  <r>
    <x v="9"/>
    <s v="Lazer Kesim"/>
    <s v="AMOR"/>
    <s v="Amortisman Aktivites"/>
    <n v="0"/>
    <s v="TRY"/>
    <n v="0"/>
    <s v=" "/>
    <s v=" "/>
    <s v=" "/>
    <s v=" "/>
    <s v=" "/>
    <s v=" "/>
    <s v=" "/>
    <s v=" "/>
    <s v=" "/>
  </r>
  <r>
    <x v="9"/>
    <s v="Lazer Kesim"/>
    <s v="DISC"/>
    <s v="Direkt İşçilik Aktiv"/>
    <n v="2.5"/>
    <s v="TRY"/>
    <s v=" "/>
    <s v=" "/>
    <n v="2.5"/>
    <s v=" "/>
    <s v=" "/>
    <s v=" "/>
    <s v=" "/>
    <s v=" "/>
    <s v=" "/>
    <s v=" "/>
  </r>
  <r>
    <x v="9"/>
    <s v="Lazer Kesim"/>
    <s v="EDIS"/>
    <s v="Endirekt İşçilik Akt"/>
    <n v="0.23"/>
    <s v="TRY"/>
    <s v=" "/>
    <s v=" "/>
    <s v=" "/>
    <s v=" "/>
    <n v="0.23"/>
    <s v=" "/>
    <s v=" "/>
    <s v=" "/>
    <s v=" "/>
    <s v=" "/>
  </r>
  <r>
    <x v="9"/>
    <s v="Lazer Kesim"/>
    <s v="ENER"/>
    <s v="Enerji Aktivitesi"/>
    <n v="0.5"/>
    <s v="TRY"/>
    <s v=" "/>
    <s v=" "/>
    <s v=" "/>
    <s v=" "/>
    <s v=" "/>
    <s v=" "/>
    <n v="0.5"/>
    <s v=" "/>
    <s v=" "/>
    <s v=" "/>
  </r>
  <r>
    <x v="9"/>
    <s v="Lazer Kesim"/>
    <s v="GURG"/>
    <s v="Genel Üretim Akt."/>
    <n v="1.08"/>
    <s v="TRY"/>
    <s v=" "/>
    <s v=" "/>
    <s v=" "/>
    <s v=" "/>
    <s v=" "/>
    <s v=" "/>
    <s v=" "/>
    <s v=" "/>
    <n v="1.08"/>
    <s v=" "/>
  </r>
  <r>
    <x v="10"/>
    <s v="Plastik Enjeksiyon"/>
    <s v="AMOR"/>
    <s v="Amortisman Aktivites"/>
    <n v="0"/>
    <s v="TRY"/>
    <n v="0"/>
    <s v=" "/>
    <s v=" "/>
    <s v=" "/>
    <s v=" "/>
    <s v=" "/>
    <s v=" "/>
    <s v=" "/>
    <s v=" "/>
    <s v=" "/>
  </r>
  <r>
    <x v="10"/>
    <s v="Plastik Enjeksiyon"/>
    <s v="DISC"/>
    <s v="Direkt İşçilik Aktiv"/>
    <n v="1.95"/>
    <s v="TRY"/>
    <s v=" "/>
    <s v=" "/>
    <n v="1.95"/>
    <s v=" "/>
    <s v=" "/>
    <s v=" "/>
    <s v=" "/>
    <s v=" "/>
    <s v=" "/>
    <s v=" "/>
  </r>
  <r>
    <x v="10"/>
    <s v="Plastik Enjeksiyon"/>
    <s v="EDIS"/>
    <s v="Endirekt İşçilik Akt"/>
    <n v="0.74"/>
    <s v="TRY"/>
    <s v=" "/>
    <s v=" "/>
    <s v=" "/>
    <s v=" "/>
    <n v="0.74"/>
    <s v=" "/>
    <s v=" "/>
    <s v=" "/>
    <s v=" "/>
    <s v=" "/>
  </r>
  <r>
    <x v="10"/>
    <s v="Plastik Enjeksiyon"/>
    <s v="ENER"/>
    <s v="Enerji Aktivitesi"/>
    <n v="1.08"/>
    <s v="TRY"/>
    <s v=" "/>
    <s v=" "/>
    <s v=" "/>
    <s v=" "/>
    <s v=" "/>
    <s v=" "/>
    <n v="1.08"/>
    <s v=" "/>
    <s v=" "/>
    <s v=" "/>
  </r>
  <r>
    <x v="10"/>
    <s v="Plastik Enjeksiyon"/>
    <s v="GURG"/>
    <s v="Genel Üretim Akt."/>
    <n v="1.03"/>
    <s v="TRY"/>
    <s v=" "/>
    <s v=" "/>
    <s v=" "/>
    <s v=" "/>
    <s v=" "/>
    <s v=" "/>
    <s v=" "/>
    <s v=" "/>
    <n v="1.03"/>
    <s v=" "/>
  </r>
  <r>
    <x v="11"/>
    <s v="Kauçuk Kompresyon"/>
    <s v="AMOR"/>
    <s v="Amortisman Aktivites"/>
    <n v="0"/>
    <s v="TRY"/>
    <n v="0"/>
    <s v=" "/>
    <s v=" "/>
    <s v=" "/>
    <s v=" "/>
    <s v=" "/>
    <s v=" "/>
    <s v=" "/>
    <s v=" "/>
    <s v=" "/>
  </r>
  <r>
    <x v="11"/>
    <s v="Kauçuk Kompresyon"/>
    <s v="DISC"/>
    <s v="Direkt İşçilik Aktiv"/>
    <n v="2.5"/>
    <s v="TRY"/>
    <s v=" "/>
    <s v=" "/>
    <n v="2.5"/>
    <s v=" "/>
    <s v=" "/>
    <s v=" "/>
    <s v=" "/>
    <s v=" "/>
    <s v=" "/>
    <s v=" "/>
  </r>
  <r>
    <x v="11"/>
    <s v="Kauçuk Kompresyon"/>
    <s v="EDIS"/>
    <s v="Endirekt İşçilik Akt"/>
    <n v="0.06"/>
    <s v="TRY"/>
    <s v=" "/>
    <s v=" "/>
    <s v=" "/>
    <s v=" "/>
    <n v="0.06"/>
    <s v=" "/>
    <s v=" "/>
    <s v=" "/>
    <s v=" "/>
    <s v=" "/>
  </r>
  <r>
    <x v="11"/>
    <s v="Kauçuk Kompresyon"/>
    <s v="ENER"/>
    <s v="Enerji Aktivitesi"/>
    <n v="0.87"/>
    <s v="TRY"/>
    <s v=" "/>
    <s v=" "/>
    <s v=" "/>
    <s v=" "/>
    <s v=" "/>
    <s v=" "/>
    <n v="0.87"/>
    <s v=" "/>
    <s v=" "/>
    <s v=" "/>
  </r>
  <r>
    <x v="11"/>
    <s v="Kauçuk Kompresyon"/>
    <s v="GURG"/>
    <s v="Genel Üretim Akt."/>
    <n v="0.98"/>
    <s v="TRY"/>
    <s v=" "/>
    <s v=" "/>
    <s v=" "/>
    <s v=" "/>
    <s v=" "/>
    <s v=" "/>
    <s v=" "/>
    <s v=" "/>
    <n v="0.98"/>
    <s v=" "/>
  </r>
  <r>
    <x v="12"/>
    <s v="Kauçuk Enjeksiyon"/>
    <s v="AMOR"/>
    <s v="Amortisman Aktivites"/>
    <n v="0"/>
    <s v="TRY"/>
    <n v="0"/>
    <s v=" "/>
    <s v=" "/>
    <s v=" "/>
    <s v=" "/>
    <s v=" "/>
    <s v=" "/>
    <s v=" "/>
    <s v=" "/>
    <s v=" "/>
  </r>
  <r>
    <x v="12"/>
    <s v="Kauçuk Enjeksiyon"/>
    <s v="DISC"/>
    <s v="Direkt İşçilik Aktiv"/>
    <n v="2.25"/>
    <s v="TRY"/>
    <s v=" "/>
    <s v=" "/>
    <n v="2.25"/>
    <s v=" "/>
    <s v=" "/>
    <s v=" "/>
    <s v=" "/>
    <s v=" "/>
    <s v=" "/>
    <s v=" "/>
  </r>
  <r>
    <x v="12"/>
    <s v="Kauçuk Enjeksiyon"/>
    <s v="EDIS"/>
    <s v="Endirekt İşçilik Akt"/>
    <n v="0.56000000000000005"/>
    <s v="TRY"/>
    <s v=" "/>
    <s v=" "/>
    <s v=" "/>
    <s v=" "/>
    <n v="0.56000000000000005"/>
    <s v=" "/>
    <s v=" "/>
    <s v=" "/>
    <s v=" "/>
    <s v=" "/>
  </r>
  <r>
    <x v="12"/>
    <s v="Kauçuk Enjeksiyon"/>
    <s v="ENER"/>
    <s v="Enerji Aktivitesi"/>
    <n v="0.94"/>
    <s v="TRY"/>
    <s v=" "/>
    <s v=" "/>
    <s v=" "/>
    <s v=" "/>
    <s v=" "/>
    <s v=" "/>
    <n v="0.94"/>
    <s v=" "/>
    <s v=" "/>
    <s v=" "/>
  </r>
  <r>
    <x v="12"/>
    <s v="Kauçuk Enjeksiyon"/>
    <s v="GURG"/>
    <s v="Genel Üretim Akt."/>
    <n v="2.37"/>
    <s v="TRY"/>
    <s v=" "/>
    <s v=" "/>
    <s v=" "/>
    <s v=" "/>
    <s v=" "/>
    <s v=" "/>
    <s v=" "/>
    <s v=" "/>
    <n v="2.37"/>
    <s v=" "/>
  </r>
  <r>
    <x v="13"/>
    <s v="Çapak Alma"/>
    <s v="AMOR"/>
    <s v="Amortisman Aktivites"/>
    <n v="0"/>
    <s v="TRY"/>
    <n v="0"/>
    <s v=" "/>
    <s v=" "/>
    <s v=" "/>
    <s v=" "/>
    <s v=" "/>
    <s v=" "/>
    <s v=" "/>
    <s v=" "/>
    <s v=" "/>
  </r>
  <r>
    <x v="13"/>
    <s v="Çapak Alma"/>
    <s v="DISC"/>
    <s v="Direkt İşçilik Aktiv"/>
    <n v="2.59"/>
    <s v="TRY"/>
    <s v=" "/>
    <s v=" "/>
    <n v="2.59"/>
    <s v=" "/>
    <s v=" "/>
    <s v=" "/>
    <s v=" "/>
    <s v=" "/>
    <s v=" "/>
    <s v=" "/>
  </r>
  <r>
    <x v="13"/>
    <s v="Çapak Alma"/>
    <s v="EDIS"/>
    <s v="Endirekt İşçilik Akt"/>
    <n v="0.43"/>
    <s v="TRY"/>
    <s v=" "/>
    <s v=" "/>
    <s v=" "/>
    <s v=" "/>
    <n v="0.43"/>
    <s v=" "/>
    <s v=" "/>
    <s v=" "/>
    <s v=" "/>
    <s v=" "/>
  </r>
  <r>
    <x v="13"/>
    <s v="Çapak Alma"/>
    <s v="ENER"/>
    <s v="Enerji Aktivitesi"/>
    <n v="0.79"/>
    <s v="TRY"/>
    <s v=" "/>
    <s v=" "/>
    <s v=" "/>
    <s v=" "/>
    <s v=" "/>
    <s v=" "/>
    <n v="0.79"/>
    <s v=" "/>
    <s v=" "/>
    <s v=" "/>
  </r>
  <r>
    <x v="13"/>
    <s v="Çapak Alma"/>
    <s v="GURG"/>
    <s v="Genel Üretim Akt."/>
    <n v="0.81"/>
    <s v="TRY"/>
    <s v=" "/>
    <s v=" "/>
    <s v=" "/>
    <s v=" "/>
    <s v=" "/>
    <s v=" "/>
    <s v=" "/>
    <s v=" "/>
    <n v="0.81"/>
    <s v=" "/>
  </r>
  <r>
    <x v="14"/>
    <s v="Montaj-İmalat"/>
    <s v="AMOR"/>
    <s v="Amortisman Aktivites"/>
    <n v="0"/>
    <s v="TRY"/>
    <n v="0"/>
    <s v=" "/>
    <s v=" "/>
    <s v=" "/>
    <s v=" "/>
    <s v=" "/>
    <s v=" "/>
    <s v=" "/>
    <s v=" "/>
    <s v=" "/>
  </r>
  <r>
    <x v="14"/>
    <s v="Montaj-İmalat"/>
    <s v="DISC"/>
    <s v="Direkt İşçilik Aktiv"/>
    <n v="1.56"/>
    <s v="TRY"/>
    <s v=" "/>
    <s v=" "/>
    <n v="1.56"/>
    <s v=" "/>
    <s v=" "/>
    <s v=" "/>
    <s v=" "/>
    <s v=" "/>
    <s v=" "/>
    <s v=" "/>
  </r>
  <r>
    <x v="14"/>
    <s v="Montaj-İmalat"/>
    <s v="EDIS"/>
    <s v="Endirekt İşçilik Akt"/>
    <n v="1.41"/>
    <s v="TRY"/>
    <s v=" "/>
    <s v=" "/>
    <s v=" "/>
    <s v=" "/>
    <n v="1.41"/>
    <s v=" "/>
    <s v=" "/>
    <s v=" "/>
    <s v=" "/>
    <s v=" "/>
  </r>
  <r>
    <x v="14"/>
    <s v="Montaj-İmalat"/>
    <s v="ENER"/>
    <s v="Enerji Aktivitesi"/>
    <n v="0.87"/>
    <s v="TRY"/>
    <s v=" "/>
    <s v=" "/>
    <s v=" "/>
    <s v=" "/>
    <s v=" "/>
    <s v=" "/>
    <n v="0.87"/>
    <s v=" "/>
    <s v=" "/>
    <s v=" "/>
  </r>
  <r>
    <x v="14"/>
    <s v="Montaj-İmalat"/>
    <s v="GURG"/>
    <s v="Genel Üretim Akt."/>
    <n v="0.75"/>
    <s v="TRY"/>
    <s v=" "/>
    <s v=" "/>
    <s v=" "/>
    <s v=" "/>
    <s v=" "/>
    <s v=" "/>
    <s v=" "/>
    <s v=" "/>
    <n v="0.75"/>
    <s v=" "/>
  </r>
  <r>
    <x v="15"/>
    <s v="Rot &amp; V Kolu Montaj"/>
    <s v="AMOR"/>
    <s v="Amortisman Aktivites"/>
    <n v="0"/>
    <s v="TRY"/>
    <n v="0"/>
    <s v=" "/>
    <s v=" "/>
    <s v=" "/>
    <s v=" "/>
    <s v=" "/>
    <s v=" "/>
    <s v=" "/>
    <s v=" "/>
    <s v=" "/>
  </r>
  <r>
    <x v="15"/>
    <s v="Rot &amp; V Kolu Montaj"/>
    <s v="DISC"/>
    <s v="Direkt İşçilik Aktiv"/>
    <n v="1.76"/>
    <s v="TRY"/>
    <s v=" "/>
    <s v=" "/>
    <n v="1.76"/>
    <s v=" "/>
    <s v=" "/>
    <s v=" "/>
    <s v=" "/>
    <s v=" "/>
    <s v=" "/>
    <s v=" "/>
  </r>
  <r>
    <x v="15"/>
    <s v="Rot &amp; V Kolu Montaj"/>
    <s v="EDIS"/>
    <s v="Endirekt İşçilik Akt"/>
    <n v="1.01"/>
    <s v="TRY"/>
    <s v=" "/>
    <s v=" "/>
    <s v=" "/>
    <s v=" "/>
    <n v="1.01"/>
    <s v=" "/>
    <s v=" "/>
    <s v=" "/>
    <s v=" "/>
    <s v=" "/>
  </r>
  <r>
    <x v="15"/>
    <s v="Rot &amp; V Kolu Montaj"/>
    <s v="ENER"/>
    <s v="Enerji Aktivitesi"/>
    <n v="0.5"/>
    <s v="TRY"/>
    <s v=" "/>
    <s v=" "/>
    <s v=" "/>
    <s v=" "/>
    <s v=" "/>
    <s v=" "/>
    <n v="0.5"/>
    <s v=" "/>
    <s v=" "/>
    <s v=" "/>
  </r>
  <r>
    <x v="15"/>
    <s v="Rot &amp; V Kolu Montaj"/>
    <s v="GURG"/>
    <s v="Genel Üretim Akt."/>
    <n v="3.08"/>
    <s v="TRY"/>
    <s v=" "/>
    <s v=" "/>
    <s v=" "/>
    <s v=" "/>
    <s v=" "/>
    <s v=" "/>
    <s v=" "/>
    <s v=" "/>
    <n v="3.08"/>
    <s v=" "/>
  </r>
  <r>
    <x v="16"/>
    <s v="HS Fabrika"/>
    <s v="AMOR"/>
    <s v="Amortisman Aktivites"/>
    <n v="0"/>
    <s v="TRY"/>
    <n v="0"/>
    <s v=" "/>
    <s v=" "/>
    <s v=" "/>
    <s v=" "/>
    <s v=" "/>
    <s v=" "/>
    <s v=" "/>
    <s v=" "/>
    <s v=" "/>
  </r>
  <r>
    <x v="16"/>
    <s v="HS Fabrika"/>
    <s v="DISC"/>
    <s v="Direkt İşçilik Aktiv"/>
    <n v="2.4700000000000002"/>
    <s v="TRY"/>
    <s v=" "/>
    <s v=" "/>
    <n v="2.4700000000000002"/>
    <s v=" "/>
    <s v=" "/>
    <s v=" "/>
    <s v=" "/>
    <s v=" "/>
    <s v=" "/>
    <s v=" "/>
  </r>
  <r>
    <x v="16"/>
    <s v="HS Fabrika"/>
    <s v="EDIS"/>
    <s v="Endirekt İşçilik Akt"/>
    <n v="0.23"/>
    <s v="TRY"/>
    <s v=" "/>
    <s v=" "/>
    <s v=" "/>
    <s v=" "/>
    <n v="0.23"/>
    <s v=" "/>
    <s v=" "/>
    <s v=" "/>
    <s v=" "/>
    <s v=" "/>
  </r>
  <r>
    <x v="16"/>
    <s v="HS Fabrika"/>
    <s v="ENER"/>
    <s v="Enerji Aktivitesi"/>
    <n v="0.48"/>
    <s v="TRY"/>
    <s v=" "/>
    <s v=" "/>
    <s v=" "/>
    <s v=" "/>
    <s v=" "/>
    <s v=" "/>
    <n v="0.48"/>
    <s v=" "/>
    <s v=" "/>
    <s v=" "/>
  </r>
  <r>
    <x v="16"/>
    <s v="HS Fabrika"/>
    <s v="GURG"/>
    <s v="Genel Üretim Akt."/>
    <n v="1.03"/>
    <s v="TRY"/>
    <s v=" "/>
    <s v=" "/>
    <s v=" "/>
    <s v=" "/>
    <s v=" "/>
    <s v=" "/>
    <s v=" "/>
    <s v=" "/>
    <n v="1.03"/>
    <s v=" "/>
  </r>
  <r>
    <x v="17"/>
    <s v="Kabin Körüğü"/>
    <s v="AMOR"/>
    <s v="Amortisman Aktivites"/>
    <n v="0"/>
    <s v="TRY"/>
    <n v="0"/>
    <s v=" "/>
    <s v=" "/>
    <s v=" "/>
    <s v=" "/>
    <s v=" "/>
    <s v=" "/>
    <s v=" "/>
    <s v=" "/>
    <s v=" "/>
  </r>
  <r>
    <x v="17"/>
    <s v="Kabin Körüğü"/>
    <s v="DISC"/>
    <s v="Direkt İşçilik Aktiv"/>
    <n v="2.35"/>
    <s v="TRY"/>
    <s v=" "/>
    <s v=" "/>
    <n v="2.35"/>
    <s v=" "/>
    <s v=" "/>
    <s v=" "/>
    <s v=" "/>
    <s v=" "/>
    <s v=" "/>
    <s v=" "/>
  </r>
  <r>
    <x v="17"/>
    <s v="Kabin Körüğü"/>
    <s v="EDIS"/>
    <s v="Endirekt İşçilik Akt"/>
    <n v="0.25"/>
    <s v="TRY"/>
    <s v=" "/>
    <s v=" "/>
    <s v=" "/>
    <s v=" "/>
    <n v="0.25"/>
    <s v=" "/>
    <s v=" "/>
    <s v=" "/>
    <s v=" "/>
    <s v=" "/>
  </r>
  <r>
    <x v="17"/>
    <s v="Kabin Körüğü"/>
    <s v="ENER"/>
    <s v="Enerji Aktivitesi"/>
    <n v="1.31"/>
    <s v="TRY"/>
    <s v=" "/>
    <s v=" "/>
    <s v=" "/>
    <s v=" "/>
    <s v=" "/>
    <s v=" "/>
    <n v="1.31"/>
    <s v=" "/>
    <s v=" "/>
    <s v=" "/>
  </r>
  <r>
    <x v="17"/>
    <s v="Kabin Körüğü"/>
    <s v="GURG"/>
    <s v="Genel Üretim Akt."/>
    <n v="2.73"/>
    <s v="TRY"/>
    <s v=" "/>
    <s v=" "/>
    <s v=" "/>
    <s v=" "/>
    <s v=" "/>
    <s v=" "/>
    <s v=" "/>
    <s v=" "/>
    <n v="2.73"/>
    <s v=" "/>
  </r>
  <r>
    <x v="18"/>
    <s v="Süspansiyon Körüğü"/>
    <s v="AMOR"/>
    <s v="Amortisman Aktivites"/>
    <n v="0"/>
    <s v="TRY"/>
    <n v="0"/>
    <s v=" "/>
    <s v=" "/>
    <s v=" "/>
    <s v=" "/>
    <s v=" "/>
    <s v=" "/>
    <s v=" "/>
    <s v=" "/>
    <s v=" "/>
  </r>
  <r>
    <x v="18"/>
    <s v="Süspansiyon Körüğü"/>
    <s v="DISC"/>
    <s v="Direkt İşçilik Aktiv"/>
    <n v="2.2999999999999998"/>
    <s v="TRY"/>
    <s v=" "/>
    <s v=" "/>
    <n v="2.2999999999999998"/>
    <s v=" "/>
    <s v=" "/>
    <s v=" "/>
    <s v=" "/>
    <s v=" "/>
    <s v=" "/>
    <s v=" "/>
  </r>
  <r>
    <x v="18"/>
    <s v="Süspansiyon Körüğü"/>
    <s v="EDIS"/>
    <s v="Endirekt İşçilik Akt"/>
    <n v="0.4"/>
    <s v="TRY"/>
    <s v=" "/>
    <s v=" "/>
    <s v=" "/>
    <s v=" "/>
    <n v="0.4"/>
    <s v=" "/>
    <s v=" "/>
    <s v=" "/>
    <s v=" "/>
    <s v=" "/>
  </r>
  <r>
    <x v="18"/>
    <s v="Süspansiyon Körüğü"/>
    <s v="ENER"/>
    <s v="Enerji Aktivitesi"/>
    <n v="0.6"/>
    <s v="TRY"/>
    <s v=" "/>
    <s v=" "/>
    <s v=" "/>
    <s v=" "/>
    <s v=" "/>
    <s v=" "/>
    <n v="0.6"/>
    <s v=" "/>
    <s v=" "/>
    <s v=" "/>
  </r>
  <r>
    <x v="18"/>
    <s v="Süspansiyon Körüğü"/>
    <s v="GURG"/>
    <s v="Genel Üretim Akt."/>
    <n v="1.44"/>
    <s v="TRY"/>
    <s v=" "/>
    <s v=" "/>
    <s v=" "/>
    <s v=" "/>
    <s v=" "/>
    <s v=" "/>
    <s v=" "/>
    <s v=" "/>
    <n v="1.44"/>
    <s v=" "/>
  </r>
  <r>
    <x v="19"/>
    <s v="Hamurhane"/>
    <s v="AMOR"/>
    <s v="Amortisman Aktivites"/>
    <n v="0"/>
    <s v="TRY"/>
    <n v="0"/>
    <s v=" "/>
    <s v=" "/>
    <s v=" "/>
    <s v=" "/>
    <s v=" "/>
    <s v=" "/>
    <s v=" "/>
    <s v=" "/>
    <s v=" "/>
  </r>
  <r>
    <x v="19"/>
    <s v="Hamurhane"/>
    <s v="DISC"/>
    <s v="Direkt İşçilik Aktiv"/>
    <n v="2.5299999999999998"/>
    <s v="TRY"/>
    <s v=" "/>
    <s v=" "/>
    <n v="2.5299999999999998"/>
    <s v=" "/>
    <s v=" "/>
    <s v=" "/>
    <s v=" "/>
    <s v=" "/>
    <s v=" "/>
    <s v=" "/>
  </r>
  <r>
    <x v="19"/>
    <s v="Hamurhane"/>
    <s v="EDIS"/>
    <s v="Endirekt İşçilik Akt"/>
    <n v="0.12"/>
    <s v="TRY"/>
    <s v=" "/>
    <s v=" "/>
    <s v=" "/>
    <s v=" "/>
    <n v="0.12"/>
    <s v=" "/>
    <s v=" "/>
    <s v=" "/>
    <s v=" "/>
    <s v=" "/>
  </r>
  <r>
    <x v="19"/>
    <s v="Hamurhane"/>
    <s v="ENER"/>
    <s v="Enerji Aktivitesi"/>
    <n v="1.01"/>
    <s v="TRY"/>
    <s v=" "/>
    <s v=" "/>
    <s v=" "/>
    <s v=" "/>
    <s v=" "/>
    <s v=" "/>
    <n v="1.01"/>
    <s v=" "/>
    <s v=" "/>
    <s v=" "/>
  </r>
  <r>
    <x v="19"/>
    <s v="Hamurhane"/>
    <s v="GURG"/>
    <s v="Genel Üretim Akt."/>
    <n v="10.76"/>
    <s v="TRY"/>
    <s v=" "/>
    <s v=" "/>
    <s v=" "/>
    <s v=" "/>
    <s v=" "/>
    <s v=" "/>
    <s v=" "/>
    <s v=" "/>
    <n v="10.76"/>
    <s v=" "/>
  </r>
  <r>
    <x v="20"/>
    <s v="Boya (Elektrostatik)"/>
    <s v="AMOR"/>
    <s v="Amortisman Aktivites"/>
    <n v="0"/>
    <s v="TRY"/>
    <n v="0"/>
    <s v=" "/>
    <s v=" "/>
    <s v=" "/>
    <s v=" "/>
    <s v=" "/>
    <s v=" "/>
    <s v=" "/>
    <s v=" "/>
    <s v=" "/>
  </r>
  <r>
    <x v="20"/>
    <s v="Boya (Elektrostatik)"/>
    <s v="DISC"/>
    <s v="Direkt İşçilik Aktiv"/>
    <n v="2.59"/>
    <s v="TRY"/>
    <s v=" "/>
    <s v=" "/>
    <n v="2.59"/>
    <s v=" "/>
    <s v=" "/>
    <s v=" "/>
    <s v=" "/>
    <s v=" "/>
    <s v=" "/>
    <s v=" "/>
  </r>
  <r>
    <x v="20"/>
    <s v="Boya (Elektrostatik)"/>
    <s v="EDIS"/>
    <s v="Endirekt İşçilik Akt"/>
    <n v="0.28000000000000003"/>
    <s v="TRY"/>
    <s v=" "/>
    <s v=" "/>
    <s v=" "/>
    <s v=" "/>
    <n v="0.28000000000000003"/>
    <s v=" "/>
    <s v=" "/>
    <s v=" "/>
    <s v=" "/>
    <s v=" "/>
  </r>
  <r>
    <x v="20"/>
    <s v="Boya (Elektrostatik)"/>
    <s v="ENER"/>
    <s v="Enerji Aktivitesi"/>
    <n v="2.35"/>
    <s v="TRY"/>
    <s v=" "/>
    <s v=" "/>
    <s v=" "/>
    <s v=" "/>
    <s v=" "/>
    <s v=" "/>
    <n v="2.35"/>
    <s v=" "/>
    <s v=" "/>
    <s v=" "/>
  </r>
  <r>
    <x v="20"/>
    <s v="Boya (Elektrostatik)"/>
    <s v="GURG"/>
    <s v="Genel Üretim Akt."/>
    <n v="16.29"/>
    <s v="TRY"/>
    <s v=" "/>
    <s v=" "/>
    <s v=" "/>
    <s v=" "/>
    <s v=" "/>
    <s v=" "/>
    <s v=" "/>
    <s v=" "/>
    <n v="16.29"/>
    <s v=" "/>
  </r>
  <r>
    <x v="21"/>
    <s v="Alkali/Çinko Kaplama"/>
    <s v="AMOR"/>
    <s v="Amortisman Aktivites"/>
    <n v="0"/>
    <s v="TRY"/>
    <n v="0"/>
    <s v=" "/>
    <s v=" "/>
    <s v=" "/>
    <s v=" "/>
    <s v=" "/>
    <s v=" "/>
    <s v=" "/>
    <s v=" "/>
    <s v=" "/>
  </r>
  <r>
    <x v="21"/>
    <s v="Alkali/Çinko Kaplama"/>
    <s v="DISC"/>
    <s v="Direkt İşçilik Aktiv"/>
    <n v="2.06"/>
    <s v="TRY"/>
    <s v=" "/>
    <s v=" "/>
    <n v="2.06"/>
    <s v=" "/>
    <s v=" "/>
    <s v=" "/>
    <s v=" "/>
    <s v=" "/>
    <s v=" "/>
    <s v=" "/>
  </r>
  <r>
    <x v="21"/>
    <s v="Alkali/Çinko Kaplama"/>
    <s v="EDIS"/>
    <s v="Endirekt İşçilik Akt"/>
    <n v="0.71"/>
    <s v="TRY"/>
    <s v=" "/>
    <s v=" "/>
    <s v=" "/>
    <s v=" "/>
    <n v="0.71"/>
    <s v=" "/>
    <s v=" "/>
    <s v=" "/>
    <s v=" "/>
    <s v=" "/>
  </r>
  <r>
    <x v="21"/>
    <s v="Alkali/Çinko Kaplama"/>
    <s v="ENER"/>
    <s v="Enerji Aktivitesi"/>
    <n v="1.54"/>
    <s v="TRY"/>
    <s v=" "/>
    <s v=" "/>
    <s v=" "/>
    <s v=" "/>
    <s v=" "/>
    <s v=" "/>
    <n v="1.54"/>
    <s v=" "/>
    <s v=" "/>
    <s v=" "/>
  </r>
  <r>
    <x v="21"/>
    <s v="Alkali/Çinko Kaplama"/>
    <s v="GURG"/>
    <s v="Genel Üretim Akt."/>
    <n v="19.739999999999998"/>
    <s v="TRY"/>
    <s v=" "/>
    <s v=" "/>
    <s v=" "/>
    <s v=" "/>
    <s v=" "/>
    <s v=" "/>
    <s v=" "/>
    <s v=" "/>
    <n v="19.739999999999998"/>
    <s v=" "/>
  </r>
  <r>
    <x v="22"/>
    <s v="Fosfat Kaplama"/>
    <s v="AMOR"/>
    <s v="Amortisman Aktivites"/>
    <n v="0"/>
    <s v="TRY"/>
    <n v="0"/>
    <s v=" "/>
    <s v=" "/>
    <s v=" "/>
    <s v=" "/>
    <s v=" "/>
    <s v=" "/>
    <s v=" "/>
    <s v=" "/>
    <s v=" "/>
  </r>
  <r>
    <x v="22"/>
    <s v="Fosfat Kaplama"/>
    <s v="DISC"/>
    <s v="Direkt İşçilik Aktiv"/>
    <n v="1.94"/>
    <s v="TRY"/>
    <s v=" "/>
    <s v=" "/>
    <n v="1.94"/>
    <s v=" "/>
    <s v=" "/>
    <s v=" "/>
    <s v=" "/>
    <s v=" "/>
    <s v=" "/>
    <s v=" "/>
  </r>
  <r>
    <x v="22"/>
    <s v="Fosfat Kaplama"/>
    <s v="EDIS"/>
    <s v="Endirekt İşçilik Akt"/>
    <n v="0.9"/>
    <s v="TRY"/>
    <s v=" "/>
    <s v=" "/>
    <s v=" "/>
    <s v=" "/>
    <n v="0.9"/>
    <s v=" "/>
    <s v=" "/>
    <s v=" "/>
    <s v=" "/>
    <s v=" "/>
  </r>
  <r>
    <x v="22"/>
    <s v="Fosfat Kaplama"/>
    <s v="ENER"/>
    <s v="Enerji Aktivitesi"/>
    <n v="3.72"/>
    <s v="TRY"/>
    <s v=" "/>
    <s v=" "/>
    <s v=" "/>
    <s v=" "/>
    <s v=" "/>
    <s v=" "/>
    <n v="3.72"/>
    <s v=" "/>
    <s v=" "/>
    <s v=" "/>
  </r>
  <r>
    <x v="22"/>
    <s v="Fosfat Kaplama"/>
    <s v="GURG"/>
    <s v="Genel Üretim Akt."/>
    <n v="5.26"/>
    <s v="TRY"/>
    <s v=" "/>
    <s v=" "/>
    <s v=" "/>
    <s v=" "/>
    <s v=" "/>
    <s v=" "/>
    <s v=" "/>
    <s v=" "/>
    <n v="5.26"/>
    <s v=" "/>
  </r>
  <r>
    <x v="23"/>
    <s v="Yaş Boya"/>
    <s v="AMOR"/>
    <s v="Amortisman Aktivites"/>
    <n v="0"/>
    <s v="TRY"/>
    <n v="0"/>
    <s v=" "/>
    <s v=" "/>
    <s v=" "/>
    <s v=" "/>
    <s v=" "/>
    <s v=" "/>
    <s v=" "/>
    <s v=" "/>
    <s v=" "/>
  </r>
  <r>
    <x v="23"/>
    <s v="Yaş Boya"/>
    <s v="DISC"/>
    <s v="Direkt İşçilik Aktiv"/>
    <n v="2.34"/>
    <s v="TRY"/>
    <s v=" "/>
    <s v=" "/>
    <n v="2.34"/>
    <s v=" "/>
    <s v=" "/>
    <s v=" "/>
    <s v=" "/>
    <s v=" "/>
    <s v=" "/>
    <s v=" "/>
  </r>
  <r>
    <x v="23"/>
    <s v="Yaş Boya"/>
    <s v="EDIS"/>
    <s v="Endirekt İşçilik Akt"/>
    <n v="0.43"/>
    <s v="TRY"/>
    <s v=" "/>
    <s v=" "/>
    <s v=" "/>
    <s v=" "/>
    <n v="0.43"/>
    <s v=" "/>
    <s v=" "/>
    <s v=" "/>
    <s v=" "/>
    <s v=" "/>
  </r>
  <r>
    <x v="23"/>
    <s v="Yaş Boya"/>
    <s v="ENER"/>
    <s v="Enerji Aktivitesi"/>
    <n v="0.51"/>
    <s v="TRY"/>
    <s v=" "/>
    <s v=" "/>
    <s v=" "/>
    <s v=" "/>
    <s v=" "/>
    <s v=" "/>
    <n v="0.51"/>
    <s v=" "/>
    <s v=" "/>
    <s v=" "/>
  </r>
  <r>
    <x v="23"/>
    <s v="Yaş Boya"/>
    <s v="GURG"/>
    <s v="Genel Üretim Akt."/>
    <n v="4.21"/>
    <s v="TRY"/>
    <s v=" "/>
    <s v=" "/>
    <s v=" "/>
    <s v=" "/>
    <s v=" "/>
    <s v=" "/>
    <s v=" "/>
    <s v=" "/>
    <n v="4.21"/>
    <s v=" "/>
  </r>
  <r>
    <x v="24"/>
    <s v="Yağ-Kumlama"/>
    <s v="AMOR"/>
    <s v="Amortisman Aktivites"/>
    <n v="0"/>
    <s v="TRY"/>
    <n v="0"/>
    <s v=" "/>
    <s v=" "/>
    <s v=" "/>
    <s v=" "/>
    <s v=" "/>
    <s v=" "/>
    <s v=" "/>
    <s v=" "/>
    <s v=" "/>
  </r>
  <r>
    <x v="24"/>
    <s v="Yağ-Kumlama"/>
    <s v="DISC"/>
    <s v="Direkt İşçilik Aktiv"/>
    <n v="2.37"/>
    <s v="TRY"/>
    <s v=" "/>
    <s v=" "/>
    <n v="2.37"/>
    <s v=" "/>
    <s v=" "/>
    <s v=" "/>
    <s v=" "/>
    <s v=" "/>
    <s v=" "/>
    <s v=" "/>
  </r>
  <r>
    <x v="24"/>
    <s v="Yağ-Kumlama"/>
    <s v="EDIS"/>
    <s v="Endirekt İşçilik Akt"/>
    <n v="0.47"/>
    <s v="TRY"/>
    <s v=" "/>
    <s v=" "/>
    <s v=" "/>
    <s v=" "/>
    <n v="0.47"/>
    <s v=" "/>
    <s v=" "/>
    <s v=" "/>
    <s v=" "/>
    <s v=" "/>
  </r>
  <r>
    <x v="24"/>
    <s v="Yağ-Kumlama"/>
    <s v="ENER"/>
    <s v="Enerji Aktivitesi"/>
    <n v="0.96"/>
    <s v="TRY"/>
    <s v=" "/>
    <s v=" "/>
    <s v=" "/>
    <s v=" "/>
    <s v=" "/>
    <s v=" "/>
    <n v="0.96"/>
    <s v=" "/>
    <s v=" "/>
    <s v=" "/>
  </r>
  <r>
    <x v="24"/>
    <s v="Yağ-Kumlama"/>
    <s v="GURG"/>
    <s v="Genel Üretim Akt."/>
    <n v="2.44"/>
    <s v="TRY"/>
    <s v=" "/>
    <s v=" "/>
    <s v=" "/>
    <s v=" "/>
    <s v=" "/>
    <s v=" "/>
    <s v=" "/>
    <s v=" "/>
    <n v="2.44"/>
    <s v=" "/>
  </r>
  <r>
    <x v="25"/>
    <s v="Chemosil Boyama"/>
    <s v="AMOR"/>
    <s v="Amortisman Aktivites"/>
    <n v="0"/>
    <s v="TRY"/>
    <n v="0"/>
    <s v=" "/>
    <s v=" "/>
    <s v=" "/>
    <s v=" "/>
    <s v=" "/>
    <s v=" "/>
    <s v=" "/>
    <s v=" "/>
    <s v=" "/>
  </r>
  <r>
    <x v="25"/>
    <s v="Chemosil Boyama"/>
    <s v="DISC"/>
    <s v="Direkt İşçilik Aktiv"/>
    <n v="2.59"/>
    <s v="TRY"/>
    <s v=" "/>
    <s v=" "/>
    <n v="2.59"/>
    <s v=" "/>
    <s v=" "/>
    <s v=" "/>
    <s v=" "/>
    <s v=" "/>
    <s v=" "/>
    <s v=" "/>
  </r>
  <r>
    <x v="25"/>
    <s v="Chemosil Boyama"/>
    <s v="EDIS"/>
    <s v="Endirekt İşçilik Akt"/>
    <n v="0.19"/>
    <s v="TRY"/>
    <s v=" "/>
    <s v=" "/>
    <s v=" "/>
    <s v=" "/>
    <n v="0.19"/>
    <s v=" "/>
    <s v=" "/>
    <s v=" "/>
    <s v=" "/>
    <s v=" "/>
  </r>
  <r>
    <x v="25"/>
    <s v="Chemosil Boyama"/>
    <s v="ENER"/>
    <s v="Enerji Aktivitesi"/>
    <n v="0.93"/>
    <s v="TRY"/>
    <s v=" "/>
    <s v=" "/>
    <s v=" "/>
    <s v=" "/>
    <s v=" "/>
    <s v=" "/>
    <n v="0.93"/>
    <s v=" "/>
    <s v=" "/>
    <s v=" "/>
  </r>
  <r>
    <x v="25"/>
    <s v="Chemosil Boyama"/>
    <s v="GURG"/>
    <s v="Genel Üretim Akt."/>
    <n v="12.84"/>
    <s v="TRY"/>
    <s v=" "/>
    <s v=" "/>
    <s v=" "/>
    <s v=" "/>
    <s v=" "/>
    <s v=" "/>
    <s v=" "/>
    <s v=" "/>
    <n v="12.84"/>
    <s v=" "/>
  </r>
  <r>
    <x v="26"/>
    <s v="Paket/Takım Mon/Depo"/>
    <s v="AMOR"/>
    <s v="Amortisman Aktivites"/>
    <n v="0"/>
    <s v="TRY"/>
    <n v="0"/>
    <s v=" "/>
    <s v=" "/>
    <s v=" "/>
    <s v=" "/>
    <s v=" "/>
    <s v=" "/>
    <s v=" "/>
    <s v=" "/>
    <s v=" "/>
  </r>
  <r>
    <x v="26"/>
    <s v="Paket/Takım Mon/Depo"/>
    <s v="DISC"/>
    <s v="Direkt İşçilik Aktiv"/>
    <n v="1.46"/>
    <s v="TRY"/>
    <s v=" "/>
    <s v=" "/>
    <n v="1.46"/>
    <s v=" "/>
    <s v=" "/>
    <s v=" "/>
    <s v=" "/>
    <s v=" "/>
    <s v=" "/>
    <s v=" "/>
  </r>
  <r>
    <x v="26"/>
    <s v="Paket/Takım Mon/Depo"/>
    <s v="EDIS"/>
    <s v="Endirekt İşçilik Akt"/>
    <n v="1.1599999999999999"/>
    <s v="TRY"/>
    <s v=" "/>
    <s v=" "/>
    <s v=" "/>
    <s v=" "/>
    <n v="1.1599999999999999"/>
    <s v=" "/>
    <s v=" "/>
    <s v=" "/>
    <s v=" "/>
    <s v=" "/>
  </r>
  <r>
    <x v="26"/>
    <s v="Paket/Takım Mon/Depo"/>
    <s v="ENER"/>
    <s v="Enerji Aktivitesi"/>
    <n v="0.85"/>
    <s v="TRY"/>
    <s v=" "/>
    <s v=" "/>
    <s v=" "/>
    <s v=" "/>
    <s v=" "/>
    <s v=" "/>
    <n v="0.85"/>
    <s v=" "/>
    <s v=" "/>
    <s v=" "/>
  </r>
  <r>
    <x v="26"/>
    <s v="Paket/Takım Mon/Depo"/>
    <s v="GURG"/>
    <s v="Genel Üretim Akt."/>
    <n v="2.3199999999999998"/>
    <s v="TRY"/>
    <s v=" "/>
    <s v=" "/>
    <s v=" "/>
    <s v=" "/>
    <s v=" "/>
    <s v=" "/>
    <s v=" "/>
    <s v=" "/>
    <n v="2.3199999999999998"/>
    <s v=" "/>
  </r>
  <r>
    <x v="27"/>
    <s v="Orjinal Ürün Sevkiya"/>
    <s v="AMOR"/>
    <s v="Amortisman Aktivites"/>
    <n v="0"/>
    <s v="TRY"/>
    <n v="0"/>
    <s v=" "/>
    <s v=" "/>
    <s v=" "/>
    <s v=" "/>
    <s v=" "/>
    <s v=" "/>
    <s v=" "/>
    <s v=" "/>
    <s v=" "/>
  </r>
  <r>
    <x v="27"/>
    <s v="Orjinal Ürün Sevkiya"/>
    <s v="DISC"/>
    <s v="Direkt İşçilik Aktiv"/>
    <n v="2.2200000000000002"/>
    <s v="TRY"/>
    <s v=" "/>
    <s v=" "/>
    <n v="2.2200000000000002"/>
    <s v=" "/>
    <s v=" "/>
    <s v=" "/>
    <s v=" "/>
    <s v=" "/>
    <s v=" "/>
    <s v=" "/>
  </r>
  <r>
    <x v="27"/>
    <s v="Orjinal Ürün Sevkiya"/>
    <s v="EDIS"/>
    <s v="Endirekt İşçilik Akt"/>
    <n v="0.44"/>
    <s v="TRY"/>
    <s v=" "/>
    <s v=" "/>
    <s v=" "/>
    <s v=" "/>
    <n v="0.44"/>
    <s v=" "/>
    <s v=" "/>
    <s v=" "/>
    <s v=" "/>
    <s v=" "/>
  </r>
  <r>
    <x v="27"/>
    <s v="Orjinal Ürün Sevkiya"/>
    <s v="ENER"/>
    <s v="Enerji Aktivitesi"/>
    <n v="0.39"/>
    <s v="TRY"/>
    <s v=" "/>
    <s v=" "/>
    <s v=" "/>
    <s v=" "/>
    <s v=" "/>
    <s v=" "/>
    <n v="0.39"/>
    <s v=" "/>
    <s v=" "/>
    <s v=" "/>
  </r>
  <r>
    <x v="27"/>
    <s v="Orjinal Ürün Sevkiya"/>
    <s v="GURG"/>
    <s v="Genel Üretim Akt."/>
    <n v="0.48"/>
    <s v="TRY"/>
    <s v=" "/>
    <s v=" "/>
    <s v=" "/>
    <s v=" "/>
    <s v=" "/>
    <s v=" "/>
    <s v=" "/>
    <s v=" "/>
    <n v="0.48"/>
    <s v=" "/>
  </r>
  <r>
    <x v="28"/>
    <s v="Tamir Takımı Urtm"/>
    <s v="AMOR"/>
    <s v="Amortisman Aktivites"/>
    <n v="0"/>
    <s v="TRY"/>
    <n v="0"/>
    <s v=" "/>
    <s v=" "/>
    <s v=" "/>
    <s v=" "/>
    <s v=" "/>
    <s v=" "/>
    <s v=" "/>
    <s v=" "/>
    <s v=" "/>
  </r>
  <r>
    <x v="28"/>
    <s v="Tamir Takımı Urtm"/>
    <s v="DISC"/>
    <s v="Direkt İşçilik Aktiv"/>
    <n v="2.4700000000000002"/>
    <s v="TRY"/>
    <s v=" "/>
    <s v=" "/>
    <n v="2.4700000000000002"/>
    <s v=" "/>
    <s v=" "/>
    <s v=" "/>
    <s v=" "/>
    <s v=" "/>
    <s v=" "/>
    <s v=" "/>
  </r>
  <r>
    <x v="28"/>
    <s v="Tamir Takımı Urtm"/>
    <s v="EDIS"/>
    <s v="Endirekt İşçilik Akt"/>
    <n v="0.23"/>
    <s v="TRY"/>
    <s v=" "/>
    <s v=" "/>
    <s v=" "/>
    <s v=" "/>
    <n v="0.23"/>
    <s v=" "/>
    <s v=" "/>
    <s v=" "/>
    <s v=" "/>
    <s v=" "/>
  </r>
  <r>
    <x v="28"/>
    <s v="Tamir Takımı Urtm"/>
    <s v="ENER"/>
    <s v="Enerji Aktivitesi"/>
    <n v="0.65"/>
    <s v="TRY"/>
    <s v=" "/>
    <s v=" "/>
    <s v=" "/>
    <s v=" "/>
    <s v=" "/>
    <s v=" "/>
    <n v="0.65"/>
    <s v=" "/>
    <s v=" "/>
    <s v=" "/>
  </r>
  <r>
    <x v="28"/>
    <s v="Tamir Takımı Urtm"/>
    <s v="GURG"/>
    <s v="Genel Üretim Akt."/>
    <n v="2.0299999999999998"/>
    <s v="TRY"/>
    <s v=" "/>
    <s v=" "/>
    <s v=" "/>
    <s v=" "/>
    <s v=" "/>
    <s v=" "/>
    <s v=" "/>
    <s v=" "/>
    <n v="2.0299999999999998"/>
    <s v=" "/>
  </r>
  <r>
    <x v="29"/>
    <s v="Dövme İmalat"/>
    <s v="AMOR"/>
    <s v="Amortisman Aktivites"/>
    <n v="0"/>
    <s v="TRY"/>
    <n v="0"/>
    <s v=" "/>
    <s v=" "/>
    <s v=" "/>
    <s v=" "/>
    <s v=" "/>
    <s v=" "/>
    <s v=" "/>
    <s v=" "/>
    <s v=" "/>
  </r>
  <r>
    <x v="29"/>
    <s v="Dövme İmalat"/>
    <s v="DISC"/>
    <s v="Direkt İşçilik Aktiv"/>
    <n v="0"/>
    <s v="TRY"/>
    <s v=" "/>
    <s v=" "/>
    <n v="0"/>
    <s v=" "/>
    <s v=" "/>
    <s v=" "/>
    <s v=" "/>
    <s v=" "/>
    <s v=" "/>
    <s v=" "/>
  </r>
  <r>
    <x v="29"/>
    <s v="Dövme İmalat"/>
    <s v="DISC1"/>
    <s v="Direkt İşçilikAkt-KG"/>
    <n v="3.06"/>
    <s v="TRY"/>
    <s v=" "/>
    <s v=" "/>
    <s v=" "/>
    <n v="3.06"/>
    <s v=" "/>
    <s v=" "/>
    <s v=" "/>
    <s v=" "/>
    <s v=" "/>
    <s v=" "/>
  </r>
  <r>
    <x v="29"/>
    <s v="Dövme İmalat"/>
    <s v="EDIS"/>
    <s v="Endirekt İşçilik Akt"/>
    <n v="0"/>
    <s v="TRY"/>
    <s v=" "/>
    <s v=" "/>
    <s v=" "/>
    <s v=" "/>
    <n v="0"/>
    <s v=" "/>
    <s v=" "/>
    <s v=" "/>
    <s v=" "/>
    <s v=" "/>
  </r>
  <r>
    <x v="29"/>
    <s v="Dövme İmalat"/>
    <s v="EDIS1"/>
    <s v="End İşçilikAkt-KG"/>
    <n v="0.34"/>
    <s v="TRY"/>
    <s v=" "/>
    <s v=" "/>
    <s v=" "/>
    <s v=" "/>
    <s v=" "/>
    <n v="0.34"/>
    <s v=" "/>
    <s v=" "/>
    <s v=" "/>
    <s v=" "/>
  </r>
  <r>
    <x v="29"/>
    <s v="Dövme İmalat"/>
    <s v="ENER"/>
    <s v="Enerji Aktivitesi"/>
    <n v="0"/>
    <s v="TRY"/>
    <s v=" "/>
    <s v=" "/>
    <s v=" "/>
    <s v=" "/>
    <s v=" "/>
    <s v=" "/>
    <n v="0"/>
    <s v=" "/>
    <s v=" "/>
    <s v=" "/>
  </r>
  <r>
    <x v="29"/>
    <s v="Dövme İmalat"/>
    <s v="ENER1"/>
    <s v="Enerji Aktivitesi-KG"/>
    <n v="3.4"/>
    <s v="TRY"/>
    <s v=" "/>
    <s v=" "/>
    <s v=" "/>
    <s v=" "/>
    <s v=" "/>
    <s v=" "/>
    <s v=" "/>
    <n v="3.4"/>
    <s v=" "/>
    <s v=" "/>
  </r>
  <r>
    <x v="29"/>
    <s v="Dövme İmalat"/>
    <s v="GURG"/>
    <s v="Genel Üretim Akt."/>
    <n v="0"/>
    <s v="TRY"/>
    <s v=" "/>
    <s v=" "/>
    <s v=" "/>
    <s v=" "/>
    <s v=" "/>
    <s v=" "/>
    <s v=" "/>
    <s v=" "/>
    <n v="0"/>
    <s v=" "/>
  </r>
  <r>
    <x v="29"/>
    <s v="Dövme İmalat"/>
    <s v="GURG1"/>
    <s v="Genel Üretim Akt.-KG"/>
    <n v="2.72"/>
    <s v="TRY"/>
    <s v=" "/>
    <s v=" "/>
    <s v=" "/>
    <s v=" "/>
    <s v=" "/>
    <s v=" "/>
    <s v=" "/>
    <s v=" "/>
    <s v=" "/>
    <n v="2.72"/>
  </r>
  <r>
    <x v="30"/>
    <s v="Amortisör Üretim"/>
    <s v="AMOR"/>
    <s v="Amortisman Aktivites"/>
    <n v="0"/>
    <s v="TRY"/>
    <n v="0"/>
    <s v=" "/>
    <s v=" "/>
    <s v=" "/>
    <s v=" "/>
    <s v=" "/>
    <s v=" "/>
    <s v=" "/>
    <s v=" "/>
    <s v=" "/>
  </r>
  <r>
    <x v="30"/>
    <s v="Amortisör Üretim"/>
    <s v="DISC"/>
    <s v="Direkt İşçilik Aktiv"/>
    <n v="1.6"/>
    <s v="TRY"/>
    <s v=" "/>
    <s v=" "/>
    <n v="1.6"/>
    <s v=" "/>
    <s v=" "/>
    <s v=" "/>
    <s v=" "/>
    <s v=" "/>
    <s v=" "/>
    <s v=" "/>
  </r>
  <r>
    <x v="30"/>
    <s v="Amortisör Üretim"/>
    <s v="EDIS"/>
    <s v="Endirekt İşçilik Akt"/>
    <n v="1.07"/>
    <s v="TRY"/>
    <s v=" "/>
    <s v=" "/>
    <s v=" "/>
    <s v=" "/>
    <n v="1.07"/>
    <s v=" "/>
    <s v=" "/>
    <s v=" "/>
    <s v=" "/>
    <s v=" "/>
  </r>
  <r>
    <x v="30"/>
    <s v="Amortisör Üretim"/>
    <s v="ENER"/>
    <s v="Enerji Aktivitesi"/>
    <n v="0.95"/>
    <s v="TRY"/>
    <s v=" "/>
    <s v=" "/>
    <s v=" "/>
    <s v=" "/>
    <s v=" "/>
    <s v=" "/>
    <n v="0.95"/>
    <s v=" "/>
    <s v=" "/>
    <s v=" "/>
  </r>
  <r>
    <x v="30"/>
    <s v="Amortisör Üretim"/>
    <s v="GURG"/>
    <s v="Genel Üretim Akt."/>
    <n v="2.59"/>
    <s v="TRY"/>
    <s v=" "/>
    <s v=" "/>
    <s v=" "/>
    <s v=" "/>
    <s v=" "/>
    <s v=" "/>
    <s v=" "/>
    <s v=" "/>
    <n v="2.59"/>
    <s v=" "/>
  </r>
  <r>
    <x v="31"/>
    <s v="Amortisör Kaynak Hat"/>
    <s v="AMOR"/>
    <s v="Amortisman Aktivites"/>
    <n v="0"/>
    <s v="TRY"/>
    <n v="0"/>
    <s v=" "/>
    <s v=" "/>
    <s v=" "/>
    <s v=" "/>
    <s v=" "/>
    <s v=" "/>
    <s v=" "/>
    <s v=" "/>
    <s v=" "/>
  </r>
  <r>
    <x v="31"/>
    <s v="Amortisör Kaynak Hat"/>
    <s v="DISC"/>
    <s v="Direkt İşçilik Aktiv"/>
    <n v="2.12"/>
    <s v="TRY"/>
    <s v=" "/>
    <s v=" "/>
    <n v="2.12"/>
    <s v=" "/>
    <s v=" "/>
    <s v=" "/>
    <s v=" "/>
    <s v=" "/>
    <s v=" "/>
    <s v=" "/>
  </r>
  <r>
    <x v="31"/>
    <s v="Amortisör Kaynak Hat"/>
    <s v="EDIS"/>
    <s v="Endirekt İşçilik Akt"/>
    <n v="0.56000000000000005"/>
    <s v="TRY"/>
    <s v=" "/>
    <s v=" "/>
    <s v=" "/>
    <s v=" "/>
    <n v="0.56000000000000005"/>
    <s v=" "/>
    <s v=" "/>
    <s v=" "/>
    <s v=" "/>
    <s v=" "/>
  </r>
  <r>
    <x v="31"/>
    <s v="Amortisör Kaynak Hat"/>
    <s v="ENER"/>
    <s v="Enerji Aktivitesi"/>
    <n v="0.42"/>
    <s v="TRY"/>
    <s v=" "/>
    <s v=" "/>
    <s v=" "/>
    <s v=" "/>
    <s v=" "/>
    <s v=" "/>
    <n v="0.42"/>
    <s v=" "/>
    <s v=" "/>
    <s v=" "/>
  </r>
  <r>
    <x v="31"/>
    <s v="Amortisör Kaynak Hat"/>
    <s v="GURG"/>
    <s v="Genel Üretim Akt."/>
    <n v="1.54"/>
    <s v="TRY"/>
    <s v=" "/>
    <s v=" "/>
    <s v=" "/>
    <s v=" "/>
    <s v=" "/>
    <s v=" "/>
    <s v=" "/>
    <s v=" "/>
    <n v="1.54"/>
    <s v=" "/>
  </r>
  <r>
    <x v="32"/>
    <s v="Kabin Körüğü Montaj"/>
    <s v="AMOR"/>
    <s v="Amortisman Aktivites"/>
    <n v="0"/>
    <s v="TRY"/>
    <n v="0"/>
    <s v=" "/>
    <s v=" "/>
    <s v=" "/>
    <s v=" "/>
    <s v=" "/>
    <s v=" "/>
    <s v=" "/>
    <s v=" "/>
    <s v=" "/>
  </r>
  <r>
    <x v="32"/>
    <s v="Kabin Körüğü Montaj"/>
    <s v="DISC"/>
    <s v="Direkt İşçilik Aktiv"/>
    <n v="2.31"/>
    <s v="TRY"/>
    <s v=" "/>
    <s v=" "/>
    <n v="2.31"/>
    <s v=" "/>
    <s v=" "/>
    <s v=" "/>
    <s v=" "/>
    <s v=" "/>
    <s v=" "/>
    <s v=" "/>
  </r>
  <r>
    <x v="32"/>
    <s v="Kabin Körüğü Montaj"/>
    <s v="EDIS"/>
    <s v="Endirekt İşçilik Akt"/>
    <n v="0.2"/>
    <s v="TRY"/>
    <s v=" "/>
    <s v=" "/>
    <s v=" "/>
    <s v=" "/>
    <n v="0.2"/>
    <s v=" "/>
    <s v=" "/>
    <s v=" "/>
    <s v=" "/>
    <s v=" "/>
  </r>
  <r>
    <x v="32"/>
    <s v="Kabin Körüğü Montaj"/>
    <s v="ENER"/>
    <s v="Enerji Aktivitesi"/>
    <n v="0.31"/>
    <s v="TRY"/>
    <s v=" "/>
    <s v=" "/>
    <s v=" "/>
    <s v=" "/>
    <s v=" "/>
    <s v=" "/>
    <n v="0.31"/>
    <s v=" "/>
    <s v=" "/>
    <s v=" "/>
  </r>
  <r>
    <x v="32"/>
    <s v="Kabin Körüğü Montaj"/>
    <s v="GURG"/>
    <s v="Genel Üretim Akt."/>
    <n v="1.25"/>
    <s v="TRY"/>
    <s v=" "/>
    <s v=" "/>
    <s v=" "/>
    <s v=" "/>
    <s v=" "/>
    <s v=" "/>
    <s v=" "/>
    <s v=" "/>
    <n v="1.25"/>
    <s v=" "/>
  </r>
  <r>
    <x v="33"/>
    <s v="Amortisör Boya"/>
    <s v="AMOR"/>
    <s v="Amortisman Aktivites"/>
    <n v="0"/>
    <s v="TRY"/>
    <n v="0"/>
    <s v=" "/>
    <s v=" "/>
    <s v=" "/>
    <s v=" "/>
    <s v=" "/>
    <s v=" "/>
    <s v=" "/>
    <s v=" "/>
    <s v=" "/>
  </r>
  <r>
    <x v="33"/>
    <s v="Amortisör Boya"/>
    <s v="DISC"/>
    <s v="Direkt İşçilik Aktiv"/>
    <n v="2.2999999999999998"/>
    <s v="TRY"/>
    <s v=" "/>
    <s v=" "/>
    <n v="2.2999999999999998"/>
    <s v=" "/>
    <s v=" "/>
    <s v=" "/>
    <s v=" "/>
    <s v=" "/>
    <s v=" "/>
    <s v=" "/>
  </r>
  <r>
    <x v="33"/>
    <s v="Amortisör Boya"/>
    <s v="EDIS"/>
    <s v="Endirekt İşçilik Akt"/>
    <n v="0.46"/>
    <s v="TRY"/>
    <s v=" "/>
    <s v=" "/>
    <s v=" "/>
    <s v=" "/>
    <n v="0.46"/>
    <s v=" "/>
    <s v=" "/>
    <s v=" "/>
    <s v=" "/>
    <s v=" "/>
  </r>
  <r>
    <x v="33"/>
    <s v="Amortisör Boya"/>
    <s v="ENER"/>
    <s v="Enerji Aktivitesi"/>
    <n v="1.3"/>
    <s v="TRY"/>
    <s v=" "/>
    <s v=" "/>
    <s v=" "/>
    <s v=" "/>
    <s v=" "/>
    <s v=" "/>
    <n v="1.3"/>
    <s v=" "/>
    <s v=" "/>
    <s v=" "/>
  </r>
  <r>
    <x v="33"/>
    <s v="Amortisör Boya"/>
    <s v="GURG"/>
    <s v="Genel Üretim Akt."/>
    <n v="3.35"/>
    <s v="TRY"/>
    <s v=" "/>
    <s v=" "/>
    <s v=" "/>
    <s v=" "/>
    <s v=" "/>
    <s v=" "/>
    <s v=" "/>
    <s v=" "/>
    <n v="3.35"/>
    <s v=" "/>
  </r>
  <r>
    <x v="34"/>
    <s v="Alüminyum Diğer"/>
    <s v="AMOR"/>
    <s v="Amortisman Aktivites"/>
    <n v="0"/>
    <s v="TRY"/>
    <n v="0"/>
    <s v=" "/>
    <s v=" "/>
    <s v=" "/>
    <s v=" "/>
    <s v=" "/>
    <s v=" "/>
    <s v=" "/>
    <s v=" "/>
    <s v=" "/>
  </r>
  <r>
    <x v="34"/>
    <s v="Alüminyum Diğer"/>
    <s v="DISC"/>
    <s v="Direkt İşçilik Aktiv"/>
    <n v="2.63"/>
    <s v="TRY"/>
    <s v=" "/>
    <s v=" "/>
    <n v="2.63"/>
    <s v=" "/>
    <s v=" "/>
    <s v=" "/>
    <s v=" "/>
    <s v=" "/>
    <s v=" "/>
    <s v=" "/>
  </r>
  <r>
    <x v="34"/>
    <s v="Alüminyum Diğer"/>
    <s v="EDIS"/>
    <s v="Endirekt İşçilik Akt"/>
    <n v="0.16"/>
    <s v="TRY"/>
    <s v=" "/>
    <s v=" "/>
    <s v=" "/>
    <s v=" "/>
    <n v="0.16"/>
    <s v=" "/>
    <s v=" "/>
    <s v=" "/>
    <s v=" "/>
    <s v=" "/>
  </r>
  <r>
    <x v="34"/>
    <s v="Alüminyum Diğer"/>
    <s v="ENER"/>
    <s v="Enerji Aktivitesi"/>
    <n v="0.32"/>
    <s v="TRY"/>
    <s v=" "/>
    <s v=" "/>
    <s v=" "/>
    <s v=" "/>
    <s v=" "/>
    <s v=" "/>
    <n v="0.32"/>
    <s v=" "/>
    <s v=" "/>
    <s v=" "/>
  </r>
  <r>
    <x v="34"/>
    <s v="Alüminyum Diğer"/>
    <s v="GURG"/>
    <s v="Genel Üretim Akt."/>
    <n v="0.2"/>
    <s v="TRY"/>
    <s v=" "/>
    <s v=" "/>
    <s v=" "/>
    <s v=" "/>
    <s v=" "/>
    <s v=" "/>
    <s v=" "/>
    <s v=" "/>
    <n v="0.2"/>
    <s v=" "/>
  </r>
  <r>
    <x v="35"/>
    <s v="Alüminyum Enj. Üreti"/>
    <s v="AMOR"/>
    <s v="Amortisman Aktivites"/>
    <n v="0"/>
    <s v="TRY"/>
    <n v="0"/>
    <s v=" "/>
    <s v=" "/>
    <s v=" "/>
    <s v=" "/>
    <s v=" "/>
    <s v=" "/>
    <s v=" "/>
    <s v=" "/>
    <s v=" "/>
  </r>
  <r>
    <x v="35"/>
    <s v="Alüminyum Enj. Üreti"/>
    <s v="AMOR1"/>
    <s v="Amortisman Akt-KG"/>
    <n v="0"/>
    <s v="TRY"/>
    <s v=" "/>
    <n v="0"/>
    <s v=" "/>
    <s v=" "/>
    <s v=" "/>
    <s v=" "/>
    <s v=" "/>
    <s v=" "/>
    <s v=" "/>
    <s v=" "/>
  </r>
  <r>
    <x v="35"/>
    <s v="Alüminyum Enj. Üreti"/>
    <s v="DISC"/>
    <s v="Direkt İşçilik Aktiv"/>
    <n v="1.25"/>
    <s v="TRY"/>
    <s v=" "/>
    <s v=" "/>
    <n v="1.25"/>
    <s v=" "/>
    <s v=" "/>
    <s v=" "/>
    <s v=" "/>
    <s v=" "/>
    <s v=" "/>
    <s v=" "/>
  </r>
  <r>
    <x v="35"/>
    <s v="Alüminyum Enj. Üreti"/>
    <s v="EDIS"/>
    <s v="Endirekt İşçilik Akt"/>
    <n v="1.56"/>
    <s v="TRY"/>
    <s v=" "/>
    <s v=" "/>
    <s v=" "/>
    <s v=" "/>
    <n v="1.56"/>
    <s v=" "/>
    <s v=" "/>
    <s v=" "/>
    <s v=" "/>
    <s v=" "/>
  </r>
  <r>
    <x v="35"/>
    <s v="Alüminyum Enj. Üreti"/>
    <s v="ENER"/>
    <s v="Enerji Aktivitesi"/>
    <n v="0.83"/>
    <s v="TRY"/>
    <s v=" "/>
    <s v=" "/>
    <s v=" "/>
    <s v=" "/>
    <s v=" "/>
    <s v=" "/>
    <m/>
    <s v=" "/>
    <s v=" "/>
    <s v=" "/>
  </r>
  <r>
    <x v="35"/>
    <s v="Alüminyum Enj. Üreti"/>
    <s v="ENER1"/>
    <s v="Enerji Aktivitesi-KG"/>
    <n v="2.35"/>
    <s v="TRY"/>
    <s v=" "/>
    <s v=" "/>
    <s v=" "/>
    <s v=" "/>
    <s v=" "/>
    <s v=" "/>
    <s v=" "/>
    <n v="2.35"/>
    <s v=" "/>
    <s v=" "/>
  </r>
  <r>
    <x v="35"/>
    <s v="Alüminyum Enj. Üreti"/>
    <s v="GURG"/>
    <s v="Genel Üretim Akt."/>
    <n v="1.54"/>
    <s v="TRY"/>
    <s v=" "/>
    <s v=" "/>
    <s v=" "/>
    <s v=" "/>
    <s v=" "/>
    <s v=" "/>
    <s v=" "/>
    <s v=" "/>
    <m/>
    <s v=" "/>
  </r>
  <r>
    <x v="35"/>
    <s v="Alüminyum Enj. Üreti"/>
    <s v="GURG1"/>
    <s v="Genel Üretim Akt.-KG"/>
    <n v="1.81"/>
    <s v="TRY"/>
    <s v=" "/>
    <s v=" "/>
    <s v=" "/>
    <s v=" "/>
    <s v=" "/>
    <s v=" "/>
    <s v=" "/>
    <s v=" "/>
    <s v=" "/>
    <n v="1.81"/>
  </r>
  <r>
    <x v="36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523.886-50_H04_1.Parça"/>
    <x v="0"/>
  </r>
  <r>
    <s v="523.886-501_1.Parça"/>
    <x v="0"/>
  </r>
  <r>
    <s v="523.886-50_2.Parça"/>
    <x v="0"/>
  </r>
  <r>
    <s v="523.886-50_3.Parça"/>
    <x v="0"/>
  </r>
  <r>
    <s v="523.886-50_4.Parça"/>
    <x v="0"/>
  </r>
  <r>
    <s v="523.886-50_5.Parça"/>
    <x v="0"/>
  </r>
  <r>
    <s v="523.886-50_6.Parça"/>
    <x v="0"/>
  </r>
  <r>
    <s v="523.886-50_7.Parça"/>
    <x v="0"/>
  </r>
  <r>
    <s v="523.886-50_8.Parça"/>
    <x v="0"/>
  </r>
  <r>
    <s v="523.886-50_9.Parça"/>
    <x v="0"/>
  </r>
  <r>
    <s v="523.886-50_Yay.Parça"/>
    <x v="0"/>
  </r>
  <r>
    <s v="523.886-50_Yaylı Klips.Parça"/>
    <x v="0"/>
  </r>
  <r>
    <s v="523.886-50_Plastik.Parça"/>
    <x v="0"/>
  </r>
  <r>
    <s v="523.886-50_Oring.Parça"/>
    <x v="0"/>
  </r>
  <r>
    <s v="523.886-50_Bağlantı.Parça"/>
    <x v="0"/>
  </r>
  <r>
    <s v="523.886-50_Keçe.Parça"/>
    <x v="0"/>
  </r>
  <r>
    <s v="523.886-50_GRS002.Parça"/>
    <x v="0"/>
  </r>
  <r>
    <s v="523.886-50_Komple Montaj"/>
    <x v="0"/>
  </r>
  <r>
    <s v="523.886-50_1.Parça"/>
    <x v="0"/>
  </r>
  <r>
    <s v="900.01593"/>
    <x v="0"/>
  </r>
  <r>
    <s v="900.03072"/>
    <x v="0"/>
  </r>
  <r>
    <s v="900.10824"/>
    <x v="0"/>
  </r>
  <r>
    <s v="H04.1118.B091"/>
    <x v="0"/>
  </r>
  <r>
    <s v="1118.B091"/>
    <x v="0"/>
  </r>
  <r>
    <s v="900.01559"/>
    <x v="0"/>
  </r>
  <r>
    <s v="094.012-51"/>
    <x v="0"/>
  </r>
  <r>
    <s v="094.012-51_ÜA"/>
    <x v="0"/>
  </r>
  <r>
    <s v="094.084-50"/>
    <x v="0"/>
  </r>
  <r>
    <s v="094.084-50_ÜA"/>
    <x v="0"/>
  </r>
  <r>
    <s v="094.084-50_H04.1118.A810"/>
    <x v="0"/>
  </r>
  <r>
    <s v="094.084-50_1118.A810"/>
    <x v="0"/>
  </r>
  <r>
    <s v="900.10864"/>
    <x v="0"/>
  </r>
  <r>
    <s v="015.330-50"/>
    <x v="0"/>
  </r>
  <r>
    <s v="096.2663-50"/>
    <x v="0"/>
  </r>
  <r>
    <s v="096.2663-50_ÜA"/>
    <x v="0"/>
  </r>
  <r>
    <s v="900.00456-50"/>
    <x v="0"/>
  </r>
  <r>
    <s v="900.00654-50"/>
    <x v="0"/>
  </r>
  <r>
    <s v="900.00455-50"/>
    <x v="0"/>
  </r>
  <r>
    <s v="900.00676-52"/>
    <x v="0"/>
  </r>
  <r>
    <s v="900.00676-52_1119.C917"/>
    <x v="0"/>
  </r>
  <r>
    <s v="900.00675-52"/>
    <x v="0"/>
  </r>
  <r>
    <s v="900.00675-52_1119.C917"/>
    <x v="0"/>
  </r>
  <r>
    <s v="095.089-50"/>
    <x v="0"/>
  </r>
  <r>
    <s v="095.089-50_1015.392"/>
    <x v="0"/>
  </r>
  <r>
    <s v="010.1024-50"/>
    <x v="0"/>
  </r>
  <r>
    <s v="010.1024-50_1015.479"/>
    <x v="0"/>
  </r>
  <r>
    <s v="010.1024-50_1015.A067"/>
    <x v="0"/>
  </r>
  <r>
    <s v="010.1024-50_1118.B070"/>
    <x v="0"/>
  </r>
  <r>
    <s v="092.334-50"/>
    <x v="0"/>
  </r>
  <r>
    <s v="092.334-50_1015.A065"/>
    <x v="0"/>
  </r>
  <r>
    <s v="092.334-50_1118.B070"/>
    <x v="0"/>
  </r>
  <r>
    <s v="093.197-50"/>
    <x v="0"/>
  </r>
  <r>
    <s v="093.197-50_1015.A066"/>
    <x v="0"/>
  </r>
  <r>
    <s v="093.197-50_1015.A068"/>
    <x v="0"/>
  </r>
  <r>
    <s v="093.197-50_1118.B070"/>
    <x v="0"/>
  </r>
  <r>
    <s v="096.5126-50"/>
    <x v="0"/>
  </r>
  <r>
    <s v="096.5126-50_1118.B070"/>
    <x v="0"/>
  </r>
  <r>
    <s v="044.382"/>
    <x v="0"/>
  </r>
  <r>
    <s v="044.383"/>
    <x v="0"/>
  </r>
  <r>
    <s v="033.240"/>
    <x v="0"/>
  </r>
  <r>
    <s v="078.302"/>
    <x v="0"/>
  </r>
  <r>
    <s v="034.200-50"/>
    <x v="0"/>
  </r>
  <r>
    <s v="034.200-50_1118.A969/1"/>
    <x v="0"/>
  </r>
  <r>
    <s v="095.090-50"/>
    <x v="0"/>
  </r>
  <r>
    <s v="095.090-50_1015.392"/>
    <x v="0"/>
  </r>
  <r>
    <s v="095.091-50"/>
    <x v="0"/>
  </r>
  <r>
    <s v="095.091-50_1015.392"/>
    <x v="0"/>
  </r>
  <r>
    <s v="095.092-50"/>
    <x v="0"/>
  </r>
  <r>
    <s v="095.092-50_1015.392"/>
    <x v="0"/>
  </r>
  <r>
    <s v="095.093-50"/>
    <x v="0"/>
  </r>
  <r>
    <s v="095.093-50_1015.392"/>
    <x v="0"/>
  </r>
  <r>
    <s v="053.070-50"/>
    <x v="0"/>
  </r>
  <r>
    <s v="030.2661-50"/>
    <x v="0"/>
  </r>
  <r>
    <s v="030.2661-50_1015.A005"/>
    <x v="0"/>
  </r>
  <r>
    <s v="034.200A-50"/>
    <x v="0"/>
  </r>
  <r>
    <s v="034.201-50"/>
    <x v="0"/>
  </r>
  <r>
    <s v="034.201-50_1118.A969"/>
    <x v="0"/>
  </r>
  <r>
    <s v="038.294-50"/>
    <x v="0"/>
  </r>
  <r>
    <s v="203.472-50"/>
    <x v="0"/>
  </r>
  <r>
    <s v="900.10814"/>
    <x v="1"/>
  </r>
  <r>
    <s v="900.10813"/>
    <x v="1"/>
  </r>
  <r>
    <s v="900.10812"/>
    <x v="1"/>
  </r>
  <r>
    <s v="900.10811"/>
    <x v="1"/>
  </r>
  <r>
    <s v="900.10810"/>
    <x v="1"/>
  </r>
  <r>
    <s v="900.10809"/>
    <x v="1"/>
  </r>
  <r>
    <s v="900.10808"/>
    <x v="1"/>
  </r>
  <r>
    <s v="900.10807"/>
    <x v="1"/>
  </r>
  <r>
    <s v="037.420-50"/>
    <x v="1"/>
  </r>
  <r>
    <s v="037.420_H04.037.420"/>
    <x v="1"/>
  </r>
  <r>
    <s v="900.10815-50"/>
    <x v="1"/>
  </r>
  <r>
    <s v="900.01717"/>
    <x v="1"/>
  </r>
  <r>
    <s v="900.00534-50"/>
    <x v="1"/>
  </r>
  <r>
    <s v="900.00534.801"/>
    <x v="1"/>
  </r>
  <r>
    <s v="900.01718"/>
    <x v="1"/>
  </r>
  <r>
    <s v="900.10825"/>
    <x v="1"/>
  </r>
  <r>
    <s v="900.00532"/>
    <x v="1"/>
  </r>
  <r>
    <s v="030.2560"/>
    <x v="1"/>
  </r>
  <r>
    <s v="030.2335"/>
    <x v="1"/>
  </r>
  <r>
    <s v="900.00627"/>
    <x v="1"/>
  </r>
  <r>
    <s v="900.01720-50"/>
    <x v="0"/>
  </r>
  <r>
    <s v="042.155-50"/>
    <x v="0"/>
  </r>
  <r>
    <s v="900.08867-50"/>
    <x v="0"/>
  </r>
  <r>
    <s v="900.00473-50"/>
    <x v="0"/>
  </r>
  <r>
    <s v="Büyük_Halat_11055778"/>
    <x v="0"/>
  </r>
  <r>
    <s v="Büyük_Halat_Burç"/>
    <x v="0"/>
  </r>
  <r>
    <s v="Büyük_Halat_Makara"/>
    <x v="0"/>
  </r>
  <r>
    <s v="046.364-50"/>
    <x v="0"/>
  </r>
  <r>
    <s v="195.3104-50"/>
    <x v="0"/>
  </r>
  <r>
    <s v="195.3104-50_1118.B070"/>
    <x v="0"/>
  </r>
  <r>
    <s v="195.3104-50_1015.478"/>
    <x v="0"/>
  </r>
  <r>
    <s v="195.3104-50_1015.477"/>
    <x v="0"/>
  </r>
  <r>
    <s v="195.3104-50_1015.480"/>
    <x v="0"/>
  </r>
  <r>
    <s v="1114.739"/>
    <x v="0"/>
  </r>
  <r>
    <s v="247 383-00 LI_FAR_KAPAGI"/>
    <x v="0"/>
  </r>
  <r>
    <s v="247 383-00 LI_SUNGER"/>
    <x v="0"/>
  </r>
  <r>
    <s v="036.390-50"/>
    <x v="0"/>
  </r>
  <r>
    <s v="076.327"/>
    <x v="2"/>
  </r>
  <r>
    <s v="027.398"/>
    <x v="2"/>
  </r>
  <r>
    <s v="036.390"/>
    <x v="2"/>
  </r>
  <r>
    <s v="030.1274"/>
    <x v="2"/>
  </r>
  <r>
    <s v="025.416"/>
    <x v="2"/>
  </r>
  <r>
    <s v="038.372"/>
    <x v="2"/>
  </r>
  <r>
    <s v="036.396"/>
    <x v="2"/>
  </r>
  <r>
    <s v="900.09608"/>
    <x v="2"/>
  </r>
  <r>
    <s v="010.2433"/>
    <x v="2"/>
  </r>
  <r>
    <s v="078.379"/>
    <x v="2"/>
  </r>
  <r>
    <s v="1810 1433"/>
    <x v="2"/>
  </r>
  <r>
    <s v="1810 1434"/>
    <x v="2"/>
  </r>
  <r>
    <s v="022.128"/>
    <x v="2"/>
  </r>
  <r>
    <s v="051.126"/>
    <x v="2"/>
  </r>
  <r>
    <s v="051.130"/>
    <x v="2"/>
  </r>
  <r>
    <s v="900.00638"/>
    <x v="3"/>
  </r>
  <r>
    <s v="900.00495"/>
    <x v="3"/>
  </r>
  <r>
    <s v="22 W_102.INSERT"/>
    <x v="3"/>
  </r>
  <r>
    <s v="22 W_1105.PLAKA"/>
    <x v="3"/>
  </r>
  <r>
    <s v="22 W_CONTA"/>
    <x v="3"/>
  </r>
  <r>
    <s v="22 W_INSERT MONTAJ"/>
    <x v="3"/>
  </r>
  <r>
    <s v="062.285_Enjeksiyon"/>
    <x v="3"/>
  </r>
  <r>
    <s v="028.060"/>
    <x v="3"/>
  </r>
  <r>
    <s v="010.093A"/>
    <x v="3"/>
  </r>
  <r>
    <s v="010.3171"/>
    <x v="3"/>
  </r>
  <r>
    <s v="900.00697"/>
    <x v="3"/>
  </r>
  <r>
    <s v="086.019_H04.086.019"/>
    <x v="3"/>
  </r>
  <r>
    <s v="086.020_H04.086.020"/>
    <x v="3"/>
  </r>
  <r>
    <s v="035.028"/>
    <x v="3"/>
  </r>
  <r>
    <s v="015.A024"/>
    <x v="3"/>
  </r>
  <r>
    <s v="015.A018"/>
    <x v="3"/>
  </r>
  <r>
    <s v="900.01698-50"/>
    <x v="4"/>
  </r>
  <r>
    <s v="900.01699-50"/>
    <x v="4"/>
  </r>
  <r>
    <s v="900.01700-50"/>
    <x v="4"/>
  </r>
  <r>
    <s v="900.01701-50"/>
    <x v="4"/>
  </r>
  <r>
    <s v="900.01702-50"/>
    <x v="4"/>
  </r>
  <r>
    <s v="900.01703-50"/>
    <x v="4"/>
  </r>
  <r>
    <s v="900.01704-50"/>
    <x v="4"/>
  </r>
  <r>
    <s v="900.01705-50"/>
    <x v="4"/>
  </r>
  <r>
    <s v="900.01706-50"/>
    <x v="4"/>
  </r>
  <r>
    <s v="900.01707-50"/>
    <x v="4"/>
  </r>
  <r>
    <s v="900.01979-50"/>
    <x v="4"/>
  </r>
  <r>
    <s v="900.01980-50"/>
    <x v="4"/>
  </r>
  <r>
    <s v="900.10797-50"/>
    <x v="4"/>
  </r>
  <r>
    <s v="900.10798-50"/>
    <x v="4"/>
  </r>
  <r>
    <s v="900.10799-50"/>
    <x v="4"/>
  </r>
  <r>
    <s v="900.10800-50"/>
    <x v="4"/>
  </r>
  <r>
    <s v="900.10801-50"/>
    <x v="4"/>
  </r>
  <r>
    <s v="900.10802-50"/>
    <x v="4"/>
  </r>
  <r>
    <s v="900.10803-50"/>
    <x v="4"/>
  </r>
  <r>
    <s v="900.10804-50"/>
    <x v="4"/>
  </r>
  <r>
    <s v="900.10805-50"/>
    <x v="4"/>
  </r>
  <r>
    <s v="900.00628-50 "/>
    <x v="4"/>
  </r>
  <r>
    <s v="015.123-50"/>
    <x v="1"/>
  </r>
  <r>
    <s v="042.386-50"/>
    <x v="5"/>
  </r>
  <r>
    <s v="030.1974-50"/>
    <x v="5"/>
  </r>
  <r>
    <s v="034.200"/>
    <x v="5"/>
  </r>
  <r>
    <s v="034.200A"/>
    <x v="5"/>
  </r>
  <r>
    <s v="034.201"/>
    <x v="5"/>
  </r>
  <r>
    <s v="030.13050"/>
    <x v="5"/>
  </r>
  <r>
    <s v="038.294"/>
    <x v="5"/>
  </r>
  <r>
    <s v="096.3643"/>
    <x v="5"/>
  </r>
  <r>
    <s v="1830 0461"/>
    <x v="5"/>
  </r>
  <r>
    <s v="1830 0424"/>
    <x v="5"/>
  </r>
  <r>
    <s v="1830 0425"/>
    <x v="5"/>
  </r>
  <r>
    <s v="1830 0426"/>
    <x v="5"/>
  </r>
  <r>
    <s v="1820 0114"/>
    <x v="5"/>
  </r>
  <r>
    <s v="1820 0214"/>
    <x v="5"/>
  </r>
  <r>
    <s v="1840 0034"/>
    <x v="5"/>
  </r>
  <r>
    <s v="1840 0035"/>
    <x v="5"/>
  </r>
  <r>
    <s v="1850 0220"/>
    <x v="5"/>
  </r>
  <r>
    <s v="1850 0088"/>
    <x v="5"/>
  </r>
  <r>
    <s v="1850 0154"/>
    <x v="5"/>
  </r>
  <r>
    <s v="1810 0752"/>
    <x v="5"/>
  </r>
  <r>
    <s v="1810 0753"/>
    <x v="5"/>
  </r>
  <r>
    <s v="1810 0880"/>
    <x v="5"/>
  </r>
  <r>
    <s v="1810 0881"/>
    <x v="5"/>
  </r>
  <r>
    <s v="1830 0497"/>
    <x v="5"/>
  </r>
  <r>
    <s v="1830 0679"/>
    <x v="5"/>
  </r>
  <r>
    <s v="1840 0395"/>
    <x v="5"/>
  </r>
  <r>
    <s v="1850 0087"/>
    <x v="5"/>
  </r>
  <r>
    <s v="503.169"/>
    <x v="5"/>
  </r>
  <r>
    <s v="503.168"/>
    <x v="5"/>
  </r>
  <r>
    <s v="503.189"/>
    <x v="5"/>
  </r>
  <r>
    <s v="1850 0484"/>
    <x v="5"/>
  </r>
  <r>
    <s v="1830 0530"/>
    <x v="5"/>
  </r>
  <r>
    <s v="200.320"/>
    <x v="5"/>
  </r>
  <r>
    <s v="200.242"/>
    <x v="5"/>
  </r>
  <r>
    <s v="023.042"/>
    <x v="5"/>
  </r>
  <r>
    <s v="041.426"/>
    <x v="5"/>
  </r>
  <r>
    <s v="042.043"/>
    <x v="5"/>
  </r>
  <r>
    <s v="1895 0090"/>
    <x v="5"/>
  </r>
  <r>
    <s v="042.307"/>
    <x v="5"/>
  </r>
  <r>
    <s v="042.308"/>
    <x v="5"/>
  </r>
  <r>
    <s v="042.309"/>
    <x v="5"/>
  </r>
  <r>
    <s v="048.440"/>
    <x v="5"/>
  </r>
  <r>
    <s v="900.01678"/>
    <x v="5"/>
  </r>
  <r>
    <s v="900.10868"/>
    <x v="5"/>
  </r>
  <r>
    <s v="900.00532"/>
    <x v="5"/>
  </r>
  <r>
    <s v="010.12873"/>
    <x v="5"/>
  </r>
  <r>
    <s v="033.240"/>
    <x v="5"/>
  </r>
  <r>
    <s v="044.382"/>
    <x v="5"/>
  </r>
  <r>
    <s v="044.383"/>
    <x v="5"/>
  </r>
  <r>
    <s v="040.298"/>
    <x v="5"/>
  </r>
  <r>
    <s v="095.089"/>
    <x v="5"/>
  </r>
  <r>
    <s v="095.090"/>
    <x v="5"/>
  </r>
  <r>
    <s v="095.091"/>
    <x v="5"/>
  </r>
  <r>
    <s v="095.092"/>
    <x v="5"/>
  </r>
  <r>
    <s v="095.093"/>
    <x v="5"/>
  </r>
  <r>
    <s v="900.18588_11055778"/>
    <x v="6"/>
  </r>
  <r>
    <s v="1118.931.715"/>
    <x v="6"/>
  </r>
  <r>
    <s v="044.257"/>
    <x v="6"/>
  </r>
  <r>
    <s v="044.257_1015.425"/>
    <x v="6"/>
  </r>
  <r>
    <s v="044.257_1015.426"/>
    <x v="6"/>
  </r>
  <r>
    <s v="044.384"/>
    <x v="6"/>
  </r>
  <r>
    <s v="030.1063-50"/>
    <x v="6"/>
  </r>
  <r>
    <s v="001.312"/>
    <x v="6"/>
  </r>
  <r>
    <s v="001.313"/>
    <x v="6"/>
  </r>
  <r>
    <s v="001.314"/>
    <x v="6"/>
  </r>
  <r>
    <s v="001.315"/>
    <x v="6"/>
  </r>
  <r>
    <s v="001.316"/>
    <x v="6"/>
  </r>
  <r>
    <s v="22 W"/>
    <x v="6"/>
  </r>
  <r>
    <s v="22 W_1015.KABİN"/>
    <x v="6"/>
  </r>
  <r>
    <s v="22 W_1015.KAPAK"/>
    <x v="6"/>
  </r>
  <r>
    <s v="062.285"/>
    <x v="6"/>
  </r>
  <r>
    <s v="086.019"/>
    <x v="6"/>
  </r>
  <r>
    <s v="086.020"/>
    <x v="6"/>
  </r>
  <r>
    <s v="1015.A148"/>
    <x v="6"/>
  </r>
  <r>
    <s v="1015.A150"/>
    <x v="6"/>
  </r>
  <r>
    <s v="015.A019"/>
    <x v="6"/>
  </r>
  <r>
    <s v="1015.A144"/>
    <x v="6"/>
  </r>
  <r>
    <s v="015.A023"/>
    <x v="6"/>
  </r>
  <r>
    <s v="1015.A147"/>
    <x v="6"/>
  </r>
  <r>
    <s v="1015.A149"/>
    <x v="6"/>
  </r>
  <r>
    <s v="1015.A152"/>
    <x v="6"/>
  </r>
  <r>
    <s v="1015.A156"/>
    <x v="6"/>
  </r>
  <r>
    <s v="1015.A157"/>
    <x v="6"/>
  </r>
  <r>
    <s v="1015.A158"/>
    <x v="6"/>
  </r>
  <r>
    <s v="1015.A160"/>
    <x v="6"/>
  </r>
  <r>
    <s v="G1050224"/>
    <x v="6"/>
  </r>
  <r>
    <s v="G1040140"/>
    <x v="6"/>
  </r>
  <r>
    <s v="900.26034"/>
    <x v="6"/>
  </r>
  <r>
    <s v="900.32990"/>
    <x v="6"/>
  </r>
  <r>
    <s v="900.32991"/>
    <x v="6"/>
  </r>
  <r>
    <s v="054.259-50"/>
    <x v="6"/>
  </r>
  <r>
    <s v="054.262-50"/>
    <x v="6"/>
  </r>
  <r>
    <s v="1015.323"/>
    <x v="6"/>
  </r>
  <r>
    <s v="1015.324"/>
    <x v="6"/>
  </r>
  <r>
    <s v="039.255-50 "/>
    <x v="6"/>
  </r>
  <r>
    <s v="015.123"/>
    <x v="6"/>
  </r>
  <r>
    <s v="015.124"/>
    <x v="6"/>
  </r>
  <r>
    <s v="G1040160"/>
    <x v="6"/>
  </r>
  <r>
    <s v="G1040180"/>
    <x v="6"/>
  </r>
  <r>
    <s v="G1040200"/>
    <x v="6"/>
  </r>
  <r>
    <s v="G1050200"/>
    <x v="6"/>
  </r>
  <r>
    <s v="G1050180"/>
    <x v="6"/>
  </r>
  <r>
    <s v="G1050250"/>
    <x v="6"/>
  </r>
  <r>
    <s v="G1063250"/>
    <x v="6"/>
  </r>
  <r>
    <s v="G1063280"/>
    <x v="6"/>
  </r>
  <r>
    <s v="G1032112"/>
    <x v="6"/>
  </r>
  <r>
    <s v="G1025100"/>
    <x v="6"/>
  </r>
  <r>
    <s v="G1020100"/>
    <x v="6"/>
  </r>
  <r>
    <s v="044.382-50"/>
    <x v="6"/>
  </r>
  <r>
    <s v="044.383-50"/>
    <x v="6"/>
  </r>
  <r>
    <s v="040.298-50"/>
    <x v="6"/>
  </r>
  <r>
    <s v="1101.673"/>
    <x v="6"/>
  </r>
  <r>
    <s v="101.656-50"/>
    <x v="6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  <r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09FA7-0790-446A-9B03-7A9849AFA955}" name="PivotTable2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I8:J17" firstHeaderRow="1" firstDataRow="1" firstDataCol="1"/>
  <pivotFields count="2">
    <pivotField dataField="1" showAll="0"/>
    <pivotField axis="axisRow" showAll="0">
      <items count="9">
        <item x="0"/>
        <item x="2"/>
        <item x="3"/>
        <item x="4"/>
        <item x="1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ay MALZEME KODU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CE9B3-F685-41E6-86E0-1587096AAE27}" name="PivotTable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R1:AB39" firstHeaderRow="0" firstDataRow="1" firstDataCol="1"/>
  <pivotFields count="16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Toplam AMOR" fld="6" baseField="0" baseItem="0" numFmtId="165"/>
    <dataField name="Toplam AMOR1" fld="7" baseField="0" baseItem="0"/>
    <dataField name="Toplam DISC" fld="8" baseField="0" baseItem="0"/>
    <dataField name="Toplam DISC1" fld="9" baseField="0" baseItem="0"/>
    <dataField name="Toplam EDIS" fld="10" baseField="0" baseItem="0"/>
    <dataField name="Toplam EDIS1" fld="11" baseField="0" baseItem="0"/>
    <dataField name="Toplam ENER" fld="12" baseField="0" baseItem="0"/>
    <dataField name="Toplam ENER1" fld="13" baseField="0" baseItem="0"/>
    <dataField name="Toplam GURG" fld="14" baseField="0" baseItem="0"/>
    <dataField name="Toplam GURG1" fld="15" baseField="0" baseItem="0"/>
  </dataFields>
  <formats count="4">
    <format dxfId="6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0" count="3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"/>
  <sheetViews>
    <sheetView zoomScale="115" zoomScaleNormal="115" workbookViewId="0">
      <selection activeCell="A3" sqref="A3"/>
    </sheetView>
  </sheetViews>
  <sheetFormatPr defaultRowHeight="13.8" x14ac:dyDescent="0.25"/>
  <cols>
    <col min="1" max="1" width="10" style="3" bestFit="1" customWidth="1"/>
    <col min="2" max="2" width="42" style="3" bestFit="1" customWidth="1"/>
    <col min="3" max="3" width="13.21875" style="3" customWidth="1"/>
    <col min="4" max="4" width="13" style="3" bestFit="1" customWidth="1"/>
    <col min="5" max="5" width="5" style="3" bestFit="1" customWidth="1"/>
    <col min="6" max="7" width="14" style="3" bestFit="1" customWidth="1"/>
    <col min="8" max="10" width="5" style="3" hidden="1" customWidth="1"/>
    <col min="11" max="11" width="10" style="3" hidden="1" customWidth="1"/>
    <col min="12" max="12" width="5" style="3" hidden="1" customWidth="1"/>
    <col min="13" max="13" width="16" style="3" hidden="1" customWidth="1"/>
    <col min="14" max="14" width="10.33203125" style="3" customWidth="1"/>
    <col min="15" max="15" width="17" style="3" hidden="1" customWidth="1"/>
    <col min="16" max="16" width="15" style="3" hidden="1" customWidth="1"/>
    <col min="17" max="17" width="25" style="3" hidden="1" customWidth="1"/>
    <col min="18" max="18" width="23" style="3" hidden="1" customWidth="1"/>
    <col min="19" max="19" width="9.33203125" style="3" hidden="1" customWidth="1"/>
    <col min="20" max="20" width="11" style="3" hidden="1" customWidth="1"/>
    <col min="21" max="21" width="13" style="3" hidden="1" customWidth="1"/>
    <col min="22" max="22" width="18" style="3" hidden="1" customWidth="1"/>
    <col min="23" max="23" width="12" style="3" hidden="1" customWidth="1"/>
    <col min="24" max="24" width="13" style="3" hidden="1" customWidth="1"/>
    <col min="25" max="25" width="10" style="3" hidden="1" customWidth="1"/>
    <col min="26" max="27" width="12" style="3" hidden="1" customWidth="1"/>
    <col min="28" max="28" width="14" style="3" hidden="1" customWidth="1"/>
    <col min="29" max="29" width="10" style="3" hidden="1" customWidth="1"/>
    <col min="30" max="30" width="12" style="3" hidden="1" customWidth="1"/>
    <col min="31" max="31" width="14" style="3" hidden="1" customWidth="1"/>
    <col min="32" max="32" width="10" style="3" hidden="1" customWidth="1"/>
    <col min="33" max="33" width="12" style="3" hidden="1" customWidth="1"/>
    <col min="34" max="34" width="14" style="3" hidden="1" customWidth="1"/>
    <col min="35" max="35" width="10" style="3" hidden="1" customWidth="1"/>
    <col min="36" max="36" width="12" style="3" hidden="1" customWidth="1"/>
    <col min="37" max="37" width="14" style="3" hidden="1" customWidth="1"/>
    <col min="38" max="38" width="10" style="3" hidden="1" customWidth="1"/>
    <col min="39" max="39" width="12" style="3" hidden="1" customWidth="1"/>
    <col min="40" max="40" width="14" style="3" hidden="1" customWidth="1"/>
    <col min="41" max="41" width="10" style="3" hidden="1" customWidth="1"/>
    <col min="42" max="42" width="13" style="3" bestFit="1" customWidth="1"/>
    <col min="43" max="43" width="22" style="3" bestFit="1" customWidth="1"/>
    <col min="44" max="44" width="7" style="3" bestFit="1" customWidth="1"/>
    <col min="45" max="55" width="8.88671875" style="3"/>
    <col min="56" max="56" width="10" style="3" customWidth="1"/>
    <col min="57" max="16384" width="8.88671875" style="3"/>
  </cols>
  <sheetData>
    <row r="1" spans="1:56" ht="55.2" x14ac:dyDescent="0.25">
      <c r="A1" s="1" t="s">
        <v>94</v>
      </c>
      <c r="B1" s="1" t="s">
        <v>95</v>
      </c>
      <c r="C1" s="2" t="s">
        <v>96</v>
      </c>
      <c r="D1" s="1" t="s">
        <v>97</v>
      </c>
      <c r="E1" s="2" t="s">
        <v>98</v>
      </c>
      <c r="F1" s="1" t="s">
        <v>99</v>
      </c>
      <c r="G1" s="2" t="s">
        <v>100</v>
      </c>
      <c r="H1" s="2" t="s">
        <v>101</v>
      </c>
      <c r="I1" s="2" t="s">
        <v>102</v>
      </c>
      <c r="J1" s="2" t="s">
        <v>103</v>
      </c>
      <c r="K1" s="2" t="s">
        <v>104</v>
      </c>
      <c r="L1" s="2" t="s">
        <v>105</v>
      </c>
      <c r="M1" s="1" t="s">
        <v>106</v>
      </c>
      <c r="N1" s="4" t="s">
        <v>107</v>
      </c>
      <c r="O1" s="1" t="s">
        <v>108</v>
      </c>
      <c r="P1" s="1" t="s">
        <v>109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V1" s="2" t="s">
        <v>115</v>
      </c>
      <c r="W1" s="2" t="s">
        <v>116</v>
      </c>
      <c r="X1" s="2" t="s">
        <v>117</v>
      </c>
      <c r="Y1" s="2" t="s">
        <v>118</v>
      </c>
      <c r="Z1" s="2" t="s">
        <v>119</v>
      </c>
      <c r="AA1" s="5" t="s">
        <v>120</v>
      </c>
      <c r="AB1" s="5" t="s">
        <v>121</v>
      </c>
      <c r="AC1" s="5" t="s">
        <v>122</v>
      </c>
      <c r="AD1" s="6" t="s">
        <v>123</v>
      </c>
      <c r="AE1" s="6" t="s">
        <v>124</v>
      </c>
      <c r="AF1" s="6" t="s">
        <v>125</v>
      </c>
      <c r="AG1" s="7" t="s">
        <v>126</v>
      </c>
      <c r="AH1" s="7" t="s">
        <v>127</v>
      </c>
      <c r="AI1" s="7" t="s">
        <v>128</v>
      </c>
      <c r="AJ1" s="8" t="s">
        <v>129</v>
      </c>
      <c r="AK1" s="8" t="s">
        <v>130</v>
      </c>
      <c r="AL1" s="8" t="s">
        <v>131</v>
      </c>
      <c r="AM1" s="9" t="s">
        <v>132</v>
      </c>
      <c r="AN1" s="9" t="s">
        <v>133</v>
      </c>
      <c r="AO1" s="9" t="s">
        <v>134</v>
      </c>
      <c r="AP1" s="10" t="s">
        <v>135</v>
      </c>
      <c r="AQ1" s="10" t="s">
        <v>136</v>
      </c>
      <c r="AR1" s="10" t="s">
        <v>137</v>
      </c>
      <c r="AS1" s="3" t="s">
        <v>9</v>
      </c>
      <c r="AT1" s="29" t="s">
        <v>88</v>
      </c>
      <c r="AU1" s="3" t="s">
        <v>3</v>
      </c>
      <c r="AV1" s="29" t="s">
        <v>79</v>
      </c>
      <c r="AW1" s="3" t="s">
        <v>6</v>
      </c>
      <c r="AX1" s="29" t="s">
        <v>80</v>
      </c>
      <c r="AY1" s="3" t="s">
        <v>7</v>
      </c>
      <c r="AZ1" s="3" t="s">
        <v>42</v>
      </c>
      <c r="BA1" s="3" t="s">
        <v>11</v>
      </c>
      <c r="BB1" s="29" t="s">
        <v>81</v>
      </c>
      <c r="BD1" s="35" t="s">
        <v>224</v>
      </c>
    </row>
    <row r="2" spans="1:56" ht="15.6" x14ac:dyDescent="0.25">
      <c r="A2" s="40" t="s">
        <v>89</v>
      </c>
      <c r="B2" s="41" t="s">
        <v>77</v>
      </c>
      <c r="C2" s="3">
        <v>161616161</v>
      </c>
      <c r="D2" s="3" t="s">
        <v>0</v>
      </c>
      <c r="E2" s="3" t="s">
        <v>1</v>
      </c>
      <c r="F2" s="3" t="s">
        <v>76</v>
      </c>
      <c r="G2" s="3" t="s">
        <v>2</v>
      </c>
      <c r="N2" s="49">
        <v>2.5</v>
      </c>
      <c r="AP2" s="3">
        <v>161616161</v>
      </c>
      <c r="AQ2" s="52" t="s">
        <v>379</v>
      </c>
      <c r="AR2" s="3">
        <v>16</v>
      </c>
      <c r="AS2" s="3">
        <v>0</v>
      </c>
      <c r="AT2" s="3">
        <v>0</v>
      </c>
      <c r="AU2" s="3">
        <v>4</v>
      </c>
      <c r="AV2" s="3">
        <v>0</v>
      </c>
      <c r="AW2" s="3">
        <v>2</v>
      </c>
      <c r="AX2" s="3">
        <v>0</v>
      </c>
      <c r="AY2" s="3">
        <v>1</v>
      </c>
      <c r="AZ2" s="3">
        <v>0</v>
      </c>
      <c r="BA2" s="3">
        <v>2.5</v>
      </c>
      <c r="BB2" s="3">
        <v>0</v>
      </c>
      <c r="BD2" s="20">
        <v>100</v>
      </c>
    </row>
  </sheetData>
  <autoFilter ref="A1:BB2" xr:uid="{00000000-0001-0000-0000-000000000000}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B445-6A04-4604-A042-9545041FEFD5}">
  <sheetPr>
    <pageSetUpPr fitToPage="1"/>
  </sheetPr>
  <dimension ref="A1:S50"/>
  <sheetViews>
    <sheetView showGridLines="0" zoomScale="85" zoomScaleNormal="85" workbookViewId="0">
      <selection activeCell="K23" sqref="K23"/>
    </sheetView>
  </sheetViews>
  <sheetFormatPr defaultColWidth="8.88671875" defaultRowHeight="14.4" x14ac:dyDescent="0.25"/>
  <cols>
    <col min="1" max="1" width="17.33203125" style="18" customWidth="1"/>
    <col min="2" max="2" width="17.6640625" style="26" customWidth="1"/>
    <col min="3" max="3" width="31.6640625" style="18" customWidth="1"/>
    <col min="4" max="4" width="15.6640625" style="18" customWidth="1"/>
    <col min="5" max="6" width="14.6640625" style="18" customWidth="1"/>
    <col min="7" max="7" width="14" style="18" customWidth="1"/>
    <col min="8" max="8" width="16.33203125" style="18" customWidth="1"/>
    <col min="9" max="9" width="15.44140625" style="18" bestFit="1" customWidth="1"/>
    <col min="10" max="11" width="8.88671875" style="18"/>
    <col min="12" max="12" width="17.33203125" style="18" customWidth="1"/>
    <col min="13" max="13" width="17.6640625" style="26" customWidth="1"/>
    <col min="14" max="14" width="31.6640625" style="18" customWidth="1"/>
    <col min="15" max="15" width="15.6640625" style="18" customWidth="1"/>
    <col min="16" max="17" width="14.6640625" style="18" customWidth="1"/>
    <col min="18" max="18" width="14" style="18" customWidth="1"/>
    <col min="19" max="19" width="16.33203125" style="18" customWidth="1"/>
    <col min="20" max="20" width="15.44140625" style="18" bestFit="1" customWidth="1"/>
    <col min="21" max="16384" width="8.88671875" style="18"/>
  </cols>
  <sheetData>
    <row r="1" spans="1:9" ht="18.600000000000001" customHeight="1" x14ac:dyDescent="0.25">
      <c r="A1" s="59" t="s">
        <v>448</v>
      </c>
      <c r="B1" s="59" t="s">
        <v>449</v>
      </c>
      <c r="C1" s="60" t="s">
        <v>450</v>
      </c>
      <c r="D1" s="60" t="s">
        <v>451</v>
      </c>
      <c r="E1" s="60" t="s">
        <v>452</v>
      </c>
      <c r="F1" s="60" t="s">
        <v>453</v>
      </c>
      <c r="G1" s="60" t="s">
        <v>454</v>
      </c>
      <c r="H1" s="60" t="s">
        <v>455</v>
      </c>
      <c r="I1" s="60" t="s">
        <v>463</v>
      </c>
    </row>
    <row r="2" spans="1:9" ht="18.600000000000001" customHeight="1" x14ac:dyDescent="0.25">
      <c r="A2" s="105" t="s">
        <v>473</v>
      </c>
      <c r="B2" s="73"/>
      <c r="C2" s="74" t="s">
        <v>464</v>
      </c>
      <c r="D2" s="74" t="s">
        <v>227</v>
      </c>
      <c r="E2" s="74">
        <v>1</v>
      </c>
      <c r="F2" s="74" t="s">
        <v>456</v>
      </c>
      <c r="G2" s="75">
        <v>2.1562793961621933</v>
      </c>
      <c r="H2" s="75">
        <f>G2*E2</f>
        <v>2.1562793961621933</v>
      </c>
      <c r="I2" s="76">
        <f>30250*44.3/38.85</f>
        <v>34493.564993564993</v>
      </c>
    </row>
    <row r="3" spans="1:9" ht="18.600000000000001" customHeight="1" x14ac:dyDescent="0.25">
      <c r="A3" s="105"/>
      <c r="B3" s="73"/>
      <c r="C3" s="74" t="s">
        <v>416</v>
      </c>
      <c r="D3" s="74" t="s">
        <v>227</v>
      </c>
      <c r="E3" s="74">
        <v>1</v>
      </c>
      <c r="F3" s="74" t="s">
        <v>456</v>
      </c>
      <c r="G3" s="75">
        <f>1.16755822520645*1.05</f>
        <v>1.2259361364667727</v>
      </c>
      <c r="H3" s="75">
        <f t="shared" ref="H3:H10" si="0">G3*E3</f>
        <v>1.2259361364667727</v>
      </c>
      <c r="I3" s="76">
        <f t="shared" ref="I3" si="1">23250*44.3/38.85</f>
        <v>26511.583011583007</v>
      </c>
    </row>
    <row r="4" spans="1:9" ht="18.600000000000001" customHeight="1" x14ac:dyDescent="0.25">
      <c r="A4" s="105"/>
      <c r="B4" s="73"/>
      <c r="C4" s="74" t="s">
        <v>459</v>
      </c>
      <c r="D4" s="74" t="s">
        <v>209</v>
      </c>
      <c r="E4" s="74">
        <v>14</v>
      </c>
      <c r="F4" s="74" t="s">
        <v>456</v>
      </c>
      <c r="G4" s="75">
        <v>0.2</v>
      </c>
      <c r="H4" s="75">
        <f t="shared" si="0"/>
        <v>2.8000000000000003</v>
      </c>
      <c r="I4" s="77"/>
    </row>
    <row r="5" spans="1:9" ht="18.600000000000001" customHeight="1" x14ac:dyDescent="0.25">
      <c r="A5" s="105"/>
      <c r="B5" s="73"/>
      <c r="C5" s="74" t="s">
        <v>471</v>
      </c>
      <c r="D5" s="74" t="s">
        <v>209</v>
      </c>
      <c r="E5" s="74">
        <v>6</v>
      </c>
      <c r="F5" s="74" t="s">
        <v>456</v>
      </c>
      <c r="G5" s="75">
        <v>0.25</v>
      </c>
      <c r="H5" s="75">
        <f t="shared" si="0"/>
        <v>1.5</v>
      </c>
      <c r="I5" s="77"/>
    </row>
    <row r="6" spans="1:9" ht="18.600000000000001" customHeight="1" x14ac:dyDescent="0.25">
      <c r="A6" s="105"/>
      <c r="B6" s="73"/>
      <c r="C6" s="74" t="s">
        <v>460</v>
      </c>
      <c r="D6" s="74" t="s">
        <v>465</v>
      </c>
      <c r="E6" s="74">
        <v>1</v>
      </c>
      <c r="F6" s="74" t="s">
        <v>456</v>
      </c>
      <c r="G6" s="75">
        <v>1.2509999999999999</v>
      </c>
      <c r="H6" s="75">
        <f t="shared" si="0"/>
        <v>1.2509999999999999</v>
      </c>
      <c r="I6" s="77"/>
    </row>
    <row r="7" spans="1:9" ht="18.600000000000001" customHeight="1" x14ac:dyDescent="0.25">
      <c r="A7" s="105"/>
      <c r="B7" s="73"/>
      <c r="C7" s="74" t="s">
        <v>244</v>
      </c>
      <c r="D7" s="74" t="s">
        <v>209</v>
      </c>
      <c r="E7" s="78">
        <v>1.111</v>
      </c>
      <c r="F7" s="74" t="s">
        <v>462</v>
      </c>
      <c r="G7" s="75">
        <v>0.5</v>
      </c>
      <c r="H7" s="75">
        <f t="shared" si="0"/>
        <v>0.55549999999999999</v>
      </c>
      <c r="I7" s="77"/>
    </row>
    <row r="8" spans="1:9" ht="18.600000000000001" customHeight="1" x14ac:dyDescent="0.25">
      <c r="A8" s="105"/>
      <c r="B8" s="79"/>
      <c r="C8" s="80"/>
      <c r="D8" s="80"/>
      <c r="E8" s="80"/>
      <c r="F8" s="80"/>
      <c r="G8" s="80"/>
      <c r="H8" s="80"/>
      <c r="I8" s="77"/>
    </row>
    <row r="9" spans="1:9" ht="18.600000000000001" customHeight="1" x14ac:dyDescent="0.25">
      <c r="A9" s="105"/>
      <c r="B9" s="73"/>
      <c r="C9" s="74"/>
      <c r="D9" s="74"/>
      <c r="E9" s="74"/>
      <c r="F9" s="74"/>
      <c r="G9" s="74"/>
      <c r="H9" s="75">
        <f t="shared" si="0"/>
        <v>0</v>
      </c>
      <c r="I9" s="77"/>
    </row>
    <row r="10" spans="1:9" ht="18.600000000000001" customHeight="1" x14ac:dyDescent="0.25">
      <c r="A10" s="105"/>
      <c r="B10" s="73"/>
      <c r="C10" s="74"/>
      <c r="D10" s="74"/>
      <c r="E10" s="74"/>
      <c r="F10" s="74"/>
      <c r="G10" s="75"/>
      <c r="H10" s="75">
        <f t="shared" si="0"/>
        <v>0</v>
      </c>
      <c r="I10" s="77"/>
    </row>
    <row r="11" spans="1:9" ht="18.600000000000001" customHeight="1" x14ac:dyDescent="0.3">
      <c r="A11" s="105"/>
      <c r="B11" s="64" t="s">
        <v>458</v>
      </c>
      <c r="C11" s="65"/>
      <c r="D11" s="65"/>
      <c r="E11" s="65"/>
      <c r="F11" s="65"/>
      <c r="G11" s="65"/>
      <c r="H11" s="66">
        <f>SUM(H2:H10)</f>
        <v>9.4887155326289658</v>
      </c>
      <c r="I11" s="81">
        <f>SUM(I2:I3)</f>
        <v>61005.148005148003</v>
      </c>
    </row>
    <row r="12" spans="1:9" ht="18.600000000000001" customHeight="1" x14ac:dyDescent="0.25"/>
    <row r="13" spans="1:9" ht="18.600000000000001" customHeight="1" x14ac:dyDescent="0.25"/>
    <row r="14" spans="1:9" ht="18.600000000000001" customHeight="1" x14ac:dyDescent="0.25"/>
    <row r="15" spans="1:9" ht="18.600000000000001" customHeight="1" x14ac:dyDescent="0.25"/>
    <row r="16" spans="1:9" ht="18.600000000000001" customHeight="1" x14ac:dyDescent="0.25"/>
    <row r="17" spans="1:19" ht="18.600000000000001" customHeight="1" x14ac:dyDescent="0.25">
      <c r="C17" s="82" t="s">
        <v>469</v>
      </c>
      <c r="D17" s="83"/>
      <c r="E17" s="83"/>
      <c r="F17" s="83"/>
      <c r="G17" s="83"/>
      <c r="H17" s="84">
        <f>30000*44.3/38.85</f>
        <v>34208.494208494209</v>
      </c>
      <c r="N17" s="70"/>
      <c r="S17" s="85"/>
    </row>
    <row r="18" spans="1:19" ht="18.600000000000001" customHeight="1" x14ac:dyDescent="0.25">
      <c r="C18" s="82" t="s">
        <v>467</v>
      </c>
      <c r="D18" s="83"/>
      <c r="E18" s="83"/>
      <c r="F18" s="83"/>
      <c r="G18" s="83"/>
      <c r="H18" s="84">
        <f>3500*44.3/38.85</f>
        <v>3990.9909909909907</v>
      </c>
      <c r="N18" s="70"/>
      <c r="S18" s="85"/>
    </row>
    <row r="19" spans="1:19" ht="18.600000000000001" customHeight="1" x14ac:dyDescent="0.25">
      <c r="C19" s="82" t="s">
        <v>468</v>
      </c>
      <c r="D19" s="83"/>
      <c r="E19" s="83"/>
      <c r="F19" s="83"/>
      <c r="G19" s="83"/>
      <c r="H19" s="84">
        <f>1250*44.3/38.85</f>
        <v>1425.3539253539252</v>
      </c>
      <c r="N19" s="70"/>
      <c r="S19" s="85"/>
    </row>
    <row r="20" spans="1:19" ht="18.600000000000001" customHeight="1" x14ac:dyDescent="0.25">
      <c r="C20" s="83"/>
      <c r="D20" s="83"/>
      <c r="E20" s="83"/>
      <c r="F20" s="83"/>
      <c r="G20" s="83"/>
      <c r="H20" s="83"/>
    </row>
    <row r="21" spans="1:19" ht="18.600000000000001" customHeight="1" x14ac:dyDescent="0.25">
      <c r="C21" s="86" t="s">
        <v>470</v>
      </c>
      <c r="D21" s="83"/>
      <c r="E21" s="83"/>
      <c r="F21" s="83"/>
      <c r="G21" s="83"/>
      <c r="H21" s="87">
        <f>SUM(H17:H19)</f>
        <v>39624.839124839127</v>
      </c>
      <c r="N21" s="72"/>
      <c r="S21" s="71"/>
    </row>
    <row r="22" spans="1:19" ht="18.600000000000001" customHeight="1" x14ac:dyDescent="0.25"/>
    <row r="23" spans="1:19" ht="18.600000000000001" customHeight="1" x14ac:dyDescent="0.25"/>
    <row r="24" spans="1:19" ht="18.600000000000001" customHeight="1" x14ac:dyDescent="0.25"/>
    <row r="25" spans="1:19" ht="18.600000000000001" customHeight="1" x14ac:dyDescent="0.25"/>
    <row r="26" spans="1:19" ht="18.600000000000001" customHeight="1" x14ac:dyDescent="0.25">
      <c r="A26" s="59" t="s">
        <v>448</v>
      </c>
      <c r="B26" s="59" t="s">
        <v>449</v>
      </c>
      <c r="C26" s="60" t="s">
        <v>450</v>
      </c>
      <c r="D26" s="60" t="s">
        <v>451</v>
      </c>
      <c r="E26" s="60" t="s">
        <v>452</v>
      </c>
      <c r="F26" s="60" t="s">
        <v>453</v>
      </c>
      <c r="G26" s="60" t="s">
        <v>454</v>
      </c>
      <c r="H26" s="60" t="s">
        <v>455</v>
      </c>
      <c r="I26" s="60" t="s">
        <v>463</v>
      </c>
    </row>
    <row r="27" spans="1:19" ht="18.600000000000001" customHeight="1" x14ac:dyDescent="0.25">
      <c r="A27" s="105" t="s">
        <v>474</v>
      </c>
      <c r="B27" s="73"/>
      <c r="C27" s="74" t="s">
        <v>464</v>
      </c>
      <c r="D27" s="74" t="s">
        <v>227</v>
      </c>
      <c r="E27" s="74">
        <v>1</v>
      </c>
      <c r="F27" s="74" t="s">
        <v>456</v>
      </c>
      <c r="G27" s="75">
        <v>2.1944910090654197</v>
      </c>
      <c r="H27" s="75">
        <f>G27*E27</f>
        <v>2.1944910090654197</v>
      </c>
      <c r="I27" s="76">
        <f>30250*44.3/38.85</f>
        <v>34493.564993564993</v>
      </c>
    </row>
    <row r="28" spans="1:19" ht="18.600000000000001" customHeight="1" x14ac:dyDescent="0.25">
      <c r="A28" s="105"/>
      <c r="B28" s="73"/>
      <c r="C28" s="74" t="s">
        <v>416</v>
      </c>
      <c r="D28" s="74" t="s">
        <v>227</v>
      </c>
      <c r="E28" s="74">
        <v>1</v>
      </c>
      <c r="F28" s="74" t="s">
        <v>456</v>
      </c>
      <c r="G28" s="75">
        <v>1.3</v>
      </c>
      <c r="H28" s="75">
        <f t="shared" ref="H28:H32" si="2">G28*E28</f>
        <v>1.3</v>
      </c>
      <c r="I28" s="76">
        <f t="shared" ref="I28" si="3">23250*44.3/38.85</f>
        <v>26511.583011583007</v>
      </c>
      <c r="K28" s="57"/>
    </row>
    <row r="29" spans="1:19" ht="18.600000000000001" customHeight="1" x14ac:dyDescent="0.25">
      <c r="A29" s="105"/>
      <c r="B29" s="73"/>
      <c r="C29" s="74" t="s">
        <v>459</v>
      </c>
      <c r="D29" s="74" t="s">
        <v>209</v>
      </c>
      <c r="E29" s="74">
        <v>14</v>
      </c>
      <c r="F29" s="74" t="s">
        <v>456</v>
      </c>
      <c r="G29" s="75">
        <v>0.2</v>
      </c>
      <c r="H29" s="75">
        <f t="shared" si="2"/>
        <v>2.8000000000000003</v>
      </c>
      <c r="I29" s="77"/>
    </row>
    <row r="30" spans="1:19" ht="18.600000000000001" customHeight="1" x14ac:dyDescent="0.25">
      <c r="A30" s="105"/>
      <c r="B30" s="73"/>
      <c r="C30" s="74" t="s">
        <v>471</v>
      </c>
      <c r="D30" s="74" t="s">
        <v>209</v>
      </c>
      <c r="E30" s="74">
        <v>6</v>
      </c>
      <c r="F30" s="74" t="s">
        <v>456</v>
      </c>
      <c r="G30" s="75">
        <v>0.25</v>
      </c>
      <c r="H30" s="75">
        <f t="shared" si="2"/>
        <v>1.5</v>
      </c>
      <c r="I30" s="77"/>
    </row>
    <row r="31" spans="1:19" ht="18.600000000000001" customHeight="1" x14ac:dyDescent="0.25">
      <c r="A31" s="105"/>
      <c r="B31" s="73"/>
      <c r="C31" s="74" t="s">
        <v>460</v>
      </c>
      <c r="D31" s="74" t="s">
        <v>465</v>
      </c>
      <c r="E31" s="74">
        <v>1</v>
      </c>
      <c r="F31" s="74" t="s">
        <v>456</v>
      </c>
      <c r="G31" s="75">
        <v>1.2509999999999999</v>
      </c>
      <c r="H31" s="75">
        <f t="shared" si="2"/>
        <v>1.2509999999999999</v>
      </c>
      <c r="I31" s="77"/>
    </row>
    <row r="32" spans="1:19" ht="18.600000000000001" customHeight="1" x14ac:dyDescent="0.25">
      <c r="A32" s="105"/>
      <c r="B32" s="73"/>
      <c r="C32" s="74" t="s">
        <v>244</v>
      </c>
      <c r="D32" s="74" t="s">
        <v>209</v>
      </c>
      <c r="E32" s="78">
        <v>1.111</v>
      </c>
      <c r="F32" s="74" t="s">
        <v>462</v>
      </c>
      <c r="G32" s="75">
        <v>0.5</v>
      </c>
      <c r="H32" s="75">
        <f t="shared" si="2"/>
        <v>0.55549999999999999</v>
      </c>
      <c r="I32" s="77"/>
    </row>
    <row r="33" spans="1:9" ht="18.600000000000001" customHeight="1" x14ac:dyDescent="0.25">
      <c r="A33" s="105"/>
      <c r="B33" s="62"/>
      <c r="C33" s="63"/>
      <c r="D33" s="63"/>
      <c r="E33" s="63"/>
      <c r="F33" s="63"/>
      <c r="G33" s="63"/>
      <c r="H33" s="63"/>
    </row>
    <row r="34" spans="1:9" ht="18.600000000000001" customHeight="1" x14ac:dyDescent="0.25">
      <c r="A34" s="105"/>
      <c r="B34" s="19"/>
      <c r="C34" s="20"/>
      <c r="D34" s="20"/>
      <c r="E34" s="20"/>
      <c r="F34" s="20"/>
      <c r="G34" s="20"/>
      <c r="H34" s="21">
        <f t="shared" ref="H34:H35" si="4">G34*E34</f>
        <v>0</v>
      </c>
    </row>
    <row r="35" spans="1:9" ht="18.600000000000001" customHeight="1" x14ac:dyDescent="0.25">
      <c r="A35" s="105"/>
      <c r="B35" s="19"/>
      <c r="C35" s="20"/>
      <c r="D35" s="20"/>
      <c r="E35" s="20"/>
      <c r="F35" s="20"/>
      <c r="G35" s="21"/>
      <c r="H35" s="21">
        <f t="shared" si="4"/>
        <v>0</v>
      </c>
    </row>
    <row r="36" spans="1:9" ht="18.600000000000001" customHeight="1" x14ac:dyDescent="0.3">
      <c r="A36" s="105"/>
      <c r="B36" s="64" t="s">
        <v>458</v>
      </c>
      <c r="C36" s="65"/>
      <c r="D36" s="65"/>
      <c r="E36" s="65"/>
      <c r="F36" s="65"/>
      <c r="G36" s="65"/>
      <c r="H36" s="66">
        <f>SUM(H27:H35)</f>
        <v>9.6009910090654191</v>
      </c>
      <c r="I36" s="81">
        <f>SUM(I27:I28)</f>
        <v>61005.148005148003</v>
      </c>
    </row>
    <row r="37" spans="1:9" ht="18.600000000000001" customHeight="1" x14ac:dyDescent="0.25"/>
    <row r="38" spans="1:9" ht="18.600000000000001" customHeight="1" x14ac:dyDescent="0.25"/>
    <row r="39" spans="1:9" ht="18.600000000000001" customHeight="1" x14ac:dyDescent="0.25"/>
    <row r="40" spans="1:9" ht="18.600000000000001" customHeight="1" x14ac:dyDescent="0.25"/>
    <row r="41" spans="1:9" ht="18.600000000000001" customHeight="1" x14ac:dyDescent="0.25"/>
    <row r="42" spans="1:9" ht="18.600000000000001" customHeight="1" x14ac:dyDescent="0.25">
      <c r="A42" s="59" t="s">
        <v>448</v>
      </c>
      <c r="B42" s="59" t="s">
        <v>449</v>
      </c>
      <c r="C42" s="60" t="s">
        <v>450</v>
      </c>
      <c r="D42" s="60" t="s">
        <v>451</v>
      </c>
      <c r="E42" s="60" t="s">
        <v>452</v>
      </c>
      <c r="F42" s="60" t="s">
        <v>453</v>
      </c>
      <c r="G42" s="60" t="s">
        <v>454</v>
      </c>
      <c r="H42" s="60" t="s">
        <v>455</v>
      </c>
      <c r="I42" s="60" t="s">
        <v>463</v>
      </c>
    </row>
    <row r="43" spans="1:9" ht="18.600000000000001" customHeight="1" x14ac:dyDescent="0.25">
      <c r="A43" s="105" t="s">
        <v>475</v>
      </c>
      <c r="B43" s="73"/>
      <c r="C43" s="74" t="s">
        <v>464</v>
      </c>
      <c r="D43" s="74" t="s">
        <v>227</v>
      </c>
      <c r="E43" s="74">
        <v>1</v>
      </c>
      <c r="F43" s="74" t="s">
        <v>456</v>
      </c>
      <c r="G43" s="75">
        <v>2.1180677832589678</v>
      </c>
      <c r="H43" s="75">
        <f>G43*E43</f>
        <v>2.1180677832589678</v>
      </c>
      <c r="I43" s="76">
        <f>30250*44.3/38.85</f>
        <v>34493.564993564993</v>
      </c>
    </row>
    <row r="44" spans="1:9" ht="18.600000000000001" customHeight="1" x14ac:dyDescent="0.25">
      <c r="A44" s="105"/>
      <c r="B44" s="73"/>
      <c r="C44" s="74" t="s">
        <v>416</v>
      </c>
      <c r="D44" s="74" t="s">
        <v>227</v>
      </c>
      <c r="E44" s="74">
        <v>1</v>
      </c>
      <c r="F44" s="74" t="s">
        <v>456</v>
      </c>
      <c r="G44" s="75">
        <v>1.1866006525958066</v>
      </c>
      <c r="H44" s="75">
        <f t="shared" ref="H44:H46" si="5">G44*E44</f>
        <v>1.1866006525958066</v>
      </c>
      <c r="I44" s="76">
        <f t="shared" ref="I44" si="6">23250*44.3/38.85</f>
        <v>26511.583011583007</v>
      </c>
    </row>
    <row r="45" spans="1:9" ht="18.600000000000001" customHeight="1" x14ac:dyDescent="0.25">
      <c r="A45" s="105"/>
      <c r="B45" s="73"/>
      <c r="C45" s="74" t="s">
        <v>460</v>
      </c>
      <c r="D45" s="74" t="s">
        <v>465</v>
      </c>
      <c r="E45" s="74">
        <v>1</v>
      </c>
      <c r="F45" s="74" t="s">
        <v>456</v>
      </c>
      <c r="G45" s="75">
        <v>1.2509999999999999</v>
      </c>
      <c r="H45" s="75">
        <f t="shared" si="5"/>
        <v>1.2509999999999999</v>
      </c>
      <c r="I45" s="77"/>
    </row>
    <row r="46" spans="1:9" ht="18.600000000000001" customHeight="1" x14ac:dyDescent="0.25">
      <c r="A46" s="105"/>
      <c r="B46" s="73"/>
      <c r="C46" s="74" t="s">
        <v>244</v>
      </c>
      <c r="D46" s="74" t="s">
        <v>209</v>
      </c>
      <c r="E46" s="78">
        <v>1.111</v>
      </c>
      <c r="F46" s="74" t="s">
        <v>462</v>
      </c>
      <c r="G46" s="75">
        <v>0.5</v>
      </c>
      <c r="H46" s="75">
        <f t="shared" si="5"/>
        <v>0.55549999999999999</v>
      </c>
      <c r="I46" s="77"/>
    </row>
    <row r="47" spans="1:9" ht="18.600000000000001" customHeight="1" x14ac:dyDescent="0.25">
      <c r="A47" s="105"/>
      <c r="B47" s="79"/>
      <c r="C47" s="80"/>
      <c r="D47" s="80"/>
      <c r="E47" s="80"/>
      <c r="F47" s="80"/>
      <c r="G47" s="88"/>
      <c r="H47" s="80"/>
      <c r="I47" s="77"/>
    </row>
    <row r="48" spans="1:9" ht="18.600000000000001" customHeight="1" x14ac:dyDescent="0.25">
      <c r="A48" s="105"/>
      <c r="B48" s="73"/>
      <c r="C48" s="74"/>
      <c r="D48" s="74"/>
      <c r="E48" s="74"/>
      <c r="F48" s="74"/>
      <c r="G48" s="74"/>
      <c r="H48" s="75">
        <f t="shared" ref="H48:H49" si="7">G48*E48</f>
        <v>0</v>
      </c>
      <c r="I48" s="77"/>
    </row>
    <row r="49" spans="1:9" ht="18.600000000000001" customHeight="1" x14ac:dyDescent="0.25">
      <c r="A49" s="105"/>
      <c r="B49" s="73"/>
      <c r="C49" s="74"/>
      <c r="D49" s="74"/>
      <c r="E49" s="74"/>
      <c r="F49" s="74"/>
      <c r="G49" s="75"/>
      <c r="H49" s="75">
        <f t="shared" si="7"/>
        <v>0</v>
      </c>
      <c r="I49" s="77"/>
    </row>
    <row r="50" spans="1:9" ht="18.600000000000001" customHeight="1" x14ac:dyDescent="0.3">
      <c r="A50" s="105"/>
      <c r="B50" s="64" t="s">
        <v>458</v>
      </c>
      <c r="C50" s="65"/>
      <c r="D50" s="65"/>
      <c r="E50" s="65"/>
      <c r="F50" s="65"/>
      <c r="G50" s="65"/>
      <c r="H50" s="66">
        <f>SUM(H43:H49)</f>
        <v>5.1111684358547746</v>
      </c>
      <c r="I50" s="81">
        <f>SUM(I43:I44)</f>
        <v>61005.148005148003</v>
      </c>
    </row>
  </sheetData>
  <mergeCells count="3">
    <mergeCell ref="A2:A11"/>
    <mergeCell ref="A27:A36"/>
    <mergeCell ref="A43:A50"/>
  </mergeCells>
  <pageMargins left="0.7" right="0.7" top="0.75" bottom="0.75" header="0.3" footer="0.3"/>
  <pageSetup paperSize="9" scale="5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1E96-1F9A-4675-B74E-40FD5FEF73AB}">
  <dimension ref="A1:E3"/>
  <sheetViews>
    <sheetView workbookViewId="0">
      <selection activeCell="F61" sqref="F61"/>
    </sheetView>
  </sheetViews>
  <sheetFormatPr defaultRowHeight="14.4" x14ac:dyDescent="0.3"/>
  <cols>
    <col min="1" max="5" width="24.33203125" style="89" customWidth="1"/>
    <col min="6" max="16384" width="8.88671875" style="89"/>
  </cols>
  <sheetData>
    <row r="1" spans="1:5" ht="72" x14ac:dyDescent="0.3">
      <c r="A1" s="61" t="s">
        <v>476</v>
      </c>
      <c r="B1" s="61" t="s">
        <v>474</v>
      </c>
      <c r="C1" s="61" t="s">
        <v>475</v>
      </c>
      <c r="D1" s="61" t="s">
        <v>477</v>
      </c>
      <c r="E1" s="61" t="s">
        <v>478</v>
      </c>
    </row>
    <row r="2" spans="1:5" ht="14.4" customHeight="1" x14ac:dyDescent="0.3">
      <c r="A2" s="61" t="s">
        <v>479</v>
      </c>
      <c r="B2" s="61" t="s">
        <v>479</v>
      </c>
      <c r="C2" s="61" t="s">
        <v>479</v>
      </c>
      <c r="D2" s="61" t="s">
        <v>479</v>
      </c>
      <c r="E2" s="61" t="s">
        <v>479</v>
      </c>
    </row>
    <row r="3" spans="1:5" ht="14.4" customHeight="1" x14ac:dyDescent="0.3">
      <c r="A3" s="90">
        <f>'Detay Maliyet_Aspower'!H11</f>
        <v>9.4887155326289658</v>
      </c>
      <c r="B3" s="90">
        <f>'Detay Maliyet_Aspower'!H36</f>
        <v>9.6009910090654191</v>
      </c>
      <c r="C3" s="90">
        <f>'Detay Maliyet_Aspower'!H50</f>
        <v>5.1111684358547746</v>
      </c>
      <c r="D3" s="91">
        <f>'Detay Maliyet_Aspower'!H21</f>
        <v>39624.839124839127</v>
      </c>
      <c r="E3" s="91">
        <f>'Detay Maliyet_Aspower'!I11</f>
        <v>61005.148005148003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69B0-CB4D-46B5-B075-0BCE8AA15BD4}">
  <dimension ref="A1"/>
  <sheetViews>
    <sheetView workbookViewId="0">
      <selection activeCell="D29" sqref="D29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F7ADF-BE24-426A-9C19-EF3BB532DA3C}">
  <sheetPr>
    <pageSetUpPr fitToPage="1"/>
  </sheetPr>
  <dimension ref="A1:AO2"/>
  <sheetViews>
    <sheetView showGridLines="0"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ColWidth="8.88671875" defaultRowHeight="14.4" x14ac:dyDescent="0.25"/>
  <cols>
    <col min="1" max="1" width="27.6640625" style="26" bestFit="1" customWidth="1"/>
    <col min="2" max="2" width="10.21875" style="26" bestFit="1" customWidth="1"/>
    <col min="3" max="3" width="8.5546875" style="18" customWidth="1"/>
    <col min="4" max="4" width="30.77734375" style="18" customWidth="1"/>
    <col min="5" max="5" width="5.44140625" style="18" customWidth="1"/>
    <col min="6" max="6" width="10.33203125" style="18" customWidth="1"/>
    <col min="7" max="7" width="7.33203125" style="18" customWidth="1"/>
    <col min="8" max="8" width="3.5546875" style="18" customWidth="1"/>
    <col min="9" max="9" width="6.88671875" style="18" customWidth="1"/>
    <col min="10" max="10" width="4.109375" style="18" customWidth="1"/>
    <col min="11" max="11" width="7.109375" style="18" customWidth="1"/>
    <col min="12" max="12" width="4.109375" style="18" customWidth="1"/>
    <col min="13" max="13" width="7.109375" style="18" customWidth="1"/>
    <col min="14" max="14" width="4.109375" style="18" customWidth="1"/>
    <col min="15" max="15" width="6.77734375" style="18" customWidth="1"/>
    <col min="16" max="16" width="9.44140625" style="18" customWidth="1"/>
    <col min="17" max="26" width="11.6640625" style="18" customWidth="1"/>
    <col min="27" max="29" width="13.33203125" style="18" customWidth="1"/>
    <col min="30" max="30" width="13.109375" style="18" customWidth="1"/>
    <col min="31" max="31" width="3.77734375" style="18" customWidth="1"/>
    <col min="32" max="32" width="4.44140625" style="18" customWidth="1"/>
    <col min="33" max="33" width="20" style="18" bestFit="1" customWidth="1"/>
    <col min="34" max="34" width="38.77734375" style="18" customWidth="1"/>
    <col min="35" max="35" width="9.44140625" style="18" customWidth="1"/>
    <col min="36" max="36" width="11" style="18" customWidth="1"/>
    <col min="37" max="37" width="11.5546875" style="18" customWidth="1"/>
    <col min="38" max="38" width="10.109375" style="18" customWidth="1"/>
    <col min="39" max="39" width="15.44140625" style="18" bestFit="1" customWidth="1"/>
    <col min="40" max="40" width="11.109375" style="18" bestFit="1" customWidth="1"/>
    <col min="41" max="41" width="10" style="18" bestFit="1" customWidth="1"/>
    <col min="42" max="16384" width="8.88671875" style="18"/>
  </cols>
  <sheetData>
    <row r="1" spans="1:41" ht="59.4" customHeight="1" x14ac:dyDescent="0.25">
      <c r="A1" s="12" t="s">
        <v>154</v>
      </c>
      <c r="B1" s="94" t="s">
        <v>247</v>
      </c>
      <c r="C1" s="95" t="s">
        <v>155</v>
      </c>
      <c r="D1" s="13" t="s">
        <v>156</v>
      </c>
      <c r="E1" s="14" t="s">
        <v>248</v>
      </c>
      <c r="F1" s="14" t="s">
        <v>157</v>
      </c>
      <c r="G1" s="14" t="s">
        <v>239</v>
      </c>
      <c r="H1" s="14" t="s">
        <v>333</v>
      </c>
      <c r="I1" s="14" t="s">
        <v>249</v>
      </c>
      <c r="J1" s="14" t="s">
        <v>333</v>
      </c>
      <c r="K1" s="14" t="s">
        <v>240</v>
      </c>
      <c r="L1" s="14" t="s">
        <v>333</v>
      </c>
      <c r="M1" s="14" t="s">
        <v>241</v>
      </c>
      <c r="N1" s="14" t="s">
        <v>333</v>
      </c>
      <c r="O1" s="14" t="s">
        <v>208</v>
      </c>
      <c r="P1" s="14" t="s">
        <v>246</v>
      </c>
      <c r="Q1" s="15" t="s">
        <v>158</v>
      </c>
      <c r="R1" s="15" t="s">
        <v>199</v>
      </c>
      <c r="S1" s="16" t="s">
        <v>159</v>
      </c>
      <c r="T1" s="16" t="s">
        <v>200</v>
      </c>
      <c r="U1" s="16" t="s">
        <v>160</v>
      </c>
      <c r="V1" s="16" t="s">
        <v>161</v>
      </c>
      <c r="W1" s="16" t="s">
        <v>162</v>
      </c>
      <c r="X1" s="16" t="s">
        <v>163</v>
      </c>
      <c r="Y1" s="16" t="s">
        <v>164</v>
      </c>
      <c r="Z1" s="16" t="s">
        <v>165</v>
      </c>
      <c r="AA1" s="17" t="s">
        <v>166</v>
      </c>
      <c r="AB1" s="15" t="s">
        <v>214</v>
      </c>
      <c r="AC1" s="17" t="s">
        <v>220</v>
      </c>
      <c r="AD1" s="15" t="s">
        <v>167</v>
      </c>
      <c r="AE1" s="14" t="s">
        <v>257</v>
      </c>
      <c r="AF1" s="14" t="s">
        <v>255</v>
      </c>
      <c r="AG1" s="14" t="s">
        <v>230</v>
      </c>
      <c r="AH1" s="14" t="s">
        <v>231</v>
      </c>
      <c r="AI1" s="14" t="s">
        <v>207</v>
      </c>
      <c r="AJ1" s="14" t="s">
        <v>208</v>
      </c>
      <c r="AK1" s="14" t="s">
        <v>216</v>
      </c>
      <c r="AL1" s="14" t="s">
        <v>217</v>
      </c>
      <c r="AM1" s="14" t="s">
        <v>229</v>
      </c>
      <c r="AN1" s="14" t="s">
        <v>218</v>
      </c>
      <c r="AO1" s="14" t="s">
        <v>489</v>
      </c>
    </row>
    <row r="2" spans="1:41" x14ac:dyDescent="0.25">
      <c r="A2" s="39" t="s">
        <v>611</v>
      </c>
      <c r="B2" s="93" t="s">
        <v>198</v>
      </c>
      <c r="C2" s="96" t="s">
        <v>89</v>
      </c>
      <c r="D2" s="20" t="s">
        <v>211</v>
      </c>
      <c r="E2" s="56">
        <f>IFERROR(VLOOKUP(C2,İYER!A:N,14,0)," ")</f>
        <v>2.5</v>
      </c>
      <c r="F2" s="54">
        <f>IFERROR(VLOOKUP(C2,İYER!A:AP,42,0)," ")</f>
        <v>161616161</v>
      </c>
      <c r="G2" s="20">
        <v>1000</v>
      </c>
      <c r="H2" s="54" t="str">
        <f>IF(G2&lt;&gt;"","ADT","")</f>
        <v>ADT</v>
      </c>
      <c r="I2" s="54">
        <f>IFERROR(VLOOKUP(C2,İYER!A:BD,56,0)," ")</f>
        <v>100</v>
      </c>
      <c r="J2" s="54" t="str">
        <f>IF(I2&lt;&gt;"","DAK","")</f>
        <v>DAK</v>
      </c>
      <c r="K2" s="33">
        <v>1500</v>
      </c>
      <c r="L2" s="55" t="str">
        <f>IF(K2&lt;&gt;"","DAK","")</f>
        <v>DAK</v>
      </c>
      <c r="M2" s="33">
        <v>1500</v>
      </c>
      <c r="N2" s="55" t="str">
        <f>IF(M2&lt;&gt;"","DAK","")</f>
        <v>DAK</v>
      </c>
      <c r="O2" s="33">
        <f>0.85*G2</f>
        <v>850</v>
      </c>
      <c r="P2" s="34">
        <f>SUM(AN2:AN2)+SUM(AC2:AC2)</f>
        <v>1.9812338398798712</v>
      </c>
      <c r="Q2" s="21">
        <f>IFERROR(VLOOKUP(F2,İYER!AP:BB,6,0)*((I2+M2)/G2),"")</f>
        <v>6.4</v>
      </c>
      <c r="R2" s="21">
        <f>IFERROR(VLOOKUP(F2,İYER!AP:BB,7,0)*((I2+M2)/G2),"")</f>
        <v>0</v>
      </c>
      <c r="S2" s="21">
        <f>IFERROR(VLOOKUP(F2,İYER!AP:BB,8,0)*((I2+M2)/G2),"")</f>
        <v>3.2</v>
      </c>
      <c r="T2" s="21">
        <f>IFERROR(VLOOKUP(F2,İYER!AP:BB,9,0)*((I2+M2)/G2),"")</f>
        <v>0</v>
      </c>
      <c r="U2" s="21">
        <f>IFERROR(VLOOKUP(F2,İYER!AP:BB,10,0)*((K2*E2)/G2),"")</f>
        <v>3.75</v>
      </c>
      <c r="V2" s="21">
        <f>IFERROR(VLOOKUP(F2,İYER!AP:BB,11,0)*((O2*E2)/G2),"")</f>
        <v>0</v>
      </c>
      <c r="W2" s="21">
        <f>IFERROR(VLOOKUP(F2,İYER!AP:BB,12,0)*((K2)/G2),"")</f>
        <v>3.75</v>
      </c>
      <c r="X2" s="21">
        <f>IFERROR(VLOOKUP(F2,İYER!AP:BB,13,0)*(O2/G2),"")</f>
        <v>0</v>
      </c>
      <c r="Y2" s="21">
        <f>IFERROR(VLOOKUP(F2,İYER!AP:BB,4,0)*((K2)/G2),"")</f>
        <v>0</v>
      </c>
      <c r="Z2" s="21">
        <f>IFERROR(VLOOKUP(F2,İYER!AP:BB,5,0)*(O2/G2),"")</f>
        <v>0</v>
      </c>
      <c r="AA2" s="22">
        <f t="shared" ref="AA2" si="0">IFERROR(SUM(Q2:Z2),"")</f>
        <v>17.100000000000001</v>
      </c>
      <c r="AB2" s="23">
        <v>34.9</v>
      </c>
      <c r="AC2" s="24">
        <f>IFERROR(AA2/AB2,"")</f>
        <v>0.48997134670487114</v>
      </c>
      <c r="AD2" s="25" t="s">
        <v>201</v>
      </c>
      <c r="AE2" s="92">
        <v>1</v>
      </c>
      <c r="AF2" s="20" t="s">
        <v>209</v>
      </c>
      <c r="AG2" s="20" t="s">
        <v>212</v>
      </c>
      <c r="AH2" s="20" t="s">
        <v>213</v>
      </c>
      <c r="AI2" s="38">
        <v>0.45500000000000002</v>
      </c>
      <c r="AJ2" s="38">
        <v>0.52324999999999999</v>
      </c>
      <c r="AK2" s="21">
        <f>99465/(1000*AB2)</f>
        <v>2.85</v>
      </c>
      <c r="AL2" s="36">
        <v>9.9999999999999995E-8</v>
      </c>
      <c r="AM2" s="37">
        <f>IF(AND(AE2&gt;0,AI2&gt;0,AJ2&gt;0,AK2&gt;0,AL2&gt;0),((AJ2*AK2)-((AJ2-AI2)*AL2))," ")</f>
        <v>1.491262493175</v>
      </c>
      <c r="AN2" s="37">
        <f>IF(AND(AE2&gt;0,AI2&gt;0,AJ2&gt;0,AK2&gt;0,AL2&gt;0),((AJ2*AK2)-((AJ2-AI2)*AL2))*AE2," ")</f>
        <v>1.491262493175</v>
      </c>
    </row>
  </sheetData>
  <autoFilter ref="A1:AN2" xr:uid="{AEDF7ADF-BE24-426A-9C19-EF3BB532DA3C}"/>
  <phoneticPr fontId="15" type="noConversion"/>
  <dataValidations xWindow="1759" yWindow="518" count="10">
    <dataValidation allowBlank="1" showInputMessage="1" showErrorMessage="1" promptTitle="ZAP01" prompt=" ( Hzrl.sü. +  İşçilik sü. * İşlem miktarı )  / Tbn.miktar" sqref="Q1 S1" xr:uid="{27B91EF5-E1FA-4AF7-B942-A914DB484893}"/>
    <dataValidation allowBlank="1" showInputMessage="1" showErrorMessage="1" promptTitle="ZMAL04" prompt="Ağırlık * İşlem miktarı / Tbn.miktar" sqref="R1 T1 X1 Z1" xr:uid="{BA428AF5-8FC6-450D-AA7F-5148C51297EA}"/>
    <dataValidation allowBlank="1" showInputMessage="1" showErrorMessage="1" promptTitle="ZMAL05" prompt="Ağırlık * ENERJİ KS * İşlem miktarı / Tbn.miktar" sqref="V1" xr:uid="{EAEA176F-45E9-45EA-8D63-A6B682044703}"/>
    <dataValidation allowBlank="1" showInputMessage="1" showErrorMessage="1" promptTitle="ZMAL02" prompt="Makine süresi * İşlem miktarı / Tbn.miktar" sqref="Y1 W1" xr:uid="{FE1071DB-E27B-4050-B74E-C9934429F26E}"/>
    <dataValidation allowBlank="1" showInputMessage="1" showErrorMessage="1" promptTitle="ZMAL03" prompt="Makine süresi * İşlem miktarı * ENERJİ KS / Tbn.miktar" sqref="U1" xr:uid="{C478662A-6B31-48CC-A41A-4B30DC6F7C22}"/>
    <dataValidation allowBlank="1" showInputMessage="1" showErrorMessage="1" promptTitle="Operasyon Sırası" prompt=" " sqref="B1" xr:uid="{74962C01-038A-424D-AA6E-71CD2C821F82}"/>
    <dataValidation allowBlank="1" showInputMessage="1" showErrorMessage="1" promptTitle="Enerji Katsayısı" prompt=" " sqref="E1" xr:uid="{C3FAF8C5-CF66-46CF-B828-C3D2632F581E}"/>
    <dataValidation allowBlank="1" showInputMessage="1" showErrorMessage="1" promptTitle="Hazırlık Süresi (dk)" prompt=" " sqref="I1:J1" xr:uid="{01D14133-F88A-4898-9E79-A52262E91B41}"/>
    <dataValidation allowBlank="1" showInputMessage="1" showErrorMessage="1" promptTitle="Tedarik Türü" prompt="F_x000a_E_x000a_F30_x000a_F10_x000a_F40" sqref="AF1" xr:uid="{ED460541-EFF6-4F0C-8B00-262E91C06A2E}"/>
    <dataValidation allowBlank="1" showInputMessage="1" showErrorMessage="1" promptTitle="Adet" sqref="AE1" xr:uid="{B721FDFE-FBBF-4D7C-98E4-DB577B8516FF}"/>
  </dataValidations>
  <pageMargins left="0.7" right="0.7" top="0.75" bottom="0.75" header="0.3" footer="0.3"/>
  <pageSetup paperSize="9" scale="10" orientation="portrait" r:id="rId1"/>
  <extLst>
    <ext xmlns:x14="http://schemas.microsoft.com/office/spreadsheetml/2009/9/main" uri="{CCE6A557-97BC-4b89-ADB6-D9C93CAAB3DF}">
      <x14:dataValidations xmlns:xm="http://schemas.microsoft.com/office/excel/2006/main" xWindow="1759" yWindow="518" count="1">
        <x14:dataValidation type="list" allowBlank="1" showInputMessage="1" showErrorMessage="1" xr:uid="{BC379301-431D-421E-AF31-3F546DA3B0D9}">
          <x14:formula1>
            <xm:f>İYER!$A$3:$A$7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389-A7DC-435C-AFCE-6A29FF498418}">
  <dimension ref="A1:O284"/>
  <sheetViews>
    <sheetView workbookViewId="0">
      <selection activeCell="N16" sqref="N16"/>
    </sheetView>
  </sheetViews>
  <sheetFormatPr defaultRowHeight="13.2" x14ac:dyDescent="0.25"/>
  <cols>
    <col min="1" max="1" width="25.6640625" style="97" bestFit="1" customWidth="1"/>
    <col min="2" max="2" width="8.6640625" bestFit="1" customWidth="1"/>
    <col min="9" max="9" width="15.77734375" bestFit="1" customWidth="1"/>
    <col min="10" max="11" width="19.6640625" bestFit="1" customWidth="1"/>
    <col min="14" max="14" width="19.21875" bestFit="1" customWidth="1"/>
  </cols>
  <sheetData>
    <row r="1" spans="1:15" x14ac:dyDescent="0.25">
      <c r="A1" s="97" t="s">
        <v>587</v>
      </c>
      <c r="B1" t="s">
        <v>588</v>
      </c>
    </row>
    <row r="2" spans="1:15" ht="14.4" x14ac:dyDescent="0.25">
      <c r="A2" s="98" t="s">
        <v>311</v>
      </c>
      <c r="B2" t="s">
        <v>589</v>
      </c>
    </row>
    <row r="3" spans="1:15" ht="14.4" x14ac:dyDescent="0.25">
      <c r="A3" s="98" t="s">
        <v>313</v>
      </c>
      <c r="B3" t="s">
        <v>589</v>
      </c>
    </row>
    <row r="4" spans="1:15" ht="14.4" x14ac:dyDescent="0.25">
      <c r="A4" s="98" t="s">
        <v>312</v>
      </c>
      <c r="B4" t="s">
        <v>589</v>
      </c>
    </row>
    <row r="5" spans="1:15" ht="14.4" x14ac:dyDescent="0.25">
      <c r="A5" s="98" t="s">
        <v>314</v>
      </c>
      <c r="B5" t="s">
        <v>589</v>
      </c>
    </row>
    <row r="6" spans="1:15" ht="14.4" x14ac:dyDescent="0.25">
      <c r="A6" s="98" t="s">
        <v>315</v>
      </c>
      <c r="B6" t="s">
        <v>589</v>
      </c>
    </row>
    <row r="7" spans="1:15" ht="14.4" x14ac:dyDescent="0.25">
      <c r="A7" s="98" t="s">
        <v>316</v>
      </c>
      <c r="B7" t="s">
        <v>589</v>
      </c>
    </row>
    <row r="8" spans="1:15" ht="14.4" x14ac:dyDescent="0.25">
      <c r="A8" s="98" t="s">
        <v>317</v>
      </c>
      <c r="B8" t="s">
        <v>589</v>
      </c>
      <c r="I8" s="30" t="s">
        <v>184</v>
      </c>
      <c r="J8" t="s">
        <v>605</v>
      </c>
      <c r="M8" t="s">
        <v>588</v>
      </c>
      <c r="N8" t="s">
        <v>606</v>
      </c>
      <c r="O8" t="s">
        <v>607</v>
      </c>
    </row>
    <row r="9" spans="1:15" ht="14.4" x14ac:dyDescent="0.25">
      <c r="A9" s="98" t="s">
        <v>318</v>
      </c>
      <c r="B9" t="s">
        <v>589</v>
      </c>
      <c r="I9" s="31" t="s">
        <v>589</v>
      </c>
      <c r="J9">
        <v>96</v>
      </c>
      <c r="M9" t="s">
        <v>589</v>
      </c>
      <c r="N9">
        <v>96</v>
      </c>
      <c r="O9">
        <f>SUM(N9)</f>
        <v>96</v>
      </c>
    </row>
    <row r="10" spans="1:15" ht="14.4" x14ac:dyDescent="0.25">
      <c r="A10" s="98" t="s">
        <v>319</v>
      </c>
      <c r="B10" t="s">
        <v>589</v>
      </c>
      <c r="I10" s="31" t="s">
        <v>590</v>
      </c>
      <c r="J10">
        <v>15</v>
      </c>
      <c r="M10" t="s">
        <v>590</v>
      </c>
      <c r="N10">
        <v>15</v>
      </c>
      <c r="O10">
        <f>O9+N10</f>
        <v>111</v>
      </c>
    </row>
    <row r="11" spans="1:15" ht="14.4" x14ac:dyDescent="0.25">
      <c r="A11" s="98" t="s">
        <v>320</v>
      </c>
      <c r="B11" t="s">
        <v>589</v>
      </c>
      <c r="I11" s="31" t="s">
        <v>591</v>
      </c>
      <c r="J11">
        <v>16</v>
      </c>
      <c r="M11" t="s">
        <v>591</v>
      </c>
      <c r="N11">
        <v>16</v>
      </c>
      <c r="O11">
        <f t="shared" ref="O11:O15" si="0">O10+N11</f>
        <v>127</v>
      </c>
    </row>
    <row r="12" spans="1:15" ht="14.4" x14ac:dyDescent="0.25">
      <c r="A12" s="98" t="s">
        <v>321</v>
      </c>
      <c r="B12" t="s">
        <v>589</v>
      </c>
      <c r="I12" s="31" t="s">
        <v>592</v>
      </c>
      <c r="J12">
        <v>22</v>
      </c>
      <c r="M12" t="s">
        <v>592</v>
      </c>
      <c r="N12">
        <v>22</v>
      </c>
      <c r="O12">
        <f t="shared" si="0"/>
        <v>149</v>
      </c>
    </row>
    <row r="13" spans="1:15" ht="14.4" x14ac:dyDescent="0.25">
      <c r="A13" s="98" t="s">
        <v>322</v>
      </c>
      <c r="B13" t="s">
        <v>589</v>
      </c>
      <c r="I13" s="31" t="s">
        <v>593</v>
      </c>
      <c r="J13">
        <v>21</v>
      </c>
      <c r="M13" t="s">
        <v>593</v>
      </c>
      <c r="N13">
        <v>21</v>
      </c>
      <c r="O13">
        <f t="shared" si="0"/>
        <v>170</v>
      </c>
    </row>
    <row r="14" spans="1:15" ht="14.4" x14ac:dyDescent="0.25">
      <c r="A14" s="98" t="s">
        <v>323</v>
      </c>
      <c r="B14" t="s">
        <v>589</v>
      </c>
      <c r="I14" s="31" t="s">
        <v>594</v>
      </c>
      <c r="J14">
        <v>55</v>
      </c>
      <c r="M14" t="s">
        <v>594</v>
      </c>
      <c r="N14">
        <v>55</v>
      </c>
      <c r="O14">
        <f t="shared" si="0"/>
        <v>225</v>
      </c>
    </row>
    <row r="15" spans="1:15" ht="14.4" x14ac:dyDescent="0.25">
      <c r="A15" s="98" t="s">
        <v>324</v>
      </c>
      <c r="B15" t="s">
        <v>589</v>
      </c>
      <c r="I15" s="31" t="s">
        <v>610</v>
      </c>
      <c r="J15">
        <v>58</v>
      </c>
      <c r="M15" s="31" t="s">
        <v>610</v>
      </c>
      <c r="N15">
        <v>58</v>
      </c>
      <c r="O15">
        <f t="shared" si="0"/>
        <v>283</v>
      </c>
    </row>
    <row r="16" spans="1:15" ht="14.4" x14ac:dyDescent="0.25">
      <c r="A16" s="98" t="s">
        <v>325</v>
      </c>
      <c r="B16" t="s">
        <v>589</v>
      </c>
      <c r="I16" s="31" t="s">
        <v>185</v>
      </c>
      <c r="M16" t="s">
        <v>186</v>
      </c>
      <c r="N16" s="104">
        <v>283</v>
      </c>
    </row>
    <row r="17" spans="1:13" ht="14.4" x14ac:dyDescent="0.25">
      <c r="A17" s="98" t="s">
        <v>326</v>
      </c>
      <c r="B17" t="s">
        <v>589</v>
      </c>
      <c r="I17" s="31" t="s">
        <v>186</v>
      </c>
      <c r="J17">
        <v>283</v>
      </c>
    </row>
    <row r="18" spans="1:13" ht="14.4" x14ac:dyDescent="0.25">
      <c r="A18" s="98" t="s">
        <v>327</v>
      </c>
      <c r="B18" t="s">
        <v>589</v>
      </c>
    </row>
    <row r="19" spans="1:13" ht="14.4" x14ac:dyDescent="0.25">
      <c r="A19" s="98" t="s">
        <v>328</v>
      </c>
      <c r="B19" t="s">
        <v>589</v>
      </c>
    </row>
    <row r="20" spans="1:13" ht="14.4" x14ac:dyDescent="0.25">
      <c r="A20" s="98" t="s">
        <v>329</v>
      </c>
      <c r="B20" t="s">
        <v>589</v>
      </c>
    </row>
    <row r="21" spans="1:13" ht="14.4" x14ac:dyDescent="0.25">
      <c r="A21" s="98" t="s">
        <v>210</v>
      </c>
      <c r="B21" t="s">
        <v>589</v>
      </c>
    </row>
    <row r="22" spans="1:13" ht="14.4" x14ac:dyDescent="0.25">
      <c r="A22" s="98" t="s">
        <v>215</v>
      </c>
      <c r="B22" t="s">
        <v>589</v>
      </c>
    </row>
    <row r="23" spans="1:13" ht="14.4" x14ac:dyDescent="0.25">
      <c r="A23" s="98" t="s">
        <v>219</v>
      </c>
      <c r="B23" t="s">
        <v>589</v>
      </c>
      <c r="M23" t="s">
        <v>398</v>
      </c>
    </row>
    <row r="24" spans="1:13" ht="14.4" x14ac:dyDescent="0.25">
      <c r="A24" s="98" t="s">
        <v>221</v>
      </c>
      <c r="B24" t="s">
        <v>589</v>
      </c>
    </row>
    <row r="25" spans="1:13" ht="14.4" x14ac:dyDescent="0.25">
      <c r="A25" s="98" t="s">
        <v>222</v>
      </c>
      <c r="B25" t="s">
        <v>589</v>
      </c>
    </row>
    <row r="26" spans="1:13" ht="14.4" x14ac:dyDescent="0.25">
      <c r="A26" s="98" t="s">
        <v>223</v>
      </c>
      <c r="B26" t="s">
        <v>589</v>
      </c>
    </row>
    <row r="27" spans="1:13" ht="14.4" x14ac:dyDescent="0.25">
      <c r="A27" s="98" t="s">
        <v>225</v>
      </c>
      <c r="B27" t="s">
        <v>589</v>
      </c>
    </row>
    <row r="28" spans="1:13" ht="14.4" x14ac:dyDescent="0.25">
      <c r="A28" s="98" t="s">
        <v>228</v>
      </c>
      <c r="B28" t="s">
        <v>589</v>
      </c>
    </row>
    <row r="29" spans="1:13" ht="14.4" x14ac:dyDescent="0.25">
      <c r="A29" s="98" t="s">
        <v>226</v>
      </c>
      <c r="B29" t="s">
        <v>589</v>
      </c>
    </row>
    <row r="30" spans="1:13" ht="14.4" x14ac:dyDescent="0.25">
      <c r="A30" s="98" t="s">
        <v>232</v>
      </c>
      <c r="B30" t="s">
        <v>589</v>
      </c>
    </row>
    <row r="31" spans="1:13" ht="14.4" x14ac:dyDescent="0.25">
      <c r="A31" s="98" t="s">
        <v>237</v>
      </c>
      <c r="B31" t="s">
        <v>589</v>
      </c>
    </row>
    <row r="32" spans="1:13" ht="14.4" x14ac:dyDescent="0.25">
      <c r="A32" s="98" t="s">
        <v>238</v>
      </c>
      <c r="B32" t="s">
        <v>589</v>
      </c>
    </row>
    <row r="33" spans="1:2" ht="14.4" x14ac:dyDescent="0.25">
      <c r="A33" s="98" t="s">
        <v>233</v>
      </c>
      <c r="B33" t="s">
        <v>589</v>
      </c>
    </row>
    <row r="34" spans="1:2" ht="14.4" x14ac:dyDescent="0.25">
      <c r="A34" s="98" t="s">
        <v>234</v>
      </c>
      <c r="B34" t="s">
        <v>589</v>
      </c>
    </row>
    <row r="35" spans="1:2" ht="14.4" x14ac:dyDescent="0.25">
      <c r="A35" s="98" t="s">
        <v>235</v>
      </c>
      <c r="B35" t="s">
        <v>589</v>
      </c>
    </row>
    <row r="36" spans="1:2" ht="14.4" x14ac:dyDescent="0.25">
      <c r="A36" s="98" t="s">
        <v>236</v>
      </c>
      <c r="B36" t="s">
        <v>589</v>
      </c>
    </row>
    <row r="37" spans="1:2" ht="14.4" x14ac:dyDescent="0.25">
      <c r="A37" s="98" t="s">
        <v>242</v>
      </c>
      <c r="B37" t="s">
        <v>589</v>
      </c>
    </row>
    <row r="38" spans="1:2" ht="14.4" x14ac:dyDescent="0.25">
      <c r="A38" s="98" t="s">
        <v>243</v>
      </c>
      <c r="B38" t="s">
        <v>589</v>
      </c>
    </row>
    <row r="39" spans="1:2" ht="14.4" x14ac:dyDescent="0.25">
      <c r="A39" s="98" t="s">
        <v>245</v>
      </c>
      <c r="B39" t="s">
        <v>589</v>
      </c>
    </row>
    <row r="40" spans="1:2" ht="14.4" x14ac:dyDescent="0.25">
      <c r="A40" s="98" t="s">
        <v>250</v>
      </c>
      <c r="B40" t="s">
        <v>589</v>
      </c>
    </row>
    <row r="41" spans="1:2" ht="14.4" x14ac:dyDescent="0.25">
      <c r="A41" s="99" t="s">
        <v>251</v>
      </c>
      <c r="B41" t="s">
        <v>589</v>
      </c>
    </row>
    <row r="42" spans="1:2" ht="14.4" x14ac:dyDescent="0.25">
      <c r="A42" s="98" t="s">
        <v>252</v>
      </c>
      <c r="B42" t="s">
        <v>589</v>
      </c>
    </row>
    <row r="43" spans="1:2" ht="14.4" x14ac:dyDescent="0.25">
      <c r="A43" s="99" t="s">
        <v>253</v>
      </c>
      <c r="B43" t="s">
        <v>589</v>
      </c>
    </row>
    <row r="44" spans="1:2" ht="14.4" x14ac:dyDescent="0.25">
      <c r="A44" s="98" t="s">
        <v>254</v>
      </c>
      <c r="B44" t="s">
        <v>589</v>
      </c>
    </row>
    <row r="45" spans="1:2" ht="14.4" x14ac:dyDescent="0.25">
      <c r="A45" s="98" t="s">
        <v>262</v>
      </c>
      <c r="B45" t="s">
        <v>589</v>
      </c>
    </row>
    <row r="46" spans="1:2" ht="14.4" x14ac:dyDescent="0.25">
      <c r="A46" s="100" t="s">
        <v>284</v>
      </c>
      <c r="B46" t="s">
        <v>589</v>
      </c>
    </row>
    <row r="47" spans="1:2" ht="14.4" x14ac:dyDescent="0.25">
      <c r="A47" s="100" t="s">
        <v>285</v>
      </c>
      <c r="B47" t="s">
        <v>589</v>
      </c>
    </row>
    <row r="48" spans="1:2" ht="14.4" x14ac:dyDescent="0.25">
      <c r="A48" s="100" t="s">
        <v>286</v>
      </c>
      <c r="B48" t="s">
        <v>589</v>
      </c>
    </row>
    <row r="49" spans="1:2" ht="14.4" x14ac:dyDescent="0.25">
      <c r="A49" s="100" t="s">
        <v>287</v>
      </c>
      <c r="B49" t="s">
        <v>589</v>
      </c>
    </row>
    <row r="50" spans="1:2" ht="14.4" x14ac:dyDescent="0.25">
      <c r="A50" s="100" t="s">
        <v>289</v>
      </c>
      <c r="B50" t="s">
        <v>589</v>
      </c>
    </row>
    <row r="51" spans="1:2" ht="14.4" x14ac:dyDescent="0.25">
      <c r="A51" s="100" t="s">
        <v>290</v>
      </c>
      <c r="B51" t="s">
        <v>589</v>
      </c>
    </row>
    <row r="52" spans="1:2" ht="14.4" x14ac:dyDescent="0.25">
      <c r="A52" s="100" t="s">
        <v>292</v>
      </c>
      <c r="B52" t="s">
        <v>589</v>
      </c>
    </row>
    <row r="53" spans="1:2" ht="14.4" x14ac:dyDescent="0.25">
      <c r="A53" s="100" t="s">
        <v>278</v>
      </c>
      <c r="B53" t="s">
        <v>589</v>
      </c>
    </row>
    <row r="54" spans="1:2" ht="14.4" x14ac:dyDescent="0.25">
      <c r="A54" s="100" t="s">
        <v>279</v>
      </c>
      <c r="B54" t="s">
        <v>589</v>
      </c>
    </row>
    <row r="55" spans="1:2" ht="14.4" x14ac:dyDescent="0.25">
      <c r="A55" s="100" t="s">
        <v>280</v>
      </c>
      <c r="B55" t="s">
        <v>589</v>
      </c>
    </row>
    <row r="56" spans="1:2" ht="14.4" x14ac:dyDescent="0.25">
      <c r="A56" s="100" t="s">
        <v>281</v>
      </c>
      <c r="B56" t="s">
        <v>589</v>
      </c>
    </row>
    <row r="57" spans="1:2" ht="14.4" x14ac:dyDescent="0.25">
      <c r="A57" s="100" t="s">
        <v>288</v>
      </c>
      <c r="B57" t="s">
        <v>589</v>
      </c>
    </row>
    <row r="58" spans="1:2" ht="14.4" x14ac:dyDescent="0.25">
      <c r="A58" s="100" t="s">
        <v>291</v>
      </c>
      <c r="B58" t="s">
        <v>589</v>
      </c>
    </row>
    <row r="59" spans="1:2" ht="14.4" x14ac:dyDescent="0.25">
      <c r="A59" s="100" t="s">
        <v>258</v>
      </c>
      <c r="B59" t="s">
        <v>589</v>
      </c>
    </row>
    <row r="60" spans="1:2" ht="14.4" x14ac:dyDescent="0.25">
      <c r="A60" s="98" t="s">
        <v>259</v>
      </c>
      <c r="B60" t="s">
        <v>589</v>
      </c>
    </row>
    <row r="61" spans="1:2" ht="14.4" x14ac:dyDescent="0.25">
      <c r="A61" s="98" t="s">
        <v>260</v>
      </c>
      <c r="B61" t="s">
        <v>589</v>
      </c>
    </row>
    <row r="62" spans="1:2" ht="14.4" x14ac:dyDescent="0.25">
      <c r="A62" s="98" t="s">
        <v>261</v>
      </c>
      <c r="B62" t="s">
        <v>589</v>
      </c>
    </row>
    <row r="63" spans="1:2" ht="14.4" x14ac:dyDescent="0.25">
      <c r="A63" s="98" t="s">
        <v>263</v>
      </c>
      <c r="B63" t="s">
        <v>589</v>
      </c>
    </row>
    <row r="64" spans="1:2" ht="14.4" x14ac:dyDescent="0.25">
      <c r="A64" s="98" t="s">
        <v>264</v>
      </c>
      <c r="B64" t="s">
        <v>589</v>
      </c>
    </row>
    <row r="65" spans="1:2" ht="14.4" x14ac:dyDescent="0.25">
      <c r="A65" s="98" t="s">
        <v>265</v>
      </c>
      <c r="B65" t="s">
        <v>589</v>
      </c>
    </row>
    <row r="66" spans="1:2" ht="14.4" x14ac:dyDescent="0.25">
      <c r="A66" s="98" t="s">
        <v>266</v>
      </c>
      <c r="B66" t="s">
        <v>589</v>
      </c>
    </row>
    <row r="67" spans="1:2" ht="14.4" x14ac:dyDescent="0.25">
      <c r="A67" s="98" t="s">
        <v>267</v>
      </c>
      <c r="B67" t="s">
        <v>589</v>
      </c>
    </row>
    <row r="68" spans="1:2" ht="14.4" x14ac:dyDescent="0.25">
      <c r="A68" s="98" t="s">
        <v>268</v>
      </c>
      <c r="B68" t="s">
        <v>589</v>
      </c>
    </row>
    <row r="69" spans="1:2" ht="14.4" x14ac:dyDescent="0.25">
      <c r="A69" s="98" t="s">
        <v>269</v>
      </c>
      <c r="B69" t="s">
        <v>589</v>
      </c>
    </row>
    <row r="70" spans="1:2" ht="14.4" x14ac:dyDescent="0.25">
      <c r="A70" s="98" t="s">
        <v>270</v>
      </c>
      <c r="B70" t="s">
        <v>589</v>
      </c>
    </row>
    <row r="71" spans="1:2" ht="14.4" x14ac:dyDescent="0.25">
      <c r="A71" s="98" t="s">
        <v>271</v>
      </c>
      <c r="B71" t="s">
        <v>589</v>
      </c>
    </row>
    <row r="72" spans="1:2" ht="14.4" x14ac:dyDescent="0.25">
      <c r="A72" s="98" t="s">
        <v>272</v>
      </c>
      <c r="B72" t="s">
        <v>589</v>
      </c>
    </row>
    <row r="73" spans="1:2" ht="14.4" x14ac:dyDescent="0.25">
      <c r="A73" s="98" t="s">
        <v>273</v>
      </c>
      <c r="B73" t="s">
        <v>589</v>
      </c>
    </row>
    <row r="74" spans="1:2" ht="14.4" x14ac:dyDescent="0.25">
      <c r="A74" s="98" t="s">
        <v>283</v>
      </c>
      <c r="B74" t="s">
        <v>589</v>
      </c>
    </row>
    <row r="75" spans="1:2" ht="14.4" x14ac:dyDescent="0.25">
      <c r="A75" s="98" t="s">
        <v>274</v>
      </c>
      <c r="B75" t="s">
        <v>589</v>
      </c>
    </row>
    <row r="76" spans="1:2" ht="14.4" x14ac:dyDescent="0.25">
      <c r="A76" s="98" t="s">
        <v>275</v>
      </c>
      <c r="B76" t="s">
        <v>589</v>
      </c>
    </row>
    <row r="77" spans="1:2" ht="14.4" x14ac:dyDescent="0.25">
      <c r="A77" s="98" t="s">
        <v>276</v>
      </c>
      <c r="B77" t="s">
        <v>589</v>
      </c>
    </row>
    <row r="78" spans="1:2" ht="14.4" x14ac:dyDescent="0.25">
      <c r="A78" s="98" t="s">
        <v>282</v>
      </c>
      <c r="B78" t="s">
        <v>589</v>
      </c>
    </row>
    <row r="79" spans="1:2" ht="14.4" x14ac:dyDescent="0.25">
      <c r="A79" s="98" t="s">
        <v>277</v>
      </c>
      <c r="B79" t="s">
        <v>589</v>
      </c>
    </row>
    <row r="80" spans="1:2" ht="14.4" x14ac:dyDescent="0.25">
      <c r="A80" s="98" t="s">
        <v>293</v>
      </c>
      <c r="B80" t="s">
        <v>589</v>
      </c>
    </row>
    <row r="81" spans="1:2" ht="14.4" x14ac:dyDescent="0.25">
      <c r="A81" s="98" t="s">
        <v>296</v>
      </c>
      <c r="B81" t="s">
        <v>593</v>
      </c>
    </row>
    <row r="82" spans="1:2" ht="14.4" x14ac:dyDescent="0.25">
      <c r="A82" s="98" t="s">
        <v>297</v>
      </c>
      <c r="B82" t="s">
        <v>593</v>
      </c>
    </row>
    <row r="83" spans="1:2" ht="14.4" x14ac:dyDescent="0.25">
      <c r="A83" s="98" t="s">
        <v>298</v>
      </c>
      <c r="B83" t="s">
        <v>593</v>
      </c>
    </row>
    <row r="84" spans="1:2" ht="14.4" x14ac:dyDescent="0.25">
      <c r="A84" s="98" t="s">
        <v>299</v>
      </c>
      <c r="B84" t="s">
        <v>593</v>
      </c>
    </row>
    <row r="85" spans="1:2" ht="14.4" x14ac:dyDescent="0.25">
      <c r="A85" s="98" t="s">
        <v>300</v>
      </c>
      <c r="B85" t="s">
        <v>593</v>
      </c>
    </row>
    <row r="86" spans="1:2" ht="14.4" x14ac:dyDescent="0.25">
      <c r="A86" s="98" t="s">
        <v>301</v>
      </c>
      <c r="B86" t="s">
        <v>593</v>
      </c>
    </row>
    <row r="87" spans="1:2" ht="14.4" x14ac:dyDescent="0.25">
      <c r="A87" s="98" t="s">
        <v>302</v>
      </c>
      <c r="B87" t="s">
        <v>593</v>
      </c>
    </row>
    <row r="88" spans="1:2" ht="14.4" x14ac:dyDescent="0.25">
      <c r="A88" s="98" t="s">
        <v>295</v>
      </c>
      <c r="B88" t="s">
        <v>593</v>
      </c>
    </row>
    <row r="89" spans="1:2" ht="14.4" x14ac:dyDescent="0.25">
      <c r="A89" s="98" t="s">
        <v>384</v>
      </c>
      <c r="B89" t="s">
        <v>593</v>
      </c>
    </row>
    <row r="90" spans="1:2" ht="14.4" x14ac:dyDescent="0.25">
      <c r="A90" s="98" t="s">
        <v>303</v>
      </c>
      <c r="B90" t="s">
        <v>593</v>
      </c>
    </row>
    <row r="91" spans="1:2" ht="14.4" x14ac:dyDescent="0.25">
      <c r="A91" s="98" t="s">
        <v>304</v>
      </c>
      <c r="B91" t="s">
        <v>593</v>
      </c>
    </row>
    <row r="92" spans="1:2" ht="14.4" x14ac:dyDescent="0.25">
      <c r="A92" s="98" t="s">
        <v>305</v>
      </c>
      <c r="B92" t="s">
        <v>593</v>
      </c>
    </row>
    <row r="93" spans="1:2" ht="14.4" x14ac:dyDescent="0.25">
      <c r="A93" s="98" t="s">
        <v>330</v>
      </c>
      <c r="B93" t="s">
        <v>593</v>
      </c>
    </row>
    <row r="94" spans="1:2" ht="14.4" x14ac:dyDescent="0.25">
      <c r="A94" s="98" t="s">
        <v>331</v>
      </c>
      <c r="B94" t="s">
        <v>593</v>
      </c>
    </row>
    <row r="95" spans="1:2" ht="14.4" x14ac:dyDescent="0.25">
      <c r="A95" s="98" t="s">
        <v>306</v>
      </c>
      <c r="B95" t="s">
        <v>593</v>
      </c>
    </row>
    <row r="96" spans="1:2" ht="14.4" x14ac:dyDescent="0.25">
      <c r="A96" s="98" t="s">
        <v>307</v>
      </c>
      <c r="B96" t="s">
        <v>593</v>
      </c>
    </row>
    <row r="97" spans="1:2" ht="14.4" x14ac:dyDescent="0.25">
      <c r="A97" s="98" t="s">
        <v>308</v>
      </c>
      <c r="B97" t="s">
        <v>593</v>
      </c>
    </row>
    <row r="98" spans="1:2" ht="14.4" x14ac:dyDescent="0.25">
      <c r="A98" s="98" t="s">
        <v>309</v>
      </c>
      <c r="B98" t="s">
        <v>593</v>
      </c>
    </row>
    <row r="99" spans="1:2" ht="14.4" x14ac:dyDescent="0.25">
      <c r="A99" s="98" t="s">
        <v>310</v>
      </c>
      <c r="B99" t="s">
        <v>593</v>
      </c>
    </row>
    <row r="100" spans="1:2" ht="14.4" x14ac:dyDescent="0.25">
      <c r="A100" s="98" t="s">
        <v>294</v>
      </c>
      <c r="B100" t="s">
        <v>593</v>
      </c>
    </row>
    <row r="101" spans="1:2" ht="14.4" x14ac:dyDescent="0.25">
      <c r="A101" s="98" t="s">
        <v>332</v>
      </c>
      <c r="B101" t="s">
        <v>589</v>
      </c>
    </row>
    <row r="102" spans="1:2" ht="14.4" x14ac:dyDescent="0.25">
      <c r="A102" s="98" t="s">
        <v>334</v>
      </c>
      <c r="B102" t="s">
        <v>589</v>
      </c>
    </row>
    <row r="103" spans="1:2" ht="14.4" x14ac:dyDescent="0.25">
      <c r="A103" s="98" t="s">
        <v>335</v>
      </c>
      <c r="B103" t="s">
        <v>589</v>
      </c>
    </row>
    <row r="104" spans="1:2" ht="14.4" x14ac:dyDescent="0.25">
      <c r="A104" s="98" t="s">
        <v>336</v>
      </c>
      <c r="B104" t="s">
        <v>589</v>
      </c>
    </row>
    <row r="105" spans="1:2" ht="14.4" x14ac:dyDescent="0.25">
      <c r="A105" s="98" t="s">
        <v>586</v>
      </c>
      <c r="B105" t="s">
        <v>589</v>
      </c>
    </row>
    <row r="106" spans="1:2" ht="14.4" x14ac:dyDescent="0.25">
      <c r="A106" s="98" t="s">
        <v>382</v>
      </c>
      <c r="B106" t="s">
        <v>589</v>
      </c>
    </row>
    <row r="107" spans="1:2" ht="14.4" x14ac:dyDescent="0.25">
      <c r="A107" s="98" t="s">
        <v>383</v>
      </c>
      <c r="B107" t="s">
        <v>589</v>
      </c>
    </row>
    <row r="108" spans="1:2" ht="14.4" x14ac:dyDescent="0.25">
      <c r="A108" s="98" t="s">
        <v>337</v>
      </c>
      <c r="B108" t="s">
        <v>589</v>
      </c>
    </row>
    <row r="109" spans="1:2" ht="14.4" x14ac:dyDescent="0.25">
      <c r="A109" s="98" t="s">
        <v>338</v>
      </c>
      <c r="B109" t="s">
        <v>589</v>
      </c>
    </row>
    <row r="110" spans="1:2" ht="14.4" x14ac:dyDescent="0.25">
      <c r="A110" s="98" t="s">
        <v>339</v>
      </c>
      <c r="B110" t="s">
        <v>589</v>
      </c>
    </row>
    <row r="111" spans="1:2" ht="14.4" x14ac:dyDescent="0.25">
      <c r="A111" s="98" t="s">
        <v>341</v>
      </c>
      <c r="B111" t="s">
        <v>589</v>
      </c>
    </row>
    <row r="112" spans="1:2" ht="14.4" x14ac:dyDescent="0.25">
      <c r="A112" s="98" t="s">
        <v>340</v>
      </c>
      <c r="B112" t="s">
        <v>589</v>
      </c>
    </row>
    <row r="113" spans="1:2" ht="14.4" x14ac:dyDescent="0.25">
      <c r="A113" s="98" t="s">
        <v>342</v>
      </c>
      <c r="B113" t="s">
        <v>589</v>
      </c>
    </row>
    <row r="114" spans="1:2" ht="14.4" x14ac:dyDescent="0.25">
      <c r="A114" s="98" t="s">
        <v>385</v>
      </c>
      <c r="B114" t="s">
        <v>589</v>
      </c>
    </row>
    <row r="115" spans="1:2" ht="14.4" x14ac:dyDescent="0.25">
      <c r="A115" s="98" t="s">
        <v>386</v>
      </c>
      <c r="B115" t="s">
        <v>589</v>
      </c>
    </row>
    <row r="116" spans="1:2" ht="14.4" x14ac:dyDescent="0.25">
      <c r="A116" s="98" t="s">
        <v>387</v>
      </c>
      <c r="B116" t="s">
        <v>589</v>
      </c>
    </row>
    <row r="117" spans="1:2" ht="14.4" x14ac:dyDescent="0.25">
      <c r="A117" s="98" t="s">
        <v>399</v>
      </c>
      <c r="B117" t="s">
        <v>589</v>
      </c>
    </row>
    <row r="118" spans="1:2" ht="14.4" x14ac:dyDescent="0.25">
      <c r="A118" s="98" t="s">
        <v>402</v>
      </c>
      <c r="B118" t="s">
        <v>590</v>
      </c>
    </row>
    <row r="119" spans="1:2" ht="14.4" x14ac:dyDescent="0.25">
      <c r="A119" s="98" t="s">
        <v>403</v>
      </c>
      <c r="B119" t="s">
        <v>590</v>
      </c>
    </row>
    <row r="120" spans="1:2" ht="14.4" x14ac:dyDescent="0.25">
      <c r="A120" s="98" t="s">
        <v>595</v>
      </c>
      <c r="B120" t="s">
        <v>590</v>
      </c>
    </row>
    <row r="121" spans="1:2" ht="14.4" x14ac:dyDescent="0.25">
      <c r="A121" s="98" t="s">
        <v>404</v>
      </c>
      <c r="B121" t="s">
        <v>590</v>
      </c>
    </row>
    <row r="122" spans="1:2" ht="14.4" x14ac:dyDescent="0.25">
      <c r="A122" s="98" t="s">
        <v>405</v>
      </c>
      <c r="B122" t="s">
        <v>590</v>
      </c>
    </row>
    <row r="123" spans="1:2" ht="14.4" x14ac:dyDescent="0.25">
      <c r="A123" s="98" t="s">
        <v>406</v>
      </c>
      <c r="B123" t="s">
        <v>590</v>
      </c>
    </row>
    <row r="124" spans="1:2" ht="14.4" x14ac:dyDescent="0.25">
      <c r="A124" s="98" t="s">
        <v>407</v>
      </c>
      <c r="B124" t="s">
        <v>590</v>
      </c>
    </row>
    <row r="125" spans="1:2" ht="14.4" x14ac:dyDescent="0.25">
      <c r="A125" s="98" t="s">
        <v>408</v>
      </c>
      <c r="B125" t="s">
        <v>590</v>
      </c>
    </row>
    <row r="126" spans="1:2" ht="14.4" x14ac:dyDescent="0.25">
      <c r="A126" s="98" t="s">
        <v>409</v>
      </c>
      <c r="B126" t="s">
        <v>590</v>
      </c>
    </row>
    <row r="127" spans="1:2" ht="14.4" x14ac:dyDescent="0.25">
      <c r="A127" s="98" t="s">
        <v>410</v>
      </c>
      <c r="B127" t="s">
        <v>590</v>
      </c>
    </row>
    <row r="128" spans="1:2" ht="14.4" x14ac:dyDescent="0.25">
      <c r="A128" s="98" t="s">
        <v>411</v>
      </c>
      <c r="B128" t="s">
        <v>590</v>
      </c>
    </row>
    <row r="129" spans="1:2" ht="14.4" x14ac:dyDescent="0.25">
      <c r="A129" s="98" t="s">
        <v>412</v>
      </c>
      <c r="B129" t="s">
        <v>590</v>
      </c>
    </row>
    <row r="130" spans="1:2" ht="14.4" x14ac:dyDescent="0.25">
      <c r="A130" s="98" t="s">
        <v>413</v>
      </c>
      <c r="B130" t="s">
        <v>590</v>
      </c>
    </row>
    <row r="131" spans="1:2" ht="14.4" x14ac:dyDescent="0.25">
      <c r="A131" s="98" t="s">
        <v>414</v>
      </c>
      <c r="B131" t="s">
        <v>590</v>
      </c>
    </row>
    <row r="132" spans="1:2" ht="14.4" x14ac:dyDescent="0.25">
      <c r="A132" s="98" t="s">
        <v>415</v>
      </c>
      <c r="B132" t="s">
        <v>590</v>
      </c>
    </row>
    <row r="133" spans="1:2" ht="14.4" x14ac:dyDescent="0.25">
      <c r="A133" s="101" t="s">
        <v>428</v>
      </c>
      <c r="B133" t="s">
        <v>591</v>
      </c>
    </row>
    <row r="134" spans="1:2" ht="14.4" x14ac:dyDescent="0.25">
      <c r="A134" s="101" t="s">
        <v>429</v>
      </c>
      <c r="B134" t="s">
        <v>591</v>
      </c>
    </row>
    <row r="135" spans="1:2" ht="14.4" x14ac:dyDescent="0.25">
      <c r="A135" s="102" t="s">
        <v>433</v>
      </c>
      <c r="B135" t="s">
        <v>591</v>
      </c>
    </row>
    <row r="136" spans="1:2" ht="14.4" x14ac:dyDescent="0.25">
      <c r="A136" s="102" t="s">
        <v>434</v>
      </c>
      <c r="B136" t="s">
        <v>591</v>
      </c>
    </row>
    <row r="137" spans="1:2" ht="14.4" x14ac:dyDescent="0.25">
      <c r="A137" s="102" t="s">
        <v>447</v>
      </c>
      <c r="B137" t="s">
        <v>591</v>
      </c>
    </row>
    <row r="138" spans="1:2" ht="14.4" x14ac:dyDescent="0.25">
      <c r="A138" s="102" t="s">
        <v>472</v>
      </c>
      <c r="B138" t="s">
        <v>591</v>
      </c>
    </row>
    <row r="139" spans="1:2" ht="14.4" x14ac:dyDescent="0.25">
      <c r="A139" s="101" t="s">
        <v>436</v>
      </c>
      <c r="B139" t="s">
        <v>591</v>
      </c>
    </row>
    <row r="140" spans="1:2" ht="14.4" x14ac:dyDescent="0.25">
      <c r="A140" s="101" t="s">
        <v>437</v>
      </c>
      <c r="B140" t="s">
        <v>591</v>
      </c>
    </row>
    <row r="141" spans="1:2" ht="14.4" x14ac:dyDescent="0.25">
      <c r="A141" s="101" t="s">
        <v>438</v>
      </c>
      <c r="B141" t="s">
        <v>591</v>
      </c>
    </row>
    <row r="142" spans="1:2" ht="14.4" x14ac:dyDescent="0.25">
      <c r="A142" s="101" t="s">
        <v>439</v>
      </c>
      <c r="B142" t="s">
        <v>591</v>
      </c>
    </row>
    <row r="143" spans="1:2" ht="14.4" x14ac:dyDescent="0.25">
      <c r="A143" s="101" t="s">
        <v>441</v>
      </c>
      <c r="B143" t="s">
        <v>591</v>
      </c>
    </row>
    <row r="144" spans="1:2" ht="14.4" x14ac:dyDescent="0.25">
      <c r="A144" s="101" t="s">
        <v>444</v>
      </c>
      <c r="B144" t="s">
        <v>591</v>
      </c>
    </row>
    <row r="145" spans="1:2" ht="14.4" x14ac:dyDescent="0.25">
      <c r="A145" s="101" t="s">
        <v>446</v>
      </c>
      <c r="B145" t="s">
        <v>591</v>
      </c>
    </row>
    <row r="146" spans="1:2" ht="14.4" x14ac:dyDescent="0.25">
      <c r="A146" s="101" t="s">
        <v>440</v>
      </c>
      <c r="B146" t="s">
        <v>591</v>
      </c>
    </row>
    <row r="147" spans="1:2" ht="14.4" x14ac:dyDescent="0.25">
      <c r="A147" s="101" t="s">
        <v>487</v>
      </c>
      <c r="B147" t="s">
        <v>591</v>
      </c>
    </row>
    <row r="148" spans="1:2" ht="14.4" x14ac:dyDescent="0.25">
      <c r="A148" s="101" t="s">
        <v>488</v>
      </c>
      <c r="B148" t="s">
        <v>591</v>
      </c>
    </row>
    <row r="149" spans="1:2" x14ac:dyDescent="0.25">
      <c r="A149" s="97" t="s">
        <v>518</v>
      </c>
      <c r="B149" t="s">
        <v>592</v>
      </c>
    </row>
    <row r="150" spans="1:2" x14ac:dyDescent="0.25">
      <c r="A150" s="97" t="s">
        <v>519</v>
      </c>
      <c r="B150" t="s">
        <v>592</v>
      </c>
    </row>
    <row r="151" spans="1:2" x14ac:dyDescent="0.25">
      <c r="A151" s="97" t="s">
        <v>520</v>
      </c>
      <c r="B151" t="s">
        <v>592</v>
      </c>
    </row>
    <row r="152" spans="1:2" x14ac:dyDescent="0.25">
      <c r="A152" s="97" t="s">
        <v>521</v>
      </c>
      <c r="B152" t="s">
        <v>592</v>
      </c>
    </row>
    <row r="153" spans="1:2" x14ac:dyDescent="0.25">
      <c r="A153" s="97" t="s">
        <v>522</v>
      </c>
      <c r="B153" t="s">
        <v>592</v>
      </c>
    </row>
    <row r="154" spans="1:2" x14ac:dyDescent="0.25">
      <c r="A154" s="97" t="s">
        <v>523</v>
      </c>
      <c r="B154" t="s">
        <v>592</v>
      </c>
    </row>
    <row r="155" spans="1:2" x14ac:dyDescent="0.25">
      <c r="A155" s="97" t="s">
        <v>524</v>
      </c>
      <c r="B155" t="s">
        <v>592</v>
      </c>
    </row>
    <row r="156" spans="1:2" x14ac:dyDescent="0.25">
      <c r="A156" s="97" t="s">
        <v>525</v>
      </c>
      <c r="B156" t="s">
        <v>592</v>
      </c>
    </row>
    <row r="157" spans="1:2" x14ac:dyDescent="0.25">
      <c r="A157" s="97" t="s">
        <v>526</v>
      </c>
      <c r="B157" t="s">
        <v>592</v>
      </c>
    </row>
    <row r="158" spans="1:2" x14ac:dyDescent="0.25">
      <c r="A158" s="97" t="s">
        <v>527</v>
      </c>
      <c r="B158" t="s">
        <v>592</v>
      </c>
    </row>
    <row r="159" spans="1:2" x14ac:dyDescent="0.25">
      <c r="A159" s="97" t="s">
        <v>528</v>
      </c>
      <c r="B159" t="s">
        <v>592</v>
      </c>
    </row>
    <row r="160" spans="1:2" x14ac:dyDescent="0.25">
      <c r="A160" s="97" t="s">
        <v>529</v>
      </c>
      <c r="B160" t="s">
        <v>592</v>
      </c>
    </row>
    <row r="161" spans="1:2" x14ac:dyDescent="0.25">
      <c r="A161" s="97" t="s">
        <v>530</v>
      </c>
      <c r="B161" t="s">
        <v>592</v>
      </c>
    </row>
    <row r="162" spans="1:2" x14ac:dyDescent="0.25">
      <c r="A162" s="97" t="s">
        <v>531</v>
      </c>
      <c r="B162" t="s">
        <v>592</v>
      </c>
    </row>
    <row r="163" spans="1:2" x14ac:dyDescent="0.25">
      <c r="A163" s="97" t="s">
        <v>532</v>
      </c>
      <c r="B163" t="s">
        <v>592</v>
      </c>
    </row>
    <row r="164" spans="1:2" x14ac:dyDescent="0.25">
      <c r="A164" s="97" t="s">
        <v>533</v>
      </c>
      <c r="B164" t="s">
        <v>592</v>
      </c>
    </row>
    <row r="165" spans="1:2" x14ac:dyDescent="0.25">
      <c r="A165" s="97" t="s">
        <v>534</v>
      </c>
      <c r="B165" t="s">
        <v>592</v>
      </c>
    </row>
    <row r="166" spans="1:2" x14ac:dyDescent="0.25">
      <c r="A166" s="97" t="s">
        <v>535</v>
      </c>
      <c r="B166" t="s">
        <v>592</v>
      </c>
    </row>
    <row r="167" spans="1:2" x14ac:dyDescent="0.25">
      <c r="A167" s="97" t="s">
        <v>536</v>
      </c>
      <c r="B167" t="s">
        <v>592</v>
      </c>
    </row>
    <row r="168" spans="1:2" x14ac:dyDescent="0.25">
      <c r="A168" s="97" t="s">
        <v>537</v>
      </c>
      <c r="B168" t="s">
        <v>592</v>
      </c>
    </row>
    <row r="169" spans="1:2" x14ac:dyDescent="0.25">
      <c r="A169" s="97" t="s">
        <v>538</v>
      </c>
      <c r="B169" t="s">
        <v>592</v>
      </c>
    </row>
    <row r="170" spans="1:2" x14ac:dyDescent="0.25">
      <c r="A170" s="97" t="s">
        <v>539</v>
      </c>
      <c r="B170" t="s">
        <v>592</v>
      </c>
    </row>
    <row r="171" spans="1:2" x14ac:dyDescent="0.25">
      <c r="A171" s="97" t="s">
        <v>540</v>
      </c>
      <c r="B171" t="s">
        <v>593</v>
      </c>
    </row>
    <row r="172" spans="1:2" x14ac:dyDescent="0.25">
      <c r="A172" s="97" t="s">
        <v>541</v>
      </c>
      <c r="B172" t="s">
        <v>594</v>
      </c>
    </row>
    <row r="173" spans="1:2" x14ac:dyDescent="0.25">
      <c r="A173" s="97" t="s">
        <v>542</v>
      </c>
      <c r="B173" t="s">
        <v>594</v>
      </c>
    </row>
    <row r="174" spans="1:2" x14ac:dyDescent="0.25">
      <c r="A174" s="97" t="s">
        <v>543</v>
      </c>
      <c r="B174" t="s">
        <v>594</v>
      </c>
    </row>
    <row r="175" spans="1:2" x14ac:dyDescent="0.25">
      <c r="A175" s="97" t="s">
        <v>544</v>
      </c>
      <c r="B175" t="s">
        <v>594</v>
      </c>
    </row>
    <row r="176" spans="1:2" x14ac:dyDescent="0.25">
      <c r="A176" s="97" t="s">
        <v>545</v>
      </c>
      <c r="B176" t="s">
        <v>594</v>
      </c>
    </row>
    <row r="177" spans="1:2" x14ac:dyDescent="0.25">
      <c r="A177" s="97" t="s">
        <v>546</v>
      </c>
      <c r="B177" t="s">
        <v>594</v>
      </c>
    </row>
    <row r="178" spans="1:2" x14ac:dyDescent="0.25">
      <c r="A178" s="97" t="s">
        <v>547</v>
      </c>
      <c r="B178" t="s">
        <v>594</v>
      </c>
    </row>
    <row r="179" spans="1:2" x14ac:dyDescent="0.25">
      <c r="A179" s="97" t="s">
        <v>548</v>
      </c>
      <c r="B179" t="s">
        <v>594</v>
      </c>
    </row>
    <row r="180" spans="1:2" x14ac:dyDescent="0.25">
      <c r="A180" s="97" t="s">
        <v>549</v>
      </c>
      <c r="B180" t="s">
        <v>594</v>
      </c>
    </row>
    <row r="181" spans="1:2" x14ac:dyDescent="0.25">
      <c r="A181" s="97" t="s">
        <v>550</v>
      </c>
      <c r="B181" t="s">
        <v>594</v>
      </c>
    </row>
    <row r="182" spans="1:2" x14ac:dyDescent="0.25">
      <c r="A182" s="97" t="s">
        <v>551</v>
      </c>
      <c r="B182" t="s">
        <v>594</v>
      </c>
    </row>
    <row r="183" spans="1:2" x14ac:dyDescent="0.25">
      <c r="A183" s="97" t="s">
        <v>552</v>
      </c>
      <c r="B183" t="s">
        <v>594</v>
      </c>
    </row>
    <row r="184" spans="1:2" x14ac:dyDescent="0.25">
      <c r="A184" s="97" t="s">
        <v>553</v>
      </c>
      <c r="B184" t="s">
        <v>594</v>
      </c>
    </row>
    <row r="185" spans="1:2" x14ac:dyDescent="0.25">
      <c r="A185" s="97" t="s">
        <v>554</v>
      </c>
      <c r="B185" t="s">
        <v>594</v>
      </c>
    </row>
    <row r="186" spans="1:2" x14ac:dyDescent="0.25">
      <c r="A186" s="97" t="s">
        <v>555</v>
      </c>
      <c r="B186" t="s">
        <v>594</v>
      </c>
    </row>
    <row r="187" spans="1:2" x14ac:dyDescent="0.25">
      <c r="A187" s="97" t="s">
        <v>556</v>
      </c>
      <c r="B187" t="s">
        <v>594</v>
      </c>
    </row>
    <row r="188" spans="1:2" x14ac:dyDescent="0.25">
      <c r="A188" s="97" t="s">
        <v>557</v>
      </c>
      <c r="B188" t="s">
        <v>594</v>
      </c>
    </row>
    <row r="189" spans="1:2" x14ac:dyDescent="0.25">
      <c r="A189" s="97" t="s">
        <v>558</v>
      </c>
      <c r="B189" t="s">
        <v>594</v>
      </c>
    </row>
    <row r="190" spans="1:2" x14ac:dyDescent="0.25">
      <c r="A190" s="97" t="s">
        <v>559</v>
      </c>
      <c r="B190" t="s">
        <v>594</v>
      </c>
    </row>
    <row r="191" spans="1:2" x14ac:dyDescent="0.25">
      <c r="A191" s="97" t="s">
        <v>560</v>
      </c>
      <c r="B191" t="s">
        <v>594</v>
      </c>
    </row>
    <row r="192" spans="1:2" x14ac:dyDescent="0.25">
      <c r="A192" s="97" t="s">
        <v>561</v>
      </c>
      <c r="B192" t="s">
        <v>594</v>
      </c>
    </row>
    <row r="193" spans="1:2" x14ac:dyDescent="0.25">
      <c r="A193" s="97" t="s">
        <v>562</v>
      </c>
      <c r="B193" t="s">
        <v>594</v>
      </c>
    </row>
    <row r="194" spans="1:2" x14ac:dyDescent="0.25">
      <c r="A194" s="97" t="s">
        <v>563</v>
      </c>
      <c r="B194" t="s">
        <v>594</v>
      </c>
    </row>
    <row r="195" spans="1:2" x14ac:dyDescent="0.25">
      <c r="A195" s="97" t="s">
        <v>564</v>
      </c>
      <c r="B195" t="s">
        <v>594</v>
      </c>
    </row>
    <row r="196" spans="1:2" x14ac:dyDescent="0.25">
      <c r="A196" s="97" t="s">
        <v>565</v>
      </c>
      <c r="B196" t="s">
        <v>594</v>
      </c>
    </row>
    <row r="197" spans="1:2" x14ac:dyDescent="0.25">
      <c r="A197" s="97" t="s">
        <v>566</v>
      </c>
      <c r="B197" t="s">
        <v>594</v>
      </c>
    </row>
    <row r="198" spans="1:2" x14ac:dyDescent="0.25">
      <c r="A198" s="97" t="s">
        <v>567</v>
      </c>
      <c r="B198" t="s">
        <v>594</v>
      </c>
    </row>
    <row r="199" spans="1:2" x14ac:dyDescent="0.25">
      <c r="A199" s="97" t="s">
        <v>568</v>
      </c>
      <c r="B199" t="s">
        <v>594</v>
      </c>
    </row>
    <row r="200" spans="1:2" x14ac:dyDescent="0.25">
      <c r="A200" s="97" t="s">
        <v>569</v>
      </c>
      <c r="B200" t="s">
        <v>594</v>
      </c>
    </row>
    <row r="201" spans="1:2" x14ac:dyDescent="0.25">
      <c r="A201" s="97" t="s">
        <v>570</v>
      </c>
      <c r="B201" t="s">
        <v>594</v>
      </c>
    </row>
    <row r="202" spans="1:2" x14ac:dyDescent="0.25">
      <c r="A202" s="97" t="s">
        <v>571</v>
      </c>
      <c r="B202" t="s">
        <v>594</v>
      </c>
    </row>
    <row r="203" spans="1:2" x14ac:dyDescent="0.25">
      <c r="A203" s="97" t="s">
        <v>572</v>
      </c>
      <c r="B203" t="s">
        <v>594</v>
      </c>
    </row>
    <row r="204" spans="1:2" x14ac:dyDescent="0.25">
      <c r="A204" s="97" t="s">
        <v>573</v>
      </c>
      <c r="B204" t="s">
        <v>594</v>
      </c>
    </row>
    <row r="205" spans="1:2" x14ac:dyDescent="0.25">
      <c r="A205" s="97" t="s">
        <v>574</v>
      </c>
      <c r="B205" t="s">
        <v>594</v>
      </c>
    </row>
    <row r="206" spans="1:2" x14ac:dyDescent="0.25">
      <c r="A206" s="97" t="s">
        <v>575</v>
      </c>
      <c r="B206" t="s">
        <v>594</v>
      </c>
    </row>
    <row r="207" spans="1:2" x14ac:dyDescent="0.25">
      <c r="A207" s="97" t="s">
        <v>576</v>
      </c>
      <c r="B207" t="s">
        <v>594</v>
      </c>
    </row>
    <row r="208" spans="1:2" x14ac:dyDescent="0.25">
      <c r="A208" s="97" t="s">
        <v>577</v>
      </c>
      <c r="B208" t="s">
        <v>594</v>
      </c>
    </row>
    <row r="209" spans="1:2" x14ac:dyDescent="0.25">
      <c r="A209" s="97" t="s">
        <v>578</v>
      </c>
      <c r="B209" t="s">
        <v>594</v>
      </c>
    </row>
    <row r="210" spans="1:2" x14ac:dyDescent="0.25">
      <c r="A210" s="97" t="s">
        <v>579</v>
      </c>
      <c r="B210" t="s">
        <v>594</v>
      </c>
    </row>
    <row r="211" spans="1:2" x14ac:dyDescent="0.25">
      <c r="A211" s="97" t="s">
        <v>580</v>
      </c>
      <c r="B211" t="s">
        <v>594</v>
      </c>
    </row>
    <row r="212" spans="1:2" x14ac:dyDescent="0.25">
      <c r="A212" s="97" t="s">
        <v>581</v>
      </c>
      <c r="B212" t="s">
        <v>594</v>
      </c>
    </row>
    <row r="213" spans="1:2" x14ac:dyDescent="0.25">
      <c r="A213" s="103" t="s">
        <v>582</v>
      </c>
      <c r="B213" t="s">
        <v>594</v>
      </c>
    </row>
    <row r="214" spans="1:2" x14ac:dyDescent="0.25">
      <c r="A214" s="97" t="s">
        <v>596</v>
      </c>
      <c r="B214" t="s">
        <v>594</v>
      </c>
    </row>
    <row r="215" spans="1:2" x14ac:dyDescent="0.25">
      <c r="A215" s="97" t="s">
        <v>597</v>
      </c>
      <c r="B215" t="s">
        <v>594</v>
      </c>
    </row>
    <row r="216" spans="1:2" x14ac:dyDescent="0.25">
      <c r="A216" s="97" t="s">
        <v>308</v>
      </c>
      <c r="B216" t="s">
        <v>594</v>
      </c>
    </row>
    <row r="217" spans="1:2" x14ac:dyDescent="0.25">
      <c r="A217" s="97" t="s">
        <v>598</v>
      </c>
      <c r="B217" t="s">
        <v>594</v>
      </c>
    </row>
    <row r="218" spans="1:2" x14ac:dyDescent="0.25">
      <c r="A218" s="97" t="s">
        <v>260</v>
      </c>
      <c r="B218" t="s">
        <v>594</v>
      </c>
    </row>
    <row r="219" spans="1:2" x14ac:dyDescent="0.25">
      <c r="A219" s="97" t="s">
        <v>258</v>
      </c>
      <c r="B219" t="s">
        <v>594</v>
      </c>
    </row>
    <row r="220" spans="1:2" x14ac:dyDescent="0.25">
      <c r="A220" s="97" t="s">
        <v>259</v>
      </c>
      <c r="B220" t="s">
        <v>594</v>
      </c>
    </row>
    <row r="221" spans="1:2" x14ac:dyDescent="0.25">
      <c r="A221" s="97" t="s">
        <v>599</v>
      </c>
      <c r="B221" t="s">
        <v>594</v>
      </c>
    </row>
    <row r="222" spans="1:2" x14ac:dyDescent="0.25">
      <c r="A222" s="97" t="s">
        <v>600</v>
      </c>
      <c r="B222" t="s">
        <v>594</v>
      </c>
    </row>
    <row r="223" spans="1:2" x14ac:dyDescent="0.25">
      <c r="A223" s="97" t="s">
        <v>601</v>
      </c>
      <c r="B223" t="s">
        <v>594</v>
      </c>
    </row>
    <row r="224" spans="1:2" x14ac:dyDescent="0.25">
      <c r="A224" s="97" t="s">
        <v>602</v>
      </c>
      <c r="B224" t="s">
        <v>594</v>
      </c>
    </row>
    <row r="225" spans="1:2" x14ac:dyDescent="0.25">
      <c r="A225" s="97" t="s">
        <v>603</v>
      </c>
      <c r="B225" t="s">
        <v>594</v>
      </c>
    </row>
    <row r="226" spans="1:2" x14ac:dyDescent="0.25">
      <c r="A226" s="97" t="s">
        <v>604</v>
      </c>
      <c r="B226" t="s">
        <v>594</v>
      </c>
    </row>
    <row r="227" spans="1:2" x14ac:dyDescent="0.25">
      <c r="A227" s="97" t="s">
        <v>442</v>
      </c>
      <c r="B227" t="s">
        <v>610</v>
      </c>
    </row>
    <row r="228" spans="1:2" x14ac:dyDescent="0.25">
      <c r="A228" s="97" t="s">
        <v>417</v>
      </c>
      <c r="B228" t="s">
        <v>610</v>
      </c>
    </row>
    <row r="229" spans="1:2" x14ac:dyDescent="0.25">
      <c r="A229" s="97" t="s">
        <v>418</v>
      </c>
      <c r="B229" t="s">
        <v>610</v>
      </c>
    </row>
    <row r="230" spans="1:2" x14ac:dyDescent="0.25">
      <c r="A230" s="97" t="s">
        <v>419</v>
      </c>
      <c r="B230" t="s">
        <v>610</v>
      </c>
    </row>
    <row r="231" spans="1:2" x14ac:dyDescent="0.25">
      <c r="A231" s="97" t="s">
        <v>420</v>
      </c>
      <c r="B231" t="s">
        <v>610</v>
      </c>
    </row>
    <row r="232" spans="1:2" x14ac:dyDescent="0.25">
      <c r="A232" s="97" t="s">
        <v>421</v>
      </c>
      <c r="B232" t="s">
        <v>610</v>
      </c>
    </row>
    <row r="233" spans="1:2" x14ac:dyDescent="0.25">
      <c r="A233" s="97" t="s">
        <v>422</v>
      </c>
      <c r="B233" t="s">
        <v>610</v>
      </c>
    </row>
    <row r="234" spans="1:2" x14ac:dyDescent="0.25">
      <c r="A234" s="97" t="s">
        <v>423</v>
      </c>
      <c r="B234" t="s">
        <v>610</v>
      </c>
    </row>
    <row r="235" spans="1:2" x14ac:dyDescent="0.25">
      <c r="A235" s="97" t="s">
        <v>424</v>
      </c>
      <c r="B235" t="s">
        <v>610</v>
      </c>
    </row>
    <row r="236" spans="1:2" x14ac:dyDescent="0.25">
      <c r="A236" s="97" t="s">
        <v>425</v>
      </c>
      <c r="B236" t="s">
        <v>610</v>
      </c>
    </row>
    <row r="237" spans="1:2" x14ac:dyDescent="0.25">
      <c r="A237" s="97" t="s">
        <v>426</v>
      </c>
      <c r="B237" t="s">
        <v>610</v>
      </c>
    </row>
    <row r="238" spans="1:2" x14ac:dyDescent="0.25">
      <c r="A238" s="97" t="s">
        <v>427</v>
      </c>
      <c r="B238" t="s">
        <v>610</v>
      </c>
    </row>
    <row r="239" spans="1:2" x14ac:dyDescent="0.25">
      <c r="A239" s="97" t="s">
        <v>430</v>
      </c>
      <c r="B239" t="s">
        <v>610</v>
      </c>
    </row>
    <row r="240" spans="1:2" x14ac:dyDescent="0.25">
      <c r="A240" s="97" t="s">
        <v>431</v>
      </c>
      <c r="B240" t="s">
        <v>610</v>
      </c>
    </row>
    <row r="241" spans="1:2" x14ac:dyDescent="0.25">
      <c r="A241" s="97" t="s">
        <v>432</v>
      </c>
      <c r="B241" t="s">
        <v>610</v>
      </c>
    </row>
    <row r="242" spans="1:2" x14ac:dyDescent="0.25">
      <c r="A242" s="97" t="s">
        <v>435</v>
      </c>
      <c r="B242" t="s">
        <v>610</v>
      </c>
    </row>
    <row r="243" spans="1:2" x14ac:dyDescent="0.25">
      <c r="A243" s="97" t="s">
        <v>443</v>
      </c>
      <c r="B243" t="s">
        <v>610</v>
      </c>
    </row>
    <row r="244" spans="1:2" x14ac:dyDescent="0.25">
      <c r="A244" s="97" t="s">
        <v>445</v>
      </c>
      <c r="B244" t="s">
        <v>610</v>
      </c>
    </row>
    <row r="245" spans="1:2" x14ac:dyDescent="0.25">
      <c r="A245" s="97" t="s">
        <v>480</v>
      </c>
      <c r="B245" t="s">
        <v>610</v>
      </c>
    </row>
    <row r="246" spans="1:2" x14ac:dyDescent="0.25">
      <c r="A246" s="97" t="s">
        <v>481</v>
      </c>
      <c r="B246" t="s">
        <v>610</v>
      </c>
    </row>
    <row r="247" spans="1:2" x14ac:dyDescent="0.25">
      <c r="A247" s="97" t="s">
        <v>482</v>
      </c>
      <c r="B247" t="s">
        <v>610</v>
      </c>
    </row>
    <row r="248" spans="1:2" x14ac:dyDescent="0.25">
      <c r="A248" s="97" t="s">
        <v>483</v>
      </c>
      <c r="B248" t="s">
        <v>610</v>
      </c>
    </row>
    <row r="249" spans="1:2" x14ac:dyDescent="0.25">
      <c r="A249" s="97" t="s">
        <v>484</v>
      </c>
      <c r="B249" t="s">
        <v>610</v>
      </c>
    </row>
    <row r="250" spans="1:2" x14ac:dyDescent="0.25">
      <c r="A250" s="97" t="s">
        <v>485</v>
      </c>
      <c r="B250" t="s">
        <v>610</v>
      </c>
    </row>
    <row r="251" spans="1:2" x14ac:dyDescent="0.25">
      <c r="A251" s="97" t="s">
        <v>486</v>
      </c>
      <c r="B251" t="s">
        <v>610</v>
      </c>
    </row>
    <row r="252" spans="1:2" x14ac:dyDescent="0.25">
      <c r="A252" s="97" t="s">
        <v>490</v>
      </c>
      <c r="B252" t="s">
        <v>610</v>
      </c>
    </row>
    <row r="253" spans="1:2" x14ac:dyDescent="0.25">
      <c r="A253" s="97" t="s">
        <v>491</v>
      </c>
      <c r="B253" t="s">
        <v>610</v>
      </c>
    </row>
    <row r="254" spans="1:2" x14ac:dyDescent="0.25">
      <c r="A254" s="97" t="s">
        <v>492</v>
      </c>
      <c r="B254" t="s">
        <v>610</v>
      </c>
    </row>
    <row r="255" spans="1:2" x14ac:dyDescent="0.25">
      <c r="A255" s="97" t="s">
        <v>493</v>
      </c>
      <c r="B255" t="s">
        <v>610</v>
      </c>
    </row>
    <row r="256" spans="1:2" x14ac:dyDescent="0.25">
      <c r="A256" s="97" t="s">
        <v>494</v>
      </c>
      <c r="B256" t="s">
        <v>610</v>
      </c>
    </row>
    <row r="257" spans="1:2" x14ac:dyDescent="0.25">
      <c r="A257" s="97" t="s">
        <v>495</v>
      </c>
      <c r="B257" t="s">
        <v>610</v>
      </c>
    </row>
    <row r="258" spans="1:2" x14ac:dyDescent="0.25">
      <c r="A258" s="97" t="s">
        <v>496</v>
      </c>
      <c r="B258" t="s">
        <v>610</v>
      </c>
    </row>
    <row r="259" spans="1:2" x14ac:dyDescent="0.25">
      <c r="A259" s="97" t="s">
        <v>497</v>
      </c>
      <c r="B259" t="s">
        <v>610</v>
      </c>
    </row>
    <row r="260" spans="1:2" x14ac:dyDescent="0.25">
      <c r="A260" s="97" t="s">
        <v>498</v>
      </c>
      <c r="B260" t="s">
        <v>610</v>
      </c>
    </row>
    <row r="261" spans="1:2" x14ac:dyDescent="0.25">
      <c r="A261" s="97" t="s">
        <v>499</v>
      </c>
      <c r="B261" t="s">
        <v>610</v>
      </c>
    </row>
    <row r="262" spans="1:2" x14ac:dyDescent="0.25">
      <c r="A262" s="97" t="s">
        <v>500</v>
      </c>
      <c r="B262" t="s">
        <v>610</v>
      </c>
    </row>
    <row r="263" spans="1:2" x14ac:dyDescent="0.25">
      <c r="A263" s="97" t="s">
        <v>501</v>
      </c>
      <c r="B263" t="s">
        <v>610</v>
      </c>
    </row>
    <row r="264" spans="1:2" x14ac:dyDescent="0.25">
      <c r="A264" s="97" t="s">
        <v>502</v>
      </c>
      <c r="B264" t="s">
        <v>610</v>
      </c>
    </row>
    <row r="265" spans="1:2" x14ac:dyDescent="0.25">
      <c r="A265" s="97" t="s">
        <v>503</v>
      </c>
      <c r="B265" t="s">
        <v>610</v>
      </c>
    </row>
    <row r="266" spans="1:2" x14ac:dyDescent="0.25">
      <c r="A266" s="97" t="s">
        <v>504</v>
      </c>
      <c r="B266" t="s">
        <v>610</v>
      </c>
    </row>
    <row r="267" spans="1:2" x14ac:dyDescent="0.25">
      <c r="A267" s="97" t="s">
        <v>505</v>
      </c>
      <c r="B267" t="s">
        <v>610</v>
      </c>
    </row>
    <row r="268" spans="1:2" x14ac:dyDescent="0.25">
      <c r="A268" s="97" t="s">
        <v>506</v>
      </c>
      <c r="B268" t="s">
        <v>610</v>
      </c>
    </row>
    <row r="269" spans="1:2" x14ac:dyDescent="0.25">
      <c r="A269" s="97" t="s">
        <v>507</v>
      </c>
      <c r="B269" t="s">
        <v>610</v>
      </c>
    </row>
    <row r="270" spans="1:2" x14ac:dyDescent="0.25">
      <c r="A270" s="97" t="s">
        <v>508</v>
      </c>
      <c r="B270" t="s">
        <v>610</v>
      </c>
    </row>
    <row r="271" spans="1:2" x14ac:dyDescent="0.25">
      <c r="A271" s="97" t="s">
        <v>509</v>
      </c>
      <c r="B271" t="s">
        <v>610</v>
      </c>
    </row>
    <row r="272" spans="1:2" x14ac:dyDescent="0.25">
      <c r="A272" s="97" t="s">
        <v>510</v>
      </c>
      <c r="B272" t="s">
        <v>610</v>
      </c>
    </row>
    <row r="273" spans="1:2" x14ac:dyDescent="0.25">
      <c r="A273" s="97" t="s">
        <v>511</v>
      </c>
      <c r="B273" t="s">
        <v>610</v>
      </c>
    </row>
    <row r="274" spans="1:2" x14ac:dyDescent="0.25">
      <c r="A274" s="97" t="s">
        <v>512</v>
      </c>
      <c r="B274" t="s">
        <v>610</v>
      </c>
    </row>
    <row r="275" spans="1:2" x14ac:dyDescent="0.25">
      <c r="A275" s="97" t="s">
        <v>513</v>
      </c>
      <c r="B275" t="s">
        <v>610</v>
      </c>
    </row>
    <row r="276" spans="1:2" x14ac:dyDescent="0.25">
      <c r="A276" s="97" t="s">
        <v>514</v>
      </c>
      <c r="B276" t="s">
        <v>610</v>
      </c>
    </row>
    <row r="277" spans="1:2" x14ac:dyDescent="0.25">
      <c r="A277" s="97" t="s">
        <v>515</v>
      </c>
      <c r="B277" t="s">
        <v>610</v>
      </c>
    </row>
    <row r="278" spans="1:2" x14ac:dyDescent="0.25">
      <c r="A278" s="97" t="s">
        <v>516</v>
      </c>
      <c r="B278" t="s">
        <v>610</v>
      </c>
    </row>
    <row r="279" spans="1:2" x14ac:dyDescent="0.25">
      <c r="A279" s="97" t="s">
        <v>517</v>
      </c>
      <c r="B279" t="s">
        <v>610</v>
      </c>
    </row>
    <row r="280" spans="1:2" x14ac:dyDescent="0.25">
      <c r="A280" s="97" t="s">
        <v>584</v>
      </c>
      <c r="B280" t="s">
        <v>610</v>
      </c>
    </row>
    <row r="281" spans="1:2" x14ac:dyDescent="0.25">
      <c r="A281" s="97" t="s">
        <v>583</v>
      </c>
      <c r="B281" t="s">
        <v>610</v>
      </c>
    </row>
    <row r="282" spans="1:2" x14ac:dyDescent="0.25">
      <c r="A282" s="97" t="s">
        <v>585</v>
      </c>
      <c r="B282" t="s">
        <v>610</v>
      </c>
    </row>
    <row r="283" spans="1:2" x14ac:dyDescent="0.25">
      <c r="A283" s="97" t="s">
        <v>608</v>
      </c>
      <c r="B283" t="s">
        <v>610</v>
      </c>
    </row>
    <row r="284" spans="1:2" x14ac:dyDescent="0.25">
      <c r="A284" s="97" t="s">
        <v>609</v>
      </c>
      <c r="B284" t="s">
        <v>610</v>
      </c>
    </row>
  </sheetData>
  <phoneticPr fontId="40" type="noConversion"/>
  <conditionalFormatting sqref="A1:A1048576">
    <cfRule type="duplicateValues" dxfId="2" priority="1"/>
  </conditionalFormatting>
  <conditionalFormatting sqref="A227:A284">
    <cfRule type="duplicateValues" dxfId="1" priority="45"/>
  </conditionalFormatting>
  <conditionalFormatting sqref="A803:A1048576 A1:A226">
    <cfRule type="duplicateValues" dxfId="0" priority="3"/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C831-BDC8-44B3-A22C-56089D2E15F5}">
  <dimension ref="A1:F15"/>
  <sheetViews>
    <sheetView workbookViewId="0">
      <selection sqref="A1:A5"/>
    </sheetView>
  </sheetViews>
  <sheetFormatPr defaultRowHeight="13.2" x14ac:dyDescent="0.25"/>
  <cols>
    <col min="1" max="1" width="73.6640625" bestFit="1" customWidth="1"/>
    <col min="4" max="4" width="7.6640625" bestFit="1" customWidth="1"/>
    <col min="5" max="5" width="18.21875" bestFit="1" customWidth="1"/>
    <col min="6" max="6" width="46.77734375" bestFit="1" customWidth="1"/>
  </cols>
  <sheetData>
    <row r="1" spans="1:6" ht="14.4" x14ac:dyDescent="0.25">
      <c r="A1" s="27" t="s">
        <v>168</v>
      </c>
      <c r="D1" t="s">
        <v>4</v>
      </c>
      <c r="E1" t="s">
        <v>173</v>
      </c>
      <c r="F1" t="s">
        <v>176</v>
      </c>
    </row>
    <row r="2" spans="1:6" ht="14.4" x14ac:dyDescent="0.25">
      <c r="A2" s="27" t="s">
        <v>169</v>
      </c>
      <c r="D2" t="s">
        <v>4</v>
      </c>
      <c r="E2" t="s">
        <v>173</v>
      </c>
      <c r="F2" s="28" t="s">
        <v>176</v>
      </c>
    </row>
    <row r="3" spans="1:6" ht="14.4" x14ac:dyDescent="0.25">
      <c r="A3" s="27" t="s">
        <v>170</v>
      </c>
      <c r="D3" t="s">
        <v>8</v>
      </c>
      <c r="E3" t="s">
        <v>174</v>
      </c>
      <c r="F3" t="s">
        <v>177</v>
      </c>
    </row>
    <row r="4" spans="1:6" ht="14.4" x14ac:dyDescent="0.25">
      <c r="A4" s="27" t="s">
        <v>171</v>
      </c>
      <c r="D4" t="s">
        <v>10</v>
      </c>
      <c r="E4" t="s">
        <v>175</v>
      </c>
      <c r="F4" s="28" t="s">
        <v>178</v>
      </c>
    </row>
    <row r="5" spans="1:6" ht="14.4" x14ac:dyDescent="0.25">
      <c r="A5" s="27" t="s">
        <v>172</v>
      </c>
      <c r="D5" t="s">
        <v>10</v>
      </c>
      <c r="E5" t="s">
        <v>175</v>
      </c>
      <c r="F5" s="28" t="s">
        <v>178</v>
      </c>
    </row>
    <row r="8" spans="1:6" x14ac:dyDescent="0.25">
      <c r="A8" s="28" t="s">
        <v>179</v>
      </c>
    </row>
    <row r="11" spans="1:6" ht="14.4" x14ac:dyDescent="0.25">
      <c r="A11" s="27" t="s">
        <v>202</v>
      </c>
      <c r="D11" t="s">
        <v>43</v>
      </c>
      <c r="E11" t="s">
        <v>180</v>
      </c>
      <c r="F11" t="s">
        <v>182</v>
      </c>
    </row>
    <row r="12" spans="1:6" ht="14.4" x14ac:dyDescent="0.25">
      <c r="A12" s="27" t="s">
        <v>203</v>
      </c>
      <c r="D12" t="s">
        <v>43</v>
      </c>
      <c r="E12" t="s">
        <v>180</v>
      </c>
      <c r="F12" t="s">
        <v>182</v>
      </c>
    </row>
    <row r="13" spans="1:6" ht="14.4" x14ac:dyDescent="0.25">
      <c r="A13" s="27" t="s">
        <v>204</v>
      </c>
      <c r="D13" t="s">
        <v>78</v>
      </c>
      <c r="E13" t="s">
        <v>181</v>
      </c>
      <c r="F13" t="s">
        <v>183</v>
      </c>
    </row>
    <row r="14" spans="1:6" ht="14.4" x14ac:dyDescent="0.25">
      <c r="A14" s="27" t="s">
        <v>205</v>
      </c>
      <c r="D14" t="s">
        <v>10</v>
      </c>
      <c r="E14" t="s">
        <v>175</v>
      </c>
      <c r="F14" t="s">
        <v>178</v>
      </c>
    </row>
    <row r="15" spans="1:6" ht="14.4" x14ac:dyDescent="0.25">
      <c r="A15" s="27" t="s">
        <v>206</v>
      </c>
      <c r="D15" t="s">
        <v>43</v>
      </c>
      <c r="E15" t="s">
        <v>180</v>
      </c>
      <c r="F15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93C9-BBE8-487B-9BF9-D6E381D224BB}">
  <sheetPr filterMode="1"/>
  <dimension ref="A1:AB189"/>
  <sheetViews>
    <sheetView workbookViewId="0">
      <selection activeCell="E113" sqref="E113:E117"/>
    </sheetView>
  </sheetViews>
  <sheetFormatPr defaultRowHeight="13.8" x14ac:dyDescent="0.25"/>
  <cols>
    <col min="1" max="1" width="13" style="3" bestFit="1" customWidth="1"/>
    <col min="2" max="2" width="22" style="3" bestFit="1" customWidth="1"/>
    <col min="3" max="3" width="15" style="3" bestFit="1" customWidth="1"/>
    <col min="4" max="4" width="22" style="3" bestFit="1" customWidth="1"/>
    <col min="5" max="5" width="8.88671875" style="3" customWidth="1"/>
    <col min="6" max="6" width="12" style="3" bestFit="1" customWidth="1"/>
    <col min="7" max="17" width="8.88671875" style="3"/>
    <col min="18" max="18" width="15.77734375" style="3" bestFit="1" customWidth="1"/>
    <col min="19" max="19" width="13.77734375" style="3" bestFit="1" customWidth="1"/>
    <col min="20" max="20" width="14.6640625" style="3" bestFit="1" customWidth="1"/>
    <col min="21" max="21" width="12.44140625" style="3" bestFit="1" customWidth="1"/>
    <col min="22" max="22" width="13.5546875" style="3" bestFit="1" customWidth="1"/>
    <col min="23" max="23" width="12.33203125" style="3" bestFit="1" customWidth="1"/>
    <col min="24" max="24" width="13.44140625" style="3" bestFit="1" customWidth="1"/>
    <col min="25" max="25" width="13.109375" style="3" bestFit="1" customWidth="1"/>
    <col min="26" max="26" width="14.109375" style="3" bestFit="1" customWidth="1"/>
    <col min="27" max="27" width="13.5546875" style="3" bestFit="1" customWidth="1"/>
    <col min="28" max="28" width="14.5546875" style="3" bestFit="1" customWidth="1"/>
    <col min="29" max="16384" width="8.88671875" style="3"/>
  </cols>
  <sheetData>
    <row r="1" spans="1:28" ht="27.6" x14ac:dyDescent="0.25">
      <c r="A1" s="10" t="s">
        <v>135</v>
      </c>
      <c r="B1" s="10" t="s">
        <v>138</v>
      </c>
      <c r="C1" s="10" t="s">
        <v>139</v>
      </c>
      <c r="D1" s="10" t="s">
        <v>140</v>
      </c>
      <c r="E1" s="4" t="s">
        <v>141</v>
      </c>
      <c r="F1" s="4" t="s">
        <v>142</v>
      </c>
      <c r="G1" s="3" t="s">
        <v>9</v>
      </c>
      <c r="H1" s="29" t="s">
        <v>88</v>
      </c>
      <c r="I1" s="3" t="s">
        <v>3</v>
      </c>
      <c r="J1" s="29" t="s">
        <v>79</v>
      </c>
      <c r="K1" s="3" t="s">
        <v>6</v>
      </c>
      <c r="L1" s="29" t="s">
        <v>80</v>
      </c>
      <c r="M1" s="3" t="s">
        <v>7</v>
      </c>
      <c r="N1" s="3" t="s">
        <v>42</v>
      </c>
      <c r="O1" s="3" t="s">
        <v>11</v>
      </c>
      <c r="P1" s="29" t="s">
        <v>81</v>
      </c>
      <c r="R1" s="30" t="s">
        <v>184</v>
      </c>
      <c r="S1" t="s">
        <v>188</v>
      </c>
      <c r="T1" t="s">
        <v>189</v>
      </c>
      <c r="U1" t="s">
        <v>190</v>
      </c>
      <c r="V1" t="s">
        <v>191</v>
      </c>
      <c r="W1" t="s">
        <v>192</v>
      </c>
      <c r="X1" t="s">
        <v>193</v>
      </c>
      <c r="Y1" t="s">
        <v>194</v>
      </c>
      <c r="Z1" t="s">
        <v>195</v>
      </c>
      <c r="AA1" t="s">
        <v>196</v>
      </c>
      <c r="AB1" t="s">
        <v>197</v>
      </c>
    </row>
    <row r="2" spans="1:28" hidden="1" x14ac:dyDescent="0.25">
      <c r="A2" s="3" t="s">
        <v>38</v>
      </c>
      <c r="B2" s="3" t="s">
        <v>39</v>
      </c>
      <c r="C2" s="3" t="s">
        <v>9</v>
      </c>
      <c r="D2" s="3" t="s">
        <v>143</v>
      </c>
      <c r="E2" s="11">
        <v>0</v>
      </c>
      <c r="F2" s="3" t="s">
        <v>144</v>
      </c>
      <c r="G2" s="11">
        <v>0</v>
      </c>
      <c r="H2" s="11" t="s">
        <v>187</v>
      </c>
      <c r="I2" s="11" t="s">
        <v>187</v>
      </c>
      <c r="J2" s="11" t="s">
        <v>187</v>
      </c>
      <c r="K2" s="11" t="s">
        <v>187</v>
      </c>
      <c r="L2" s="11" t="s">
        <v>187</v>
      </c>
      <c r="M2" s="11" t="s">
        <v>187</v>
      </c>
      <c r="N2" s="11" t="s">
        <v>187</v>
      </c>
      <c r="O2" s="11" t="s">
        <v>187</v>
      </c>
      <c r="P2" s="3" t="s">
        <v>187</v>
      </c>
      <c r="R2" s="31" t="s">
        <v>38</v>
      </c>
      <c r="S2" s="32">
        <v>0</v>
      </c>
      <c r="T2" s="32">
        <v>0</v>
      </c>
      <c r="U2" s="32">
        <v>2.19</v>
      </c>
      <c r="V2">
        <v>0</v>
      </c>
      <c r="W2">
        <v>0.66</v>
      </c>
      <c r="X2">
        <v>0</v>
      </c>
      <c r="Y2">
        <v>0.53</v>
      </c>
      <c r="Z2">
        <v>0</v>
      </c>
      <c r="AA2">
        <v>1.71</v>
      </c>
      <c r="AB2">
        <v>0</v>
      </c>
    </row>
    <row r="3" spans="1:28" hidden="1" x14ac:dyDescent="0.25">
      <c r="A3" s="3" t="s">
        <v>38</v>
      </c>
      <c r="B3" s="3" t="s">
        <v>39</v>
      </c>
      <c r="C3" s="3" t="s">
        <v>3</v>
      </c>
      <c r="D3" s="3" t="s">
        <v>145</v>
      </c>
      <c r="E3" s="11">
        <v>2.19</v>
      </c>
      <c r="F3" s="3" t="s">
        <v>144</v>
      </c>
      <c r="G3" s="11" t="s">
        <v>187</v>
      </c>
      <c r="H3" s="11" t="s">
        <v>187</v>
      </c>
      <c r="I3" s="11">
        <v>2.19</v>
      </c>
      <c r="J3" s="11" t="s">
        <v>187</v>
      </c>
      <c r="K3" s="11" t="s">
        <v>187</v>
      </c>
      <c r="L3" s="11" t="s">
        <v>187</v>
      </c>
      <c r="M3" s="11" t="s">
        <v>187</v>
      </c>
      <c r="N3" s="11" t="s">
        <v>187</v>
      </c>
      <c r="O3" s="11" t="s">
        <v>187</v>
      </c>
      <c r="P3" s="3" t="s">
        <v>187</v>
      </c>
      <c r="R3" s="31" t="s">
        <v>58</v>
      </c>
      <c r="S3" s="32">
        <v>0</v>
      </c>
      <c r="T3" s="32">
        <v>0</v>
      </c>
      <c r="U3">
        <v>2.31</v>
      </c>
      <c r="V3">
        <v>0</v>
      </c>
      <c r="W3">
        <v>0.49</v>
      </c>
      <c r="X3">
        <v>0</v>
      </c>
      <c r="Y3">
        <v>0.54</v>
      </c>
      <c r="Z3">
        <v>0</v>
      </c>
      <c r="AA3">
        <v>2.5099999999999998</v>
      </c>
      <c r="AB3">
        <v>0</v>
      </c>
    </row>
    <row r="4" spans="1:28" hidden="1" x14ac:dyDescent="0.25">
      <c r="A4" s="3" t="s">
        <v>38</v>
      </c>
      <c r="B4" s="3" t="s">
        <v>39</v>
      </c>
      <c r="C4" s="3" t="s">
        <v>6</v>
      </c>
      <c r="D4" s="3" t="s">
        <v>146</v>
      </c>
      <c r="E4" s="11">
        <v>0.66</v>
      </c>
      <c r="F4" s="3" t="s">
        <v>144</v>
      </c>
      <c r="G4" s="11" t="s">
        <v>187</v>
      </c>
      <c r="H4" s="11" t="s">
        <v>187</v>
      </c>
      <c r="I4" s="11" t="s">
        <v>187</v>
      </c>
      <c r="J4" s="11" t="s">
        <v>187</v>
      </c>
      <c r="K4" s="11">
        <v>0.66</v>
      </c>
      <c r="L4" s="11" t="s">
        <v>187</v>
      </c>
      <c r="M4" s="11" t="s">
        <v>187</v>
      </c>
      <c r="N4" s="11" t="s">
        <v>187</v>
      </c>
      <c r="O4" s="11" t="s">
        <v>187</v>
      </c>
      <c r="P4" s="3" t="s">
        <v>187</v>
      </c>
      <c r="R4" s="31" t="s">
        <v>44</v>
      </c>
      <c r="S4" s="32">
        <v>0</v>
      </c>
      <c r="T4" s="32">
        <v>0</v>
      </c>
      <c r="U4">
        <v>2.2400000000000002</v>
      </c>
      <c r="V4">
        <v>0</v>
      </c>
      <c r="W4">
        <v>0.65</v>
      </c>
      <c r="X4">
        <v>0</v>
      </c>
      <c r="Y4">
        <v>0.56999999999999995</v>
      </c>
      <c r="Z4">
        <v>6.34</v>
      </c>
      <c r="AA4">
        <v>0.67</v>
      </c>
      <c r="AB4">
        <v>0</v>
      </c>
    </row>
    <row r="5" spans="1:28" hidden="1" x14ac:dyDescent="0.25">
      <c r="A5" s="3" t="s">
        <v>38</v>
      </c>
      <c r="B5" s="3" t="s">
        <v>39</v>
      </c>
      <c r="C5" s="3" t="s">
        <v>7</v>
      </c>
      <c r="D5" s="3" t="s">
        <v>147</v>
      </c>
      <c r="E5" s="11">
        <v>0.53</v>
      </c>
      <c r="F5" s="3" t="s">
        <v>144</v>
      </c>
      <c r="G5" s="11" t="s">
        <v>187</v>
      </c>
      <c r="H5" s="11" t="s">
        <v>187</v>
      </c>
      <c r="I5" s="11" t="s">
        <v>187</v>
      </c>
      <c r="J5" s="11" t="s">
        <v>187</v>
      </c>
      <c r="K5" s="11" t="s">
        <v>187</v>
      </c>
      <c r="L5" s="11" t="s">
        <v>187</v>
      </c>
      <c r="M5" s="11">
        <v>0.53</v>
      </c>
      <c r="N5" s="11" t="s">
        <v>187</v>
      </c>
      <c r="O5" s="11" t="s">
        <v>187</v>
      </c>
      <c r="P5" s="3" t="s">
        <v>187</v>
      </c>
      <c r="R5" s="31" t="s">
        <v>40</v>
      </c>
      <c r="S5" s="32">
        <v>0</v>
      </c>
      <c r="T5" s="32">
        <v>0</v>
      </c>
      <c r="U5">
        <v>1.2</v>
      </c>
      <c r="V5">
        <v>0</v>
      </c>
      <c r="W5">
        <v>1.69</v>
      </c>
      <c r="X5">
        <v>0</v>
      </c>
      <c r="Y5">
        <v>0.49</v>
      </c>
      <c r="Z5">
        <v>0</v>
      </c>
      <c r="AA5">
        <v>2.84</v>
      </c>
      <c r="AB5">
        <v>0</v>
      </c>
    </row>
    <row r="6" spans="1:28" hidden="1" x14ac:dyDescent="0.25">
      <c r="A6" s="3" t="s">
        <v>38</v>
      </c>
      <c r="B6" s="3" t="s">
        <v>39</v>
      </c>
      <c r="C6" s="3" t="s">
        <v>11</v>
      </c>
      <c r="D6" s="3" t="s">
        <v>148</v>
      </c>
      <c r="E6" s="11">
        <v>1.71</v>
      </c>
      <c r="F6" s="3" t="s">
        <v>144</v>
      </c>
      <c r="G6" s="11" t="s">
        <v>187</v>
      </c>
      <c r="H6" s="11" t="s">
        <v>187</v>
      </c>
      <c r="I6" s="11" t="s">
        <v>187</v>
      </c>
      <c r="J6" s="11" t="s">
        <v>187</v>
      </c>
      <c r="K6" s="11" t="s">
        <v>187</v>
      </c>
      <c r="L6" s="11" t="s">
        <v>187</v>
      </c>
      <c r="M6" s="11" t="s">
        <v>187</v>
      </c>
      <c r="N6" s="11" t="s">
        <v>187</v>
      </c>
      <c r="O6" s="11">
        <v>1.71</v>
      </c>
      <c r="P6" s="3" t="s">
        <v>187</v>
      </c>
      <c r="R6" s="31" t="s">
        <v>68</v>
      </c>
      <c r="S6" s="32">
        <v>0</v>
      </c>
      <c r="T6" s="32">
        <v>0</v>
      </c>
      <c r="U6">
        <v>2.2999999999999998</v>
      </c>
      <c r="V6">
        <v>0</v>
      </c>
      <c r="W6">
        <v>0.41</v>
      </c>
      <c r="X6">
        <v>0</v>
      </c>
      <c r="Y6">
        <v>0.4</v>
      </c>
      <c r="Z6">
        <v>0</v>
      </c>
      <c r="AA6">
        <v>2.93</v>
      </c>
      <c r="AB6">
        <v>0</v>
      </c>
    </row>
    <row r="7" spans="1:28" hidden="1" x14ac:dyDescent="0.25">
      <c r="A7" s="3" t="s">
        <v>58</v>
      </c>
      <c r="B7" s="3" t="s">
        <v>59</v>
      </c>
      <c r="C7" s="3" t="s">
        <v>9</v>
      </c>
      <c r="D7" s="3" t="s">
        <v>143</v>
      </c>
      <c r="E7" s="11">
        <v>0</v>
      </c>
      <c r="F7" s="3" t="s">
        <v>144</v>
      </c>
      <c r="G7" s="11">
        <v>0</v>
      </c>
      <c r="H7" s="11" t="s">
        <v>187</v>
      </c>
      <c r="I7" s="11" t="s">
        <v>187</v>
      </c>
      <c r="J7" s="11" t="s">
        <v>187</v>
      </c>
      <c r="K7" s="11" t="s">
        <v>187</v>
      </c>
      <c r="L7" s="11" t="s">
        <v>187</v>
      </c>
      <c r="M7" s="11" t="s">
        <v>187</v>
      </c>
      <c r="N7" s="11" t="s">
        <v>187</v>
      </c>
      <c r="O7" s="11" t="s">
        <v>187</v>
      </c>
      <c r="P7" s="3" t="s">
        <v>187</v>
      </c>
      <c r="R7" s="31" t="s">
        <v>72</v>
      </c>
      <c r="S7" s="32">
        <v>0</v>
      </c>
      <c r="T7" s="32">
        <v>0</v>
      </c>
      <c r="U7">
        <v>2.16</v>
      </c>
      <c r="V7">
        <v>0</v>
      </c>
      <c r="W7">
        <v>0.53</v>
      </c>
      <c r="X7">
        <v>0</v>
      </c>
      <c r="Y7">
        <v>0.43</v>
      </c>
      <c r="Z7">
        <v>0</v>
      </c>
      <c r="AA7">
        <v>1.37</v>
      </c>
      <c r="AB7">
        <v>0</v>
      </c>
    </row>
    <row r="8" spans="1:28" hidden="1" x14ac:dyDescent="0.25">
      <c r="A8" s="3" t="s">
        <v>58</v>
      </c>
      <c r="B8" s="3" t="s">
        <v>59</v>
      </c>
      <c r="C8" s="3" t="s">
        <v>3</v>
      </c>
      <c r="D8" s="3" t="s">
        <v>145</v>
      </c>
      <c r="E8" s="11">
        <v>2.31</v>
      </c>
      <c r="F8" s="3" t="s">
        <v>144</v>
      </c>
      <c r="G8" s="11" t="s">
        <v>187</v>
      </c>
      <c r="H8" s="11" t="s">
        <v>187</v>
      </c>
      <c r="I8" s="11">
        <v>2.31</v>
      </c>
      <c r="J8" s="11" t="s">
        <v>187</v>
      </c>
      <c r="K8" s="11" t="s">
        <v>187</v>
      </c>
      <c r="L8" s="11" t="s">
        <v>187</v>
      </c>
      <c r="M8" s="11" t="s">
        <v>187</v>
      </c>
      <c r="N8" s="11" t="s">
        <v>187</v>
      </c>
      <c r="O8" s="11" t="s">
        <v>187</v>
      </c>
      <c r="P8" s="3" t="s">
        <v>187</v>
      </c>
      <c r="R8" s="31" t="s">
        <v>46</v>
      </c>
      <c r="S8" s="32">
        <v>0</v>
      </c>
      <c r="T8" s="32">
        <v>0</v>
      </c>
      <c r="U8">
        <v>2.0299999999999998</v>
      </c>
      <c r="V8">
        <v>0</v>
      </c>
      <c r="W8">
        <v>0.78</v>
      </c>
      <c r="X8">
        <v>0</v>
      </c>
      <c r="Y8">
        <v>0.42</v>
      </c>
      <c r="Z8">
        <v>0</v>
      </c>
      <c r="AA8">
        <v>2.3199999999999998</v>
      </c>
      <c r="AB8">
        <v>0</v>
      </c>
    </row>
    <row r="9" spans="1:28" hidden="1" x14ac:dyDescent="0.25">
      <c r="A9" s="3" t="s">
        <v>58</v>
      </c>
      <c r="B9" s="3" t="s">
        <v>59</v>
      </c>
      <c r="C9" s="3" t="s">
        <v>6</v>
      </c>
      <c r="D9" s="3" t="s">
        <v>146</v>
      </c>
      <c r="E9" s="11">
        <v>0.49</v>
      </c>
      <c r="F9" s="3" t="s">
        <v>144</v>
      </c>
      <c r="G9" s="11" t="s">
        <v>187</v>
      </c>
      <c r="H9" s="11" t="s">
        <v>187</v>
      </c>
      <c r="I9" s="11" t="s">
        <v>187</v>
      </c>
      <c r="J9" s="11" t="s">
        <v>187</v>
      </c>
      <c r="K9" s="11">
        <v>0.49</v>
      </c>
      <c r="L9" s="11" t="s">
        <v>187</v>
      </c>
      <c r="M9" s="11" t="s">
        <v>187</v>
      </c>
      <c r="N9" s="11" t="s">
        <v>187</v>
      </c>
      <c r="O9" s="11" t="s">
        <v>187</v>
      </c>
      <c r="P9" s="3" t="s">
        <v>187</v>
      </c>
      <c r="R9" s="31" t="s">
        <v>24</v>
      </c>
      <c r="S9" s="32">
        <v>0</v>
      </c>
      <c r="T9" s="32">
        <v>0</v>
      </c>
      <c r="U9">
        <v>2.0699999999999998</v>
      </c>
      <c r="V9">
        <v>0</v>
      </c>
      <c r="W9">
        <v>0.6</v>
      </c>
      <c r="X9">
        <v>0</v>
      </c>
      <c r="Y9">
        <v>0.48</v>
      </c>
      <c r="Z9">
        <v>0</v>
      </c>
      <c r="AA9">
        <v>1.51</v>
      </c>
      <c r="AB9">
        <v>0</v>
      </c>
    </row>
    <row r="10" spans="1:28" hidden="1" x14ac:dyDescent="0.25">
      <c r="A10" s="3" t="s">
        <v>58</v>
      </c>
      <c r="B10" s="3" t="s">
        <v>59</v>
      </c>
      <c r="C10" s="3" t="s">
        <v>7</v>
      </c>
      <c r="D10" s="3" t="s">
        <v>147</v>
      </c>
      <c r="E10" s="11">
        <v>0.54</v>
      </c>
      <c r="F10" s="3" t="s">
        <v>144</v>
      </c>
      <c r="G10" s="11" t="s">
        <v>187</v>
      </c>
      <c r="H10" s="11" t="s">
        <v>187</v>
      </c>
      <c r="I10" s="11" t="s">
        <v>187</v>
      </c>
      <c r="J10" s="11" t="s">
        <v>187</v>
      </c>
      <c r="K10" s="11" t="s">
        <v>187</v>
      </c>
      <c r="L10" s="11" t="s">
        <v>187</v>
      </c>
      <c r="M10" s="11">
        <v>0.54</v>
      </c>
      <c r="N10" s="11" t="s">
        <v>187</v>
      </c>
      <c r="O10" s="11" t="s">
        <v>187</v>
      </c>
      <c r="P10" s="3" t="s">
        <v>187</v>
      </c>
      <c r="R10" s="31" t="s">
        <v>74</v>
      </c>
      <c r="S10" s="32">
        <v>0</v>
      </c>
      <c r="T10" s="32">
        <v>0</v>
      </c>
      <c r="U10">
        <v>3</v>
      </c>
      <c r="V10">
        <v>0</v>
      </c>
      <c r="W10">
        <v>0.2</v>
      </c>
      <c r="X10">
        <v>0</v>
      </c>
      <c r="Y10">
        <v>0.54</v>
      </c>
      <c r="Z10">
        <v>0</v>
      </c>
      <c r="AA10">
        <v>2.27</v>
      </c>
      <c r="AB10">
        <v>0</v>
      </c>
    </row>
    <row r="11" spans="1:28" hidden="1" x14ac:dyDescent="0.25">
      <c r="A11" s="3" t="s">
        <v>58</v>
      </c>
      <c r="B11" s="3" t="s">
        <v>59</v>
      </c>
      <c r="C11" s="3" t="s">
        <v>11</v>
      </c>
      <c r="D11" s="3" t="s">
        <v>148</v>
      </c>
      <c r="E11" s="11">
        <v>2.5099999999999998</v>
      </c>
      <c r="F11" s="3" t="s">
        <v>144</v>
      </c>
      <c r="G11" s="11" t="s">
        <v>187</v>
      </c>
      <c r="H11" s="11" t="s">
        <v>187</v>
      </c>
      <c r="I11" s="11" t="s">
        <v>187</v>
      </c>
      <c r="J11" s="11" t="s">
        <v>187</v>
      </c>
      <c r="K11" s="11" t="s">
        <v>187</v>
      </c>
      <c r="L11" s="11" t="s">
        <v>187</v>
      </c>
      <c r="M11" s="11" t="s">
        <v>187</v>
      </c>
      <c r="N11" s="11" t="s">
        <v>187</v>
      </c>
      <c r="O11" s="11">
        <v>2.5099999999999998</v>
      </c>
      <c r="P11" s="3" t="s">
        <v>187</v>
      </c>
      <c r="R11" s="31" t="s">
        <v>92</v>
      </c>
      <c r="S11" s="32">
        <v>0</v>
      </c>
      <c r="T11" s="32">
        <v>0</v>
      </c>
      <c r="U11">
        <v>2.5</v>
      </c>
      <c r="V11">
        <v>0</v>
      </c>
      <c r="W11">
        <v>0.23</v>
      </c>
      <c r="X11">
        <v>0</v>
      </c>
      <c r="Y11">
        <v>0.5</v>
      </c>
      <c r="Z11">
        <v>0</v>
      </c>
      <c r="AA11">
        <v>1.08</v>
      </c>
      <c r="AB11">
        <v>0</v>
      </c>
    </row>
    <row r="12" spans="1:28" hidden="1" x14ac:dyDescent="0.25">
      <c r="A12" s="3" t="s">
        <v>44</v>
      </c>
      <c r="B12" s="3" t="s">
        <v>45</v>
      </c>
      <c r="C12" s="3" t="s">
        <v>9</v>
      </c>
      <c r="D12" s="3" t="s">
        <v>143</v>
      </c>
      <c r="E12" s="11">
        <v>0</v>
      </c>
      <c r="F12" s="3" t="s">
        <v>144</v>
      </c>
      <c r="G12" s="11">
        <v>0</v>
      </c>
      <c r="H12" s="11" t="s">
        <v>187</v>
      </c>
      <c r="I12" s="11" t="s">
        <v>187</v>
      </c>
      <c r="J12" s="11" t="s">
        <v>187</v>
      </c>
      <c r="K12" s="11" t="s">
        <v>187</v>
      </c>
      <c r="L12" s="11" t="s">
        <v>187</v>
      </c>
      <c r="M12" s="11" t="s">
        <v>187</v>
      </c>
      <c r="N12" s="11" t="s">
        <v>187</v>
      </c>
      <c r="O12" s="11" t="s">
        <v>187</v>
      </c>
      <c r="P12" s="3" t="s">
        <v>187</v>
      </c>
      <c r="R12" s="31" t="s">
        <v>12</v>
      </c>
      <c r="S12" s="32">
        <v>0</v>
      </c>
      <c r="T12" s="32">
        <v>0</v>
      </c>
      <c r="U12">
        <v>1.95</v>
      </c>
      <c r="V12">
        <v>0</v>
      </c>
      <c r="W12">
        <v>0.74</v>
      </c>
      <c r="X12">
        <v>0</v>
      </c>
      <c r="Y12">
        <v>1.08</v>
      </c>
      <c r="Z12">
        <v>0</v>
      </c>
      <c r="AA12">
        <v>1.03</v>
      </c>
      <c r="AB12">
        <v>0</v>
      </c>
    </row>
    <row r="13" spans="1:28" hidden="1" x14ac:dyDescent="0.25">
      <c r="A13" s="3" t="s">
        <v>44</v>
      </c>
      <c r="B13" s="3" t="s">
        <v>45</v>
      </c>
      <c r="C13" s="3" t="s">
        <v>3</v>
      </c>
      <c r="D13" s="3" t="s">
        <v>145</v>
      </c>
      <c r="E13" s="11">
        <v>2.2400000000000002</v>
      </c>
      <c r="F13" s="3" t="s">
        <v>144</v>
      </c>
      <c r="G13" s="11" t="s">
        <v>187</v>
      </c>
      <c r="H13" s="11" t="s">
        <v>187</v>
      </c>
      <c r="I13" s="11">
        <v>2.2400000000000002</v>
      </c>
      <c r="J13" s="11" t="s">
        <v>187</v>
      </c>
      <c r="K13" s="11" t="s">
        <v>187</v>
      </c>
      <c r="L13" s="11" t="s">
        <v>187</v>
      </c>
      <c r="M13" s="11" t="s">
        <v>187</v>
      </c>
      <c r="N13" s="11" t="s">
        <v>187</v>
      </c>
      <c r="O13" s="11" t="s">
        <v>187</v>
      </c>
      <c r="P13" s="3" t="s">
        <v>187</v>
      </c>
      <c r="R13" s="31" t="s">
        <v>70</v>
      </c>
      <c r="S13" s="32">
        <v>0</v>
      </c>
      <c r="T13" s="32">
        <v>0</v>
      </c>
      <c r="U13">
        <v>2.5</v>
      </c>
      <c r="V13">
        <v>0</v>
      </c>
      <c r="W13">
        <v>0.06</v>
      </c>
      <c r="X13">
        <v>0</v>
      </c>
      <c r="Y13">
        <v>0.87</v>
      </c>
      <c r="Z13">
        <v>0</v>
      </c>
      <c r="AA13">
        <v>0.98</v>
      </c>
      <c r="AB13">
        <v>0</v>
      </c>
    </row>
    <row r="14" spans="1:28" hidden="1" x14ac:dyDescent="0.25">
      <c r="A14" s="3" t="s">
        <v>44</v>
      </c>
      <c r="B14" s="3" t="s">
        <v>45</v>
      </c>
      <c r="C14" s="3" t="s">
        <v>6</v>
      </c>
      <c r="D14" s="3" t="s">
        <v>146</v>
      </c>
      <c r="E14" s="11">
        <v>0.65</v>
      </c>
      <c r="F14" s="3" t="s">
        <v>144</v>
      </c>
      <c r="G14" s="11" t="s">
        <v>187</v>
      </c>
      <c r="H14" s="11" t="s">
        <v>187</v>
      </c>
      <c r="I14" s="11" t="s">
        <v>187</v>
      </c>
      <c r="J14" s="11" t="s">
        <v>187</v>
      </c>
      <c r="K14" s="11">
        <v>0.65</v>
      </c>
      <c r="L14" s="11" t="s">
        <v>187</v>
      </c>
      <c r="M14" s="11" t="s">
        <v>187</v>
      </c>
      <c r="N14" s="11" t="s">
        <v>187</v>
      </c>
      <c r="O14" s="11" t="s">
        <v>187</v>
      </c>
      <c r="P14" s="3" t="s">
        <v>187</v>
      </c>
      <c r="R14" s="31" t="s">
        <v>34</v>
      </c>
      <c r="S14" s="32">
        <v>0</v>
      </c>
      <c r="T14" s="32">
        <v>0</v>
      </c>
      <c r="U14">
        <v>2.25</v>
      </c>
      <c r="V14">
        <v>0</v>
      </c>
      <c r="W14">
        <v>0.56000000000000005</v>
      </c>
      <c r="X14">
        <v>0</v>
      </c>
      <c r="Y14">
        <v>0.94</v>
      </c>
      <c r="Z14">
        <v>0</v>
      </c>
      <c r="AA14">
        <v>2.37</v>
      </c>
      <c r="AB14">
        <v>0</v>
      </c>
    </row>
    <row r="15" spans="1:28" hidden="1" x14ac:dyDescent="0.25">
      <c r="A15" s="3" t="s">
        <v>44</v>
      </c>
      <c r="B15" s="3" t="s">
        <v>45</v>
      </c>
      <c r="C15" s="3" t="s">
        <v>7</v>
      </c>
      <c r="D15" s="3" t="s">
        <v>147</v>
      </c>
      <c r="E15" s="11">
        <v>0.56999999999999995</v>
      </c>
      <c r="F15" s="3" t="s">
        <v>144</v>
      </c>
      <c r="G15" s="11" t="s">
        <v>187</v>
      </c>
      <c r="H15" s="11" t="s">
        <v>187</v>
      </c>
      <c r="I15" s="11" t="s">
        <v>187</v>
      </c>
      <c r="J15" s="11" t="s">
        <v>187</v>
      </c>
      <c r="K15" s="11" t="s">
        <v>187</v>
      </c>
      <c r="L15" s="11" t="s">
        <v>187</v>
      </c>
      <c r="M15" s="11">
        <v>0.56999999999999995</v>
      </c>
      <c r="N15" s="11" t="s">
        <v>187</v>
      </c>
      <c r="O15" s="11" t="s">
        <v>187</v>
      </c>
      <c r="P15" s="3" t="s">
        <v>187</v>
      </c>
      <c r="R15" s="31" t="s">
        <v>48</v>
      </c>
      <c r="S15" s="32">
        <v>0</v>
      </c>
      <c r="T15" s="32">
        <v>0</v>
      </c>
      <c r="U15">
        <v>2.59</v>
      </c>
      <c r="V15">
        <v>0</v>
      </c>
      <c r="W15">
        <v>0.43</v>
      </c>
      <c r="X15">
        <v>0</v>
      </c>
      <c r="Y15">
        <v>0.79</v>
      </c>
      <c r="Z15">
        <v>0</v>
      </c>
      <c r="AA15">
        <v>0.81</v>
      </c>
      <c r="AB15">
        <v>0</v>
      </c>
    </row>
    <row r="16" spans="1:28" hidden="1" x14ac:dyDescent="0.25">
      <c r="A16" s="3" t="s">
        <v>44</v>
      </c>
      <c r="B16" s="3" t="s">
        <v>45</v>
      </c>
      <c r="C16" s="3" t="s">
        <v>42</v>
      </c>
      <c r="D16" s="3" t="s">
        <v>149</v>
      </c>
      <c r="E16" s="11">
        <v>6.34</v>
      </c>
      <c r="F16" s="3" t="s">
        <v>144</v>
      </c>
      <c r="G16" s="11" t="s">
        <v>187</v>
      </c>
      <c r="H16" s="11" t="s">
        <v>187</v>
      </c>
      <c r="I16" s="11" t="s">
        <v>187</v>
      </c>
      <c r="J16" s="11" t="s">
        <v>187</v>
      </c>
      <c r="K16" s="11" t="s">
        <v>187</v>
      </c>
      <c r="L16" s="11" t="s">
        <v>187</v>
      </c>
      <c r="M16" s="11" t="s">
        <v>187</v>
      </c>
      <c r="N16" s="11">
        <v>6.34</v>
      </c>
      <c r="O16" s="11" t="s">
        <v>187</v>
      </c>
      <c r="P16" s="3" t="s">
        <v>187</v>
      </c>
      <c r="R16" s="31" t="s">
        <v>22</v>
      </c>
      <c r="S16" s="32">
        <v>0</v>
      </c>
      <c r="T16" s="32">
        <v>0</v>
      </c>
      <c r="U16">
        <v>1.56</v>
      </c>
      <c r="V16">
        <v>0</v>
      </c>
      <c r="W16">
        <v>1.41</v>
      </c>
      <c r="X16">
        <v>0</v>
      </c>
      <c r="Y16">
        <v>0.87</v>
      </c>
      <c r="Z16">
        <v>0</v>
      </c>
      <c r="AA16">
        <v>0.75</v>
      </c>
      <c r="AB16">
        <v>0</v>
      </c>
    </row>
    <row r="17" spans="1:28" hidden="1" x14ac:dyDescent="0.25">
      <c r="A17" s="3" t="s">
        <v>44</v>
      </c>
      <c r="B17" s="3" t="s">
        <v>45</v>
      </c>
      <c r="C17" s="3" t="s">
        <v>11</v>
      </c>
      <c r="D17" s="3" t="s">
        <v>148</v>
      </c>
      <c r="E17" s="11">
        <v>0.67</v>
      </c>
      <c r="F17" s="3" t="s">
        <v>144</v>
      </c>
      <c r="G17" s="11" t="s">
        <v>187</v>
      </c>
      <c r="H17" s="11" t="s">
        <v>187</v>
      </c>
      <c r="I17" s="11" t="s">
        <v>187</v>
      </c>
      <c r="J17" s="11" t="s">
        <v>187</v>
      </c>
      <c r="K17" s="11" t="s">
        <v>187</v>
      </c>
      <c r="L17" s="11" t="s">
        <v>187</v>
      </c>
      <c r="M17" s="11" t="s">
        <v>187</v>
      </c>
      <c r="N17" s="11" t="s">
        <v>187</v>
      </c>
      <c r="O17" s="11">
        <v>0.67</v>
      </c>
      <c r="P17" s="3" t="s">
        <v>187</v>
      </c>
      <c r="R17" s="31" t="s">
        <v>32</v>
      </c>
      <c r="S17" s="32">
        <v>0</v>
      </c>
      <c r="T17" s="32">
        <v>0</v>
      </c>
      <c r="U17">
        <v>1.76</v>
      </c>
      <c r="V17">
        <v>0</v>
      </c>
      <c r="W17">
        <v>1.01</v>
      </c>
      <c r="X17">
        <v>0</v>
      </c>
      <c r="Y17">
        <v>0.5</v>
      </c>
      <c r="Z17">
        <v>0</v>
      </c>
      <c r="AA17">
        <v>3.08</v>
      </c>
      <c r="AB17">
        <v>0</v>
      </c>
    </row>
    <row r="18" spans="1:28" hidden="1" x14ac:dyDescent="0.25">
      <c r="A18" s="3" t="s">
        <v>40</v>
      </c>
      <c r="B18" s="3" t="s">
        <v>41</v>
      </c>
      <c r="C18" s="3" t="s">
        <v>9</v>
      </c>
      <c r="D18" s="3" t="s">
        <v>143</v>
      </c>
      <c r="E18" s="11">
        <v>0</v>
      </c>
      <c r="F18" s="3" t="s">
        <v>144</v>
      </c>
      <c r="G18" s="11">
        <v>0</v>
      </c>
      <c r="H18" s="11" t="s">
        <v>187</v>
      </c>
      <c r="I18" s="11" t="s">
        <v>187</v>
      </c>
      <c r="J18" s="11" t="s">
        <v>187</v>
      </c>
      <c r="K18" s="11" t="s">
        <v>187</v>
      </c>
      <c r="L18" s="11" t="s">
        <v>187</v>
      </c>
      <c r="M18" s="11" t="s">
        <v>187</v>
      </c>
      <c r="N18" s="11" t="s">
        <v>187</v>
      </c>
      <c r="O18" s="11" t="s">
        <v>187</v>
      </c>
      <c r="P18" s="3" t="s">
        <v>187</v>
      </c>
      <c r="R18" s="31" t="s">
        <v>66</v>
      </c>
      <c r="S18" s="32">
        <v>0</v>
      </c>
      <c r="T18" s="32">
        <v>0</v>
      </c>
      <c r="U18">
        <v>2.4700000000000002</v>
      </c>
      <c r="V18">
        <v>0</v>
      </c>
      <c r="W18">
        <v>0.23</v>
      </c>
      <c r="X18">
        <v>0</v>
      </c>
      <c r="Y18">
        <v>0.48</v>
      </c>
      <c r="Z18">
        <v>0</v>
      </c>
      <c r="AA18">
        <v>1.03</v>
      </c>
      <c r="AB18">
        <v>0</v>
      </c>
    </row>
    <row r="19" spans="1:28" hidden="1" x14ac:dyDescent="0.25">
      <c r="A19" s="3" t="s">
        <v>40</v>
      </c>
      <c r="B19" s="3" t="s">
        <v>41</v>
      </c>
      <c r="C19" s="3" t="s">
        <v>3</v>
      </c>
      <c r="D19" s="3" t="s">
        <v>145</v>
      </c>
      <c r="E19" s="11">
        <v>1.2</v>
      </c>
      <c r="F19" s="3" t="s">
        <v>144</v>
      </c>
      <c r="G19" s="11" t="s">
        <v>187</v>
      </c>
      <c r="H19" s="11" t="s">
        <v>187</v>
      </c>
      <c r="I19" s="11">
        <v>1.2</v>
      </c>
      <c r="J19" s="11" t="s">
        <v>187</v>
      </c>
      <c r="K19" s="11" t="s">
        <v>187</v>
      </c>
      <c r="L19" s="11" t="s">
        <v>187</v>
      </c>
      <c r="M19" s="11" t="s">
        <v>187</v>
      </c>
      <c r="N19" s="11" t="s">
        <v>187</v>
      </c>
      <c r="O19" s="11" t="s">
        <v>187</v>
      </c>
      <c r="P19" s="3" t="s">
        <v>187</v>
      </c>
      <c r="R19" s="31" t="s">
        <v>28</v>
      </c>
      <c r="S19" s="32">
        <v>0</v>
      </c>
      <c r="T19" s="32">
        <v>0</v>
      </c>
      <c r="U19">
        <v>2.35</v>
      </c>
      <c r="V19">
        <v>0</v>
      </c>
      <c r="W19">
        <v>0.25</v>
      </c>
      <c r="X19">
        <v>0</v>
      </c>
      <c r="Y19">
        <v>1.31</v>
      </c>
      <c r="Z19">
        <v>0</v>
      </c>
      <c r="AA19">
        <v>2.73</v>
      </c>
      <c r="AB19">
        <v>0</v>
      </c>
    </row>
    <row r="20" spans="1:28" hidden="1" x14ac:dyDescent="0.25">
      <c r="A20" s="3" t="s">
        <v>40</v>
      </c>
      <c r="B20" s="3" t="s">
        <v>41</v>
      </c>
      <c r="C20" s="3" t="s">
        <v>6</v>
      </c>
      <c r="D20" s="3" t="s">
        <v>146</v>
      </c>
      <c r="E20" s="11">
        <v>1.69</v>
      </c>
      <c r="F20" s="3" t="s">
        <v>144</v>
      </c>
      <c r="G20" s="11" t="s">
        <v>187</v>
      </c>
      <c r="H20" s="11" t="s">
        <v>187</v>
      </c>
      <c r="I20" s="11" t="s">
        <v>187</v>
      </c>
      <c r="J20" s="11" t="s">
        <v>187</v>
      </c>
      <c r="K20" s="11">
        <v>1.69</v>
      </c>
      <c r="L20" s="11" t="s">
        <v>187</v>
      </c>
      <c r="M20" s="11" t="s">
        <v>187</v>
      </c>
      <c r="N20" s="11" t="s">
        <v>187</v>
      </c>
      <c r="O20" s="11" t="s">
        <v>187</v>
      </c>
      <c r="P20" s="3" t="s">
        <v>187</v>
      </c>
      <c r="R20" s="31" t="s">
        <v>30</v>
      </c>
      <c r="S20" s="32">
        <v>0</v>
      </c>
      <c r="T20" s="32">
        <v>0</v>
      </c>
      <c r="U20">
        <v>2.2999999999999998</v>
      </c>
      <c r="V20">
        <v>0</v>
      </c>
      <c r="W20">
        <v>0.4</v>
      </c>
      <c r="X20">
        <v>0</v>
      </c>
      <c r="Y20">
        <v>0.6</v>
      </c>
      <c r="Z20">
        <v>0</v>
      </c>
      <c r="AA20">
        <v>1.44</v>
      </c>
      <c r="AB20">
        <v>0</v>
      </c>
    </row>
    <row r="21" spans="1:28" hidden="1" x14ac:dyDescent="0.25">
      <c r="A21" s="3" t="s">
        <v>40</v>
      </c>
      <c r="B21" s="3" t="s">
        <v>41</v>
      </c>
      <c r="C21" s="3" t="s">
        <v>7</v>
      </c>
      <c r="D21" s="3" t="s">
        <v>147</v>
      </c>
      <c r="E21" s="11">
        <v>0.49</v>
      </c>
      <c r="F21" s="3" t="s">
        <v>144</v>
      </c>
      <c r="G21" s="11" t="s">
        <v>187</v>
      </c>
      <c r="H21" s="11" t="s">
        <v>187</v>
      </c>
      <c r="I21" s="11" t="s">
        <v>187</v>
      </c>
      <c r="J21" s="11" t="s">
        <v>187</v>
      </c>
      <c r="K21" s="11" t="s">
        <v>187</v>
      </c>
      <c r="L21" s="11" t="s">
        <v>187</v>
      </c>
      <c r="M21" s="11">
        <v>0.49</v>
      </c>
      <c r="N21" s="11" t="s">
        <v>187</v>
      </c>
      <c r="O21" s="11" t="s">
        <v>187</v>
      </c>
      <c r="P21" s="3" t="s">
        <v>187</v>
      </c>
      <c r="R21" s="31" t="s">
        <v>56</v>
      </c>
      <c r="S21" s="32">
        <v>0</v>
      </c>
      <c r="T21" s="32">
        <v>0</v>
      </c>
      <c r="U21">
        <v>2.5299999999999998</v>
      </c>
      <c r="V21">
        <v>0</v>
      </c>
      <c r="W21">
        <v>0.12</v>
      </c>
      <c r="X21">
        <v>0</v>
      </c>
      <c r="Y21">
        <v>1.01</v>
      </c>
      <c r="Z21">
        <v>0</v>
      </c>
      <c r="AA21">
        <v>10.76</v>
      </c>
      <c r="AB21">
        <v>0</v>
      </c>
    </row>
    <row r="22" spans="1:28" hidden="1" x14ac:dyDescent="0.25">
      <c r="A22" s="3" t="s">
        <v>40</v>
      </c>
      <c r="B22" s="3" t="s">
        <v>41</v>
      </c>
      <c r="C22" s="3" t="s">
        <v>11</v>
      </c>
      <c r="D22" s="3" t="s">
        <v>148</v>
      </c>
      <c r="E22" s="11">
        <v>2.84</v>
      </c>
      <c r="F22" s="3" t="s">
        <v>144</v>
      </c>
      <c r="G22" s="11" t="s">
        <v>187</v>
      </c>
      <c r="H22" s="11" t="s">
        <v>187</v>
      </c>
      <c r="I22" s="11" t="s">
        <v>187</v>
      </c>
      <c r="J22" s="11" t="s">
        <v>187</v>
      </c>
      <c r="K22" s="11" t="s">
        <v>187</v>
      </c>
      <c r="L22" s="11" t="s">
        <v>187</v>
      </c>
      <c r="M22" s="11" t="s">
        <v>187</v>
      </c>
      <c r="N22" s="11" t="s">
        <v>187</v>
      </c>
      <c r="O22" s="11">
        <v>2.84</v>
      </c>
      <c r="P22" s="3" t="s">
        <v>187</v>
      </c>
      <c r="R22" s="31" t="s">
        <v>16</v>
      </c>
      <c r="S22" s="32">
        <v>0</v>
      </c>
      <c r="T22" s="32">
        <v>0</v>
      </c>
      <c r="U22">
        <v>2.59</v>
      </c>
      <c r="V22">
        <v>0</v>
      </c>
      <c r="W22">
        <v>0.28000000000000003</v>
      </c>
      <c r="X22">
        <v>0</v>
      </c>
      <c r="Y22">
        <v>2.35</v>
      </c>
      <c r="Z22">
        <v>0</v>
      </c>
      <c r="AA22">
        <v>16.29</v>
      </c>
      <c r="AB22">
        <v>0</v>
      </c>
    </row>
    <row r="23" spans="1:28" hidden="1" x14ac:dyDescent="0.25">
      <c r="A23" s="3" t="s">
        <v>68</v>
      </c>
      <c r="B23" s="3" t="s">
        <v>69</v>
      </c>
      <c r="C23" s="3" t="s">
        <v>9</v>
      </c>
      <c r="D23" s="3" t="s">
        <v>143</v>
      </c>
      <c r="E23" s="11">
        <v>0</v>
      </c>
      <c r="F23" s="3" t="s">
        <v>144</v>
      </c>
      <c r="G23" s="11">
        <v>0</v>
      </c>
      <c r="H23" s="11" t="s">
        <v>187</v>
      </c>
      <c r="I23" s="11" t="s">
        <v>187</v>
      </c>
      <c r="J23" s="11" t="s">
        <v>187</v>
      </c>
      <c r="K23" s="11" t="s">
        <v>187</v>
      </c>
      <c r="L23" s="11" t="s">
        <v>187</v>
      </c>
      <c r="M23" s="11" t="s">
        <v>187</v>
      </c>
      <c r="N23" s="11" t="s">
        <v>187</v>
      </c>
      <c r="O23" s="11" t="s">
        <v>187</v>
      </c>
      <c r="P23" s="3" t="s">
        <v>187</v>
      </c>
      <c r="R23" s="31" t="s">
        <v>36</v>
      </c>
      <c r="S23" s="32">
        <v>0</v>
      </c>
      <c r="T23" s="32">
        <v>0</v>
      </c>
      <c r="U23">
        <v>2.06</v>
      </c>
      <c r="V23">
        <v>0</v>
      </c>
      <c r="W23">
        <v>0.71</v>
      </c>
      <c r="X23">
        <v>0</v>
      </c>
      <c r="Y23">
        <v>1.54</v>
      </c>
      <c r="Z23">
        <v>0</v>
      </c>
      <c r="AA23">
        <v>19.739999999999998</v>
      </c>
      <c r="AB23">
        <v>0</v>
      </c>
    </row>
    <row r="24" spans="1:28" hidden="1" x14ac:dyDescent="0.25">
      <c r="A24" s="3" t="s">
        <v>68</v>
      </c>
      <c r="B24" s="3" t="s">
        <v>69</v>
      </c>
      <c r="C24" s="3" t="s">
        <v>3</v>
      </c>
      <c r="D24" s="3" t="s">
        <v>145</v>
      </c>
      <c r="E24" s="11">
        <v>2.2999999999999998</v>
      </c>
      <c r="F24" s="3" t="s">
        <v>144</v>
      </c>
      <c r="G24" s="11" t="s">
        <v>187</v>
      </c>
      <c r="H24" s="11" t="s">
        <v>187</v>
      </c>
      <c r="I24" s="11">
        <v>2.2999999999999998</v>
      </c>
      <c r="J24" s="11" t="s">
        <v>187</v>
      </c>
      <c r="K24" s="11" t="s">
        <v>187</v>
      </c>
      <c r="L24" s="11" t="s">
        <v>187</v>
      </c>
      <c r="M24" s="11" t="s">
        <v>187</v>
      </c>
      <c r="N24" s="11" t="s">
        <v>187</v>
      </c>
      <c r="O24" s="11" t="s">
        <v>187</v>
      </c>
      <c r="P24" s="3" t="s">
        <v>187</v>
      </c>
      <c r="R24" s="31" t="s">
        <v>64</v>
      </c>
      <c r="S24" s="32">
        <v>0</v>
      </c>
      <c r="T24" s="32">
        <v>0</v>
      </c>
      <c r="U24">
        <v>1.94</v>
      </c>
      <c r="V24">
        <v>0</v>
      </c>
      <c r="W24">
        <v>0.9</v>
      </c>
      <c r="X24">
        <v>0</v>
      </c>
      <c r="Y24">
        <v>3.72</v>
      </c>
      <c r="Z24">
        <v>0</v>
      </c>
      <c r="AA24">
        <v>5.26</v>
      </c>
      <c r="AB24">
        <v>0</v>
      </c>
    </row>
    <row r="25" spans="1:28" hidden="1" x14ac:dyDescent="0.25">
      <c r="A25" s="3" t="s">
        <v>68</v>
      </c>
      <c r="B25" s="3" t="s">
        <v>69</v>
      </c>
      <c r="C25" s="3" t="s">
        <v>6</v>
      </c>
      <c r="D25" s="3" t="s">
        <v>146</v>
      </c>
      <c r="E25" s="11">
        <v>0.41</v>
      </c>
      <c r="F25" s="3" t="s">
        <v>144</v>
      </c>
      <c r="G25" s="11" t="s">
        <v>187</v>
      </c>
      <c r="H25" s="11" t="s">
        <v>187</v>
      </c>
      <c r="I25" s="11" t="s">
        <v>187</v>
      </c>
      <c r="J25" s="11" t="s">
        <v>187</v>
      </c>
      <c r="K25" s="11">
        <v>0.41</v>
      </c>
      <c r="L25" s="11" t="s">
        <v>187</v>
      </c>
      <c r="M25" s="11" t="s">
        <v>187</v>
      </c>
      <c r="N25" s="11" t="s">
        <v>187</v>
      </c>
      <c r="O25" s="11" t="s">
        <v>187</v>
      </c>
      <c r="P25" s="3" t="s">
        <v>187</v>
      </c>
      <c r="R25" s="31" t="s">
        <v>54</v>
      </c>
      <c r="S25" s="32">
        <v>0</v>
      </c>
      <c r="T25" s="32">
        <v>0</v>
      </c>
      <c r="U25">
        <v>2.34</v>
      </c>
      <c r="V25">
        <v>0</v>
      </c>
      <c r="W25">
        <v>0.43</v>
      </c>
      <c r="X25">
        <v>0</v>
      </c>
      <c r="Y25">
        <v>0.51</v>
      </c>
      <c r="Z25">
        <v>0</v>
      </c>
      <c r="AA25">
        <v>4.21</v>
      </c>
      <c r="AB25">
        <v>0</v>
      </c>
    </row>
    <row r="26" spans="1:28" hidden="1" x14ac:dyDescent="0.25">
      <c r="A26" s="3" t="s">
        <v>68</v>
      </c>
      <c r="B26" s="3" t="s">
        <v>69</v>
      </c>
      <c r="C26" s="3" t="s">
        <v>7</v>
      </c>
      <c r="D26" s="3" t="s">
        <v>147</v>
      </c>
      <c r="E26" s="11">
        <v>0.4</v>
      </c>
      <c r="F26" s="3" t="s">
        <v>144</v>
      </c>
      <c r="G26" s="11" t="s">
        <v>187</v>
      </c>
      <c r="H26" s="11" t="s">
        <v>187</v>
      </c>
      <c r="I26" s="11" t="s">
        <v>187</v>
      </c>
      <c r="J26" s="11" t="s">
        <v>187</v>
      </c>
      <c r="K26" s="11" t="s">
        <v>187</v>
      </c>
      <c r="L26" s="11" t="s">
        <v>187</v>
      </c>
      <c r="M26" s="11">
        <v>0.4</v>
      </c>
      <c r="N26" s="11" t="s">
        <v>187</v>
      </c>
      <c r="O26" s="11" t="s">
        <v>187</v>
      </c>
      <c r="P26" s="3" t="s">
        <v>187</v>
      </c>
      <c r="R26" s="31" t="s">
        <v>60</v>
      </c>
      <c r="S26" s="32">
        <v>0</v>
      </c>
      <c r="T26" s="32">
        <v>0</v>
      </c>
      <c r="U26">
        <v>2.37</v>
      </c>
      <c r="V26">
        <v>0</v>
      </c>
      <c r="W26">
        <v>0.47</v>
      </c>
      <c r="X26">
        <v>0</v>
      </c>
      <c r="Y26">
        <v>0.96</v>
      </c>
      <c r="Z26">
        <v>0</v>
      </c>
      <c r="AA26">
        <v>2.44</v>
      </c>
      <c r="AB26">
        <v>0</v>
      </c>
    </row>
    <row r="27" spans="1:28" hidden="1" x14ac:dyDescent="0.25">
      <c r="A27" s="3" t="s">
        <v>68</v>
      </c>
      <c r="B27" s="3" t="s">
        <v>69</v>
      </c>
      <c r="C27" s="3" t="s">
        <v>11</v>
      </c>
      <c r="D27" s="3" t="s">
        <v>148</v>
      </c>
      <c r="E27" s="11">
        <v>2.93</v>
      </c>
      <c r="F27" s="3" t="s">
        <v>144</v>
      </c>
      <c r="G27" s="11" t="s">
        <v>187</v>
      </c>
      <c r="H27" s="11" t="s">
        <v>187</v>
      </c>
      <c r="I27" s="11" t="s">
        <v>187</v>
      </c>
      <c r="J27" s="11" t="s">
        <v>187</v>
      </c>
      <c r="K27" s="11" t="s">
        <v>187</v>
      </c>
      <c r="L27" s="11" t="s">
        <v>187</v>
      </c>
      <c r="M27" s="11" t="s">
        <v>187</v>
      </c>
      <c r="N27" s="11" t="s">
        <v>187</v>
      </c>
      <c r="O27" s="11">
        <v>2.93</v>
      </c>
      <c r="P27" s="3" t="s">
        <v>187</v>
      </c>
      <c r="R27" s="31" t="s">
        <v>52</v>
      </c>
      <c r="S27" s="32">
        <v>0</v>
      </c>
      <c r="T27" s="32">
        <v>0</v>
      </c>
      <c r="U27">
        <v>2.59</v>
      </c>
      <c r="V27">
        <v>0</v>
      </c>
      <c r="W27">
        <v>0.19</v>
      </c>
      <c r="X27">
        <v>0</v>
      </c>
      <c r="Y27">
        <v>0.93</v>
      </c>
      <c r="Z27">
        <v>0</v>
      </c>
      <c r="AA27">
        <v>12.84</v>
      </c>
      <c r="AB27">
        <v>0</v>
      </c>
    </row>
    <row r="28" spans="1:28" hidden="1" x14ac:dyDescent="0.25">
      <c r="A28" s="3" t="s">
        <v>72</v>
      </c>
      <c r="B28" s="3" t="s">
        <v>73</v>
      </c>
      <c r="C28" s="3" t="s">
        <v>9</v>
      </c>
      <c r="D28" s="3" t="s">
        <v>143</v>
      </c>
      <c r="E28" s="11">
        <v>0</v>
      </c>
      <c r="F28" s="3" t="s">
        <v>144</v>
      </c>
      <c r="G28" s="11">
        <v>0</v>
      </c>
      <c r="H28" s="11" t="s">
        <v>187</v>
      </c>
      <c r="I28" s="11" t="s">
        <v>187</v>
      </c>
      <c r="J28" s="11" t="s">
        <v>187</v>
      </c>
      <c r="K28" s="11" t="s">
        <v>187</v>
      </c>
      <c r="L28" s="11" t="s">
        <v>187</v>
      </c>
      <c r="M28" s="11" t="s">
        <v>187</v>
      </c>
      <c r="N28" s="11" t="s">
        <v>187</v>
      </c>
      <c r="O28" s="11" t="s">
        <v>187</v>
      </c>
      <c r="P28" s="3" t="s">
        <v>187</v>
      </c>
      <c r="R28" s="31" t="s">
        <v>18</v>
      </c>
      <c r="S28" s="32">
        <v>0</v>
      </c>
      <c r="T28" s="32">
        <v>0</v>
      </c>
      <c r="U28">
        <v>1.46</v>
      </c>
      <c r="V28">
        <v>0</v>
      </c>
      <c r="W28">
        <v>1.1599999999999999</v>
      </c>
      <c r="X28">
        <v>0</v>
      </c>
      <c r="Y28">
        <v>0.85</v>
      </c>
      <c r="Z28">
        <v>0</v>
      </c>
      <c r="AA28">
        <v>2.3199999999999998</v>
      </c>
      <c r="AB28">
        <v>0</v>
      </c>
    </row>
    <row r="29" spans="1:28" hidden="1" x14ac:dyDescent="0.25">
      <c r="A29" s="3" t="s">
        <v>72</v>
      </c>
      <c r="B29" s="3" t="s">
        <v>73</v>
      </c>
      <c r="C29" s="3" t="s">
        <v>3</v>
      </c>
      <c r="D29" s="3" t="s">
        <v>145</v>
      </c>
      <c r="E29" s="11">
        <v>2.16</v>
      </c>
      <c r="F29" s="3" t="s">
        <v>144</v>
      </c>
      <c r="G29" s="11" t="s">
        <v>187</v>
      </c>
      <c r="H29" s="11" t="s">
        <v>187</v>
      </c>
      <c r="I29" s="11">
        <v>2.16</v>
      </c>
      <c r="J29" s="11" t="s">
        <v>187</v>
      </c>
      <c r="K29" s="11" t="s">
        <v>187</v>
      </c>
      <c r="L29" s="11" t="s">
        <v>187</v>
      </c>
      <c r="M29" s="11" t="s">
        <v>187</v>
      </c>
      <c r="N29" s="11" t="s">
        <v>187</v>
      </c>
      <c r="O29" s="11" t="s">
        <v>187</v>
      </c>
      <c r="P29" s="3" t="s">
        <v>187</v>
      </c>
      <c r="R29" s="31" t="s">
        <v>82</v>
      </c>
      <c r="S29" s="32">
        <v>0</v>
      </c>
      <c r="T29" s="32">
        <v>0</v>
      </c>
      <c r="U29">
        <v>2.2200000000000002</v>
      </c>
      <c r="V29">
        <v>0</v>
      </c>
      <c r="W29">
        <v>0.44</v>
      </c>
      <c r="X29">
        <v>0</v>
      </c>
      <c r="Y29">
        <v>0.39</v>
      </c>
      <c r="Z29">
        <v>0</v>
      </c>
      <c r="AA29">
        <v>0.48</v>
      </c>
      <c r="AB29">
        <v>0</v>
      </c>
    </row>
    <row r="30" spans="1:28" hidden="1" x14ac:dyDescent="0.25">
      <c r="A30" s="3" t="s">
        <v>72</v>
      </c>
      <c r="B30" s="3" t="s">
        <v>73</v>
      </c>
      <c r="C30" s="3" t="s">
        <v>6</v>
      </c>
      <c r="D30" s="3" t="s">
        <v>146</v>
      </c>
      <c r="E30" s="11">
        <v>0.53</v>
      </c>
      <c r="F30" s="3" t="s">
        <v>144</v>
      </c>
      <c r="G30" s="11" t="s">
        <v>187</v>
      </c>
      <c r="H30" s="11" t="s">
        <v>187</v>
      </c>
      <c r="I30" s="11" t="s">
        <v>187</v>
      </c>
      <c r="J30" s="11" t="s">
        <v>187</v>
      </c>
      <c r="K30" s="11">
        <v>0.53</v>
      </c>
      <c r="L30" s="11" t="s">
        <v>187</v>
      </c>
      <c r="M30" s="11" t="s">
        <v>187</v>
      </c>
      <c r="N30" s="11" t="s">
        <v>187</v>
      </c>
      <c r="O30" s="11" t="s">
        <v>187</v>
      </c>
      <c r="P30" s="3" t="s">
        <v>187</v>
      </c>
      <c r="R30" s="31" t="s">
        <v>20</v>
      </c>
      <c r="S30" s="32">
        <v>0</v>
      </c>
      <c r="T30" s="32">
        <v>0</v>
      </c>
      <c r="U30">
        <v>2.4700000000000002</v>
      </c>
      <c r="V30">
        <v>0</v>
      </c>
      <c r="W30">
        <v>0.23</v>
      </c>
      <c r="X30">
        <v>0</v>
      </c>
      <c r="Y30">
        <v>0.65</v>
      </c>
      <c r="Z30">
        <v>0</v>
      </c>
      <c r="AA30">
        <v>2.0299999999999998</v>
      </c>
      <c r="AB30">
        <v>0</v>
      </c>
    </row>
    <row r="31" spans="1:28" hidden="1" x14ac:dyDescent="0.25">
      <c r="A31" s="3" t="s">
        <v>72</v>
      </c>
      <c r="B31" s="3" t="s">
        <v>73</v>
      </c>
      <c r="C31" s="3" t="s">
        <v>7</v>
      </c>
      <c r="D31" s="3" t="s">
        <v>147</v>
      </c>
      <c r="E31" s="11">
        <v>0.43</v>
      </c>
      <c r="F31" s="3" t="s">
        <v>144</v>
      </c>
      <c r="G31" s="11" t="s">
        <v>187</v>
      </c>
      <c r="H31" s="11" t="s">
        <v>187</v>
      </c>
      <c r="I31" s="11" t="s">
        <v>187</v>
      </c>
      <c r="J31" s="11" t="s">
        <v>187</v>
      </c>
      <c r="K31" s="11" t="s">
        <v>187</v>
      </c>
      <c r="L31" s="11" t="s">
        <v>187</v>
      </c>
      <c r="M31" s="11">
        <v>0.43</v>
      </c>
      <c r="N31" s="11" t="s">
        <v>187</v>
      </c>
      <c r="O31" s="11" t="s">
        <v>187</v>
      </c>
      <c r="P31" s="3" t="s">
        <v>187</v>
      </c>
      <c r="R31" s="31" t="s">
        <v>14</v>
      </c>
      <c r="S31" s="32">
        <v>0</v>
      </c>
      <c r="T31" s="32">
        <v>0</v>
      </c>
      <c r="U31">
        <v>0</v>
      </c>
      <c r="V31">
        <v>3.06</v>
      </c>
      <c r="W31">
        <v>0</v>
      </c>
      <c r="X31">
        <v>0.34</v>
      </c>
      <c r="Y31">
        <v>0</v>
      </c>
      <c r="Z31">
        <v>3.4</v>
      </c>
      <c r="AA31">
        <v>0</v>
      </c>
      <c r="AB31">
        <v>2.72</v>
      </c>
    </row>
    <row r="32" spans="1:28" hidden="1" x14ac:dyDescent="0.25">
      <c r="A32" s="3" t="s">
        <v>72</v>
      </c>
      <c r="B32" s="3" t="s">
        <v>73</v>
      </c>
      <c r="C32" s="3" t="s">
        <v>11</v>
      </c>
      <c r="D32" s="3" t="s">
        <v>148</v>
      </c>
      <c r="E32" s="11">
        <v>1.37</v>
      </c>
      <c r="F32" s="3" t="s">
        <v>144</v>
      </c>
      <c r="G32" s="11" t="s">
        <v>187</v>
      </c>
      <c r="H32" s="11" t="s">
        <v>187</v>
      </c>
      <c r="I32" s="11" t="s">
        <v>187</v>
      </c>
      <c r="J32" s="11" t="s">
        <v>187</v>
      </c>
      <c r="K32" s="11" t="s">
        <v>187</v>
      </c>
      <c r="L32" s="11" t="s">
        <v>187</v>
      </c>
      <c r="M32" s="11" t="s">
        <v>187</v>
      </c>
      <c r="N32" s="11" t="s">
        <v>187</v>
      </c>
      <c r="O32" s="11">
        <v>1.37</v>
      </c>
      <c r="P32" s="3" t="s">
        <v>187</v>
      </c>
      <c r="R32" s="31" t="s">
        <v>50</v>
      </c>
      <c r="S32" s="32">
        <v>0</v>
      </c>
      <c r="T32" s="32">
        <v>0</v>
      </c>
      <c r="U32">
        <v>1.6</v>
      </c>
      <c r="V32">
        <v>0</v>
      </c>
      <c r="W32">
        <v>1.07</v>
      </c>
      <c r="X32">
        <v>0</v>
      </c>
      <c r="Y32">
        <v>0.95</v>
      </c>
      <c r="Z32">
        <v>0</v>
      </c>
      <c r="AA32">
        <v>2.59</v>
      </c>
      <c r="AB32">
        <v>0</v>
      </c>
    </row>
    <row r="33" spans="1:28" hidden="1" x14ac:dyDescent="0.25">
      <c r="A33" s="3" t="s">
        <v>46</v>
      </c>
      <c r="B33" s="3" t="s">
        <v>47</v>
      </c>
      <c r="C33" s="3" t="s">
        <v>9</v>
      </c>
      <c r="D33" s="3" t="s">
        <v>143</v>
      </c>
      <c r="E33" s="11">
        <v>0</v>
      </c>
      <c r="F33" s="3" t="s">
        <v>144</v>
      </c>
      <c r="G33" s="11">
        <v>0</v>
      </c>
      <c r="H33" s="11" t="s">
        <v>187</v>
      </c>
      <c r="I33" s="11" t="s">
        <v>187</v>
      </c>
      <c r="J33" s="11" t="s">
        <v>187</v>
      </c>
      <c r="K33" s="11" t="s">
        <v>187</v>
      </c>
      <c r="L33" s="11" t="s">
        <v>187</v>
      </c>
      <c r="M33" s="11" t="s">
        <v>187</v>
      </c>
      <c r="N33" s="11" t="s">
        <v>187</v>
      </c>
      <c r="O33" s="11" t="s">
        <v>187</v>
      </c>
      <c r="P33" s="3" t="s">
        <v>187</v>
      </c>
      <c r="R33" s="31" t="s">
        <v>84</v>
      </c>
      <c r="S33" s="32">
        <v>0</v>
      </c>
      <c r="T33" s="32">
        <v>0</v>
      </c>
      <c r="U33">
        <v>2.12</v>
      </c>
      <c r="V33">
        <v>0</v>
      </c>
      <c r="W33">
        <v>0.56000000000000005</v>
      </c>
      <c r="X33">
        <v>0</v>
      </c>
      <c r="Y33">
        <v>0.42</v>
      </c>
      <c r="Z33">
        <v>0</v>
      </c>
      <c r="AA33">
        <v>1.54</v>
      </c>
      <c r="AB33">
        <v>0</v>
      </c>
    </row>
    <row r="34" spans="1:28" hidden="1" x14ac:dyDescent="0.25">
      <c r="A34" s="3" t="s">
        <v>46</v>
      </c>
      <c r="B34" s="3" t="s">
        <v>47</v>
      </c>
      <c r="C34" s="3" t="s">
        <v>3</v>
      </c>
      <c r="D34" s="3" t="s">
        <v>145</v>
      </c>
      <c r="E34" s="11">
        <v>2.0299999999999998</v>
      </c>
      <c r="F34" s="3" t="s">
        <v>144</v>
      </c>
      <c r="G34" s="11" t="s">
        <v>187</v>
      </c>
      <c r="H34" s="11" t="s">
        <v>187</v>
      </c>
      <c r="I34" s="11">
        <v>2.0299999999999998</v>
      </c>
      <c r="J34" s="11" t="s">
        <v>187</v>
      </c>
      <c r="K34" s="11" t="s">
        <v>187</v>
      </c>
      <c r="L34" s="11" t="s">
        <v>187</v>
      </c>
      <c r="M34" s="11" t="s">
        <v>187</v>
      </c>
      <c r="N34" s="11" t="s">
        <v>187</v>
      </c>
      <c r="O34" s="11" t="s">
        <v>187</v>
      </c>
      <c r="P34" s="3" t="s">
        <v>187</v>
      </c>
      <c r="R34" s="31" t="s">
        <v>26</v>
      </c>
      <c r="S34" s="32">
        <v>0</v>
      </c>
      <c r="T34" s="32">
        <v>0</v>
      </c>
      <c r="U34">
        <v>2.31</v>
      </c>
      <c r="V34">
        <v>0</v>
      </c>
      <c r="W34">
        <v>0.2</v>
      </c>
      <c r="X34">
        <v>0</v>
      </c>
      <c r="Y34">
        <v>0.31</v>
      </c>
      <c r="Z34">
        <v>0</v>
      </c>
      <c r="AA34">
        <v>1.25</v>
      </c>
      <c r="AB34">
        <v>0</v>
      </c>
    </row>
    <row r="35" spans="1:28" hidden="1" x14ac:dyDescent="0.25">
      <c r="A35" s="3" t="s">
        <v>46</v>
      </c>
      <c r="B35" s="3" t="s">
        <v>47</v>
      </c>
      <c r="C35" s="3" t="s">
        <v>6</v>
      </c>
      <c r="D35" s="3" t="s">
        <v>146</v>
      </c>
      <c r="E35" s="11">
        <v>0.78</v>
      </c>
      <c r="F35" s="3" t="s">
        <v>144</v>
      </c>
      <c r="G35" s="11" t="s">
        <v>187</v>
      </c>
      <c r="H35" s="11" t="s">
        <v>187</v>
      </c>
      <c r="I35" s="11" t="s">
        <v>187</v>
      </c>
      <c r="J35" s="11" t="s">
        <v>187</v>
      </c>
      <c r="K35" s="11">
        <v>0.78</v>
      </c>
      <c r="L35" s="11" t="s">
        <v>187</v>
      </c>
      <c r="M35" s="11" t="s">
        <v>187</v>
      </c>
      <c r="N35" s="11" t="s">
        <v>187</v>
      </c>
      <c r="O35" s="11" t="s">
        <v>187</v>
      </c>
      <c r="P35" s="3" t="s">
        <v>187</v>
      </c>
      <c r="R35" s="31" t="s">
        <v>90</v>
      </c>
      <c r="S35" s="32">
        <v>0</v>
      </c>
      <c r="T35" s="32">
        <v>0</v>
      </c>
      <c r="U35">
        <v>2.2999999999999998</v>
      </c>
      <c r="V35">
        <v>0</v>
      </c>
      <c r="W35">
        <v>0.46</v>
      </c>
      <c r="X35">
        <v>0</v>
      </c>
      <c r="Y35">
        <v>1.3</v>
      </c>
      <c r="Z35">
        <v>0</v>
      </c>
      <c r="AA35">
        <v>3.35</v>
      </c>
      <c r="AB35">
        <v>0</v>
      </c>
    </row>
    <row r="36" spans="1:28" hidden="1" x14ac:dyDescent="0.25">
      <c r="A36" s="3" t="s">
        <v>46</v>
      </c>
      <c r="B36" s="3" t="s">
        <v>47</v>
      </c>
      <c r="C36" s="3" t="s">
        <v>7</v>
      </c>
      <c r="D36" s="3" t="s">
        <v>147</v>
      </c>
      <c r="E36" s="11">
        <v>0.42</v>
      </c>
      <c r="F36" s="3" t="s">
        <v>144</v>
      </c>
      <c r="G36" s="11" t="s">
        <v>187</v>
      </c>
      <c r="H36" s="11" t="s">
        <v>187</v>
      </c>
      <c r="I36" s="11" t="s">
        <v>187</v>
      </c>
      <c r="J36" s="11" t="s">
        <v>187</v>
      </c>
      <c r="K36" s="11" t="s">
        <v>187</v>
      </c>
      <c r="L36" s="11" t="s">
        <v>187</v>
      </c>
      <c r="M36" s="11">
        <v>0.42</v>
      </c>
      <c r="N36" s="11" t="s">
        <v>187</v>
      </c>
      <c r="O36" s="11" t="s">
        <v>187</v>
      </c>
      <c r="P36" s="3" t="s">
        <v>187</v>
      </c>
      <c r="R36" s="31" t="s">
        <v>86</v>
      </c>
      <c r="S36" s="32">
        <v>0</v>
      </c>
      <c r="T36" s="32">
        <v>0</v>
      </c>
      <c r="U36">
        <v>2.63</v>
      </c>
      <c r="V36">
        <v>0</v>
      </c>
      <c r="W36">
        <v>0.16</v>
      </c>
      <c r="X36">
        <v>0</v>
      </c>
      <c r="Y36">
        <v>0.32</v>
      </c>
      <c r="Z36">
        <v>0</v>
      </c>
      <c r="AA36">
        <v>0.2</v>
      </c>
      <c r="AB36">
        <v>0</v>
      </c>
    </row>
    <row r="37" spans="1:28" hidden="1" x14ac:dyDescent="0.25">
      <c r="A37" s="3" t="s">
        <v>46</v>
      </c>
      <c r="B37" s="3" t="s">
        <v>47</v>
      </c>
      <c r="C37" s="3" t="s">
        <v>11</v>
      </c>
      <c r="D37" s="3" t="s">
        <v>148</v>
      </c>
      <c r="E37" s="11">
        <v>2.3199999999999998</v>
      </c>
      <c r="F37" s="3" t="s">
        <v>144</v>
      </c>
      <c r="G37" s="11" t="s">
        <v>187</v>
      </c>
      <c r="H37" s="11" t="s">
        <v>187</v>
      </c>
      <c r="I37" s="11" t="s">
        <v>187</v>
      </c>
      <c r="J37" s="11" t="s">
        <v>187</v>
      </c>
      <c r="K37" s="11" t="s">
        <v>187</v>
      </c>
      <c r="L37" s="11" t="s">
        <v>187</v>
      </c>
      <c r="M37" s="11" t="s">
        <v>187</v>
      </c>
      <c r="N37" s="11" t="s">
        <v>187</v>
      </c>
      <c r="O37" s="11">
        <v>2.3199999999999998</v>
      </c>
      <c r="P37" s="3" t="s">
        <v>187</v>
      </c>
      <c r="R37" s="31" t="s">
        <v>62</v>
      </c>
      <c r="S37" s="32">
        <v>0</v>
      </c>
      <c r="T37" s="32">
        <v>0</v>
      </c>
      <c r="U37">
        <v>1.25</v>
      </c>
      <c r="V37">
        <v>0</v>
      </c>
      <c r="W37">
        <v>1.56</v>
      </c>
      <c r="X37">
        <v>0</v>
      </c>
      <c r="Y37">
        <v>0</v>
      </c>
      <c r="Z37">
        <v>2.35</v>
      </c>
      <c r="AA37">
        <v>0</v>
      </c>
      <c r="AB37">
        <v>1.81</v>
      </c>
    </row>
    <row r="38" spans="1:28" hidden="1" x14ac:dyDescent="0.25">
      <c r="A38" s="3" t="s">
        <v>24</v>
      </c>
      <c r="B38" s="3" t="s">
        <v>25</v>
      </c>
      <c r="C38" s="3" t="s">
        <v>9</v>
      </c>
      <c r="D38" s="3" t="s">
        <v>143</v>
      </c>
      <c r="E38" s="11">
        <v>0</v>
      </c>
      <c r="F38" s="3" t="s">
        <v>144</v>
      </c>
      <c r="G38" s="11">
        <v>0</v>
      </c>
      <c r="H38" s="11" t="s">
        <v>187</v>
      </c>
      <c r="I38" s="11" t="s">
        <v>187</v>
      </c>
      <c r="J38" s="11" t="s">
        <v>187</v>
      </c>
      <c r="K38" s="11" t="s">
        <v>187</v>
      </c>
      <c r="L38" s="11" t="s">
        <v>187</v>
      </c>
      <c r="M38" s="11" t="s">
        <v>187</v>
      </c>
      <c r="N38" s="11" t="s">
        <v>187</v>
      </c>
      <c r="O38" s="11" t="s">
        <v>187</v>
      </c>
      <c r="P38" s="3" t="s">
        <v>187</v>
      </c>
      <c r="R38" s="31" t="s">
        <v>185</v>
      </c>
      <c r="S38" s="32"/>
      <c r="T38"/>
      <c r="U38"/>
      <c r="V38"/>
      <c r="W38"/>
      <c r="X38"/>
      <c r="Y38"/>
      <c r="Z38"/>
      <c r="AA38"/>
      <c r="AB38"/>
    </row>
    <row r="39" spans="1:28" hidden="1" x14ac:dyDescent="0.25">
      <c r="A39" s="3" t="s">
        <v>24</v>
      </c>
      <c r="B39" s="3" t="s">
        <v>25</v>
      </c>
      <c r="C39" s="3" t="s">
        <v>3</v>
      </c>
      <c r="D39" s="3" t="s">
        <v>145</v>
      </c>
      <c r="E39" s="11">
        <v>2.0699999999999998</v>
      </c>
      <c r="F39" s="3" t="s">
        <v>144</v>
      </c>
      <c r="G39" s="11" t="s">
        <v>187</v>
      </c>
      <c r="H39" s="11" t="s">
        <v>187</v>
      </c>
      <c r="I39" s="11">
        <v>2.0699999999999998</v>
      </c>
      <c r="J39" s="11" t="s">
        <v>187</v>
      </c>
      <c r="K39" s="11" t="s">
        <v>187</v>
      </c>
      <c r="L39" s="11" t="s">
        <v>187</v>
      </c>
      <c r="M39" s="11" t="s">
        <v>187</v>
      </c>
      <c r="N39" s="11" t="s">
        <v>187</v>
      </c>
      <c r="O39" s="11" t="s">
        <v>187</v>
      </c>
      <c r="P39" s="3" t="s">
        <v>187</v>
      </c>
      <c r="R39" s="31" t="s">
        <v>186</v>
      </c>
      <c r="S39" s="32">
        <v>0</v>
      </c>
      <c r="T39" s="32">
        <v>0</v>
      </c>
      <c r="U39" s="32">
        <v>76.509999999999991</v>
      </c>
      <c r="V39" s="32">
        <v>3.06</v>
      </c>
      <c r="W39" s="32">
        <v>20.269999999999996</v>
      </c>
      <c r="X39" s="32">
        <v>0.34</v>
      </c>
      <c r="Y39" s="32">
        <v>28.550000000000004</v>
      </c>
      <c r="Z39" s="32">
        <v>12.09</v>
      </c>
      <c r="AA39" s="32">
        <v>118.73</v>
      </c>
      <c r="AB39" s="32">
        <v>4.53</v>
      </c>
    </row>
    <row r="40" spans="1:28" hidden="1" x14ac:dyDescent="0.25">
      <c r="A40" s="3" t="s">
        <v>24</v>
      </c>
      <c r="B40" s="3" t="s">
        <v>25</v>
      </c>
      <c r="C40" s="3" t="s">
        <v>6</v>
      </c>
      <c r="D40" s="3" t="s">
        <v>146</v>
      </c>
      <c r="E40" s="11">
        <v>0.6</v>
      </c>
      <c r="F40" s="3" t="s">
        <v>144</v>
      </c>
      <c r="G40" s="11" t="s">
        <v>187</v>
      </c>
      <c r="H40" s="11" t="s">
        <v>187</v>
      </c>
      <c r="I40" s="11" t="s">
        <v>187</v>
      </c>
      <c r="J40" s="11" t="s">
        <v>187</v>
      </c>
      <c r="K40" s="11">
        <v>0.6</v>
      </c>
      <c r="L40" s="11" t="s">
        <v>187</v>
      </c>
      <c r="M40" s="11" t="s">
        <v>187</v>
      </c>
      <c r="N40" s="11" t="s">
        <v>187</v>
      </c>
      <c r="O40" s="11" t="s">
        <v>187</v>
      </c>
      <c r="P40" s="3" t="s">
        <v>187</v>
      </c>
      <c r="R40"/>
      <c r="S40"/>
      <c r="T40"/>
      <c r="U40"/>
      <c r="V40"/>
      <c r="W40"/>
      <c r="X40"/>
      <c r="Y40"/>
    </row>
    <row r="41" spans="1:28" hidden="1" x14ac:dyDescent="0.25">
      <c r="A41" s="3" t="s">
        <v>24</v>
      </c>
      <c r="B41" s="3" t="s">
        <v>25</v>
      </c>
      <c r="C41" s="3" t="s">
        <v>7</v>
      </c>
      <c r="D41" s="3" t="s">
        <v>147</v>
      </c>
      <c r="E41" s="11">
        <v>0.48</v>
      </c>
      <c r="F41" s="3" t="s">
        <v>144</v>
      </c>
      <c r="G41" s="11" t="s">
        <v>187</v>
      </c>
      <c r="H41" s="11" t="s">
        <v>187</v>
      </c>
      <c r="I41" s="11" t="s">
        <v>187</v>
      </c>
      <c r="J41" s="11" t="s">
        <v>187</v>
      </c>
      <c r="K41" s="11" t="s">
        <v>187</v>
      </c>
      <c r="L41" s="11" t="s">
        <v>187</v>
      </c>
      <c r="M41" s="11">
        <v>0.48</v>
      </c>
      <c r="N41" s="11" t="s">
        <v>187</v>
      </c>
      <c r="O41" s="11" t="s">
        <v>187</v>
      </c>
      <c r="P41" s="3" t="s">
        <v>187</v>
      </c>
      <c r="R41"/>
      <c r="S41"/>
      <c r="T41"/>
      <c r="U41"/>
      <c r="V41"/>
      <c r="W41"/>
      <c r="X41"/>
      <c r="Y41"/>
    </row>
    <row r="42" spans="1:28" hidden="1" x14ac:dyDescent="0.25">
      <c r="A42" s="3" t="s">
        <v>24</v>
      </c>
      <c r="B42" s="3" t="s">
        <v>25</v>
      </c>
      <c r="C42" s="3" t="s">
        <v>11</v>
      </c>
      <c r="D42" s="3" t="s">
        <v>148</v>
      </c>
      <c r="E42" s="11">
        <v>1.51</v>
      </c>
      <c r="F42" s="3" t="s">
        <v>144</v>
      </c>
      <c r="G42" s="11" t="s">
        <v>187</v>
      </c>
      <c r="H42" s="11" t="s">
        <v>187</v>
      </c>
      <c r="I42" s="11" t="s">
        <v>187</v>
      </c>
      <c r="J42" s="11" t="s">
        <v>187</v>
      </c>
      <c r="K42" s="11" t="s">
        <v>187</v>
      </c>
      <c r="L42" s="11" t="s">
        <v>187</v>
      </c>
      <c r="M42" s="11" t="s">
        <v>187</v>
      </c>
      <c r="N42" s="11" t="s">
        <v>187</v>
      </c>
      <c r="O42" s="11">
        <v>1.51</v>
      </c>
      <c r="P42" s="3" t="s">
        <v>187</v>
      </c>
      <c r="R42"/>
      <c r="S42"/>
      <c r="T42"/>
      <c r="U42"/>
      <c r="V42"/>
      <c r="W42"/>
      <c r="X42"/>
      <c r="Y42"/>
    </row>
    <row r="43" spans="1:28" hidden="1" x14ac:dyDescent="0.25">
      <c r="A43" s="3" t="s">
        <v>74</v>
      </c>
      <c r="B43" s="3" t="s">
        <v>75</v>
      </c>
      <c r="C43" s="3" t="s">
        <v>9</v>
      </c>
      <c r="D43" s="3" t="s">
        <v>143</v>
      </c>
      <c r="E43" s="11">
        <v>0</v>
      </c>
      <c r="F43" s="3" t="s">
        <v>144</v>
      </c>
      <c r="G43" s="11">
        <v>0</v>
      </c>
      <c r="H43" s="11" t="s">
        <v>187</v>
      </c>
      <c r="I43" s="11" t="s">
        <v>187</v>
      </c>
      <c r="J43" s="11" t="s">
        <v>187</v>
      </c>
      <c r="K43" s="11" t="s">
        <v>187</v>
      </c>
      <c r="L43" s="11" t="s">
        <v>187</v>
      </c>
      <c r="M43" s="11" t="s">
        <v>187</v>
      </c>
      <c r="N43" s="11" t="s">
        <v>187</v>
      </c>
      <c r="O43" s="11" t="s">
        <v>187</v>
      </c>
      <c r="P43" s="3" t="s">
        <v>187</v>
      </c>
      <c r="R43"/>
      <c r="S43"/>
      <c r="T43"/>
      <c r="U43"/>
      <c r="V43"/>
      <c r="W43"/>
      <c r="X43"/>
      <c r="Y43"/>
    </row>
    <row r="44" spans="1:28" hidden="1" x14ac:dyDescent="0.25">
      <c r="A44" s="3" t="s">
        <v>74</v>
      </c>
      <c r="B44" s="3" t="s">
        <v>75</v>
      </c>
      <c r="C44" s="3" t="s">
        <v>3</v>
      </c>
      <c r="D44" s="3" t="s">
        <v>145</v>
      </c>
      <c r="E44" s="11">
        <v>3</v>
      </c>
      <c r="F44" s="3" t="s">
        <v>144</v>
      </c>
      <c r="G44" s="11" t="s">
        <v>187</v>
      </c>
      <c r="H44" s="11" t="s">
        <v>187</v>
      </c>
      <c r="I44" s="11">
        <v>3</v>
      </c>
      <c r="J44" s="11" t="s">
        <v>187</v>
      </c>
      <c r="K44" s="11" t="s">
        <v>187</v>
      </c>
      <c r="L44" s="11" t="s">
        <v>187</v>
      </c>
      <c r="M44" s="11" t="s">
        <v>187</v>
      </c>
      <c r="N44" s="11" t="s">
        <v>187</v>
      </c>
      <c r="O44" s="11" t="s">
        <v>187</v>
      </c>
      <c r="P44" s="3" t="s">
        <v>187</v>
      </c>
      <c r="R44"/>
      <c r="S44"/>
      <c r="T44"/>
      <c r="U44"/>
      <c r="V44"/>
      <c r="W44"/>
      <c r="X44"/>
      <c r="Y44"/>
    </row>
    <row r="45" spans="1:28" hidden="1" x14ac:dyDescent="0.25">
      <c r="A45" s="3" t="s">
        <v>74</v>
      </c>
      <c r="B45" s="3" t="s">
        <v>75</v>
      </c>
      <c r="C45" s="3" t="s">
        <v>6</v>
      </c>
      <c r="D45" s="3" t="s">
        <v>146</v>
      </c>
      <c r="E45" s="11">
        <v>0.2</v>
      </c>
      <c r="F45" s="3" t="s">
        <v>144</v>
      </c>
      <c r="G45" s="11" t="s">
        <v>187</v>
      </c>
      <c r="H45" s="11" t="s">
        <v>187</v>
      </c>
      <c r="I45" s="11" t="s">
        <v>187</v>
      </c>
      <c r="J45" s="11" t="s">
        <v>187</v>
      </c>
      <c r="K45" s="11">
        <v>0.2</v>
      </c>
      <c r="L45" s="11" t="s">
        <v>187</v>
      </c>
      <c r="M45" s="11" t="s">
        <v>187</v>
      </c>
      <c r="N45" s="11" t="s">
        <v>187</v>
      </c>
      <c r="O45" s="11" t="s">
        <v>187</v>
      </c>
      <c r="P45" s="3" t="s">
        <v>187</v>
      </c>
      <c r="R45"/>
      <c r="S45"/>
      <c r="T45"/>
      <c r="U45"/>
      <c r="V45"/>
      <c r="W45"/>
      <c r="X45"/>
      <c r="Y45"/>
    </row>
    <row r="46" spans="1:28" hidden="1" x14ac:dyDescent="0.25">
      <c r="A46" s="3" t="s">
        <v>74</v>
      </c>
      <c r="B46" s="3" t="s">
        <v>75</v>
      </c>
      <c r="C46" s="3" t="s">
        <v>7</v>
      </c>
      <c r="D46" s="3" t="s">
        <v>147</v>
      </c>
      <c r="E46" s="11">
        <v>0.54</v>
      </c>
      <c r="F46" s="3" t="s">
        <v>144</v>
      </c>
      <c r="G46" s="11" t="s">
        <v>187</v>
      </c>
      <c r="H46" s="11" t="s">
        <v>187</v>
      </c>
      <c r="I46" s="11" t="s">
        <v>187</v>
      </c>
      <c r="J46" s="11" t="s">
        <v>187</v>
      </c>
      <c r="K46" s="11" t="s">
        <v>187</v>
      </c>
      <c r="L46" s="11" t="s">
        <v>187</v>
      </c>
      <c r="M46" s="11">
        <v>0.54</v>
      </c>
      <c r="N46" s="11" t="s">
        <v>187</v>
      </c>
      <c r="O46" s="11" t="s">
        <v>187</v>
      </c>
      <c r="P46" s="3" t="s">
        <v>187</v>
      </c>
      <c r="R46"/>
      <c r="S46"/>
      <c r="T46"/>
      <c r="U46"/>
      <c r="V46"/>
      <c r="W46"/>
      <c r="X46"/>
      <c r="Y46"/>
    </row>
    <row r="47" spans="1:28" hidden="1" x14ac:dyDescent="0.25">
      <c r="A47" s="3" t="s">
        <v>74</v>
      </c>
      <c r="B47" s="3" t="s">
        <v>75</v>
      </c>
      <c r="C47" s="3" t="s">
        <v>11</v>
      </c>
      <c r="D47" s="3" t="s">
        <v>148</v>
      </c>
      <c r="E47" s="11">
        <v>2.27</v>
      </c>
      <c r="F47" s="3" t="s">
        <v>144</v>
      </c>
      <c r="G47" s="11" t="s">
        <v>187</v>
      </c>
      <c r="H47" s="11" t="s">
        <v>187</v>
      </c>
      <c r="I47" s="11" t="s">
        <v>187</v>
      </c>
      <c r="J47" s="11" t="s">
        <v>187</v>
      </c>
      <c r="K47" s="11" t="s">
        <v>187</v>
      </c>
      <c r="L47" s="11" t="s">
        <v>187</v>
      </c>
      <c r="M47" s="11" t="s">
        <v>187</v>
      </c>
      <c r="N47" s="11" t="s">
        <v>187</v>
      </c>
      <c r="O47" s="11">
        <v>2.27</v>
      </c>
      <c r="P47" s="3" t="s">
        <v>187</v>
      </c>
      <c r="R47"/>
      <c r="S47"/>
      <c r="T47"/>
      <c r="U47"/>
      <c r="V47"/>
      <c r="W47"/>
      <c r="X47"/>
      <c r="Y47"/>
    </row>
    <row r="48" spans="1:28" hidden="1" x14ac:dyDescent="0.25">
      <c r="A48" s="3" t="s">
        <v>92</v>
      </c>
      <c r="B48" s="3" t="s">
        <v>93</v>
      </c>
      <c r="C48" s="3" t="s">
        <v>9</v>
      </c>
      <c r="D48" s="3" t="s">
        <v>143</v>
      </c>
      <c r="E48" s="11">
        <v>0</v>
      </c>
      <c r="F48" s="3" t="s">
        <v>144</v>
      </c>
      <c r="G48" s="11">
        <v>0</v>
      </c>
      <c r="H48" s="11" t="s">
        <v>187</v>
      </c>
      <c r="I48" s="11" t="s">
        <v>187</v>
      </c>
      <c r="J48" s="11" t="s">
        <v>187</v>
      </c>
      <c r="K48" s="11" t="s">
        <v>187</v>
      </c>
      <c r="L48" s="11" t="s">
        <v>187</v>
      </c>
      <c r="M48" s="11" t="s">
        <v>187</v>
      </c>
      <c r="N48" s="11" t="s">
        <v>187</v>
      </c>
      <c r="O48" s="11" t="s">
        <v>187</v>
      </c>
      <c r="P48" s="3" t="s">
        <v>187</v>
      </c>
      <c r="R48"/>
      <c r="S48"/>
      <c r="T48"/>
      <c r="U48"/>
      <c r="V48"/>
      <c r="W48"/>
      <c r="X48"/>
      <c r="Y48"/>
    </row>
    <row r="49" spans="1:25" hidden="1" x14ac:dyDescent="0.25">
      <c r="A49" s="3" t="s">
        <v>92</v>
      </c>
      <c r="B49" s="3" t="s">
        <v>93</v>
      </c>
      <c r="C49" s="3" t="s">
        <v>3</v>
      </c>
      <c r="D49" s="3" t="s">
        <v>145</v>
      </c>
      <c r="E49" s="11">
        <v>2.5</v>
      </c>
      <c r="F49" s="3" t="s">
        <v>144</v>
      </c>
      <c r="G49" s="11" t="s">
        <v>187</v>
      </c>
      <c r="H49" s="11" t="s">
        <v>187</v>
      </c>
      <c r="I49" s="11">
        <v>2.5</v>
      </c>
      <c r="J49" s="11" t="s">
        <v>187</v>
      </c>
      <c r="K49" s="11" t="s">
        <v>187</v>
      </c>
      <c r="L49" s="11" t="s">
        <v>187</v>
      </c>
      <c r="M49" s="11" t="s">
        <v>187</v>
      </c>
      <c r="N49" s="11" t="s">
        <v>187</v>
      </c>
      <c r="O49" s="11" t="s">
        <v>187</v>
      </c>
      <c r="P49" s="3" t="s">
        <v>187</v>
      </c>
      <c r="R49"/>
      <c r="S49"/>
      <c r="T49"/>
      <c r="U49"/>
      <c r="V49"/>
      <c r="W49"/>
      <c r="X49"/>
      <c r="Y49"/>
    </row>
    <row r="50" spans="1:25" hidden="1" x14ac:dyDescent="0.25">
      <c r="A50" s="3" t="s">
        <v>92</v>
      </c>
      <c r="B50" s="3" t="s">
        <v>93</v>
      </c>
      <c r="C50" s="3" t="s">
        <v>6</v>
      </c>
      <c r="D50" s="3" t="s">
        <v>146</v>
      </c>
      <c r="E50" s="11">
        <v>0.23</v>
      </c>
      <c r="F50" s="3" t="s">
        <v>144</v>
      </c>
      <c r="G50" s="11" t="s">
        <v>187</v>
      </c>
      <c r="H50" s="11" t="s">
        <v>187</v>
      </c>
      <c r="I50" s="11" t="s">
        <v>187</v>
      </c>
      <c r="J50" s="11" t="s">
        <v>187</v>
      </c>
      <c r="K50" s="11">
        <v>0.23</v>
      </c>
      <c r="L50" s="11" t="s">
        <v>187</v>
      </c>
      <c r="M50" s="11" t="s">
        <v>187</v>
      </c>
      <c r="N50" s="11" t="s">
        <v>187</v>
      </c>
      <c r="O50" s="11" t="s">
        <v>187</v>
      </c>
      <c r="P50" s="3" t="s">
        <v>187</v>
      </c>
      <c r="R50"/>
      <c r="S50"/>
      <c r="T50"/>
      <c r="U50"/>
      <c r="V50"/>
      <c r="W50"/>
      <c r="X50"/>
      <c r="Y50"/>
    </row>
    <row r="51" spans="1:25" hidden="1" x14ac:dyDescent="0.25">
      <c r="A51" s="3" t="s">
        <v>92</v>
      </c>
      <c r="B51" s="3" t="s">
        <v>93</v>
      </c>
      <c r="C51" s="3" t="s">
        <v>7</v>
      </c>
      <c r="D51" s="3" t="s">
        <v>147</v>
      </c>
      <c r="E51" s="11">
        <v>0.5</v>
      </c>
      <c r="F51" s="3" t="s">
        <v>144</v>
      </c>
      <c r="G51" s="11" t="s">
        <v>187</v>
      </c>
      <c r="H51" s="11" t="s">
        <v>187</v>
      </c>
      <c r="I51" s="11" t="s">
        <v>187</v>
      </c>
      <c r="J51" s="11" t="s">
        <v>187</v>
      </c>
      <c r="K51" s="11" t="s">
        <v>187</v>
      </c>
      <c r="L51" s="11" t="s">
        <v>187</v>
      </c>
      <c r="M51" s="11">
        <v>0.5</v>
      </c>
      <c r="N51" s="11" t="s">
        <v>187</v>
      </c>
      <c r="O51" s="11" t="s">
        <v>187</v>
      </c>
      <c r="P51" s="3" t="s">
        <v>187</v>
      </c>
      <c r="R51"/>
      <c r="S51"/>
      <c r="T51"/>
      <c r="U51"/>
      <c r="V51"/>
      <c r="W51"/>
      <c r="X51"/>
      <c r="Y51"/>
    </row>
    <row r="52" spans="1:25" hidden="1" x14ac:dyDescent="0.25">
      <c r="A52" s="3" t="s">
        <v>92</v>
      </c>
      <c r="B52" s="3" t="s">
        <v>93</v>
      </c>
      <c r="C52" s="3" t="s">
        <v>11</v>
      </c>
      <c r="D52" s="3" t="s">
        <v>148</v>
      </c>
      <c r="E52" s="11">
        <v>1.08</v>
      </c>
      <c r="F52" s="3" t="s">
        <v>144</v>
      </c>
      <c r="G52" s="11" t="s">
        <v>187</v>
      </c>
      <c r="H52" s="11" t="s">
        <v>187</v>
      </c>
      <c r="I52" s="11" t="s">
        <v>187</v>
      </c>
      <c r="J52" s="11" t="s">
        <v>187</v>
      </c>
      <c r="K52" s="11" t="s">
        <v>187</v>
      </c>
      <c r="L52" s="11" t="s">
        <v>187</v>
      </c>
      <c r="M52" s="11" t="s">
        <v>187</v>
      </c>
      <c r="N52" s="11" t="s">
        <v>187</v>
      </c>
      <c r="O52" s="11">
        <v>1.08</v>
      </c>
      <c r="P52" s="3" t="s">
        <v>187</v>
      </c>
      <c r="R52"/>
      <c r="S52"/>
      <c r="T52"/>
      <c r="U52"/>
      <c r="V52"/>
      <c r="W52"/>
      <c r="X52"/>
      <c r="Y52"/>
    </row>
    <row r="53" spans="1:25" hidden="1" x14ac:dyDescent="0.25">
      <c r="A53" s="3" t="s">
        <v>12</v>
      </c>
      <c r="B53" s="3" t="s">
        <v>13</v>
      </c>
      <c r="C53" s="3" t="s">
        <v>9</v>
      </c>
      <c r="D53" s="3" t="s">
        <v>143</v>
      </c>
      <c r="E53" s="11">
        <v>0</v>
      </c>
      <c r="F53" s="3" t="s">
        <v>144</v>
      </c>
      <c r="G53" s="11">
        <v>0</v>
      </c>
      <c r="H53" s="11" t="s">
        <v>187</v>
      </c>
      <c r="I53" s="11" t="s">
        <v>187</v>
      </c>
      <c r="J53" s="11" t="s">
        <v>187</v>
      </c>
      <c r="K53" s="11" t="s">
        <v>187</v>
      </c>
      <c r="L53" s="11" t="s">
        <v>187</v>
      </c>
      <c r="M53" s="11" t="s">
        <v>187</v>
      </c>
      <c r="N53" s="11" t="s">
        <v>187</v>
      </c>
      <c r="O53" s="11" t="s">
        <v>187</v>
      </c>
      <c r="P53" s="3" t="s">
        <v>187</v>
      </c>
      <c r="R53"/>
      <c r="S53"/>
      <c r="T53"/>
      <c r="U53"/>
      <c r="V53"/>
      <c r="W53"/>
      <c r="X53"/>
      <c r="Y53"/>
    </row>
    <row r="54" spans="1:25" hidden="1" x14ac:dyDescent="0.25">
      <c r="A54" s="3" t="s">
        <v>12</v>
      </c>
      <c r="B54" s="3" t="s">
        <v>13</v>
      </c>
      <c r="C54" s="3" t="s">
        <v>3</v>
      </c>
      <c r="D54" s="3" t="s">
        <v>145</v>
      </c>
      <c r="E54" s="11">
        <v>1.95</v>
      </c>
      <c r="F54" s="3" t="s">
        <v>144</v>
      </c>
      <c r="G54" s="11" t="s">
        <v>187</v>
      </c>
      <c r="H54" s="11" t="s">
        <v>187</v>
      </c>
      <c r="I54" s="11">
        <v>1.95</v>
      </c>
      <c r="J54" s="11" t="s">
        <v>187</v>
      </c>
      <c r="K54" s="11" t="s">
        <v>187</v>
      </c>
      <c r="L54" s="11" t="s">
        <v>187</v>
      </c>
      <c r="M54" s="11" t="s">
        <v>187</v>
      </c>
      <c r="N54" s="11" t="s">
        <v>187</v>
      </c>
      <c r="O54" s="11" t="s">
        <v>187</v>
      </c>
      <c r="P54" s="3" t="s">
        <v>187</v>
      </c>
      <c r="R54"/>
      <c r="S54"/>
      <c r="T54"/>
      <c r="U54"/>
      <c r="V54"/>
      <c r="W54"/>
      <c r="X54"/>
      <c r="Y54"/>
    </row>
    <row r="55" spans="1:25" hidden="1" x14ac:dyDescent="0.25">
      <c r="A55" s="3" t="s">
        <v>12</v>
      </c>
      <c r="B55" s="3" t="s">
        <v>13</v>
      </c>
      <c r="C55" s="3" t="s">
        <v>6</v>
      </c>
      <c r="D55" s="3" t="s">
        <v>146</v>
      </c>
      <c r="E55" s="11">
        <v>0.74</v>
      </c>
      <c r="F55" s="3" t="s">
        <v>144</v>
      </c>
      <c r="G55" s="11" t="s">
        <v>187</v>
      </c>
      <c r="H55" s="11" t="s">
        <v>187</v>
      </c>
      <c r="I55" s="11" t="s">
        <v>187</v>
      </c>
      <c r="J55" s="11" t="s">
        <v>187</v>
      </c>
      <c r="K55" s="11">
        <v>0.74</v>
      </c>
      <c r="L55" s="11" t="s">
        <v>187</v>
      </c>
      <c r="M55" s="11" t="s">
        <v>187</v>
      </c>
      <c r="N55" s="11" t="s">
        <v>187</v>
      </c>
      <c r="O55" s="11" t="s">
        <v>187</v>
      </c>
      <c r="P55" s="3" t="s">
        <v>187</v>
      </c>
      <c r="R55"/>
      <c r="S55"/>
      <c r="T55"/>
      <c r="U55"/>
      <c r="V55"/>
      <c r="W55"/>
      <c r="X55"/>
      <c r="Y55"/>
    </row>
    <row r="56" spans="1:25" hidden="1" x14ac:dyDescent="0.25">
      <c r="A56" s="3" t="s">
        <v>12</v>
      </c>
      <c r="B56" s="3" t="s">
        <v>13</v>
      </c>
      <c r="C56" s="3" t="s">
        <v>7</v>
      </c>
      <c r="D56" s="3" t="s">
        <v>147</v>
      </c>
      <c r="E56" s="11">
        <v>1.08</v>
      </c>
      <c r="F56" s="3" t="s">
        <v>144</v>
      </c>
      <c r="G56" s="11" t="s">
        <v>187</v>
      </c>
      <c r="H56" s="11" t="s">
        <v>187</v>
      </c>
      <c r="I56" s="11" t="s">
        <v>187</v>
      </c>
      <c r="J56" s="11" t="s">
        <v>187</v>
      </c>
      <c r="K56" s="11" t="s">
        <v>187</v>
      </c>
      <c r="L56" s="11" t="s">
        <v>187</v>
      </c>
      <c r="M56" s="11">
        <v>1.08</v>
      </c>
      <c r="N56" s="11" t="s">
        <v>187</v>
      </c>
      <c r="O56" s="11" t="s">
        <v>187</v>
      </c>
      <c r="P56" s="3" t="s">
        <v>187</v>
      </c>
      <c r="R56"/>
      <c r="S56"/>
      <c r="T56"/>
      <c r="U56"/>
      <c r="V56"/>
      <c r="W56"/>
      <c r="X56"/>
      <c r="Y56"/>
    </row>
    <row r="57" spans="1:25" hidden="1" x14ac:dyDescent="0.25">
      <c r="A57" s="3" t="s">
        <v>12</v>
      </c>
      <c r="B57" s="3" t="s">
        <v>13</v>
      </c>
      <c r="C57" s="3" t="s">
        <v>11</v>
      </c>
      <c r="D57" s="3" t="s">
        <v>148</v>
      </c>
      <c r="E57" s="11">
        <v>1.03</v>
      </c>
      <c r="F57" s="3" t="s">
        <v>144</v>
      </c>
      <c r="G57" s="11" t="s">
        <v>187</v>
      </c>
      <c r="H57" s="11" t="s">
        <v>187</v>
      </c>
      <c r="I57" s="11" t="s">
        <v>187</v>
      </c>
      <c r="J57" s="11" t="s">
        <v>187</v>
      </c>
      <c r="K57" s="11" t="s">
        <v>187</v>
      </c>
      <c r="L57" s="11" t="s">
        <v>187</v>
      </c>
      <c r="M57" s="11" t="s">
        <v>187</v>
      </c>
      <c r="N57" s="11" t="s">
        <v>187</v>
      </c>
      <c r="O57" s="11">
        <v>1.03</v>
      </c>
      <c r="P57" s="3" t="s">
        <v>187</v>
      </c>
      <c r="R57"/>
      <c r="S57"/>
      <c r="T57"/>
      <c r="U57"/>
      <c r="V57"/>
      <c r="W57"/>
      <c r="X57"/>
      <c r="Y57"/>
    </row>
    <row r="58" spans="1:25" hidden="1" x14ac:dyDescent="0.25">
      <c r="A58" s="3" t="s">
        <v>70</v>
      </c>
      <c r="B58" s="3" t="s">
        <v>71</v>
      </c>
      <c r="C58" s="3" t="s">
        <v>9</v>
      </c>
      <c r="D58" s="3" t="s">
        <v>143</v>
      </c>
      <c r="E58" s="11">
        <v>0</v>
      </c>
      <c r="F58" s="3" t="s">
        <v>144</v>
      </c>
      <c r="G58" s="11">
        <v>0</v>
      </c>
      <c r="H58" s="11" t="s">
        <v>187</v>
      </c>
      <c r="I58" s="11" t="s">
        <v>187</v>
      </c>
      <c r="J58" s="11" t="s">
        <v>187</v>
      </c>
      <c r="K58" s="11" t="s">
        <v>187</v>
      </c>
      <c r="L58" s="11" t="s">
        <v>187</v>
      </c>
      <c r="M58" s="11" t="s">
        <v>187</v>
      </c>
      <c r="N58" s="11" t="s">
        <v>187</v>
      </c>
      <c r="O58" s="11" t="s">
        <v>187</v>
      </c>
      <c r="P58" s="3" t="s">
        <v>187</v>
      </c>
      <c r="R58"/>
      <c r="S58"/>
      <c r="T58"/>
      <c r="U58"/>
      <c r="V58"/>
      <c r="W58"/>
      <c r="X58"/>
      <c r="Y58"/>
    </row>
    <row r="59" spans="1:25" hidden="1" x14ac:dyDescent="0.25">
      <c r="A59" s="3" t="s">
        <v>70</v>
      </c>
      <c r="B59" s="3" t="s">
        <v>71</v>
      </c>
      <c r="C59" s="3" t="s">
        <v>3</v>
      </c>
      <c r="D59" s="3" t="s">
        <v>145</v>
      </c>
      <c r="E59" s="11">
        <v>2.5</v>
      </c>
      <c r="F59" s="3" t="s">
        <v>144</v>
      </c>
      <c r="G59" s="11" t="s">
        <v>187</v>
      </c>
      <c r="H59" s="11" t="s">
        <v>187</v>
      </c>
      <c r="I59" s="11">
        <v>2.5</v>
      </c>
      <c r="J59" s="11" t="s">
        <v>187</v>
      </c>
      <c r="K59" s="11" t="s">
        <v>187</v>
      </c>
      <c r="L59" s="11" t="s">
        <v>187</v>
      </c>
      <c r="M59" s="11" t="s">
        <v>187</v>
      </c>
      <c r="N59" s="11" t="s">
        <v>187</v>
      </c>
      <c r="O59" s="11" t="s">
        <v>187</v>
      </c>
      <c r="P59" s="3" t="s">
        <v>187</v>
      </c>
      <c r="R59"/>
      <c r="S59"/>
      <c r="T59"/>
      <c r="U59"/>
      <c r="V59"/>
      <c r="W59"/>
      <c r="X59"/>
      <c r="Y59"/>
    </row>
    <row r="60" spans="1:25" hidden="1" x14ac:dyDescent="0.25">
      <c r="A60" s="3" t="s">
        <v>70</v>
      </c>
      <c r="B60" s="3" t="s">
        <v>71</v>
      </c>
      <c r="C60" s="3" t="s">
        <v>6</v>
      </c>
      <c r="D60" s="3" t="s">
        <v>146</v>
      </c>
      <c r="E60" s="11">
        <v>0.06</v>
      </c>
      <c r="F60" s="3" t="s">
        <v>144</v>
      </c>
      <c r="G60" s="11" t="s">
        <v>187</v>
      </c>
      <c r="H60" s="11" t="s">
        <v>187</v>
      </c>
      <c r="I60" s="11" t="s">
        <v>187</v>
      </c>
      <c r="J60" s="11" t="s">
        <v>187</v>
      </c>
      <c r="K60" s="11">
        <v>0.06</v>
      </c>
      <c r="L60" s="11" t="s">
        <v>187</v>
      </c>
      <c r="M60" s="11" t="s">
        <v>187</v>
      </c>
      <c r="N60" s="11" t="s">
        <v>187</v>
      </c>
      <c r="O60" s="11" t="s">
        <v>187</v>
      </c>
      <c r="P60" s="3" t="s">
        <v>187</v>
      </c>
      <c r="R60"/>
      <c r="S60"/>
      <c r="T60"/>
      <c r="U60"/>
      <c r="V60"/>
      <c r="W60"/>
      <c r="X60"/>
      <c r="Y60"/>
    </row>
    <row r="61" spans="1:25" hidden="1" x14ac:dyDescent="0.25">
      <c r="A61" s="3" t="s">
        <v>70</v>
      </c>
      <c r="B61" s="3" t="s">
        <v>71</v>
      </c>
      <c r="C61" s="3" t="s">
        <v>7</v>
      </c>
      <c r="D61" s="3" t="s">
        <v>147</v>
      </c>
      <c r="E61" s="11">
        <v>0.87</v>
      </c>
      <c r="F61" s="3" t="s">
        <v>144</v>
      </c>
      <c r="G61" s="11" t="s">
        <v>187</v>
      </c>
      <c r="H61" s="11" t="s">
        <v>187</v>
      </c>
      <c r="I61" s="11" t="s">
        <v>187</v>
      </c>
      <c r="J61" s="11" t="s">
        <v>187</v>
      </c>
      <c r="K61" s="11" t="s">
        <v>187</v>
      </c>
      <c r="L61" s="11" t="s">
        <v>187</v>
      </c>
      <c r="M61" s="11">
        <v>0.87</v>
      </c>
      <c r="N61" s="11" t="s">
        <v>187</v>
      </c>
      <c r="O61" s="11" t="s">
        <v>187</v>
      </c>
      <c r="P61" s="3" t="s">
        <v>187</v>
      </c>
      <c r="R61"/>
      <c r="S61"/>
      <c r="T61"/>
      <c r="U61"/>
      <c r="V61"/>
      <c r="W61"/>
      <c r="X61"/>
      <c r="Y61"/>
    </row>
    <row r="62" spans="1:25" hidden="1" x14ac:dyDescent="0.25">
      <c r="A62" s="3" t="s">
        <v>70</v>
      </c>
      <c r="B62" s="3" t="s">
        <v>71</v>
      </c>
      <c r="C62" s="3" t="s">
        <v>11</v>
      </c>
      <c r="D62" s="3" t="s">
        <v>148</v>
      </c>
      <c r="E62" s="11">
        <v>0.98</v>
      </c>
      <c r="F62" s="3" t="s">
        <v>144</v>
      </c>
      <c r="G62" s="11" t="s">
        <v>187</v>
      </c>
      <c r="H62" s="11" t="s">
        <v>187</v>
      </c>
      <c r="I62" s="11" t="s">
        <v>187</v>
      </c>
      <c r="J62" s="11" t="s">
        <v>187</v>
      </c>
      <c r="K62" s="11" t="s">
        <v>187</v>
      </c>
      <c r="L62" s="11" t="s">
        <v>187</v>
      </c>
      <c r="M62" s="11" t="s">
        <v>187</v>
      </c>
      <c r="N62" s="11" t="s">
        <v>187</v>
      </c>
      <c r="O62" s="11">
        <v>0.98</v>
      </c>
      <c r="P62" s="3" t="s">
        <v>187</v>
      </c>
      <c r="R62"/>
      <c r="S62"/>
      <c r="T62"/>
      <c r="U62"/>
      <c r="V62"/>
      <c r="W62"/>
      <c r="X62"/>
      <c r="Y62"/>
    </row>
    <row r="63" spans="1:25" hidden="1" x14ac:dyDescent="0.25">
      <c r="A63" s="3" t="s">
        <v>34</v>
      </c>
      <c r="B63" s="3" t="s">
        <v>35</v>
      </c>
      <c r="C63" s="3" t="s">
        <v>9</v>
      </c>
      <c r="D63" s="3" t="s">
        <v>143</v>
      </c>
      <c r="E63" s="11">
        <v>0</v>
      </c>
      <c r="F63" s="3" t="s">
        <v>144</v>
      </c>
      <c r="G63" s="11">
        <v>0</v>
      </c>
      <c r="H63" s="11" t="s">
        <v>187</v>
      </c>
      <c r="I63" s="11" t="s">
        <v>187</v>
      </c>
      <c r="J63" s="11" t="s">
        <v>187</v>
      </c>
      <c r="K63" s="11" t="s">
        <v>187</v>
      </c>
      <c r="L63" s="11" t="s">
        <v>187</v>
      </c>
      <c r="M63" s="11" t="s">
        <v>187</v>
      </c>
      <c r="N63" s="11" t="s">
        <v>187</v>
      </c>
      <c r="O63" s="11" t="s">
        <v>187</v>
      </c>
      <c r="P63" s="3" t="s">
        <v>187</v>
      </c>
      <c r="R63"/>
      <c r="S63"/>
      <c r="T63"/>
      <c r="U63"/>
      <c r="V63"/>
      <c r="W63"/>
      <c r="X63"/>
      <c r="Y63"/>
    </row>
    <row r="64" spans="1:25" hidden="1" x14ac:dyDescent="0.25">
      <c r="A64" s="3" t="s">
        <v>34</v>
      </c>
      <c r="B64" s="3" t="s">
        <v>35</v>
      </c>
      <c r="C64" s="3" t="s">
        <v>3</v>
      </c>
      <c r="D64" s="3" t="s">
        <v>145</v>
      </c>
      <c r="E64" s="11">
        <v>2.25</v>
      </c>
      <c r="F64" s="3" t="s">
        <v>144</v>
      </c>
      <c r="G64" s="11" t="s">
        <v>187</v>
      </c>
      <c r="H64" s="11" t="s">
        <v>187</v>
      </c>
      <c r="I64" s="11">
        <v>2.25</v>
      </c>
      <c r="J64" s="11" t="s">
        <v>187</v>
      </c>
      <c r="K64" s="11" t="s">
        <v>187</v>
      </c>
      <c r="L64" s="11" t="s">
        <v>187</v>
      </c>
      <c r="M64" s="11" t="s">
        <v>187</v>
      </c>
      <c r="N64" s="11" t="s">
        <v>187</v>
      </c>
      <c r="O64" s="11" t="s">
        <v>187</v>
      </c>
      <c r="P64" s="3" t="s">
        <v>187</v>
      </c>
      <c r="R64"/>
      <c r="S64"/>
      <c r="T64"/>
      <c r="U64"/>
      <c r="V64"/>
      <c r="W64"/>
      <c r="X64"/>
      <c r="Y64"/>
    </row>
    <row r="65" spans="1:25" hidden="1" x14ac:dyDescent="0.25">
      <c r="A65" s="3" t="s">
        <v>34</v>
      </c>
      <c r="B65" s="3" t="s">
        <v>35</v>
      </c>
      <c r="C65" s="3" t="s">
        <v>6</v>
      </c>
      <c r="D65" s="3" t="s">
        <v>146</v>
      </c>
      <c r="E65" s="11">
        <v>0.56000000000000005</v>
      </c>
      <c r="F65" s="3" t="s">
        <v>144</v>
      </c>
      <c r="G65" s="11" t="s">
        <v>187</v>
      </c>
      <c r="H65" s="11" t="s">
        <v>187</v>
      </c>
      <c r="I65" s="11" t="s">
        <v>187</v>
      </c>
      <c r="J65" s="11" t="s">
        <v>187</v>
      </c>
      <c r="K65" s="11">
        <v>0.56000000000000005</v>
      </c>
      <c r="L65" s="11" t="s">
        <v>187</v>
      </c>
      <c r="M65" s="11" t="s">
        <v>187</v>
      </c>
      <c r="N65" s="11" t="s">
        <v>187</v>
      </c>
      <c r="O65" s="11" t="s">
        <v>187</v>
      </c>
      <c r="P65" s="3" t="s">
        <v>187</v>
      </c>
      <c r="R65"/>
      <c r="S65"/>
      <c r="T65"/>
      <c r="U65"/>
      <c r="V65"/>
      <c r="W65"/>
      <c r="X65"/>
      <c r="Y65"/>
    </row>
    <row r="66" spans="1:25" hidden="1" x14ac:dyDescent="0.25">
      <c r="A66" s="3" t="s">
        <v>34</v>
      </c>
      <c r="B66" s="3" t="s">
        <v>35</v>
      </c>
      <c r="C66" s="3" t="s">
        <v>7</v>
      </c>
      <c r="D66" s="3" t="s">
        <v>147</v>
      </c>
      <c r="E66" s="11">
        <v>0.94</v>
      </c>
      <c r="F66" s="3" t="s">
        <v>144</v>
      </c>
      <c r="G66" s="11" t="s">
        <v>187</v>
      </c>
      <c r="H66" s="11" t="s">
        <v>187</v>
      </c>
      <c r="I66" s="11" t="s">
        <v>187</v>
      </c>
      <c r="J66" s="11" t="s">
        <v>187</v>
      </c>
      <c r="K66" s="11" t="s">
        <v>187</v>
      </c>
      <c r="L66" s="11" t="s">
        <v>187</v>
      </c>
      <c r="M66" s="11">
        <v>0.94</v>
      </c>
      <c r="N66" s="11" t="s">
        <v>187</v>
      </c>
      <c r="O66" s="11" t="s">
        <v>187</v>
      </c>
      <c r="P66" s="3" t="s">
        <v>187</v>
      </c>
      <c r="R66"/>
      <c r="S66"/>
      <c r="T66"/>
      <c r="U66"/>
      <c r="V66"/>
      <c r="W66"/>
      <c r="X66"/>
      <c r="Y66"/>
    </row>
    <row r="67" spans="1:25" hidden="1" x14ac:dyDescent="0.25">
      <c r="A67" s="3" t="s">
        <v>34</v>
      </c>
      <c r="B67" s="3" t="s">
        <v>35</v>
      </c>
      <c r="C67" s="3" t="s">
        <v>11</v>
      </c>
      <c r="D67" s="3" t="s">
        <v>148</v>
      </c>
      <c r="E67" s="11">
        <v>2.37</v>
      </c>
      <c r="F67" s="3" t="s">
        <v>144</v>
      </c>
      <c r="G67" s="11" t="s">
        <v>187</v>
      </c>
      <c r="H67" s="11" t="s">
        <v>187</v>
      </c>
      <c r="I67" s="11" t="s">
        <v>187</v>
      </c>
      <c r="J67" s="11" t="s">
        <v>187</v>
      </c>
      <c r="K67" s="11" t="s">
        <v>187</v>
      </c>
      <c r="L67" s="11" t="s">
        <v>187</v>
      </c>
      <c r="M67" s="11" t="s">
        <v>187</v>
      </c>
      <c r="N67" s="11" t="s">
        <v>187</v>
      </c>
      <c r="O67" s="11">
        <v>2.37</v>
      </c>
      <c r="P67" s="3" t="s">
        <v>187</v>
      </c>
      <c r="R67"/>
      <c r="S67"/>
      <c r="T67"/>
      <c r="U67"/>
      <c r="V67"/>
      <c r="W67"/>
      <c r="X67"/>
      <c r="Y67"/>
    </row>
    <row r="68" spans="1:25" hidden="1" x14ac:dyDescent="0.25">
      <c r="A68" s="3" t="s">
        <v>48</v>
      </c>
      <c r="B68" s="3" t="s">
        <v>49</v>
      </c>
      <c r="C68" s="3" t="s">
        <v>9</v>
      </c>
      <c r="D68" s="3" t="s">
        <v>143</v>
      </c>
      <c r="E68" s="11">
        <v>0</v>
      </c>
      <c r="F68" s="3" t="s">
        <v>144</v>
      </c>
      <c r="G68" s="11">
        <v>0</v>
      </c>
      <c r="H68" s="11" t="s">
        <v>187</v>
      </c>
      <c r="I68" s="11" t="s">
        <v>187</v>
      </c>
      <c r="J68" s="11" t="s">
        <v>187</v>
      </c>
      <c r="K68" s="11" t="s">
        <v>187</v>
      </c>
      <c r="L68" s="11" t="s">
        <v>187</v>
      </c>
      <c r="M68" s="11" t="s">
        <v>187</v>
      </c>
      <c r="N68" s="11" t="s">
        <v>187</v>
      </c>
      <c r="O68" s="11" t="s">
        <v>187</v>
      </c>
      <c r="P68" s="3" t="s">
        <v>187</v>
      </c>
      <c r="R68"/>
      <c r="S68"/>
      <c r="T68"/>
      <c r="U68"/>
      <c r="V68"/>
      <c r="W68"/>
      <c r="X68"/>
      <c r="Y68"/>
    </row>
    <row r="69" spans="1:25" hidden="1" x14ac:dyDescent="0.25">
      <c r="A69" s="3" t="s">
        <v>48</v>
      </c>
      <c r="B69" s="3" t="s">
        <v>49</v>
      </c>
      <c r="C69" s="3" t="s">
        <v>3</v>
      </c>
      <c r="D69" s="3" t="s">
        <v>145</v>
      </c>
      <c r="E69" s="11">
        <v>2.59</v>
      </c>
      <c r="F69" s="3" t="s">
        <v>144</v>
      </c>
      <c r="G69" s="11" t="s">
        <v>187</v>
      </c>
      <c r="H69" s="11" t="s">
        <v>187</v>
      </c>
      <c r="I69" s="11">
        <v>2.59</v>
      </c>
      <c r="J69" s="11" t="s">
        <v>187</v>
      </c>
      <c r="K69" s="11" t="s">
        <v>187</v>
      </c>
      <c r="L69" s="11" t="s">
        <v>187</v>
      </c>
      <c r="M69" s="11" t="s">
        <v>187</v>
      </c>
      <c r="N69" s="11" t="s">
        <v>187</v>
      </c>
      <c r="O69" s="11" t="s">
        <v>187</v>
      </c>
      <c r="P69" s="3" t="s">
        <v>187</v>
      </c>
      <c r="R69"/>
      <c r="S69"/>
      <c r="T69"/>
      <c r="U69"/>
      <c r="V69"/>
      <c r="W69"/>
      <c r="X69"/>
      <c r="Y69"/>
    </row>
    <row r="70" spans="1:25" hidden="1" x14ac:dyDescent="0.25">
      <c r="A70" s="3" t="s">
        <v>48</v>
      </c>
      <c r="B70" s="3" t="s">
        <v>49</v>
      </c>
      <c r="C70" s="3" t="s">
        <v>6</v>
      </c>
      <c r="D70" s="3" t="s">
        <v>146</v>
      </c>
      <c r="E70" s="11">
        <v>0.43</v>
      </c>
      <c r="F70" s="3" t="s">
        <v>144</v>
      </c>
      <c r="G70" s="11" t="s">
        <v>187</v>
      </c>
      <c r="H70" s="11" t="s">
        <v>187</v>
      </c>
      <c r="I70" s="11" t="s">
        <v>187</v>
      </c>
      <c r="J70" s="11" t="s">
        <v>187</v>
      </c>
      <c r="K70" s="11">
        <v>0.43</v>
      </c>
      <c r="L70" s="11" t="s">
        <v>187</v>
      </c>
      <c r="M70" s="11" t="s">
        <v>187</v>
      </c>
      <c r="N70" s="11" t="s">
        <v>187</v>
      </c>
      <c r="O70" s="11" t="s">
        <v>187</v>
      </c>
      <c r="P70" s="3" t="s">
        <v>187</v>
      </c>
      <c r="R70"/>
      <c r="S70"/>
      <c r="T70"/>
      <c r="U70"/>
      <c r="V70"/>
      <c r="W70"/>
      <c r="X70"/>
      <c r="Y70"/>
    </row>
    <row r="71" spans="1:25" hidden="1" x14ac:dyDescent="0.25">
      <c r="A71" s="3" t="s">
        <v>48</v>
      </c>
      <c r="B71" s="3" t="s">
        <v>49</v>
      </c>
      <c r="C71" s="3" t="s">
        <v>7</v>
      </c>
      <c r="D71" s="3" t="s">
        <v>147</v>
      </c>
      <c r="E71" s="11">
        <v>0.79</v>
      </c>
      <c r="F71" s="3" t="s">
        <v>144</v>
      </c>
      <c r="G71" s="11" t="s">
        <v>187</v>
      </c>
      <c r="H71" s="11" t="s">
        <v>187</v>
      </c>
      <c r="I71" s="11" t="s">
        <v>187</v>
      </c>
      <c r="J71" s="11" t="s">
        <v>187</v>
      </c>
      <c r="K71" s="11" t="s">
        <v>187</v>
      </c>
      <c r="L71" s="11" t="s">
        <v>187</v>
      </c>
      <c r="M71" s="11">
        <v>0.79</v>
      </c>
      <c r="N71" s="11" t="s">
        <v>187</v>
      </c>
      <c r="O71" s="11" t="s">
        <v>187</v>
      </c>
      <c r="P71" s="3" t="s">
        <v>187</v>
      </c>
      <c r="R71"/>
      <c r="S71"/>
      <c r="T71"/>
      <c r="U71"/>
      <c r="V71"/>
      <c r="W71"/>
      <c r="X71"/>
      <c r="Y71"/>
    </row>
    <row r="72" spans="1:25" hidden="1" x14ac:dyDescent="0.25">
      <c r="A72" s="3" t="s">
        <v>48</v>
      </c>
      <c r="B72" s="3" t="s">
        <v>49</v>
      </c>
      <c r="C72" s="3" t="s">
        <v>11</v>
      </c>
      <c r="D72" s="3" t="s">
        <v>148</v>
      </c>
      <c r="E72" s="11">
        <v>0.81</v>
      </c>
      <c r="F72" s="3" t="s">
        <v>144</v>
      </c>
      <c r="G72" s="11" t="s">
        <v>187</v>
      </c>
      <c r="H72" s="11" t="s">
        <v>187</v>
      </c>
      <c r="I72" s="11" t="s">
        <v>187</v>
      </c>
      <c r="J72" s="11" t="s">
        <v>187</v>
      </c>
      <c r="K72" s="11" t="s">
        <v>187</v>
      </c>
      <c r="L72" s="11" t="s">
        <v>187</v>
      </c>
      <c r="M72" s="11" t="s">
        <v>187</v>
      </c>
      <c r="N72" s="11" t="s">
        <v>187</v>
      </c>
      <c r="O72" s="11">
        <v>0.81</v>
      </c>
      <c r="P72" s="3" t="s">
        <v>187</v>
      </c>
      <c r="R72"/>
      <c r="S72"/>
      <c r="T72"/>
      <c r="U72"/>
      <c r="V72"/>
      <c r="W72"/>
      <c r="X72"/>
      <c r="Y72"/>
    </row>
    <row r="73" spans="1:25" hidden="1" x14ac:dyDescent="0.25">
      <c r="A73" s="3" t="s">
        <v>22</v>
      </c>
      <c r="B73" s="3" t="s">
        <v>23</v>
      </c>
      <c r="C73" s="3" t="s">
        <v>9</v>
      </c>
      <c r="D73" s="3" t="s">
        <v>143</v>
      </c>
      <c r="E73" s="11">
        <v>0</v>
      </c>
      <c r="F73" s="3" t="s">
        <v>144</v>
      </c>
      <c r="G73" s="11">
        <v>0</v>
      </c>
      <c r="H73" s="11" t="s">
        <v>187</v>
      </c>
      <c r="I73" s="11" t="s">
        <v>187</v>
      </c>
      <c r="J73" s="11" t="s">
        <v>187</v>
      </c>
      <c r="K73" s="11" t="s">
        <v>187</v>
      </c>
      <c r="L73" s="11" t="s">
        <v>187</v>
      </c>
      <c r="M73" s="11" t="s">
        <v>187</v>
      </c>
      <c r="N73" s="11" t="s">
        <v>187</v>
      </c>
      <c r="O73" s="11" t="s">
        <v>187</v>
      </c>
      <c r="P73" s="3" t="s">
        <v>187</v>
      </c>
      <c r="R73"/>
      <c r="S73"/>
      <c r="T73"/>
      <c r="U73"/>
      <c r="V73"/>
      <c r="W73"/>
      <c r="X73"/>
      <c r="Y73"/>
    </row>
    <row r="74" spans="1:25" hidden="1" x14ac:dyDescent="0.25">
      <c r="A74" s="3" t="s">
        <v>22</v>
      </c>
      <c r="B74" s="3" t="s">
        <v>23</v>
      </c>
      <c r="C74" s="3" t="s">
        <v>3</v>
      </c>
      <c r="D74" s="3" t="s">
        <v>145</v>
      </c>
      <c r="E74" s="11">
        <v>1.56</v>
      </c>
      <c r="F74" s="3" t="s">
        <v>144</v>
      </c>
      <c r="G74" s="11" t="s">
        <v>187</v>
      </c>
      <c r="H74" s="11" t="s">
        <v>187</v>
      </c>
      <c r="I74" s="11">
        <v>1.56</v>
      </c>
      <c r="J74" s="11" t="s">
        <v>187</v>
      </c>
      <c r="K74" s="11" t="s">
        <v>187</v>
      </c>
      <c r="L74" s="11" t="s">
        <v>187</v>
      </c>
      <c r="M74" s="11" t="s">
        <v>187</v>
      </c>
      <c r="N74" s="11" t="s">
        <v>187</v>
      </c>
      <c r="O74" s="11" t="s">
        <v>187</v>
      </c>
      <c r="P74" s="3" t="s">
        <v>187</v>
      </c>
      <c r="R74"/>
      <c r="S74"/>
      <c r="T74"/>
      <c r="U74"/>
      <c r="V74"/>
      <c r="W74"/>
      <c r="X74"/>
      <c r="Y74"/>
    </row>
    <row r="75" spans="1:25" hidden="1" x14ac:dyDescent="0.25">
      <c r="A75" s="3" t="s">
        <v>22</v>
      </c>
      <c r="B75" s="3" t="s">
        <v>23</v>
      </c>
      <c r="C75" s="3" t="s">
        <v>6</v>
      </c>
      <c r="D75" s="3" t="s">
        <v>146</v>
      </c>
      <c r="E75" s="11">
        <v>1.41</v>
      </c>
      <c r="F75" s="3" t="s">
        <v>144</v>
      </c>
      <c r="G75" s="11" t="s">
        <v>187</v>
      </c>
      <c r="H75" s="11" t="s">
        <v>187</v>
      </c>
      <c r="I75" s="11" t="s">
        <v>187</v>
      </c>
      <c r="J75" s="11" t="s">
        <v>187</v>
      </c>
      <c r="K75" s="11">
        <v>1.41</v>
      </c>
      <c r="L75" s="11" t="s">
        <v>187</v>
      </c>
      <c r="M75" s="11" t="s">
        <v>187</v>
      </c>
      <c r="N75" s="11" t="s">
        <v>187</v>
      </c>
      <c r="O75" s="11" t="s">
        <v>187</v>
      </c>
      <c r="P75" s="3" t="s">
        <v>187</v>
      </c>
      <c r="R75"/>
      <c r="S75"/>
      <c r="T75"/>
      <c r="U75"/>
      <c r="V75"/>
      <c r="W75"/>
      <c r="X75"/>
      <c r="Y75"/>
    </row>
    <row r="76" spans="1:25" hidden="1" x14ac:dyDescent="0.25">
      <c r="A76" s="3" t="s">
        <v>22</v>
      </c>
      <c r="B76" s="3" t="s">
        <v>23</v>
      </c>
      <c r="C76" s="3" t="s">
        <v>7</v>
      </c>
      <c r="D76" s="3" t="s">
        <v>147</v>
      </c>
      <c r="E76" s="11">
        <v>0.87</v>
      </c>
      <c r="F76" s="3" t="s">
        <v>144</v>
      </c>
      <c r="G76" s="11" t="s">
        <v>187</v>
      </c>
      <c r="H76" s="11" t="s">
        <v>187</v>
      </c>
      <c r="I76" s="11" t="s">
        <v>187</v>
      </c>
      <c r="J76" s="11" t="s">
        <v>187</v>
      </c>
      <c r="K76" s="11" t="s">
        <v>187</v>
      </c>
      <c r="L76" s="11" t="s">
        <v>187</v>
      </c>
      <c r="M76" s="11">
        <v>0.87</v>
      </c>
      <c r="N76" s="11" t="s">
        <v>187</v>
      </c>
      <c r="O76" s="11" t="s">
        <v>187</v>
      </c>
      <c r="P76" s="3" t="s">
        <v>187</v>
      </c>
      <c r="R76"/>
      <c r="S76"/>
      <c r="T76"/>
      <c r="U76"/>
      <c r="V76"/>
      <c r="W76"/>
      <c r="X76"/>
      <c r="Y76"/>
    </row>
    <row r="77" spans="1:25" hidden="1" x14ac:dyDescent="0.25">
      <c r="A77" s="3" t="s">
        <v>22</v>
      </c>
      <c r="B77" s="3" t="s">
        <v>23</v>
      </c>
      <c r="C77" s="3" t="s">
        <v>11</v>
      </c>
      <c r="D77" s="3" t="s">
        <v>148</v>
      </c>
      <c r="E77" s="11">
        <v>0.75</v>
      </c>
      <c r="F77" s="3" t="s">
        <v>144</v>
      </c>
      <c r="G77" s="11" t="s">
        <v>187</v>
      </c>
      <c r="H77" s="11" t="s">
        <v>187</v>
      </c>
      <c r="I77" s="11" t="s">
        <v>187</v>
      </c>
      <c r="J77" s="11" t="s">
        <v>187</v>
      </c>
      <c r="K77" s="11" t="s">
        <v>187</v>
      </c>
      <c r="L77" s="11" t="s">
        <v>187</v>
      </c>
      <c r="M77" s="11" t="s">
        <v>187</v>
      </c>
      <c r="N77" s="11" t="s">
        <v>187</v>
      </c>
      <c r="O77" s="11">
        <v>0.75</v>
      </c>
      <c r="P77" s="3" t="s">
        <v>187</v>
      </c>
      <c r="R77"/>
      <c r="S77"/>
      <c r="T77"/>
      <c r="U77"/>
      <c r="V77"/>
      <c r="W77"/>
      <c r="X77"/>
      <c r="Y77"/>
    </row>
    <row r="78" spans="1:25" hidden="1" x14ac:dyDescent="0.25">
      <c r="A78" s="3" t="s">
        <v>32</v>
      </c>
      <c r="B78" s="3" t="s">
        <v>33</v>
      </c>
      <c r="C78" s="3" t="s">
        <v>9</v>
      </c>
      <c r="D78" s="3" t="s">
        <v>143</v>
      </c>
      <c r="E78" s="11">
        <v>0</v>
      </c>
      <c r="F78" s="3" t="s">
        <v>144</v>
      </c>
      <c r="G78" s="11">
        <v>0</v>
      </c>
      <c r="H78" s="11" t="s">
        <v>187</v>
      </c>
      <c r="I78" s="11" t="s">
        <v>187</v>
      </c>
      <c r="J78" s="11" t="s">
        <v>187</v>
      </c>
      <c r="K78" s="11" t="s">
        <v>187</v>
      </c>
      <c r="L78" s="11" t="s">
        <v>187</v>
      </c>
      <c r="M78" s="11" t="s">
        <v>187</v>
      </c>
      <c r="N78" s="11" t="s">
        <v>187</v>
      </c>
      <c r="O78" s="11" t="s">
        <v>187</v>
      </c>
      <c r="P78" s="3" t="s">
        <v>187</v>
      </c>
      <c r="R78"/>
      <c r="S78"/>
      <c r="T78"/>
      <c r="U78"/>
      <c r="V78"/>
      <c r="W78"/>
      <c r="X78"/>
      <c r="Y78"/>
    </row>
    <row r="79" spans="1:25" hidden="1" x14ac:dyDescent="0.25">
      <c r="A79" s="3" t="s">
        <v>32</v>
      </c>
      <c r="B79" s="3" t="s">
        <v>33</v>
      </c>
      <c r="C79" s="3" t="s">
        <v>3</v>
      </c>
      <c r="D79" s="3" t="s">
        <v>145</v>
      </c>
      <c r="E79" s="11">
        <v>1.76</v>
      </c>
      <c r="F79" s="3" t="s">
        <v>144</v>
      </c>
      <c r="G79" s="11" t="s">
        <v>187</v>
      </c>
      <c r="H79" s="11" t="s">
        <v>187</v>
      </c>
      <c r="I79" s="11">
        <v>1.76</v>
      </c>
      <c r="J79" s="11" t="s">
        <v>187</v>
      </c>
      <c r="K79" s="11" t="s">
        <v>187</v>
      </c>
      <c r="L79" s="11" t="s">
        <v>187</v>
      </c>
      <c r="M79" s="11" t="s">
        <v>187</v>
      </c>
      <c r="N79" s="11" t="s">
        <v>187</v>
      </c>
      <c r="O79" s="11" t="s">
        <v>187</v>
      </c>
      <c r="P79" s="3" t="s">
        <v>187</v>
      </c>
      <c r="R79"/>
      <c r="S79"/>
      <c r="T79"/>
      <c r="U79"/>
      <c r="V79"/>
      <c r="W79"/>
      <c r="X79"/>
      <c r="Y79"/>
    </row>
    <row r="80" spans="1:25" hidden="1" x14ac:dyDescent="0.25">
      <c r="A80" s="3" t="s">
        <v>32</v>
      </c>
      <c r="B80" s="3" t="s">
        <v>33</v>
      </c>
      <c r="C80" s="3" t="s">
        <v>6</v>
      </c>
      <c r="D80" s="3" t="s">
        <v>146</v>
      </c>
      <c r="E80" s="11">
        <v>1.01</v>
      </c>
      <c r="F80" s="3" t="s">
        <v>144</v>
      </c>
      <c r="G80" s="11" t="s">
        <v>187</v>
      </c>
      <c r="H80" s="11" t="s">
        <v>187</v>
      </c>
      <c r="I80" s="11" t="s">
        <v>187</v>
      </c>
      <c r="J80" s="11" t="s">
        <v>187</v>
      </c>
      <c r="K80" s="11">
        <v>1.01</v>
      </c>
      <c r="L80" s="11" t="s">
        <v>187</v>
      </c>
      <c r="M80" s="11" t="s">
        <v>187</v>
      </c>
      <c r="N80" s="11" t="s">
        <v>187</v>
      </c>
      <c r="O80" s="11" t="s">
        <v>187</v>
      </c>
      <c r="P80" s="3" t="s">
        <v>187</v>
      </c>
      <c r="R80"/>
      <c r="S80"/>
      <c r="T80"/>
      <c r="U80"/>
    </row>
    <row r="81" spans="1:21" hidden="1" x14ac:dyDescent="0.25">
      <c r="A81" s="3" t="s">
        <v>32</v>
      </c>
      <c r="B81" s="3" t="s">
        <v>33</v>
      </c>
      <c r="C81" s="3" t="s">
        <v>7</v>
      </c>
      <c r="D81" s="3" t="s">
        <v>147</v>
      </c>
      <c r="E81" s="11">
        <v>0.5</v>
      </c>
      <c r="F81" s="3" t="s">
        <v>144</v>
      </c>
      <c r="G81" s="11" t="s">
        <v>187</v>
      </c>
      <c r="H81" s="11" t="s">
        <v>187</v>
      </c>
      <c r="I81" s="11" t="s">
        <v>187</v>
      </c>
      <c r="J81" s="11" t="s">
        <v>187</v>
      </c>
      <c r="K81" s="11" t="s">
        <v>187</v>
      </c>
      <c r="L81" s="11" t="s">
        <v>187</v>
      </c>
      <c r="M81" s="11">
        <v>0.5</v>
      </c>
      <c r="N81" s="11" t="s">
        <v>187</v>
      </c>
      <c r="O81" s="11" t="s">
        <v>187</v>
      </c>
      <c r="P81" s="3" t="s">
        <v>187</v>
      </c>
      <c r="R81"/>
      <c r="S81"/>
      <c r="T81"/>
      <c r="U81"/>
    </row>
    <row r="82" spans="1:21" hidden="1" x14ac:dyDescent="0.25">
      <c r="A82" s="3" t="s">
        <v>32</v>
      </c>
      <c r="B82" s="3" t="s">
        <v>33</v>
      </c>
      <c r="C82" s="3" t="s">
        <v>11</v>
      </c>
      <c r="D82" s="3" t="s">
        <v>148</v>
      </c>
      <c r="E82" s="11">
        <v>3.08</v>
      </c>
      <c r="F82" s="3" t="s">
        <v>144</v>
      </c>
      <c r="G82" s="11" t="s">
        <v>187</v>
      </c>
      <c r="H82" s="11" t="s">
        <v>187</v>
      </c>
      <c r="I82" s="11" t="s">
        <v>187</v>
      </c>
      <c r="J82" s="11" t="s">
        <v>187</v>
      </c>
      <c r="K82" s="11" t="s">
        <v>187</v>
      </c>
      <c r="L82" s="11" t="s">
        <v>187</v>
      </c>
      <c r="M82" s="11" t="s">
        <v>187</v>
      </c>
      <c r="N82" s="11" t="s">
        <v>187</v>
      </c>
      <c r="O82" s="11">
        <v>3.08</v>
      </c>
      <c r="P82" s="3" t="s">
        <v>187</v>
      </c>
      <c r="R82"/>
      <c r="S82"/>
      <c r="T82"/>
      <c r="U82"/>
    </row>
    <row r="83" spans="1:21" hidden="1" x14ac:dyDescent="0.25">
      <c r="A83" s="3" t="s">
        <v>66</v>
      </c>
      <c r="B83" s="3" t="s">
        <v>67</v>
      </c>
      <c r="C83" s="3" t="s">
        <v>9</v>
      </c>
      <c r="D83" s="3" t="s">
        <v>143</v>
      </c>
      <c r="E83" s="11">
        <v>0</v>
      </c>
      <c r="F83" s="3" t="s">
        <v>144</v>
      </c>
      <c r="G83" s="11">
        <v>0</v>
      </c>
      <c r="H83" s="11" t="s">
        <v>187</v>
      </c>
      <c r="I83" s="11" t="s">
        <v>187</v>
      </c>
      <c r="J83" s="11" t="s">
        <v>187</v>
      </c>
      <c r="K83" s="11" t="s">
        <v>187</v>
      </c>
      <c r="L83" s="11" t="s">
        <v>187</v>
      </c>
      <c r="M83" s="11" t="s">
        <v>187</v>
      </c>
      <c r="N83" s="11" t="s">
        <v>187</v>
      </c>
      <c r="O83" s="11" t="s">
        <v>187</v>
      </c>
      <c r="P83" s="3" t="s">
        <v>187</v>
      </c>
      <c r="R83"/>
      <c r="S83"/>
      <c r="T83"/>
      <c r="U83"/>
    </row>
    <row r="84" spans="1:21" hidden="1" x14ac:dyDescent="0.25">
      <c r="A84" s="3" t="s">
        <v>66</v>
      </c>
      <c r="B84" s="3" t="s">
        <v>67</v>
      </c>
      <c r="C84" s="3" t="s">
        <v>3</v>
      </c>
      <c r="D84" s="3" t="s">
        <v>145</v>
      </c>
      <c r="E84" s="11">
        <v>2.4700000000000002</v>
      </c>
      <c r="F84" s="3" t="s">
        <v>144</v>
      </c>
      <c r="G84" s="11" t="s">
        <v>187</v>
      </c>
      <c r="H84" s="11" t="s">
        <v>187</v>
      </c>
      <c r="I84" s="11">
        <v>2.4700000000000002</v>
      </c>
      <c r="J84" s="11" t="s">
        <v>187</v>
      </c>
      <c r="K84" s="11" t="s">
        <v>187</v>
      </c>
      <c r="L84" s="11" t="s">
        <v>187</v>
      </c>
      <c r="M84" s="11" t="s">
        <v>187</v>
      </c>
      <c r="N84" s="11" t="s">
        <v>187</v>
      </c>
      <c r="O84" s="11" t="s">
        <v>187</v>
      </c>
      <c r="P84" s="3" t="s">
        <v>187</v>
      </c>
      <c r="R84"/>
      <c r="S84"/>
      <c r="T84"/>
      <c r="U84"/>
    </row>
    <row r="85" spans="1:21" hidden="1" x14ac:dyDescent="0.25">
      <c r="A85" s="3" t="s">
        <v>66</v>
      </c>
      <c r="B85" s="3" t="s">
        <v>67</v>
      </c>
      <c r="C85" s="3" t="s">
        <v>6</v>
      </c>
      <c r="D85" s="3" t="s">
        <v>146</v>
      </c>
      <c r="E85" s="11">
        <v>0.23</v>
      </c>
      <c r="F85" s="3" t="s">
        <v>144</v>
      </c>
      <c r="G85" s="11" t="s">
        <v>187</v>
      </c>
      <c r="H85" s="11" t="s">
        <v>187</v>
      </c>
      <c r="I85" s="11" t="s">
        <v>187</v>
      </c>
      <c r="J85" s="11" t="s">
        <v>187</v>
      </c>
      <c r="K85" s="11">
        <v>0.23</v>
      </c>
      <c r="L85" s="11" t="s">
        <v>187</v>
      </c>
      <c r="M85" s="11" t="s">
        <v>187</v>
      </c>
      <c r="N85" s="11" t="s">
        <v>187</v>
      </c>
      <c r="O85" s="11" t="s">
        <v>187</v>
      </c>
      <c r="P85" s="3" t="s">
        <v>187</v>
      </c>
      <c r="R85"/>
      <c r="S85"/>
      <c r="T85"/>
      <c r="U85"/>
    </row>
    <row r="86" spans="1:21" hidden="1" x14ac:dyDescent="0.25">
      <c r="A86" s="3" t="s">
        <v>66</v>
      </c>
      <c r="B86" s="3" t="s">
        <v>67</v>
      </c>
      <c r="C86" s="3" t="s">
        <v>7</v>
      </c>
      <c r="D86" s="3" t="s">
        <v>147</v>
      </c>
      <c r="E86" s="11">
        <v>0.48</v>
      </c>
      <c r="F86" s="3" t="s">
        <v>144</v>
      </c>
      <c r="G86" s="11" t="s">
        <v>187</v>
      </c>
      <c r="H86" s="11" t="s">
        <v>187</v>
      </c>
      <c r="I86" s="11" t="s">
        <v>187</v>
      </c>
      <c r="J86" s="11" t="s">
        <v>187</v>
      </c>
      <c r="K86" s="11" t="s">
        <v>187</v>
      </c>
      <c r="L86" s="11" t="s">
        <v>187</v>
      </c>
      <c r="M86" s="11">
        <v>0.48</v>
      </c>
      <c r="N86" s="11" t="s">
        <v>187</v>
      </c>
      <c r="O86" s="11" t="s">
        <v>187</v>
      </c>
      <c r="P86" s="3" t="s">
        <v>187</v>
      </c>
      <c r="R86"/>
      <c r="S86"/>
      <c r="T86"/>
      <c r="U86"/>
    </row>
    <row r="87" spans="1:21" hidden="1" x14ac:dyDescent="0.25">
      <c r="A87" s="3" t="s">
        <v>66</v>
      </c>
      <c r="B87" s="3" t="s">
        <v>67</v>
      </c>
      <c r="C87" s="3" t="s">
        <v>11</v>
      </c>
      <c r="D87" s="3" t="s">
        <v>148</v>
      </c>
      <c r="E87" s="11">
        <v>1.03</v>
      </c>
      <c r="F87" s="3" t="s">
        <v>144</v>
      </c>
      <c r="G87" s="11" t="s">
        <v>187</v>
      </c>
      <c r="H87" s="11" t="s">
        <v>187</v>
      </c>
      <c r="I87" s="11" t="s">
        <v>187</v>
      </c>
      <c r="J87" s="11" t="s">
        <v>187</v>
      </c>
      <c r="K87" s="11" t="s">
        <v>187</v>
      </c>
      <c r="L87" s="11" t="s">
        <v>187</v>
      </c>
      <c r="M87" s="11" t="s">
        <v>187</v>
      </c>
      <c r="N87" s="11" t="s">
        <v>187</v>
      </c>
      <c r="O87" s="11">
        <v>1.03</v>
      </c>
      <c r="P87" s="3" t="s">
        <v>187</v>
      </c>
      <c r="R87"/>
      <c r="S87"/>
      <c r="T87"/>
      <c r="U87"/>
    </row>
    <row r="88" spans="1:21" hidden="1" x14ac:dyDescent="0.25">
      <c r="A88" s="3" t="s">
        <v>28</v>
      </c>
      <c r="B88" s="3" t="s">
        <v>29</v>
      </c>
      <c r="C88" s="3" t="s">
        <v>9</v>
      </c>
      <c r="D88" s="3" t="s">
        <v>143</v>
      </c>
      <c r="E88" s="11">
        <v>0</v>
      </c>
      <c r="F88" s="3" t="s">
        <v>144</v>
      </c>
      <c r="G88" s="11">
        <v>0</v>
      </c>
      <c r="H88" s="11" t="s">
        <v>187</v>
      </c>
      <c r="I88" s="11" t="s">
        <v>187</v>
      </c>
      <c r="J88" s="11" t="s">
        <v>187</v>
      </c>
      <c r="K88" s="11" t="s">
        <v>187</v>
      </c>
      <c r="L88" s="11" t="s">
        <v>187</v>
      </c>
      <c r="M88" s="11" t="s">
        <v>187</v>
      </c>
      <c r="N88" s="11" t="s">
        <v>187</v>
      </c>
      <c r="O88" s="11" t="s">
        <v>187</v>
      </c>
      <c r="P88" s="3" t="s">
        <v>187</v>
      </c>
      <c r="R88"/>
      <c r="S88"/>
      <c r="T88"/>
      <c r="U88"/>
    </row>
    <row r="89" spans="1:21" hidden="1" x14ac:dyDescent="0.25">
      <c r="A89" s="3" t="s">
        <v>28</v>
      </c>
      <c r="B89" s="3" t="s">
        <v>29</v>
      </c>
      <c r="C89" s="3" t="s">
        <v>3</v>
      </c>
      <c r="D89" s="3" t="s">
        <v>145</v>
      </c>
      <c r="E89" s="11">
        <v>2.35</v>
      </c>
      <c r="F89" s="3" t="s">
        <v>144</v>
      </c>
      <c r="G89" s="11" t="s">
        <v>187</v>
      </c>
      <c r="H89" s="11" t="s">
        <v>187</v>
      </c>
      <c r="I89" s="11">
        <v>2.35</v>
      </c>
      <c r="J89" s="11" t="s">
        <v>187</v>
      </c>
      <c r="K89" s="11" t="s">
        <v>187</v>
      </c>
      <c r="L89" s="11" t="s">
        <v>187</v>
      </c>
      <c r="M89" s="11" t="s">
        <v>187</v>
      </c>
      <c r="N89" s="11" t="s">
        <v>187</v>
      </c>
      <c r="O89" s="11" t="s">
        <v>187</v>
      </c>
      <c r="P89" s="3" t="s">
        <v>187</v>
      </c>
      <c r="R89"/>
      <c r="S89"/>
      <c r="T89"/>
      <c r="U89"/>
    </row>
    <row r="90" spans="1:21" hidden="1" x14ac:dyDescent="0.25">
      <c r="A90" s="3" t="s">
        <v>28</v>
      </c>
      <c r="B90" s="3" t="s">
        <v>29</v>
      </c>
      <c r="C90" s="3" t="s">
        <v>6</v>
      </c>
      <c r="D90" s="3" t="s">
        <v>146</v>
      </c>
      <c r="E90" s="11">
        <v>0.25</v>
      </c>
      <c r="F90" s="3" t="s">
        <v>144</v>
      </c>
      <c r="G90" s="11" t="s">
        <v>187</v>
      </c>
      <c r="H90" s="11" t="s">
        <v>187</v>
      </c>
      <c r="I90" s="11" t="s">
        <v>187</v>
      </c>
      <c r="J90" s="11" t="s">
        <v>187</v>
      </c>
      <c r="K90" s="11">
        <v>0.25</v>
      </c>
      <c r="L90" s="11" t="s">
        <v>187</v>
      </c>
      <c r="M90" s="11" t="s">
        <v>187</v>
      </c>
      <c r="N90" s="11" t="s">
        <v>187</v>
      </c>
      <c r="O90" s="11" t="s">
        <v>187</v>
      </c>
      <c r="P90" s="3" t="s">
        <v>187</v>
      </c>
      <c r="R90"/>
      <c r="S90"/>
      <c r="T90"/>
      <c r="U90"/>
    </row>
    <row r="91" spans="1:21" hidden="1" x14ac:dyDescent="0.25">
      <c r="A91" s="3" t="s">
        <v>28</v>
      </c>
      <c r="B91" s="3" t="s">
        <v>29</v>
      </c>
      <c r="C91" s="3" t="s">
        <v>7</v>
      </c>
      <c r="D91" s="3" t="s">
        <v>147</v>
      </c>
      <c r="E91" s="11">
        <v>1.31</v>
      </c>
      <c r="F91" s="3" t="s">
        <v>144</v>
      </c>
      <c r="G91" s="11" t="s">
        <v>187</v>
      </c>
      <c r="H91" s="11" t="s">
        <v>187</v>
      </c>
      <c r="I91" s="11" t="s">
        <v>187</v>
      </c>
      <c r="J91" s="11" t="s">
        <v>187</v>
      </c>
      <c r="K91" s="11" t="s">
        <v>187</v>
      </c>
      <c r="L91" s="11" t="s">
        <v>187</v>
      </c>
      <c r="M91" s="11">
        <v>1.31</v>
      </c>
      <c r="N91" s="11" t="s">
        <v>187</v>
      </c>
      <c r="O91" s="11" t="s">
        <v>187</v>
      </c>
      <c r="P91" s="3" t="s">
        <v>187</v>
      </c>
      <c r="R91"/>
      <c r="S91"/>
      <c r="T91"/>
      <c r="U91"/>
    </row>
    <row r="92" spans="1:21" hidden="1" x14ac:dyDescent="0.25">
      <c r="A92" s="3" t="s">
        <v>28</v>
      </c>
      <c r="B92" s="3" t="s">
        <v>29</v>
      </c>
      <c r="C92" s="3" t="s">
        <v>11</v>
      </c>
      <c r="D92" s="3" t="s">
        <v>148</v>
      </c>
      <c r="E92" s="11">
        <v>2.73</v>
      </c>
      <c r="F92" s="3" t="s">
        <v>144</v>
      </c>
      <c r="G92" s="11" t="s">
        <v>187</v>
      </c>
      <c r="H92" s="11" t="s">
        <v>187</v>
      </c>
      <c r="I92" s="11" t="s">
        <v>187</v>
      </c>
      <c r="J92" s="11" t="s">
        <v>187</v>
      </c>
      <c r="K92" s="11" t="s">
        <v>187</v>
      </c>
      <c r="L92" s="11" t="s">
        <v>187</v>
      </c>
      <c r="M92" s="11" t="s">
        <v>187</v>
      </c>
      <c r="N92" s="11" t="s">
        <v>187</v>
      </c>
      <c r="O92" s="11">
        <v>2.73</v>
      </c>
      <c r="P92" s="3" t="s">
        <v>187</v>
      </c>
      <c r="R92"/>
      <c r="S92"/>
      <c r="T92"/>
      <c r="U92"/>
    </row>
    <row r="93" spans="1:21" hidden="1" x14ac:dyDescent="0.25">
      <c r="A93" s="3" t="s">
        <v>30</v>
      </c>
      <c r="B93" s="3" t="s">
        <v>31</v>
      </c>
      <c r="C93" s="3" t="s">
        <v>9</v>
      </c>
      <c r="D93" s="3" t="s">
        <v>143</v>
      </c>
      <c r="E93" s="11">
        <v>0</v>
      </c>
      <c r="F93" s="3" t="s">
        <v>144</v>
      </c>
      <c r="G93" s="11">
        <v>0</v>
      </c>
      <c r="H93" s="11" t="s">
        <v>187</v>
      </c>
      <c r="I93" s="11" t="s">
        <v>187</v>
      </c>
      <c r="J93" s="11" t="s">
        <v>187</v>
      </c>
      <c r="K93" s="11" t="s">
        <v>187</v>
      </c>
      <c r="L93" s="11" t="s">
        <v>187</v>
      </c>
      <c r="M93" s="11" t="s">
        <v>187</v>
      </c>
      <c r="N93" s="11" t="s">
        <v>187</v>
      </c>
      <c r="O93" s="11" t="s">
        <v>187</v>
      </c>
      <c r="P93" s="3" t="s">
        <v>187</v>
      </c>
      <c r="R93"/>
      <c r="S93"/>
      <c r="T93"/>
      <c r="U93"/>
    </row>
    <row r="94" spans="1:21" hidden="1" x14ac:dyDescent="0.25">
      <c r="A94" s="3" t="s">
        <v>30</v>
      </c>
      <c r="B94" s="3" t="s">
        <v>31</v>
      </c>
      <c r="C94" s="3" t="s">
        <v>3</v>
      </c>
      <c r="D94" s="3" t="s">
        <v>145</v>
      </c>
      <c r="E94" s="11">
        <v>2.2999999999999998</v>
      </c>
      <c r="F94" s="3" t="s">
        <v>144</v>
      </c>
      <c r="G94" s="11" t="s">
        <v>187</v>
      </c>
      <c r="H94" s="11" t="s">
        <v>187</v>
      </c>
      <c r="I94" s="11">
        <v>2.2999999999999998</v>
      </c>
      <c r="J94" s="11" t="s">
        <v>187</v>
      </c>
      <c r="K94" s="11" t="s">
        <v>187</v>
      </c>
      <c r="L94" s="11" t="s">
        <v>187</v>
      </c>
      <c r="M94" s="11" t="s">
        <v>187</v>
      </c>
      <c r="N94" s="11" t="s">
        <v>187</v>
      </c>
      <c r="O94" s="11" t="s">
        <v>187</v>
      </c>
      <c r="P94" s="3" t="s">
        <v>187</v>
      </c>
      <c r="R94"/>
      <c r="S94"/>
      <c r="T94"/>
      <c r="U94"/>
    </row>
    <row r="95" spans="1:21" hidden="1" x14ac:dyDescent="0.25">
      <c r="A95" s="3" t="s">
        <v>30</v>
      </c>
      <c r="B95" s="3" t="s">
        <v>31</v>
      </c>
      <c r="C95" s="3" t="s">
        <v>6</v>
      </c>
      <c r="D95" s="3" t="s">
        <v>146</v>
      </c>
      <c r="E95" s="11">
        <v>0.4</v>
      </c>
      <c r="F95" s="3" t="s">
        <v>144</v>
      </c>
      <c r="G95" s="11" t="s">
        <v>187</v>
      </c>
      <c r="H95" s="11" t="s">
        <v>187</v>
      </c>
      <c r="I95" s="11" t="s">
        <v>187</v>
      </c>
      <c r="J95" s="11" t="s">
        <v>187</v>
      </c>
      <c r="K95" s="11">
        <v>0.4</v>
      </c>
      <c r="L95" s="11" t="s">
        <v>187</v>
      </c>
      <c r="M95" s="11" t="s">
        <v>187</v>
      </c>
      <c r="N95" s="11" t="s">
        <v>187</v>
      </c>
      <c r="O95" s="11" t="s">
        <v>187</v>
      </c>
      <c r="P95" s="3" t="s">
        <v>187</v>
      </c>
      <c r="R95"/>
      <c r="S95"/>
      <c r="T95"/>
      <c r="U95"/>
    </row>
    <row r="96" spans="1:21" hidden="1" x14ac:dyDescent="0.25">
      <c r="A96" s="3" t="s">
        <v>30</v>
      </c>
      <c r="B96" s="3" t="s">
        <v>31</v>
      </c>
      <c r="C96" s="3" t="s">
        <v>7</v>
      </c>
      <c r="D96" s="3" t="s">
        <v>147</v>
      </c>
      <c r="E96" s="11">
        <v>0.6</v>
      </c>
      <c r="F96" s="3" t="s">
        <v>144</v>
      </c>
      <c r="G96" s="11" t="s">
        <v>187</v>
      </c>
      <c r="H96" s="11" t="s">
        <v>187</v>
      </c>
      <c r="I96" s="11" t="s">
        <v>187</v>
      </c>
      <c r="J96" s="11" t="s">
        <v>187</v>
      </c>
      <c r="K96" s="11" t="s">
        <v>187</v>
      </c>
      <c r="L96" s="11" t="s">
        <v>187</v>
      </c>
      <c r="M96" s="11">
        <v>0.6</v>
      </c>
      <c r="N96" s="11" t="s">
        <v>187</v>
      </c>
      <c r="O96" s="11" t="s">
        <v>187</v>
      </c>
      <c r="P96" s="3" t="s">
        <v>187</v>
      </c>
      <c r="R96"/>
      <c r="S96"/>
      <c r="T96"/>
      <c r="U96"/>
    </row>
    <row r="97" spans="1:21" hidden="1" x14ac:dyDescent="0.25">
      <c r="A97" s="3" t="s">
        <v>30</v>
      </c>
      <c r="B97" s="3" t="s">
        <v>31</v>
      </c>
      <c r="C97" s="3" t="s">
        <v>11</v>
      </c>
      <c r="D97" s="3" t="s">
        <v>148</v>
      </c>
      <c r="E97" s="11">
        <v>1.44</v>
      </c>
      <c r="F97" s="3" t="s">
        <v>144</v>
      </c>
      <c r="G97" s="11" t="s">
        <v>187</v>
      </c>
      <c r="H97" s="11" t="s">
        <v>187</v>
      </c>
      <c r="I97" s="11" t="s">
        <v>187</v>
      </c>
      <c r="J97" s="11" t="s">
        <v>187</v>
      </c>
      <c r="K97" s="11" t="s">
        <v>187</v>
      </c>
      <c r="L97" s="11" t="s">
        <v>187</v>
      </c>
      <c r="M97" s="11" t="s">
        <v>187</v>
      </c>
      <c r="N97" s="11" t="s">
        <v>187</v>
      </c>
      <c r="O97" s="11">
        <v>1.44</v>
      </c>
      <c r="P97" s="3" t="s">
        <v>187</v>
      </c>
      <c r="R97"/>
      <c r="S97"/>
      <c r="T97"/>
      <c r="U97"/>
    </row>
    <row r="98" spans="1:21" hidden="1" x14ac:dyDescent="0.25">
      <c r="A98" s="3" t="s">
        <v>56</v>
      </c>
      <c r="B98" s="3" t="s">
        <v>57</v>
      </c>
      <c r="C98" s="3" t="s">
        <v>9</v>
      </c>
      <c r="D98" s="3" t="s">
        <v>143</v>
      </c>
      <c r="E98" s="11">
        <v>0</v>
      </c>
      <c r="F98" s="3" t="s">
        <v>144</v>
      </c>
      <c r="G98" s="11">
        <v>0</v>
      </c>
      <c r="H98" s="11" t="s">
        <v>187</v>
      </c>
      <c r="I98" s="11" t="s">
        <v>187</v>
      </c>
      <c r="J98" s="11" t="s">
        <v>187</v>
      </c>
      <c r="K98" s="11" t="s">
        <v>187</v>
      </c>
      <c r="L98" s="11" t="s">
        <v>187</v>
      </c>
      <c r="M98" s="11" t="s">
        <v>187</v>
      </c>
      <c r="N98" s="11" t="s">
        <v>187</v>
      </c>
      <c r="O98" s="11" t="s">
        <v>187</v>
      </c>
      <c r="P98" s="3" t="s">
        <v>187</v>
      </c>
      <c r="R98"/>
      <c r="S98"/>
      <c r="T98"/>
      <c r="U98"/>
    </row>
    <row r="99" spans="1:21" hidden="1" x14ac:dyDescent="0.25">
      <c r="A99" s="3" t="s">
        <v>56</v>
      </c>
      <c r="B99" s="3" t="s">
        <v>57</v>
      </c>
      <c r="C99" s="3" t="s">
        <v>3</v>
      </c>
      <c r="D99" s="3" t="s">
        <v>145</v>
      </c>
      <c r="E99" s="11">
        <v>2.5299999999999998</v>
      </c>
      <c r="F99" s="3" t="s">
        <v>144</v>
      </c>
      <c r="G99" s="11" t="s">
        <v>187</v>
      </c>
      <c r="H99" s="11" t="s">
        <v>187</v>
      </c>
      <c r="I99" s="11">
        <v>2.5299999999999998</v>
      </c>
      <c r="J99" s="11" t="s">
        <v>187</v>
      </c>
      <c r="K99" s="11" t="s">
        <v>187</v>
      </c>
      <c r="L99" s="11" t="s">
        <v>187</v>
      </c>
      <c r="M99" s="11" t="s">
        <v>187</v>
      </c>
      <c r="N99" s="11" t="s">
        <v>187</v>
      </c>
      <c r="O99" s="11" t="s">
        <v>187</v>
      </c>
      <c r="P99" s="3" t="s">
        <v>187</v>
      </c>
      <c r="R99"/>
      <c r="S99"/>
      <c r="T99"/>
      <c r="U99"/>
    </row>
    <row r="100" spans="1:21" hidden="1" x14ac:dyDescent="0.25">
      <c r="A100" s="3" t="s">
        <v>56</v>
      </c>
      <c r="B100" s="3" t="s">
        <v>57</v>
      </c>
      <c r="C100" s="3" t="s">
        <v>6</v>
      </c>
      <c r="D100" s="3" t="s">
        <v>146</v>
      </c>
      <c r="E100" s="11">
        <v>0.12</v>
      </c>
      <c r="F100" s="3" t="s">
        <v>144</v>
      </c>
      <c r="G100" s="11" t="s">
        <v>187</v>
      </c>
      <c r="H100" s="11" t="s">
        <v>187</v>
      </c>
      <c r="I100" s="11" t="s">
        <v>187</v>
      </c>
      <c r="J100" s="11" t="s">
        <v>187</v>
      </c>
      <c r="K100" s="11">
        <v>0.12</v>
      </c>
      <c r="L100" s="11" t="s">
        <v>187</v>
      </c>
      <c r="M100" s="11" t="s">
        <v>187</v>
      </c>
      <c r="N100" s="11" t="s">
        <v>187</v>
      </c>
      <c r="O100" s="11" t="s">
        <v>187</v>
      </c>
      <c r="P100" s="3" t="s">
        <v>187</v>
      </c>
      <c r="R100"/>
      <c r="S100"/>
      <c r="T100"/>
      <c r="U100"/>
    </row>
    <row r="101" spans="1:21" hidden="1" x14ac:dyDescent="0.25">
      <c r="A101" s="3" t="s">
        <v>56</v>
      </c>
      <c r="B101" s="3" t="s">
        <v>57</v>
      </c>
      <c r="C101" s="3" t="s">
        <v>7</v>
      </c>
      <c r="D101" s="3" t="s">
        <v>147</v>
      </c>
      <c r="E101" s="11">
        <v>1.01</v>
      </c>
      <c r="F101" s="3" t="s">
        <v>144</v>
      </c>
      <c r="G101" s="11" t="s">
        <v>187</v>
      </c>
      <c r="H101" s="11" t="s">
        <v>187</v>
      </c>
      <c r="I101" s="11" t="s">
        <v>187</v>
      </c>
      <c r="J101" s="11" t="s">
        <v>187</v>
      </c>
      <c r="K101" s="11" t="s">
        <v>187</v>
      </c>
      <c r="L101" s="11" t="s">
        <v>187</v>
      </c>
      <c r="M101" s="11">
        <v>1.01</v>
      </c>
      <c r="N101" s="11" t="s">
        <v>187</v>
      </c>
      <c r="O101" s="11" t="s">
        <v>187</v>
      </c>
      <c r="P101" s="3" t="s">
        <v>187</v>
      </c>
      <c r="R101"/>
      <c r="S101"/>
      <c r="T101"/>
      <c r="U101"/>
    </row>
    <row r="102" spans="1:21" hidden="1" x14ac:dyDescent="0.25">
      <c r="A102" s="3" t="s">
        <v>56</v>
      </c>
      <c r="B102" s="3" t="s">
        <v>57</v>
      </c>
      <c r="C102" s="3" t="s">
        <v>11</v>
      </c>
      <c r="D102" s="3" t="s">
        <v>148</v>
      </c>
      <c r="E102" s="11">
        <v>10.76</v>
      </c>
      <c r="F102" s="3" t="s">
        <v>144</v>
      </c>
      <c r="G102" s="11" t="s">
        <v>187</v>
      </c>
      <c r="H102" s="11" t="s">
        <v>187</v>
      </c>
      <c r="I102" s="11" t="s">
        <v>187</v>
      </c>
      <c r="J102" s="11" t="s">
        <v>187</v>
      </c>
      <c r="K102" s="11" t="s">
        <v>187</v>
      </c>
      <c r="L102" s="11" t="s">
        <v>187</v>
      </c>
      <c r="M102" s="11" t="s">
        <v>187</v>
      </c>
      <c r="N102" s="11" t="s">
        <v>187</v>
      </c>
      <c r="O102" s="11">
        <v>10.76</v>
      </c>
      <c r="P102" s="3" t="s">
        <v>187</v>
      </c>
      <c r="R102"/>
      <c r="S102"/>
      <c r="T102"/>
      <c r="U102"/>
    </row>
    <row r="103" spans="1:21" hidden="1" x14ac:dyDescent="0.25">
      <c r="A103" s="3" t="s">
        <v>16</v>
      </c>
      <c r="B103" s="3" t="s">
        <v>17</v>
      </c>
      <c r="C103" s="3" t="s">
        <v>9</v>
      </c>
      <c r="D103" s="3" t="s">
        <v>143</v>
      </c>
      <c r="E103" s="11">
        <v>0</v>
      </c>
      <c r="F103" s="3" t="s">
        <v>144</v>
      </c>
      <c r="G103" s="11">
        <v>0</v>
      </c>
      <c r="H103" s="11" t="s">
        <v>187</v>
      </c>
      <c r="I103" s="11" t="s">
        <v>187</v>
      </c>
      <c r="J103" s="11" t="s">
        <v>187</v>
      </c>
      <c r="K103" s="11" t="s">
        <v>187</v>
      </c>
      <c r="L103" s="11" t="s">
        <v>187</v>
      </c>
      <c r="M103" s="11" t="s">
        <v>187</v>
      </c>
      <c r="N103" s="11" t="s">
        <v>187</v>
      </c>
      <c r="O103" s="11" t="s">
        <v>187</v>
      </c>
      <c r="P103" s="3" t="s">
        <v>187</v>
      </c>
      <c r="R103"/>
      <c r="S103"/>
      <c r="T103"/>
      <c r="U103"/>
    </row>
    <row r="104" spans="1:21" hidden="1" x14ac:dyDescent="0.25">
      <c r="A104" s="3" t="s">
        <v>16</v>
      </c>
      <c r="B104" s="3" t="s">
        <v>17</v>
      </c>
      <c r="C104" s="3" t="s">
        <v>3</v>
      </c>
      <c r="D104" s="3" t="s">
        <v>145</v>
      </c>
      <c r="E104" s="11">
        <v>2.59</v>
      </c>
      <c r="F104" s="3" t="s">
        <v>144</v>
      </c>
      <c r="G104" s="11" t="s">
        <v>187</v>
      </c>
      <c r="H104" s="11" t="s">
        <v>187</v>
      </c>
      <c r="I104" s="11">
        <v>2.59</v>
      </c>
      <c r="J104" s="11" t="s">
        <v>187</v>
      </c>
      <c r="K104" s="11" t="s">
        <v>187</v>
      </c>
      <c r="L104" s="11" t="s">
        <v>187</v>
      </c>
      <c r="M104" s="11" t="s">
        <v>187</v>
      </c>
      <c r="N104" s="11" t="s">
        <v>187</v>
      </c>
      <c r="O104" s="11" t="s">
        <v>187</v>
      </c>
      <c r="P104" s="3" t="s">
        <v>187</v>
      </c>
      <c r="R104"/>
      <c r="S104"/>
      <c r="T104"/>
      <c r="U104"/>
    </row>
    <row r="105" spans="1:21" hidden="1" x14ac:dyDescent="0.25">
      <c r="A105" s="3" t="s">
        <v>16</v>
      </c>
      <c r="B105" s="3" t="s">
        <v>17</v>
      </c>
      <c r="C105" s="3" t="s">
        <v>6</v>
      </c>
      <c r="D105" s="3" t="s">
        <v>146</v>
      </c>
      <c r="E105" s="11">
        <v>0.28000000000000003</v>
      </c>
      <c r="F105" s="3" t="s">
        <v>144</v>
      </c>
      <c r="G105" s="11" t="s">
        <v>187</v>
      </c>
      <c r="H105" s="11" t="s">
        <v>187</v>
      </c>
      <c r="I105" s="11" t="s">
        <v>187</v>
      </c>
      <c r="J105" s="11" t="s">
        <v>187</v>
      </c>
      <c r="K105" s="11">
        <v>0.28000000000000003</v>
      </c>
      <c r="L105" s="11" t="s">
        <v>187</v>
      </c>
      <c r="M105" s="11" t="s">
        <v>187</v>
      </c>
      <c r="N105" s="11" t="s">
        <v>187</v>
      </c>
      <c r="O105" s="11" t="s">
        <v>187</v>
      </c>
      <c r="P105" s="3" t="s">
        <v>187</v>
      </c>
      <c r="R105"/>
      <c r="S105"/>
      <c r="T105"/>
      <c r="U105"/>
    </row>
    <row r="106" spans="1:21" hidden="1" x14ac:dyDescent="0.25">
      <c r="A106" s="3" t="s">
        <v>16</v>
      </c>
      <c r="B106" s="3" t="s">
        <v>17</v>
      </c>
      <c r="C106" s="3" t="s">
        <v>7</v>
      </c>
      <c r="D106" s="3" t="s">
        <v>147</v>
      </c>
      <c r="E106" s="11">
        <v>2.35</v>
      </c>
      <c r="F106" s="3" t="s">
        <v>144</v>
      </c>
      <c r="G106" s="11" t="s">
        <v>187</v>
      </c>
      <c r="H106" s="11" t="s">
        <v>187</v>
      </c>
      <c r="I106" s="11" t="s">
        <v>187</v>
      </c>
      <c r="J106" s="11" t="s">
        <v>187</v>
      </c>
      <c r="K106" s="11" t="s">
        <v>187</v>
      </c>
      <c r="L106" s="11" t="s">
        <v>187</v>
      </c>
      <c r="M106" s="11">
        <v>2.35</v>
      </c>
      <c r="N106" s="11" t="s">
        <v>187</v>
      </c>
      <c r="O106" s="11" t="s">
        <v>187</v>
      </c>
      <c r="P106" s="3" t="s">
        <v>187</v>
      </c>
      <c r="R106"/>
      <c r="S106"/>
      <c r="T106"/>
      <c r="U106"/>
    </row>
    <row r="107" spans="1:21" hidden="1" x14ac:dyDescent="0.25">
      <c r="A107" s="3" t="s">
        <v>16</v>
      </c>
      <c r="B107" s="3" t="s">
        <v>17</v>
      </c>
      <c r="C107" s="3" t="s">
        <v>11</v>
      </c>
      <c r="D107" s="3" t="s">
        <v>148</v>
      </c>
      <c r="E107" s="11">
        <v>16.29</v>
      </c>
      <c r="F107" s="3" t="s">
        <v>144</v>
      </c>
      <c r="G107" s="11" t="s">
        <v>187</v>
      </c>
      <c r="H107" s="11" t="s">
        <v>187</v>
      </c>
      <c r="I107" s="11" t="s">
        <v>187</v>
      </c>
      <c r="J107" s="11" t="s">
        <v>187</v>
      </c>
      <c r="K107" s="11" t="s">
        <v>187</v>
      </c>
      <c r="L107" s="11" t="s">
        <v>187</v>
      </c>
      <c r="M107" s="11" t="s">
        <v>187</v>
      </c>
      <c r="N107" s="11" t="s">
        <v>187</v>
      </c>
      <c r="O107" s="11">
        <v>16.29</v>
      </c>
      <c r="P107" s="3" t="s">
        <v>187</v>
      </c>
      <c r="R107"/>
      <c r="S107"/>
      <c r="T107"/>
      <c r="U107"/>
    </row>
    <row r="108" spans="1:21" hidden="1" x14ac:dyDescent="0.25">
      <c r="A108" s="3" t="s">
        <v>36</v>
      </c>
      <c r="B108" s="3" t="s">
        <v>37</v>
      </c>
      <c r="C108" s="3" t="s">
        <v>9</v>
      </c>
      <c r="D108" s="3" t="s">
        <v>143</v>
      </c>
      <c r="E108" s="11">
        <v>0</v>
      </c>
      <c r="F108" s="3" t="s">
        <v>144</v>
      </c>
      <c r="G108" s="11">
        <v>0</v>
      </c>
      <c r="H108" s="11" t="s">
        <v>187</v>
      </c>
      <c r="I108" s="11" t="s">
        <v>187</v>
      </c>
      <c r="J108" s="11" t="s">
        <v>187</v>
      </c>
      <c r="K108" s="11" t="s">
        <v>187</v>
      </c>
      <c r="L108" s="11" t="s">
        <v>187</v>
      </c>
      <c r="M108" s="11" t="s">
        <v>187</v>
      </c>
      <c r="N108" s="11" t="s">
        <v>187</v>
      </c>
      <c r="O108" s="11" t="s">
        <v>187</v>
      </c>
      <c r="P108" s="3" t="s">
        <v>187</v>
      </c>
      <c r="R108"/>
      <c r="S108"/>
      <c r="T108"/>
      <c r="U108"/>
    </row>
    <row r="109" spans="1:21" hidden="1" x14ac:dyDescent="0.25">
      <c r="A109" s="3" t="s">
        <v>36</v>
      </c>
      <c r="B109" s="3" t="s">
        <v>37</v>
      </c>
      <c r="C109" s="3" t="s">
        <v>3</v>
      </c>
      <c r="D109" s="3" t="s">
        <v>145</v>
      </c>
      <c r="E109" s="11">
        <v>2.06</v>
      </c>
      <c r="F109" s="3" t="s">
        <v>144</v>
      </c>
      <c r="G109" s="11" t="s">
        <v>187</v>
      </c>
      <c r="H109" s="11" t="s">
        <v>187</v>
      </c>
      <c r="I109" s="11">
        <v>2.06</v>
      </c>
      <c r="J109" s="11" t="s">
        <v>187</v>
      </c>
      <c r="K109" s="11" t="s">
        <v>187</v>
      </c>
      <c r="L109" s="11" t="s">
        <v>187</v>
      </c>
      <c r="M109" s="11" t="s">
        <v>187</v>
      </c>
      <c r="N109" s="11" t="s">
        <v>187</v>
      </c>
      <c r="O109" s="11" t="s">
        <v>187</v>
      </c>
      <c r="P109" s="3" t="s">
        <v>187</v>
      </c>
      <c r="R109"/>
      <c r="S109"/>
      <c r="T109"/>
      <c r="U109"/>
    </row>
    <row r="110" spans="1:21" hidden="1" x14ac:dyDescent="0.25">
      <c r="A110" s="3" t="s">
        <v>36</v>
      </c>
      <c r="B110" s="3" t="s">
        <v>37</v>
      </c>
      <c r="C110" s="3" t="s">
        <v>6</v>
      </c>
      <c r="D110" s="3" t="s">
        <v>146</v>
      </c>
      <c r="E110" s="11">
        <v>0.71</v>
      </c>
      <c r="F110" s="3" t="s">
        <v>144</v>
      </c>
      <c r="G110" s="11" t="s">
        <v>187</v>
      </c>
      <c r="H110" s="11" t="s">
        <v>187</v>
      </c>
      <c r="I110" s="11" t="s">
        <v>187</v>
      </c>
      <c r="J110" s="11" t="s">
        <v>187</v>
      </c>
      <c r="K110" s="11">
        <v>0.71</v>
      </c>
      <c r="L110" s="11" t="s">
        <v>187</v>
      </c>
      <c r="M110" s="11" t="s">
        <v>187</v>
      </c>
      <c r="N110" s="11" t="s">
        <v>187</v>
      </c>
      <c r="O110" s="11" t="s">
        <v>187</v>
      </c>
      <c r="P110" s="3" t="s">
        <v>187</v>
      </c>
      <c r="R110"/>
      <c r="S110"/>
      <c r="T110"/>
      <c r="U110"/>
    </row>
    <row r="111" spans="1:21" hidden="1" x14ac:dyDescent="0.25">
      <c r="A111" s="3" t="s">
        <v>36</v>
      </c>
      <c r="B111" s="3" t="s">
        <v>37</v>
      </c>
      <c r="C111" s="3" t="s">
        <v>7</v>
      </c>
      <c r="D111" s="3" t="s">
        <v>147</v>
      </c>
      <c r="E111" s="11">
        <v>1.54</v>
      </c>
      <c r="F111" s="3" t="s">
        <v>144</v>
      </c>
      <c r="G111" s="11" t="s">
        <v>187</v>
      </c>
      <c r="H111" s="11" t="s">
        <v>187</v>
      </c>
      <c r="I111" s="11" t="s">
        <v>187</v>
      </c>
      <c r="J111" s="11" t="s">
        <v>187</v>
      </c>
      <c r="K111" s="11" t="s">
        <v>187</v>
      </c>
      <c r="L111" s="11" t="s">
        <v>187</v>
      </c>
      <c r="M111" s="11">
        <v>1.54</v>
      </c>
      <c r="N111" s="11" t="s">
        <v>187</v>
      </c>
      <c r="O111" s="11" t="s">
        <v>187</v>
      </c>
      <c r="P111" s="3" t="s">
        <v>187</v>
      </c>
      <c r="R111"/>
      <c r="S111"/>
      <c r="T111"/>
      <c r="U111"/>
    </row>
    <row r="112" spans="1:21" hidden="1" x14ac:dyDescent="0.25">
      <c r="A112" s="3" t="s">
        <v>36</v>
      </c>
      <c r="B112" s="3" t="s">
        <v>37</v>
      </c>
      <c r="C112" s="3" t="s">
        <v>11</v>
      </c>
      <c r="D112" s="3" t="s">
        <v>148</v>
      </c>
      <c r="E112" s="11">
        <v>19.739999999999998</v>
      </c>
      <c r="F112" s="3" t="s">
        <v>144</v>
      </c>
      <c r="G112" s="11" t="s">
        <v>187</v>
      </c>
      <c r="H112" s="11" t="s">
        <v>187</v>
      </c>
      <c r="I112" s="11" t="s">
        <v>187</v>
      </c>
      <c r="J112" s="11" t="s">
        <v>187</v>
      </c>
      <c r="K112" s="11" t="s">
        <v>187</v>
      </c>
      <c r="L112" s="11" t="s">
        <v>187</v>
      </c>
      <c r="M112" s="11" t="s">
        <v>187</v>
      </c>
      <c r="N112" s="11" t="s">
        <v>187</v>
      </c>
      <c r="O112" s="11">
        <v>19.739999999999998</v>
      </c>
      <c r="P112" s="3" t="s">
        <v>187</v>
      </c>
      <c r="R112"/>
      <c r="S112"/>
      <c r="T112"/>
      <c r="U112"/>
    </row>
    <row r="113" spans="1:16" x14ac:dyDescent="0.25">
      <c r="A113" s="3" t="s">
        <v>64</v>
      </c>
      <c r="B113" s="3" t="s">
        <v>65</v>
      </c>
      <c r="C113" s="3" t="s">
        <v>9</v>
      </c>
      <c r="D113" s="3" t="s">
        <v>143</v>
      </c>
      <c r="E113" s="11">
        <v>0</v>
      </c>
      <c r="F113" s="3" t="s">
        <v>144</v>
      </c>
      <c r="G113" s="11">
        <v>0</v>
      </c>
      <c r="H113" s="11" t="s">
        <v>187</v>
      </c>
      <c r="I113" s="11" t="s">
        <v>187</v>
      </c>
      <c r="J113" s="11" t="s">
        <v>187</v>
      </c>
      <c r="K113" s="11" t="s">
        <v>187</v>
      </c>
      <c r="L113" s="11" t="s">
        <v>187</v>
      </c>
      <c r="M113" s="11" t="s">
        <v>187</v>
      </c>
      <c r="N113" s="11" t="s">
        <v>187</v>
      </c>
      <c r="O113" s="11" t="s">
        <v>187</v>
      </c>
      <c r="P113" s="3" t="s">
        <v>187</v>
      </c>
    </row>
    <row r="114" spans="1:16" x14ac:dyDescent="0.25">
      <c r="A114" s="3" t="s">
        <v>64</v>
      </c>
      <c r="B114" s="3" t="s">
        <v>65</v>
      </c>
      <c r="C114" s="3" t="s">
        <v>3</v>
      </c>
      <c r="D114" s="3" t="s">
        <v>145</v>
      </c>
      <c r="E114" s="11">
        <v>3.91</v>
      </c>
      <c r="F114" s="3" t="s">
        <v>144</v>
      </c>
      <c r="G114" s="11" t="s">
        <v>187</v>
      </c>
      <c r="H114" s="11" t="s">
        <v>187</v>
      </c>
      <c r="I114" s="11">
        <v>3.91</v>
      </c>
      <c r="J114" s="11" t="s">
        <v>187</v>
      </c>
      <c r="K114" s="11" t="s">
        <v>187</v>
      </c>
      <c r="L114" s="11" t="s">
        <v>187</v>
      </c>
      <c r="M114" s="11" t="s">
        <v>187</v>
      </c>
      <c r="N114" s="11" t="s">
        <v>187</v>
      </c>
      <c r="O114" s="11" t="s">
        <v>187</v>
      </c>
      <c r="P114" s="3" t="s">
        <v>187</v>
      </c>
    </row>
    <row r="115" spans="1:16" x14ac:dyDescent="0.25">
      <c r="A115" s="3" t="s">
        <v>64</v>
      </c>
      <c r="B115" s="3" t="s">
        <v>65</v>
      </c>
      <c r="C115" s="3" t="s">
        <v>6</v>
      </c>
      <c r="D115" s="3" t="s">
        <v>146</v>
      </c>
      <c r="E115" s="11">
        <v>0.33</v>
      </c>
      <c r="F115" s="3" t="s">
        <v>144</v>
      </c>
      <c r="G115" s="11" t="s">
        <v>187</v>
      </c>
      <c r="H115" s="11" t="s">
        <v>187</v>
      </c>
      <c r="I115" s="11" t="s">
        <v>187</v>
      </c>
      <c r="J115" s="11" t="s">
        <v>187</v>
      </c>
      <c r="K115" s="11">
        <v>0.33</v>
      </c>
      <c r="L115" s="11" t="s">
        <v>187</v>
      </c>
      <c r="M115" s="11" t="s">
        <v>187</v>
      </c>
      <c r="N115" s="11" t="s">
        <v>187</v>
      </c>
      <c r="O115" s="11" t="s">
        <v>187</v>
      </c>
      <c r="P115" s="3" t="s">
        <v>187</v>
      </c>
    </row>
    <row r="116" spans="1:16" x14ac:dyDescent="0.25">
      <c r="A116" s="3" t="s">
        <v>64</v>
      </c>
      <c r="B116" s="3" t="s">
        <v>65</v>
      </c>
      <c r="C116" s="3" t="s">
        <v>7</v>
      </c>
      <c r="D116" s="3" t="s">
        <v>147</v>
      </c>
      <c r="E116" s="11">
        <v>4.2430000000000003</v>
      </c>
      <c r="F116" s="3" t="s">
        <v>144</v>
      </c>
      <c r="G116" s="11" t="s">
        <v>187</v>
      </c>
      <c r="H116" s="11" t="s">
        <v>187</v>
      </c>
      <c r="I116" s="11" t="s">
        <v>187</v>
      </c>
      <c r="J116" s="11" t="s">
        <v>187</v>
      </c>
      <c r="K116" s="11" t="s">
        <v>187</v>
      </c>
      <c r="L116" s="11" t="s">
        <v>187</v>
      </c>
      <c r="M116" s="11">
        <v>4.2430000000000003</v>
      </c>
      <c r="N116" s="11" t="s">
        <v>187</v>
      </c>
      <c r="O116" s="11" t="s">
        <v>187</v>
      </c>
      <c r="P116" s="3" t="s">
        <v>187</v>
      </c>
    </row>
    <row r="117" spans="1:16" x14ac:dyDescent="0.25">
      <c r="A117" s="3" t="s">
        <v>64</v>
      </c>
      <c r="B117" s="3" t="s">
        <v>65</v>
      </c>
      <c r="C117" s="3" t="s">
        <v>11</v>
      </c>
      <c r="D117" s="3" t="s">
        <v>148</v>
      </c>
      <c r="E117" s="11">
        <v>5.7229999999999999</v>
      </c>
      <c r="F117" s="3" t="s">
        <v>144</v>
      </c>
      <c r="G117" s="11" t="s">
        <v>187</v>
      </c>
      <c r="H117" s="11" t="s">
        <v>187</v>
      </c>
      <c r="I117" s="11" t="s">
        <v>187</v>
      </c>
      <c r="J117" s="11" t="s">
        <v>187</v>
      </c>
      <c r="K117" s="11" t="s">
        <v>187</v>
      </c>
      <c r="L117" s="11" t="s">
        <v>187</v>
      </c>
      <c r="M117" s="11" t="s">
        <v>187</v>
      </c>
      <c r="N117" s="11" t="s">
        <v>187</v>
      </c>
      <c r="O117" s="11">
        <v>5.72</v>
      </c>
      <c r="P117" s="3" t="s">
        <v>187</v>
      </c>
    </row>
    <row r="118" spans="1:16" hidden="1" x14ac:dyDescent="0.25">
      <c r="A118" s="3" t="s">
        <v>54</v>
      </c>
      <c r="B118" s="3" t="s">
        <v>55</v>
      </c>
      <c r="C118" s="3" t="s">
        <v>9</v>
      </c>
      <c r="D118" s="3" t="s">
        <v>143</v>
      </c>
      <c r="E118" s="11">
        <v>0</v>
      </c>
      <c r="F118" s="3" t="s">
        <v>144</v>
      </c>
      <c r="G118" s="11">
        <v>0</v>
      </c>
      <c r="H118" s="11" t="s">
        <v>187</v>
      </c>
      <c r="I118" s="11" t="s">
        <v>187</v>
      </c>
      <c r="J118" s="11" t="s">
        <v>187</v>
      </c>
      <c r="K118" s="11" t="s">
        <v>187</v>
      </c>
      <c r="L118" s="11" t="s">
        <v>187</v>
      </c>
      <c r="M118" s="11" t="s">
        <v>187</v>
      </c>
      <c r="N118" s="11" t="s">
        <v>187</v>
      </c>
      <c r="O118" s="11" t="s">
        <v>187</v>
      </c>
      <c r="P118" s="3" t="s">
        <v>187</v>
      </c>
    </row>
    <row r="119" spans="1:16" hidden="1" x14ac:dyDescent="0.25">
      <c r="A119" s="3" t="s">
        <v>54</v>
      </c>
      <c r="B119" s="3" t="s">
        <v>55</v>
      </c>
      <c r="C119" s="3" t="s">
        <v>3</v>
      </c>
      <c r="D119" s="3" t="s">
        <v>145</v>
      </c>
      <c r="E119" s="11">
        <v>2.34</v>
      </c>
      <c r="F119" s="3" t="s">
        <v>144</v>
      </c>
      <c r="G119" s="11" t="s">
        <v>187</v>
      </c>
      <c r="H119" s="11" t="s">
        <v>187</v>
      </c>
      <c r="I119" s="11">
        <v>2.34</v>
      </c>
      <c r="J119" s="11" t="s">
        <v>187</v>
      </c>
      <c r="K119" s="11" t="s">
        <v>187</v>
      </c>
      <c r="L119" s="11" t="s">
        <v>187</v>
      </c>
      <c r="M119" s="11" t="s">
        <v>187</v>
      </c>
      <c r="N119" s="11" t="s">
        <v>187</v>
      </c>
      <c r="O119" s="11" t="s">
        <v>187</v>
      </c>
      <c r="P119" s="3" t="s">
        <v>187</v>
      </c>
    </row>
    <row r="120" spans="1:16" hidden="1" x14ac:dyDescent="0.25">
      <c r="A120" s="3" t="s">
        <v>54</v>
      </c>
      <c r="B120" s="3" t="s">
        <v>55</v>
      </c>
      <c r="C120" s="3" t="s">
        <v>6</v>
      </c>
      <c r="D120" s="3" t="s">
        <v>146</v>
      </c>
      <c r="E120" s="11">
        <v>0.43</v>
      </c>
      <c r="F120" s="3" t="s">
        <v>144</v>
      </c>
      <c r="G120" s="11" t="s">
        <v>187</v>
      </c>
      <c r="H120" s="11" t="s">
        <v>187</v>
      </c>
      <c r="I120" s="11" t="s">
        <v>187</v>
      </c>
      <c r="J120" s="11" t="s">
        <v>187</v>
      </c>
      <c r="K120" s="11">
        <v>0.43</v>
      </c>
      <c r="L120" s="11" t="s">
        <v>187</v>
      </c>
      <c r="M120" s="11" t="s">
        <v>187</v>
      </c>
      <c r="N120" s="11" t="s">
        <v>187</v>
      </c>
      <c r="O120" s="11" t="s">
        <v>187</v>
      </c>
      <c r="P120" s="3" t="s">
        <v>187</v>
      </c>
    </row>
    <row r="121" spans="1:16" hidden="1" x14ac:dyDescent="0.25">
      <c r="A121" s="3" t="s">
        <v>54</v>
      </c>
      <c r="B121" s="3" t="s">
        <v>55</v>
      </c>
      <c r="C121" s="3" t="s">
        <v>7</v>
      </c>
      <c r="D121" s="3" t="s">
        <v>147</v>
      </c>
      <c r="E121" s="11">
        <v>0.51</v>
      </c>
      <c r="F121" s="3" t="s">
        <v>144</v>
      </c>
      <c r="G121" s="11" t="s">
        <v>187</v>
      </c>
      <c r="H121" s="11" t="s">
        <v>187</v>
      </c>
      <c r="I121" s="11" t="s">
        <v>187</v>
      </c>
      <c r="J121" s="11" t="s">
        <v>187</v>
      </c>
      <c r="K121" s="11" t="s">
        <v>187</v>
      </c>
      <c r="L121" s="11" t="s">
        <v>187</v>
      </c>
      <c r="M121" s="11">
        <v>0.51</v>
      </c>
      <c r="N121" s="11" t="s">
        <v>187</v>
      </c>
      <c r="O121" s="11" t="s">
        <v>187</v>
      </c>
      <c r="P121" s="3" t="s">
        <v>187</v>
      </c>
    </row>
    <row r="122" spans="1:16" hidden="1" x14ac:dyDescent="0.25">
      <c r="A122" s="3" t="s">
        <v>54</v>
      </c>
      <c r="B122" s="3" t="s">
        <v>55</v>
      </c>
      <c r="C122" s="3" t="s">
        <v>11</v>
      </c>
      <c r="D122" s="3" t="s">
        <v>148</v>
      </c>
      <c r="E122" s="11">
        <v>4.21</v>
      </c>
      <c r="F122" s="3" t="s">
        <v>144</v>
      </c>
      <c r="G122" s="11" t="s">
        <v>187</v>
      </c>
      <c r="H122" s="11" t="s">
        <v>187</v>
      </c>
      <c r="I122" s="11" t="s">
        <v>187</v>
      </c>
      <c r="J122" s="11" t="s">
        <v>187</v>
      </c>
      <c r="K122" s="11" t="s">
        <v>187</v>
      </c>
      <c r="L122" s="11" t="s">
        <v>187</v>
      </c>
      <c r="M122" s="11" t="s">
        <v>187</v>
      </c>
      <c r="N122" s="11" t="s">
        <v>187</v>
      </c>
      <c r="O122" s="11">
        <v>4.21</v>
      </c>
      <c r="P122" s="3" t="s">
        <v>187</v>
      </c>
    </row>
    <row r="123" spans="1:16" hidden="1" x14ac:dyDescent="0.25">
      <c r="A123" s="3" t="s">
        <v>60</v>
      </c>
      <c r="B123" s="3" t="s">
        <v>61</v>
      </c>
      <c r="C123" s="3" t="s">
        <v>9</v>
      </c>
      <c r="D123" s="3" t="s">
        <v>143</v>
      </c>
      <c r="E123" s="11">
        <v>0</v>
      </c>
      <c r="F123" s="3" t="s">
        <v>144</v>
      </c>
      <c r="G123" s="11">
        <v>0</v>
      </c>
      <c r="H123" s="11" t="s">
        <v>187</v>
      </c>
      <c r="I123" s="11" t="s">
        <v>187</v>
      </c>
      <c r="J123" s="11" t="s">
        <v>187</v>
      </c>
      <c r="K123" s="11" t="s">
        <v>187</v>
      </c>
      <c r="L123" s="11" t="s">
        <v>187</v>
      </c>
      <c r="M123" s="11" t="s">
        <v>187</v>
      </c>
      <c r="N123" s="11" t="s">
        <v>187</v>
      </c>
      <c r="O123" s="11" t="s">
        <v>187</v>
      </c>
      <c r="P123" s="3" t="s">
        <v>187</v>
      </c>
    </row>
    <row r="124" spans="1:16" hidden="1" x14ac:dyDescent="0.25">
      <c r="A124" s="3" t="s">
        <v>60</v>
      </c>
      <c r="B124" s="3" t="s">
        <v>61</v>
      </c>
      <c r="C124" s="3" t="s">
        <v>3</v>
      </c>
      <c r="D124" s="3" t="s">
        <v>145</v>
      </c>
      <c r="E124" s="11">
        <v>2.37</v>
      </c>
      <c r="F124" s="3" t="s">
        <v>144</v>
      </c>
      <c r="G124" s="11" t="s">
        <v>187</v>
      </c>
      <c r="H124" s="11" t="s">
        <v>187</v>
      </c>
      <c r="I124" s="11">
        <v>2.37</v>
      </c>
      <c r="J124" s="11" t="s">
        <v>187</v>
      </c>
      <c r="K124" s="11" t="s">
        <v>187</v>
      </c>
      <c r="L124" s="11" t="s">
        <v>187</v>
      </c>
      <c r="M124" s="11" t="s">
        <v>187</v>
      </c>
      <c r="N124" s="11" t="s">
        <v>187</v>
      </c>
      <c r="O124" s="11" t="s">
        <v>187</v>
      </c>
      <c r="P124" s="3" t="s">
        <v>187</v>
      </c>
    </row>
    <row r="125" spans="1:16" hidden="1" x14ac:dyDescent="0.25">
      <c r="A125" s="3" t="s">
        <v>60</v>
      </c>
      <c r="B125" s="3" t="s">
        <v>61</v>
      </c>
      <c r="C125" s="3" t="s">
        <v>6</v>
      </c>
      <c r="D125" s="3" t="s">
        <v>146</v>
      </c>
      <c r="E125" s="11">
        <v>0.47</v>
      </c>
      <c r="F125" s="3" t="s">
        <v>144</v>
      </c>
      <c r="G125" s="11" t="s">
        <v>187</v>
      </c>
      <c r="H125" s="11" t="s">
        <v>187</v>
      </c>
      <c r="I125" s="11" t="s">
        <v>187</v>
      </c>
      <c r="J125" s="11" t="s">
        <v>187</v>
      </c>
      <c r="K125" s="11">
        <v>0.47</v>
      </c>
      <c r="L125" s="11" t="s">
        <v>187</v>
      </c>
      <c r="M125" s="11" t="s">
        <v>187</v>
      </c>
      <c r="N125" s="11" t="s">
        <v>187</v>
      </c>
      <c r="O125" s="11" t="s">
        <v>187</v>
      </c>
      <c r="P125" s="3" t="s">
        <v>187</v>
      </c>
    </row>
    <row r="126" spans="1:16" hidden="1" x14ac:dyDescent="0.25">
      <c r="A126" s="3" t="s">
        <v>60</v>
      </c>
      <c r="B126" s="3" t="s">
        <v>61</v>
      </c>
      <c r="C126" s="3" t="s">
        <v>7</v>
      </c>
      <c r="D126" s="3" t="s">
        <v>147</v>
      </c>
      <c r="E126" s="11">
        <v>0.96</v>
      </c>
      <c r="F126" s="3" t="s">
        <v>144</v>
      </c>
      <c r="G126" s="11" t="s">
        <v>187</v>
      </c>
      <c r="H126" s="11" t="s">
        <v>187</v>
      </c>
      <c r="I126" s="11" t="s">
        <v>187</v>
      </c>
      <c r="J126" s="11" t="s">
        <v>187</v>
      </c>
      <c r="K126" s="11" t="s">
        <v>187</v>
      </c>
      <c r="L126" s="11" t="s">
        <v>187</v>
      </c>
      <c r="M126" s="11">
        <v>0.96</v>
      </c>
      <c r="N126" s="11" t="s">
        <v>187</v>
      </c>
      <c r="O126" s="11" t="s">
        <v>187</v>
      </c>
      <c r="P126" s="3" t="s">
        <v>187</v>
      </c>
    </row>
    <row r="127" spans="1:16" hidden="1" x14ac:dyDescent="0.25">
      <c r="A127" s="3" t="s">
        <v>60</v>
      </c>
      <c r="B127" s="3" t="s">
        <v>61</v>
      </c>
      <c r="C127" s="3" t="s">
        <v>11</v>
      </c>
      <c r="D127" s="3" t="s">
        <v>148</v>
      </c>
      <c r="E127" s="11">
        <v>2.44</v>
      </c>
      <c r="F127" s="3" t="s">
        <v>144</v>
      </c>
      <c r="G127" s="11" t="s">
        <v>187</v>
      </c>
      <c r="H127" s="11" t="s">
        <v>187</v>
      </c>
      <c r="I127" s="11" t="s">
        <v>187</v>
      </c>
      <c r="J127" s="11" t="s">
        <v>187</v>
      </c>
      <c r="K127" s="11" t="s">
        <v>187</v>
      </c>
      <c r="L127" s="11" t="s">
        <v>187</v>
      </c>
      <c r="M127" s="11" t="s">
        <v>187</v>
      </c>
      <c r="N127" s="11" t="s">
        <v>187</v>
      </c>
      <c r="O127" s="11">
        <v>2.44</v>
      </c>
      <c r="P127" s="3" t="s">
        <v>187</v>
      </c>
    </row>
    <row r="128" spans="1:16" hidden="1" x14ac:dyDescent="0.25">
      <c r="A128" s="3" t="s">
        <v>52</v>
      </c>
      <c r="B128" s="3" t="s">
        <v>53</v>
      </c>
      <c r="C128" s="3" t="s">
        <v>9</v>
      </c>
      <c r="D128" s="3" t="s">
        <v>143</v>
      </c>
      <c r="E128" s="11">
        <v>0</v>
      </c>
      <c r="F128" s="3" t="s">
        <v>144</v>
      </c>
      <c r="G128" s="11">
        <v>0</v>
      </c>
      <c r="H128" s="11" t="s">
        <v>187</v>
      </c>
      <c r="I128" s="11" t="s">
        <v>187</v>
      </c>
      <c r="J128" s="11" t="s">
        <v>187</v>
      </c>
      <c r="K128" s="11" t="s">
        <v>187</v>
      </c>
      <c r="L128" s="11" t="s">
        <v>187</v>
      </c>
      <c r="M128" s="11" t="s">
        <v>187</v>
      </c>
      <c r="N128" s="11" t="s">
        <v>187</v>
      </c>
      <c r="O128" s="11" t="s">
        <v>187</v>
      </c>
      <c r="P128" s="3" t="s">
        <v>187</v>
      </c>
    </row>
    <row r="129" spans="1:16" hidden="1" x14ac:dyDescent="0.25">
      <c r="A129" s="3" t="s">
        <v>52</v>
      </c>
      <c r="B129" s="3" t="s">
        <v>53</v>
      </c>
      <c r="C129" s="3" t="s">
        <v>3</v>
      </c>
      <c r="D129" s="3" t="s">
        <v>145</v>
      </c>
      <c r="E129" s="11">
        <v>2.59</v>
      </c>
      <c r="F129" s="3" t="s">
        <v>144</v>
      </c>
      <c r="G129" s="11" t="s">
        <v>187</v>
      </c>
      <c r="H129" s="11" t="s">
        <v>187</v>
      </c>
      <c r="I129" s="11">
        <v>2.59</v>
      </c>
      <c r="J129" s="11" t="s">
        <v>187</v>
      </c>
      <c r="K129" s="11" t="s">
        <v>187</v>
      </c>
      <c r="L129" s="11" t="s">
        <v>187</v>
      </c>
      <c r="M129" s="11" t="s">
        <v>187</v>
      </c>
      <c r="N129" s="11" t="s">
        <v>187</v>
      </c>
      <c r="O129" s="11" t="s">
        <v>187</v>
      </c>
      <c r="P129" s="3" t="s">
        <v>187</v>
      </c>
    </row>
    <row r="130" spans="1:16" hidden="1" x14ac:dyDescent="0.25">
      <c r="A130" s="3" t="s">
        <v>52</v>
      </c>
      <c r="B130" s="3" t="s">
        <v>53</v>
      </c>
      <c r="C130" s="3" t="s">
        <v>6</v>
      </c>
      <c r="D130" s="3" t="s">
        <v>146</v>
      </c>
      <c r="E130" s="11">
        <v>0.19</v>
      </c>
      <c r="F130" s="3" t="s">
        <v>144</v>
      </c>
      <c r="G130" s="11" t="s">
        <v>187</v>
      </c>
      <c r="H130" s="11" t="s">
        <v>187</v>
      </c>
      <c r="I130" s="11" t="s">
        <v>187</v>
      </c>
      <c r="J130" s="11" t="s">
        <v>187</v>
      </c>
      <c r="K130" s="11">
        <v>0.19</v>
      </c>
      <c r="L130" s="11" t="s">
        <v>187</v>
      </c>
      <c r="M130" s="11" t="s">
        <v>187</v>
      </c>
      <c r="N130" s="11" t="s">
        <v>187</v>
      </c>
      <c r="O130" s="11" t="s">
        <v>187</v>
      </c>
      <c r="P130" s="3" t="s">
        <v>187</v>
      </c>
    </row>
    <row r="131" spans="1:16" hidden="1" x14ac:dyDescent="0.25">
      <c r="A131" s="3" t="s">
        <v>52</v>
      </c>
      <c r="B131" s="3" t="s">
        <v>53</v>
      </c>
      <c r="C131" s="3" t="s">
        <v>7</v>
      </c>
      <c r="D131" s="3" t="s">
        <v>147</v>
      </c>
      <c r="E131" s="11">
        <v>0.93</v>
      </c>
      <c r="F131" s="3" t="s">
        <v>144</v>
      </c>
      <c r="G131" s="11" t="s">
        <v>187</v>
      </c>
      <c r="H131" s="11" t="s">
        <v>187</v>
      </c>
      <c r="I131" s="11" t="s">
        <v>187</v>
      </c>
      <c r="J131" s="11" t="s">
        <v>187</v>
      </c>
      <c r="K131" s="11" t="s">
        <v>187</v>
      </c>
      <c r="L131" s="11" t="s">
        <v>187</v>
      </c>
      <c r="M131" s="11">
        <v>0.93</v>
      </c>
      <c r="N131" s="11" t="s">
        <v>187</v>
      </c>
      <c r="O131" s="11" t="s">
        <v>187</v>
      </c>
      <c r="P131" s="3" t="s">
        <v>187</v>
      </c>
    </row>
    <row r="132" spans="1:16" hidden="1" x14ac:dyDescent="0.25">
      <c r="A132" s="3" t="s">
        <v>52</v>
      </c>
      <c r="B132" s="3" t="s">
        <v>53</v>
      </c>
      <c r="C132" s="3" t="s">
        <v>11</v>
      </c>
      <c r="D132" s="3" t="s">
        <v>148</v>
      </c>
      <c r="E132" s="11">
        <v>12.84</v>
      </c>
      <c r="F132" s="3" t="s">
        <v>144</v>
      </c>
      <c r="G132" s="11" t="s">
        <v>187</v>
      </c>
      <c r="H132" s="11" t="s">
        <v>187</v>
      </c>
      <c r="I132" s="11" t="s">
        <v>187</v>
      </c>
      <c r="J132" s="11" t="s">
        <v>187</v>
      </c>
      <c r="K132" s="11" t="s">
        <v>187</v>
      </c>
      <c r="L132" s="11" t="s">
        <v>187</v>
      </c>
      <c r="M132" s="11" t="s">
        <v>187</v>
      </c>
      <c r="N132" s="11" t="s">
        <v>187</v>
      </c>
      <c r="O132" s="11">
        <v>12.84</v>
      </c>
      <c r="P132" s="3" t="s">
        <v>187</v>
      </c>
    </row>
    <row r="133" spans="1:16" hidden="1" x14ac:dyDescent="0.25">
      <c r="A133" s="3" t="s">
        <v>18</v>
      </c>
      <c r="B133" s="3" t="s">
        <v>19</v>
      </c>
      <c r="C133" s="3" t="s">
        <v>9</v>
      </c>
      <c r="D133" s="3" t="s">
        <v>143</v>
      </c>
      <c r="E133" s="11">
        <v>0</v>
      </c>
      <c r="F133" s="3" t="s">
        <v>144</v>
      </c>
      <c r="G133" s="11">
        <v>0</v>
      </c>
      <c r="H133" s="11" t="s">
        <v>187</v>
      </c>
      <c r="I133" s="11" t="s">
        <v>187</v>
      </c>
      <c r="J133" s="11" t="s">
        <v>187</v>
      </c>
      <c r="K133" s="11" t="s">
        <v>187</v>
      </c>
      <c r="L133" s="11" t="s">
        <v>187</v>
      </c>
      <c r="M133" s="11" t="s">
        <v>187</v>
      </c>
      <c r="N133" s="11" t="s">
        <v>187</v>
      </c>
      <c r="O133" s="11" t="s">
        <v>187</v>
      </c>
      <c r="P133" s="3" t="s">
        <v>187</v>
      </c>
    </row>
    <row r="134" spans="1:16" hidden="1" x14ac:dyDescent="0.25">
      <c r="A134" s="3" t="s">
        <v>18</v>
      </c>
      <c r="B134" s="3" t="s">
        <v>19</v>
      </c>
      <c r="C134" s="3" t="s">
        <v>3</v>
      </c>
      <c r="D134" s="3" t="s">
        <v>145</v>
      </c>
      <c r="E134" s="11">
        <v>1.46</v>
      </c>
      <c r="F134" s="3" t="s">
        <v>144</v>
      </c>
      <c r="G134" s="11" t="s">
        <v>187</v>
      </c>
      <c r="H134" s="11" t="s">
        <v>187</v>
      </c>
      <c r="I134" s="11">
        <v>1.46</v>
      </c>
      <c r="J134" s="11" t="s">
        <v>187</v>
      </c>
      <c r="K134" s="11" t="s">
        <v>187</v>
      </c>
      <c r="L134" s="11" t="s">
        <v>187</v>
      </c>
      <c r="M134" s="11" t="s">
        <v>187</v>
      </c>
      <c r="N134" s="11" t="s">
        <v>187</v>
      </c>
      <c r="O134" s="11" t="s">
        <v>187</v>
      </c>
      <c r="P134" s="3" t="s">
        <v>187</v>
      </c>
    </row>
    <row r="135" spans="1:16" hidden="1" x14ac:dyDescent="0.25">
      <c r="A135" s="3" t="s">
        <v>18</v>
      </c>
      <c r="B135" s="3" t="s">
        <v>19</v>
      </c>
      <c r="C135" s="3" t="s">
        <v>6</v>
      </c>
      <c r="D135" s="3" t="s">
        <v>146</v>
      </c>
      <c r="E135" s="11">
        <v>1.1599999999999999</v>
      </c>
      <c r="F135" s="3" t="s">
        <v>144</v>
      </c>
      <c r="G135" s="11" t="s">
        <v>187</v>
      </c>
      <c r="H135" s="11" t="s">
        <v>187</v>
      </c>
      <c r="I135" s="11" t="s">
        <v>187</v>
      </c>
      <c r="J135" s="11" t="s">
        <v>187</v>
      </c>
      <c r="K135" s="11">
        <v>1.1599999999999999</v>
      </c>
      <c r="L135" s="11" t="s">
        <v>187</v>
      </c>
      <c r="M135" s="11" t="s">
        <v>187</v>
      </c>
      <c r="N135" s="11" t="s">
        <v>187</v>
      </c>
      <c r="O135" s="11" t="s">
        <v>187</v>
      </c>
      <c r="P135" s="3" t="s">
        <v>187</v>
      </c>
    </row>
    <row r="136" spans="1:16" hidden="1" x14ac:dyDescent="0.25">
      <c r="A136" s="3" t="s">
        <v>18</v>
      </c>
      <c r="B136" s="3" t="s">
        <v>19</v>
      </c>
      <c r="C136" s="3" t="s">
        <v>7</v>
      </c>
      <c r="D136" s="3" t="s">
        <v>147</v>
      </c>
      <c r="E136" s="11">
        <v>0.85</v>
      </c>
      <c r="F136" s="3" t="s">
        <v>144</v>
      </c>
      <c r="G136" s="11" t="s">
        <v>187</v>
      </c>
      <c r="H136" s="11" t="s">
        <v>187</v>
      </c>
      <c r="I136" s="11" t="s">
        <v>187</v>
      </c>
      <c r="J136" s="11" t="s">
        <v>187</v>
      </c>
      <c r="K136" s="11" t="s">
        <v>187</v>
      </c>
      <c r="L136" s="11" t="s">
        <v>187</v>
      </c>
      <c r="M136" s="11">
        <v>0.85</v>
      </c>
      <c r="N136" s="11" t="s">
        <v>187</v>
      </c>
      <c r="O136" s="11" t="s">
        <v>187</v>
      </c>
      <c r="P136" s="3" t="s">
        <v>187</v>
      </c>
    </row>
    <row r="137" spans="1:16" hidden="1" x14ac:dyDescent="0.25">
      <c r="A137" s="3" t="s">
        <v>18</v>
      </c>
      <c r="B137" s="3" t="s">
        <v>19</v>
      </c>
      <c r="C137" s="3" t="s">
        <v>11</v>
      </c>
      <c r="D137" s="3" t="s">
        <v>148</v>
      </c>
      <c r="E137" s="11">
        <v>2.3199999999999998</v>
      </c>
      <c r="F137" s="3" t="s">
        <v>144</v>
      </c>
      <c r="G137" s="11" t="s">
        <v>187</v>
      </c>
      <c r="H137" s="11" t="s">
        <v>187</v>
      </c>
      <c r="I137" s="11" t="s">
        <v>187</v>
      </c>
      <c r="J137" s="11" t="s">
        <v>187</v>
      </c>
      <c r="K137" s="11" t="s">
        <v>187</v>
      </c>
      <c r="L137" s="11" t="s">
        <v>187</v>
      </c>
      <c r="M137" s="11" t="s">
        <v>187</v>
      </c>
      <c r="N137" s="11" t="s">
        <v>187</v>
      </c>
      <c r="O137" s="11">
        <v>2.3199999999999998</v>
      </c>
      <c r="P137" s="3" t="s">
        <v>187</v>
      </c>
    </row>
    <row r="138" spans="1:16" hidden="1" x14ac:dyDescent="0.25">
      <c r="A138" s="3" t="s">
        <v>82</v>
      </c>
      <c r="B138" s="3" t="s">
        <v>83</v>
      </c>
      <c r="C138" s="3" t="s">
        <v>9</v>
      </c>
      <c r="D138" s="3" t="s">
        <v>143</v>
      </c>
      <c r="E138" s="11">
        <v>0</v>
      </c>
      <c r="F138" s="3" t="s">
        <v>144</v>
      </c>
      <c r="G138" s="11">
        <v>0</v>
      </c>
      <c r="H138" s="11" t="s">
        <v>187</v>
      </c>
      <c r="I138" s="11" t="s">
        <v>187</v>
      </c>
      <c r="J138" s="11" t="s">
        <v>187</v>
      </c>
      <c r="K138" s="11" t="s">
        <v>187</v>
      </c>
      <c r="L138" s="11" t="s">
        <v>187</v>
      </c>
      <c r="M138" s="11" t="s">
        <v>187</v>
      </c>
      <c r="N138" s="11" t="s">
        <v>187</v>
      </c>
      <c r="O138" s="11" t="s">
        <v>187</v>
      </c>
      <c r="P138" s="3" t="s">
        <v>187</v>
      </c>
    </row>
    <row r="139" spans="1:16" hidden="1" x14ac:dyDescent="0.25">
      <c r="A139" s="3" t="s">
        <v>82</v>
      </c>
      <c r="B139" s="3" t="s">
        <v>83</v>
      </c>
      <c r="C139" s="3" t="s">
        <v>3</v>
      </c>
      <c r="D139" s="3" t="s">
        <v>145</v>
      </c>
      <c r="E139" s="11">
        <v>2.2200000000000002</v>
      </c>
      <c r="F139" s="3" t="s">
        <v>144</v>
      </c>
      <c r="G139" s="11" t="s">
        <v>187</v>
      </c>
      <c r="H139" s="11" t="s">
        <v>187</v>
      </c>
      <c r="I139" s="11">
        <v>2.2200000000000002</v>
      </c>
      <c r="J139" s="11" t="s">
        <v>187</v>
      </c>
      <c r="K139" s="11" t="s">
        <v>187</v>
      </c>
      <c r="L139" s="11" t="s">
        <v>187</v>
      </c>
      <c r="M139" s="11" t="s">
        <v>187</v>
      </c>
      <c r="N139" s="11" t="s">
        <v>187</v>
      </c>
      <c r="O139" s="11" t="s">
        <v>187</v>
      </c>
      <c r="P139" s="3" t="s">
        <v>187</v>
      </c>
    </row>
    <row r="140" spans="1:16" hidden="1" x14ac:dyDescent="0.25">
      <c r="A140" s="3" t="s">
        <v>82</v>
      </c>
      <c r="B140" s="3" t="s">
        <v>83</v>
      </c>
      <c r="C140" s="3" t="s">
        <v>6</v>
      </c>
      <c r="D140" s="3" t="s">
        <v>146</v>
      </c>
      <c r="E140" s="11">
        <v>0.44</v>
      </c>
      <c r="F140" s="3" t="s">
        <v>144</v>
      </c>
      <c r="G140" s="11" t="s">
        <v>187</v>
      </c>
      <c r="H140" s="11" t="s">
        <v>187</v>
      </c>
      <c r="I140" s="11" t="s">
        <v>187</v>
      </c>
      <c r="J140" s="11" t="s">
        <v>187</v>
      </c>
      <c r="K140" s="11">
        <v>0.44</v>
      </c>
      <c r="L140" s="11" t="s">
        <v>187</v>
      </c>
      <c r="M140" s="11" t="s">
        <v>187</v>
      </c>
      <c r="N140" s="11" t="s">
        <v>187</v>
      </c>
      <c r="O140" s="11" t="s">
        <v>187</v>
      </c>
      <c r="P140" s="3" t="s">
        <v>187</v>
      </c>
    </row>
    <row r="141" spans="1:16" hidden="1" x14ac:dyDescent="0.25">
      <c r="A141" s="3" t="s">
        <v>82</v>
      </c>
      <c r="B141" s="3" t="s">
        <v>83</v>
      </c>
      <c r="C141" s="3" t="s">
        <v>7</v>
      </c>
      <c r="D141" s="3" t="s">
        <v>147</v>
      </c>
      <c r="E141" s="11">
        <v>0.39</v>
      </c>
      <c r="F141" s="3" t="s">
        <v>144</v>
      </c>
      <c r="G141" s="11" t="s">
        <v>187</v>
      </c>
      <c r="H141" s="11" t="s">
        <v>187</v>
      </c>
      <c r="I141" s="11" t="s">
        <v>187</v>
      </c>
      <c r="J141" s="11" t="s">
        <v>187</v>
      </c>
      <c r="K141" s="11" t="s">
        <v>187</v>
      </c>
      <c r="L141" s="11" t="s">
        <v>187</v>
      </c>
      <c r="M141" s="11">
        <v>0.39</v>
      </c>
      <c r="N141" s="11" t="s">
        <v>187</v>
      </c>
      <c r="O141" s="11" t="s">
        <v>187</v>
      </c>
      <c r="P141" s="3" t="s">
        <v>187</v>
      </c>
    </row>
    <row r="142" spans="1:16" hidden="1" x14ac:dyDescent="0.25">
      <c r="A142" s="3" t="s">
        <v>82</v>
      </c>
      <c r="B142" s="3" t="s">
        <v>83</v>
      </c>
      <c r="C142" s="3" t="s">
        <v>11</v>
      </c>
      <c r="D142" s="3" t="s">
        <v>148</v>
      </c>
      <c r="E142" s="11">
        <v>0.48</v>
      </c>
      <c r="F142" s="3" t="s">
        <v>144</v>
      </c>
      <c r="G142" s="11" t="s">
        <v>187</v>
      </c>
      <c r="H142" s="11" t="s">
        <v>187</v>
      </c>
      <c r="I142" s="11" t="s">
        <v>187</v>
      </c>
      <c r="J142" s="11" t="s">
        <v>187</v>
      </c>
      <c r="K142" s="11" t="s">
        <v>187</v>
      </c>
      <c r="L142" s="11" t="s">
        <v>187</v>
      </c>
      <c r="M142" s="11" t="s">
        <v>187</v>
      </c>
      <c r="N142" s="11" t="s">
        <v>187</v>
      </c>
      <c r="O142" s="11">
        <v>0.48</v>
      </c>
      <c r="P142" s="3" t="s">
        <v>187</v>
      </c>
    </row>
    <row r="143" spans="1:16" hidden="1" x14ac:dyDescent="0.25">
      <c r="A143" s="3" t="s">
        <v>20</v>
      </c>
      <c r="B143" s="3" t="s">
        <v>21</v>
      </c>
      <c r="C143" s="3" t="s">
        <v>9</v>
      </c>
      <c r="D143" s="3" t="s">
        <v>143</v>
      </c>
      <c r="E143" s="11">
        <v>0</v>
      </c>
      <c r="F143" s="3" t="s">
        <v>144</v>
      </c>
      <c r="G143" s="11">
        <v>0</v>
      </c>
      <c r="H143" s="11" t="s">
        <v>187</v>
      </c>
      <c r="I143" s="11" t="s">
        <v>187</v>
      </c>
      <c r="J143" s="11" t="s">
        <v>187</v>
      </c>
      <c r="K143" s="11" t="s">
        <v>187</v>
      </c>
      <c r="L143" s="11" t="s">
        <v>187</v>
      </c>
      <c r="M143" s="11" t="s">
        <v>187</v>
      </c>
      <c r="N143" s="11" t="s">
        <v>187</v>
      </c>
      <c r="O143" s="11" t="s">
        <v>187</v>
      </c>
      <c r="P143" s="3" t="s">
        <v>187</v>
      </c>
    </row>
    <row r="144" spans="1:16" hidden="1" x14ac:dyDescent="0.25">
      <c r="A144" s="3" t="s">
        <v>20</v>
      </c>
      <c r="B144" s="3" t="s">
        <v>21</v>
      </c>
      <c r="C144" s="3" t="s">
        <v>3</v>
      </c>
      <c r="D144" s="3" t="s">
        <v>145</v>
      </c>
      <c r="E144" s="11">
        <v>2.4700000000000002</v>
      </c>
      <c r="F144" s="3" t="s">
        <v>144</v>
      </c>
      <c r="G144" s="11" t="s">
        <v>187</v>
      </c>
      <c r="H144" s="11" t="s">
        <v>187</v>
      </c>
      <c r="I144" s="11">
        <v>2.4700000000000002</v>
      </c>
      <c r="J144" s="11" t="s">
        <v>187</v>
      </c>
      <c r="K144" s="11" t="s">
        <v>187</v>
      </c>
      <c r="L144" s="11" t="s">
        <v>187</v>
      </c>
      <c r="M144" s="11" t="s">
        <v>187</v>
      </c>
      <c r="N144" s="11" t="s">
        <v>187</v>
      </c>
      <c r="O144" s="11" t="s">
        <v>187</v>
      </c>
      <c r="P144" s="3" t="s">
        <v>187</v>
      </c>
    </row>
    <row r="145" spans="1:16" hidden="1" x14ac:dyDescent="0.25">
      <c r="A145" s="3" t="s">
        <v>20</v>
      </c>
      <c r="B145" s="3" t="s">
        <v>21</v>
      </c>
      <c r="C145" s="3" t="s">
        <v>6</v>
      </c>
      <c r="D145" s="3" t="s">
        <v>146</v>
      </c>
      <c r="E145" s="11">
        <v>0.23</v>
      </c>
      <c r="F145" s="3" t="s">
        <v>144</v>
      </c>
      <c r="G145" s="11" t="s">
        <v>187</v>
      </c>
      <c r="H145" s="11" t="s">
        <v>187</v>
      </c>
      <c r="I145" s="11" t="s">
        <v>187</v>
      </c>
      <c r="J145" s="11" t="s">
        <v>187</v>
      </c>
      <c r="K145" s="11">
        <v>0.23</v>
      </c>
      <c r="L145" s="11" t="s">
        <v>187</v>
      </c>
      <c r="M145" s="11" t="s">
        <v>187</v>
      </c>
      <c r="N145" s="11" t="s">
        <v>187</v>
      </c>
      <c r="O145" s="11" t="s">
        <v>187</v>
      </c>
      <c r="P145" s="3" t="s">
        <v>187</v>
      </c>
    </row>
    <row r="146" spans="1:16" hidden="1" x14ac:dyDescent="0.25">
      <c r="A146" s="3" t="s">
        <v>20</v>
      </c>
      <c r="B146" s="3" t="s">
        <v>21</v>
      </c>
      <c r="C146" s="3" t="s">
        <v>7</v>
      </c>
      <c r="D146" s="3" t="s">
        <v>147</v>
      </c>
      <c r="E146" s="11">
        <v>0.65</v>
      </c>
      <c r="F146" s="3" t="s">
        <v>144</v>
      </c>
      <c r="G146" s="11" t="s">
        <v>187</v>
      </c>
      <c r="H146" s="11" t="s">
        <v>187</v>
      </c>
      <c r="I146" s="11" t="s">
        <v>187</v>
      </c>
      <c r="J146" s="11" t="s">
        <v>187</v>
      </c>
      <c r="K146" s="11" t="s">
        <v>187</v>
      </c>
      <c r="L146" s="11" t="s">
        <v>187</v>
      </c>
      <c r="M146" s="11">
        <v>0.65</v>
      </c>
      <c r="N146" s="11" t="s">
        <v>187</v>
      </c>
      <c r="O146" s="11" t="s">
        <v>187</v>
      </c>
      <c r="P146" s="3" t="s">
        <v>187</v>
      </c>
    </row>
    <row r="147" spans="1:16" hidden="1" x14ac:dyDescent="0.25">
      <c r="A147" s="3" t="s">
        <v>20</v>
      </c>
      <c r="B147" s="3" t="s">
        <v>21</v>
      </c>
      <c r="C147" s="3" t="s">
        <v>11</v>
      </c>
      <c r="D147" s="3" t="s">
        <v>148</v>
      </c>
      <c r="E147" s="11">
        <v>2.0299999999999998</v>
      </c>
      <c r="F147" s="3" t="s">
        <v>144</v>
      </c>
      <c r="G147" s="11" t="s">
        <v>187</v>
      </c>
      <c r="H147" s="11" t="s">
        <v>187</v>
      </c>
      <c r="I147" s="11" t="s">
        <v>187</v>
      </c>
      <c r="J147" s="11" t="s">
        <v>187</v>
      </c>
      <c r="K147" s="11" t="s">
        <v>187</v>
      </c>
      <c r="L147" s="11" t="s">
        <v>187</v>
      </c>
      <c r="M147" s="11" t="s">
        <v>187</v>
      </c>
      <c r="N147" s="11" t="s">
        <v>187</v>
      </c>
      <c r="O147" s="11">
        <v>2.0299999999999998</v>
      </c>
      <c r="P147" s="3" t="s">
        <v>187</v>
      </c>
    </row>
    <row r="148" spans="1:16" hidden="1" x14ac:dyDescent="0.25">
      <c r="A148" s="3" t="s">
        <v>14</v>
      </c>
      <c r="B148" s="3" t="s">
        <v>15</v>
      </c>
      <c r="C148" s="3" t="s">
        <v>9</v>
      </c>
      <c r="D148" s="3" t="s">
        <v>143</v>
      </c>
      <c r="E148" s="11">
        <v>0</v>
      </c>
      <c r="F148" s="3" t="s">
        <v>144</v>
      </c>
      <c r="G148" s="11">
        <v>0</v>
      </c>
      <c r="H148" s="11" t="s">
        <v>187</v>
      </c>
      <c r="I148" s="11" t="s">
        <v>187</v>
      </c>
      <c r="J148" s="11" t="s">
        <v>187</v>
      </c>
      <c r="K148" s="11" t="s">
        <v>187</v>
      </c>
      <c r="L148" s="11" t="s">
        <v>187</v>
      </c>
      <c r="M148" s="11" t="s">
        <v>187</v>
      </c>
      <c r="N148" s="11" t="s">
        <v>187</v>
      </c>
      <c r="O148" s="11" t="s">
        <v>187</v>
      </c>
      <c r="P148" s="3" t="s">
        <v>187</v>
      </c>
    </row>
    <row r="149" spans="1:16" hidden="1" x14ac:dyDescent="0.25">
      <c r="A149" s="3" t="s">
        <v>14</v>
      </c>
      <c r="B149" s="3" t="s">
        <v>15</v>
      </c>
      <c r="C149" s="3" t="s">
        <v>3</v>
      </c>
      <c r="D149" s="3" t="s">
        <v>145</v>
      </c>
      <c r="E149" s="11">
        <v>0</v>
      </c>
      <c r="F149" s="3" t="s">
        <v>144</v>
      </c>
      <c r="G149" s="11" t="s">
        <v>187</v>
      </c>
      <c r="H149" s="11" t="s">
        <v>187</v>
      </c>
      <c r="I149" s="11">
        <v>0</v>
      </c>
      <c r="J149" s="11" t="s">
        <v>187</v>
      </c>
      <c r="K149" s="11" t="s">
        <v>187</v>
      </c>
      <c r="L149" s="11" t="s">
        <v>187</v>
      </c>
      <c r="M149" s="11" t="s">
        <v>187</v>
      </c>
      <c r="N149" s="11" t="s">
        <v>187</v>
      </c>
      <c r="O149" s="11" t="s">
        <v>187</v>
      </c>
      <c r="P149" s="3" t="s">
        <v>187</v>
      </c>
    </row>
    <row r="150" spans="1:16" hidden="1" x14ac:dyDescent="0.25">
      <c r="A150" s="3" t="s">
        <v>14</v>
      </c>
      <c r="B150" s="3" t="s">
        <v>15</v>
      </c>
      <c r="C150" s="3" t="s">
        <v>79</v>
      </c>
      <c r="D150" s="3" t="s">
        <v>150</v>
      </c>
      <c r="E150" s="11">
        <v>3.06</v>
      </c>
      <c r="F150" s="3" t="s">
        <v>144</v>
      </c>
      <c r="G150" s="11" t="s">
        <v>187</v>
      </c>
      <c r="H150" s="11" t="s">
        <v>187</v>
      </c>
      <c r="I150" s="11" t="s">
        <v>187</v>
      </c>
      <c r="J150" s="11">
        <v>3.06</v>
      </c>
      <c r="K150" s="11" t="s">
        <v>187</v>
      </c>
      <c r="L150" s="11" t="s">
        <v>187</v>
      </c>
      <c r="M150" s="11" t="s">
        <v>187</v>
      </c>
      <c r="N150" s="11" t="s">
        <v>187</v>
      </c>
      <c r="O150" s="11" t="s">
        <v>187</v>
      </c>
      <c r="P150" s="3" t="s">
        <v>187</v>
      </c>
    </row>
    <row r="151" spans="1:16" hidden="1" x14ac:dyDescent="0.25">
      <c r="A151" s="3" t="s">
        <v>14</v>
      </c>
      <c r="B151" s="3" t="s">
        <v>15</v>
      </c>
      <c r="C151" s="3" t="s">
        <v>6</v>
      </c>
      <c r="D151" s="3" t="s">
        <v>146</v>
      </c>
      <c r="E151" s="11">
        <v>0</v>
      </c>
      <c r="F151" s="3" t="s">
        <v>144</v>
      </c>
      <c r="G151" s="11" t="s">
        <v>187</v>
      </c>
      <c r="H151" s="11" t="s">
        <v>187</v>
      </c>
      <c r="I151" s="11" t="s">
        <v>187</v>
      </c>
      <c r="J151" s="11" t="s">
        <v>187</v>
      </c>
      <c r="K151" s="11">
        <v>0</v>
      </c>
      <c r="L151" s="11" t="s">
        <v>187</v>
      </c>
      <c r="M151" s="11" t="s">
        <v>187</v>
      </c>
      <c r="N151" s="11" t="s">
        <v>187</v>
      </c>
      <c r="O151" s="11" t="s">
        <v>187</v>
      </c>
      <c r="P151" s="3" t="s">
        <v>187</v>
      </c>
    </row>
    <row r="152" spans="1:16" hidden="1" x14ac:dyDescent="0.25">
      <c r="A152" s="3" t="s">
        <v>14</v>
      </c>
      <c r="B152" s="3" t="s">
        <v>15</v>
      </c>
      <c r="C152" s="3" t="s">
        <v>80</v>
      </c>
      <c r="D152" s="3" t="s">
        <v>151</v>
      </c>
      <c r="E152" s="11">
        <v>0.34</v>
      </c>
      <c r="F152" s="3" t="s">
        <v>144</v>
      </c>
      <c r="G152" s="11" t="s">
        <v>187</v>
      </c>
      <c r="H152" s="11" t="s">
        <v>187</v>
      </c>
      <c r="I152" s="11" t="s">
        <v>187</v>
      </c>
      <c r="J152" s="11" t="s">
        <v>187</v>
      </c>
      <c r="K152" s="11" t="s">
        <v>187</v>
      </c>
      <c r="L152" s="11">
        <v>0.34</v>
      </c>
      <c r="M152" s="11" t="s">
        <v>187</v>
      </c>
      <c r="N152" s="11" t="s">
        <v>187</v>
      </c>
      <c r="O152" s="11" t="s">
        <v>187</v>
      </c>
      <c r="P152" s="3" t="s">
        <v>187</v>
      </c>
    </row>
    <row r="153" spans="1:16" hidden="1" x14ac:dyDescent="0.25">
      <c r="A153" s="3" t="s">
        <v>14</v>
      </c>
      <c r="B153" s="3" t="s">
        <v>15</v>
      </c>
      <c r="C153" s="3" t="s">
        <v>7</v>
      </c>
      <c r="D153" s="3" t="s">
        <v>147</v>
      </c>
      <c r="E153" s="11">
        <v>0</v>
      </c>
      <c r="F153" s="3" t="s">
        <v>144</v>
      </c>
      <c r="G153" s="11" t="s">
        <v>187</v>
      </c>
      <c r="H153" s="11" t="s">
        <v>187</v>
      </c>
      <c r="I153" s="11" t="s">
        <v>187</v>
      </c>
      <c r="J153" s="11" t="s">
        <v>187</v>
      </c>
      <c r="K153" s="11" t="s">
        <v>187</v>
      </c>
      <c r="L153" s="11" t="s">
        <v>187</v>
      </c>
      <c r="M153" s="11">
        <v>0</v>
      </c>
      <c r="N153" s="11" t="s">
        <v>187</v>
      </c>
      <c r="O153" s="11" t="s">
        <v>187</v>
      </c>
      <c r="P153" s="3" t="s">
        <v>187</v>
      </c>
    </row>
    <row r="154" spans="1:16" hidden="1" x14ac:dyDescent="0.25">
      <c r="A154" s="3" t="s">
        <v>14</v>
      </c>
      <c r="B154" s="3" t="s">
        <v>15</v>
      </c>
      <c r="C154" s="3" t="s">
        <v>42</v>
      </c>
      <c r="D154" s="3" t="s">
        <v>149</v>
      </c>
      <c r="E154" s="11">
        <v>3.4</v>
      </c>
      <c r="F154" s="3" t="s">
        <v>144</v>
      </c>
      <c r="G154" s="11" t="s">
        <v>187</v>
      </c>
      <c r="H154" s="11" t="s">
        <v>187</v>
      </c>
      <c r="I154" s="11" t="s">
        <v>187</v>
      </c>
      <c r="J154" s="11" t="s">
        <v>187</v>
      </c>
      <c r="K154" s="11" t="s">
        <v>187</v>
      </c>
      <c r="L154" s="11" t="s">
        <v>187</v>
      </c>
      <c r="M154" s="11" t="s">
        <v>187</v>
      </c>
      <c r="N154" s="11">
        <v>3.4</v>
      </c>
      <c r="O154" s="11" t="s">
        <v>187</v>
      </c>
      <c r="P154" s="3" t="s">
        <v>187</v>
      </c>
    </row>
    <row r="155" spans="1:16" hidden="1" x14ac:dyDescent="0.25">
      <c r="A155" s="3" t="s">
        <v>14</v>
      </c>
      <c r="B155" s="3" t="s">
        <v>15</v>
      </c>
      <c r="C155" s="3" t="s">
        <v>11</v>
      </c>
      <c r="D155" s="3" t="s">
        <v>148</v>
      </c>
      <c r="E155" s="11">
        <v>0</v>
      </c>
      <c r="F155" s="3" t="s">
        <v>144</v>
      </c>
      <c r="G155" s="11" t="s">
        <v>187</v>
      </c>
      <c r="H155" s="11" t="s">
        <v>187</v>
      </c>
      <c r="I155" s="11" t="s">
        <v>187</v>
      </c>
      <c r="J155" s="11" t="s">
        <v>187</v>
      </c>
      <c r="K155" s="11" t="s">
        <v>187</v>
      </c>
      <c r="L155" s="11" t="s">
        <v>187</v>
      </c>
      <c r="M155" s="11" t="s">
        <v>187</v>
      </c>
      <c r="N155" s="11" t="s">
        <v>187</v>
      </c>
      <c r="O155" s="11">
        <v>0</v>
      </c>
      <c r="P155" s="3" t="s">
        <v>187</v>
      </c>
    </row>
    <row r="156" spans="1:16" hidden="1" x14ac:dyDescent="0.25">
      <c r="A156" s="3" t="s">
        <v>14</v>
      </c>
      <c r="B156" s="3" t="s">
        <v>15</v>
      </c>
      <c r="C156" s="3" t="s">
        <v>81</v>
      </c>
      <c r="D156" s="3" t="s">
        <v>152</v>
      </c>
      <c r="E156" s="11">
        <v>2.72</v>
      </c>
      <c r="F156" s="3" t="s">
        <v>144</v>
      </c>
      <c r="G156" s="11" t="s">
        <v>187</v>
      </c>
      <c r="H156" s="11" t="s">
        <v>187</v>
      </c>
      <c r="I156" s="11" t="s">
        <v>187</v>
      </c>
      <c r="J156" s="11" t="s">
        <v>187</v>
      </c>
      <c r="K156" s="11" t="s">
        <v>187</v>
      </c>
      <c r="L156" s="11" t="s">
        <v>187</v>
      </c>
      <c r="M156" s="11" t="s">
        <v>187</v>
      </c>
      <c r="N156" s="11" t="s">
        <v>187</v>
      </c>
      <c r="O156" s="11" t="s">
        <v>187</v>
      </c>
      <c r="P156" s="3">
        <v>2.72</v>
      </c>
    </row>
    <row r="157" spans="1:16" hidden="1" x14ac:dyDescent="0.25">
      <c r="A157" s="3" t="s">
        <v>50</v>
      </c>
      <c r="B157" s="3" t="s">
        <v>51</v>
      </c>
      <c r="C157" s="3" t="s">
        <v>9</v>
      </c>
      <c r="D157" s="3" t="s">
        <v>143</v>
      </c>
      <c r="E157" s="11">
        <v>0</v>
      </c>
      <c r="F157" s="3" t="s">
        <v>144</v>
      </c>
      <c r="G157" s="11">
        <v>0</v>
      </c>
      <c r="H157" s="11" t="s">
        <v>187</v>
      </c>
      <c r="I157" s="11" t="s">
        <v>187</v>
      </c>
      <c r="J157" s="11" t="s">
        <v>187</v>
      </c>
      <c r="K157" s="11" t="s">
        <v>187</v>
      </c>
      <c r="L157" s="11" t="s">
        <v>187</v>
      </c>
      <c r="M157" s="11" t="s">
        <v>187</v>
      </c>
      <c r="N157" s="11" t="s">
        <v>187</v>
      </c>
      <c r="O157" s="11" t="s">
        <v>187</v>
      </c>
      <c r="P157" s="3" t="s">
        <v>187</v>
      </c>
    </row>
    <row r="158" spans="1:16" hidden="1" x14ac:dyDescent="0.25">
      <c r="A158" s="3" t="s">
        <v>50</v>
      </c>
      <c r="B158" s="3" t="s">
        <v>51</v>
      </c>
      <c r="C158" s="3" t="s">
        <v>3</v>
      </c>
      <c r="D158" s="3" t="s">
        <v>145</v>
      </c>
      <c r="E158" s="11">
        <v>1.6</v>
      </c>
      <c r="F158" s="3" t="s">
        <v>144</v>
      </c>
      <c r="G158" s="11" t="s">
        <v>187</v>
      </c>
      <c r="H158" s="11" t="s">
        <v>187</v>
      </c>
      <c r="I158" s="11">
        <v>1.6</v>
      </c>
      <c r="J158" s="11" t="s">
        <v>187</v>
      </c>
      <c r="K158" s="11" t="s">
        <v>187</v>
      </c>
      <c r="L158" s="11" t="s">
        <v>187</v>
      </c>
      <c r="M158" s="11" t="s">
        <v>187</v>
      </c>
      <c r="N158" s="11" t="s">
        <v>187</v>
      </c>
      <c r="O158" s="11" t="s">
        <v>187</v>
      </c>
      <c r="P158" s="3" t="s">
        <v>187</v>
      </c>
    </row>
    <row r="159" spans="1:16" hidden="1" x14ac:dyDescent="0.25">
      <c r="A159" s="3" t="s">
        <v>50</v>
      </c>
      <c r="B159" s="3" t="s">
        <v>51</v>
      </c>
      <c r="C159" s="3" t="s">
        <v>6</v>
      </c>
      <c r="D159" s="3" t="s">
        <v>146</v>
      </c>
      <c r="E159" s="11">
        <v>1.07</v>
      </c>
      <c r="F159" s="3" t="s">
        <v>144</v>
      </c>
      <c r="G159" s="11" t="s">
        <v>187</v>
      </c>
      <c r="H159" s="11" t="s">
        <v>187</v>
      </c>
      <c r="I159" s="11" t="s">
        <v>187</v>
      </c>
      <c r="J159" s="11" t="s">
        <v>187</v>
      </c>
      <c r="K159" s="11">
        <v>1.07</v>
      </c>
      <c r="L159" s="11" t="s">
        <v>187</v>
      </c>
      <c r="M159" s="11" t="s">
        <v>187</v>
      </c>
      <c r="N159" s="11" t="s">
        <v>187</v>
      </c>
      <c r="O159" s="11" t="s">
        <v>187</v>
      </c>
      <c r="P159" s="3" t="s">
        <v>187</v>
      </c>
    </row>
    <row r="160" spans="1:16" hidden="1" x14ac:dyDescent="0.25">
      <c r="A160" s="3" t="s">
        <v>50</v>
      </c>
      <c r="B160" s="3" t="s">
        <v>51</v>
      </c>
      <c r="C160" s="3" t="s">
        <v>7</v>
      </c>
      <c r="D160" s="3" t="s">
        <v>147</v>
      </c>
      <c r="E160" s="11">
        <v>0.95</v>
      </c>
      <c r="F160" s="3" t="s">
        <v>144</v>
      </c>
      <c r="G160" s="11" t="s">
        <v>187</v>
      </c>
      <c r="H160" s="11" t="s">
        <v>187</v>
      </c>
      <c r="I160" s="11" t="s">
        <v>187</v>
      </c>
      <c r="J160" s="11" t="s">
        <v>187</v>
      </c>
      <c r="K160" s="11" t="s">
        <v>187</v>
      </c>
      <c r="L160" s="11" t="s">
        <v>187</v>
      </c>
      <c r="M160" s="11">
        <v>0.95</v>
      </c>
      <c r="N160" s="11" t="s">
        <v>187</v>
      </c>
      <c r="O160" s="11" t="s">
        <v>187</v>
      </c>
      <c r="P160" s="3" t="s">
        <v>187</v>
      </c>
    </row>
    <row r="161" spans="1:16" hidden="1" x14ac:dyDescent="0.25">
      <c r="A161" s="3" t="s">
        <v>50</v>
      </c>
      <c r="B161" s="3" t="s">
        <v>51</v>
      </c>
      <c r="C161" s="3" t="s">
        <v>11</v>
      </c>
      <c r="D161" s="3" t="s">
        <v>148</v>
      </c>
      <c r="E161" s="11">
        <v>2.59</v>
      </c>
      <c r="F161" s="3" t="s">
        <v>144</v>
      </c>
      <c r="G161" s="11" t="s">
        <v>187</v>
      </c>
      <c r="H161" s="11" t="s">
        <v>187</v>
      </c>
      <c r="I161" s="11" t="s">
        <v>187</v>
      </c>
      <c r="J161" s="11" t="s">
        <v>187</v>
      </c>
      <c r="K161" s="11" t="s">
        <v>187</v>
      </c>
      <c r="L161" s="11" t="s">
        <v>187</v>
      </c>
      <c r="M161" s="11" t="s">
        <v>187</v>
      </c>
      <c r="N161" s="11" t="s">
        <v>187</v>
      </c>
      <c r="O161" s="11">
        <v>2.59</v>
      </c>
      <c r="P161" s="3" t="s">
        <v>187</v>
      </c>
    </row>
    <row r="162" spans="1:16" hidden="1" x14ac:dyDescent="0.25">
      <c r="A162" s="3" t="s">
        <v>84</v>
      </c>
      <c r="B162" s="3" t="s">
        <v>85</v>
      </c>
      <c r="C162" s="3" t="s">
        <v>9</v>
      </c>
      <c r="D162" s="3" t="s">
        <v>143</v>
      </c>
      <c r="E162" s="11">
        <v>0</v>
      </c>
      <c r="F162" s="3" t="s">
        <v>144</v>
      </c>
      <c r="G162" s="11">
        <v>0</v>
      </c>
      <c r="H162" s="11" t="s">
        <v>187</v>
      </c>
      <c r="I162" s="11" t="s">
        <v>187</v>
      </c>
      <c r="J162" s="11" t="s">
        <v>187</v>
      </c>
      <c r="K162" s="11" t="s">
        <v>187</v>
      </c>
      <c r="L162" s="11" t="s">
        <v>187</v>
      </c>
      <c r="M162" s="11" t="s">
        <v>187</v>
      </c>
      <c r="N162" s="11" t="s">
        <v>187</v>
      </c>
      <c r="O162" s="11" t="s">
        <v>187</v>
      </c>
      <c r="P162" s="3" t="s">
        <v>187</v>
      </c>
    </row>
    <row r="163" spans="1:16" hidden="1" x14ac:dyDescent="0.25">
      <c r="A163" s="3" t="s">
        <v>84</v>
      </c>
      <c r="B163" s="3" t="s">
        <v>85</v>
      </c>
      <c r="C163" s="3" t="s">
        <v>3</v>
      </c>
      <c r="D163" s="3" t="s">
        <v>145</v>
      </c>
      <c r="E163" s="11">
        <v>2.12</v>
      </c>
      <c r="F163" s="3" t="s">
        <v>144</v>
      </c>
      <c r="G163" s="11" t="s">
        <v>187</v>
      </c>
      <c r="H163" s="11" t="s">
        <v>187</v>
      </c>
      <c r="I163" s="11">
        <v>2.12</v>
      </c>
      <c r="J163" s="11" t="s">
        <v>187</v>
      </c>
      <c r="K163" s="11" t="s">
        <v>187</v>
      </c>
      <c r="L163" s="11" t="s">
        <v>187</v>
      </c>
      <c r="M163" s="11" t="s">
        <v>187</v>
      </c>
      <c r="N163" s="11" t="s">
        <v>187</v>
      </c>
      <c r="O163" s="11" t="s">
        <v>187</v>
      </c>
      <c r="P163" s="3" t="s">
        <v>187</v>
      </c>
    </row>
    <row r="164" spans="1:16" hidden="1" x14ac:dyDescent="0.25">
      <c r="A164" s="3" t="s">
        <v>84</v>
      </c>
      <c r="B164" s="3" t="s">
        <v>85</v>
      </c>
      <c r="C164" s="3" t="s">
        <v>6</v>
      </c>
      <c r="D164" s="3" t="s">
        <v>146</v>
      </c>
      <c r="E164" s="11">
        <v>0.56000000000000005</v>
      </c>
      <c r="F164" s="3" t="s">
        <v>144</v>
      </c>
      <c r="G164" s="11" t="s">
        <v>187</v>
      </c>
      <c r="H164" s="11" t="s">
        <v>187</v>
      </c>
      <c r="I164" s="11" t="s">
        <v>187</v>
      </c>
      <c r="J164" s="11" t="s">
        <v>187</v>
      </c>
      <c r="K164" s="11">
        <v>0.56000000000000005</v>
      </c>
      <c r="L164" s="11" t="s">
        <v>187</v>
      </c>
      <c r="M164" s="11" t="s">
        <v>187</v>
      </c>
      <c r="N164" s="11" t="s">
        <v>187</v>
      </c>
      <c r="O164" s="11" t="s">
        <v>187</v>
      </c>
      <c r="P164" s="3" t="s">
        <v>187</v>
      </c>
    </row>
    <row r="165" spans="1:16" hidden="1" x14ac:dyDescent="0.25">
      <c r="A165" s="3" t="s">
        <v>84</v>
      </c>
      <c r="B165" s="3" t="s">
        <v>85</v>
      </c>
      <c r="C165" s="3" t="s">
        <v>7</v>
      </c>
      <c r="D165" s="3" t="s">
        <v>147</v>
      </c>
      <c r="E165" s="11">
        <v>0.42</v>
      </c>
      <c r="F165" s="3" t="s">
        <v>144</v>
      </c>
      <c r="G165" s="11" t="s">
        <v>187</v>
      </c>
      <c r="H165" s="11" t="s">
        <v>187</v>
      </c>
      <c r="I165" s="11" t="s">
        <v>187</v>
      </c>
      <c r="J165" s="11" t="s">
        <v>187</v>
      </c>
      <c r="K165" s="11" t="s">
        <v>187</v>
      </c>
      <c r="L165" s="11" t="s">
        <v>187</v>
      </c>
      <c r="M165" s="11">
        <v>0.42</v>
      </c>
      <c r="N165" s="11" t="s">
        <v>187</v>
      </c>
      <c r="O165" s="11" t="s">
        <v>187</v>
      </c>
      <c r="P165" s="3" t="s">
        <v>187</v>
      </c>
    </row>
    <row r="166" spans="1:16" hidden="1" x14ac:dyDescent="0.25">
      <c r="A166" s="3" t="s">
        <v>84</v>
      </c>
      <c r="B166" s="3" t="s">
        <v>85</v>
      </c>
      <c r="C166" s="3" t="s">
        <v>11</v>
      </c>
      <c r="D166" s="3" t="s">
        <v>148</v>
      </c>
      <c r="E166" s="11">
        <v>1.54</v>
      </c>
      <c r="F166" s="3" t="s">
        <v>144</v>
      </c>
      <c r="G166" s="11" t="s">
        <v>187</v>
      </c>
      <c r="H166" s="11" t="s">
        <v>187</v>
      </c>
      <c r="I166" s="11" t="s">
        <v>187</v>
      </c>
      <c r="J166" s="11" t="s">
        <v>187</v>
      </c>
      <c r="K166" s="11" t="s">
        <v>187</v>
      </c>
      <c r="L166" s="11" t="s">
        <v>187</v>
      </c>
      <c r="M166" s="11" t="s">
        <v>187</v>
      </c>
      <c r="N166" s="11" t="s">
        <v>187</v>
      </c>
      <c r="O166" s="11">
        <v>1.54</v>
      </c>
      <c r="P166" s="3" t="s">
        <v>187</v>
      </c>
    </row>
    <row r="167" spans="1:16" hidden="1" x14ac:dyDescent="0.25">
      <c r="A167" s="3" t="s">
        <v>26</v>
      </c>
      <c r="B167" s="3" t="s">
        <v>27</v>
      </c>
      <c r="C167" s="3" t="s">
        <v>9</v>
      </c>
      <c r="D167" s="3" t="s">
        <v>143</v>
      </c>
      <c r="E167" s="11">
        <v>0</v>
      </c>
      <c r="F167" s="3" t="s">
        <v>144</v>
      </c>
      <c r="G167" s="11">
        <v>0</v>
      </c>
      <c r="H167" s="11" t="s">
        <v>187</v>
      </c>
      <c r="I167" s="11" t="s">
        <v>187</v>
      </c>
      <c r="J167" s="11" t="s">
        <v>187</v>
      </c>
      <c r="K167" s="11" t="s">
        <v>187</v>
      </c>
      <c r="L167" s="11" t="s">
        <v>187</v>
      </c>
      <c r="M167" s="11" t="s">
        <v>187</v>
      </c>
      <c r="N167" s="11" t="s">
        <v>187</v>
      </c>
      <c r="O167" s="11" t="s">
        <v>187</v>
      </c>
      <c r="P167" s="3" t="s">
        <v>187</v>
      </c>
    </row>
    <row r="168" spans="1:16" hidden="1" x14ac:dyDescent="0.25">
      <c r="A168" s="3" t="s">
        <v>26</v>
      </c>
      <c r="B168" s="3" t="s">
        <v>27</v>
      </c>
      <c r="C168" s="3" t="s">
        <v>3</v>
      </c>
      <c r="D168" s="3" t="s">
        <v>145</v>
      </c>
      <c r="E168" s="11">
        <v>2.31</v>
      </c>
      <c r="F168" s="3" t="s">
        <v>144</v>
      </c>
      <c r="G168" s="11" t="s">
        <v>187</v>
      </c>
      <c r="H168" s="11" t="s">
        <v>187</v>
      </c>
      <c r="I168" s="11">
        <v>2.31</v>
      </c>
      <c r="J168" s="11" t="s">
        <v>187</v>
      </c>
      <c r="K168" s="11" t="s">
        <v>187</v>
      </c>
      <c r="L168" s="11" t="s">
        <v>187</v>
      </c>
      <c r="M168" s="11" t="s">
        <v>187</v>
      </c>
      <c r="N168" s="11" t="s">
        <v>187</v>
      </c>
      <c r="O168" s="11" t="s">
        <v>187</v>
      </c>
      <c r="P168" s="3" t="s">
        <v>187</v>
      </c>
    </row>
    <row r="169" spans="1:16" hidden="1" x14ac:dyDescent="0.25">
      <c r="A169" s="3" t="s">
        <v>26</v>
      </c>
      <c r="B169" s="3" t="s">
        <v>27</v>
      </c>
      <c r="C169" s="3" t="s">
        <v>6</v>
      </c>
      <c r="D169" s="3" t="s">
        <v>146</v>
      </c>
      <c r="E169" s="11">
        <v>0.2</v>
      </c>
      <c r="F169" s="3" t="s">
        <v>144</v>
      </c>
      <c r="G169" s="11" t="s">
        <v>187</v>
      </c>
      <c r="H169" s="11" t="s">
        <v>187</v>
      </c>
      <c r="I169" s="11" t="s">
        <v>187</v>
      </c>
      <c r="J169" s="11" t="s">
        <v>187</v>
      </c>
      <c r="K169" s="11">
        <v>0.2</v>
      </c>
      <c r="L169" s="11" t="s">
        <v>187</v>
      </c>
      <c r="M169" s="11" t="s">
        <v>187</v>
      </c>
      <c r="N169" s="11" t="s">
        <v>187</v>
      </c>
      <c r="O169" s="11" t="s">
        <v>187</v>
      </c>
      <c r="P169" s="3" t="s">
        <v>187</v>
      </c>
    </row>
    <row r="170" spans="1:16" hidden="1" x14ac:dyDescent="0.25">
      <c r="A170" s="3" t="s">
        <v>26</v>
      </c>
      <c r="B170" s="3" t="s">
        <v>27</v>
      </c>
      <c r="C170" s="3" t="s">
        <v>7</v>
      </c>
      <c r="D170" s="3" t="s">
        <v>147</v>
      </c>
      <c r="E170" s="11">
        <v>0.31</v>
      </c>
      <c r="F170" s="3" t="s">
        <v>144</v>
      </c>
      <c r="G170" s="11" t="s">
        <v>187</v>
      </c>
      <c r="H170" s="11" t="s">
        <v>187</v>
      </c>
      <c r="I170" s="11" t="s">
        <v>187</v>
      </c>
      <c r="J170" s="11" t="s">
        <v>187</v>
      </c>
      <c r="K170" s="11" t="s">
        <v>187</v>
      </c>
      <c r="L170" s="11" t="s">
        <v>187</v>
      </c>
      <c r="M170" s="11">
        <v>0.31</v>
      </c>
      <c r="N170" s="11" t="s">
        <v>187</v>
      </c>
      <c r="O170" s="11" t="s">
        <v>187</v>
      </c>
      <c r="P170" s="3" t="s">
        <v>187</v>
      </c>
    </row>
    <row r="171" spans="1:16" hidden="1" x14ac:dyDescent="0.25">
      <c r="A171" s="3" t="s">
        <v>26</v>
      </c>
      <c r="B171" s="3" t="s">
        <v>27</v>
      </c>
      <c r="C171" s="3" t="s">
        <v>11</v>
      </c>
      <c r="D171" s="3" t="s">
        <v>148</v>
      </c>
      <c r="E171" s="11">
        <v>1.25</v>
      </c>
      <c r="F171" s="3" t="s">
        <v>144</v>
      </c>
      <c r="G171" s="11" t="s">
        <v>187</v>
      </c>
      <c r="H171" s="11" t="s">
        <v>187</v>
      </c>
      <c r="I171" s="11" t="s">
        <v>187</v>
      </c>
      <c r="J171" s="11" t="s">
        <v>187</v>
      </c>
      <c r="K171" s="11" t="s">
        <v>187</v>
      </c>
      <c r="L171" s="11" t="s">
        <v>187</v>
      </c>
      <c r="M171" s="11" t="s">
        <v>187</v>
      </c>
      <c r="N171" s="11" t="s">
        <v>187</v>
      </c>
      <c r="O171" s="11">
        <v>1.25</v>
      </c>
      <c r="P171" s="3" t="s">
        <v>187</v>
      </c>
    </row>
    <row r="172" spans="1:16" hidden="1" x14ac:dyDescent="0.25">
      <c r="A172" s="3" t="s">
        <v>90</v>
      </c>
      <c r="B172" s="3" t="s">
        <v>91</v>
      </c>
      <c r="C172" s="3" t="s">
        <v>9</v>
      </c>
      <c r="D172" s="3" t="s">
        <v>143</v>
      </c>
      <c r="E172" s="11">
        <v>0</v>
      </c>
      <c r="F172" s="3" t="s">
        <v>144</v>
      </c>
      <c r="G172" s="11">
        <v>0</v>
      </c>
      <c r="H172" s="11" t="s">
        <v>187</v>
      </c>
      <c r="I172" s="11" t="s">
        <v>187</v>
      </c>
      <c r="J172" s="11" t="s">
        <v>187</v>
      </c>
      <c r="K172" s="11" t="s">
        <v>187</v>
      </c>
      <c r="L172" s="11" t="s">
        <v>187</v>
      </c>
      <c r="M172" s="11" t="s">
        <v>187</v>
      </c>
      <c r="N172" s="11" t="s">
        <v>187</v>
      </c>
      <c r="O172" s="11" t="s">
        <v>187</v>
      </c>
      <c r="P172" s="3" t="s">
        <v>187</v>
      </c>
    </row>
    <row r="173" spans="1:16" hidden="1" x14ac:dyDescent="0.25">
      <c r="A173" s="3" t="s">
        <v>90</v>
      </c>
      <c r="B173" s="3" t="s">
        <v>91</v>
      </c>
      <c r="C173" s="3" t="s">
        <v>3</v>
      </c>
      <c r="D173" s="3" t="s">
        <v>145</v>
      </c>
      <c r="E173" s="11">
        <v>2.2999999999999998</v>
      </c>
      <c r="F173" s="3" t="s">
        <v>144</v>
      </c>
      <c r="G173" s="11" t="s">
        <v>187</v>
      </c>
      <c r="H173" s="11" t="s">
        <v>187</v>
      </c>
      <c r="I173" s="11">
        <v>2.2999999999999998</v>
      </c>
      <c r="J173" s="11" t="s">
        <v>187</v>
      </c>
      <c r="K173" s="11" t="s">
        <v>187</v>
      </c>
      <c r="L173" s="11" t="s">
        <v>187</v>
      </c>
      <c r="M173" s="11" t="s">
        <v>187</v>
      </c>
      <c r="N173" s="11" t="s">
        <v>187</v>
      </c>
      <c r="O173" s="11" t="s">
        <v>187</v>
      </c>
      <c r="P173" s="3" t="s">
        <v>187</v>
      </c>
    </row>
    <row r="174" spans="1:16" hidden="1" x14ac:dyDescent="0.25">
      <c r="A174" s="3" t="s">
        <v>90</v>
      </c>
      <c r="B174" s="3" t="s">
        <v>91</v>
      </c>
      <c r="C174" s="3" t="s">
        <v>6</v>
      </c>
      <c r="D174" s="3" t="s">
        <v>146</v>
      </c>
      <c r="E174" s="11">
        <v>0.46</v>
      </c>
      <c r="F174" s="3" t="s">
        <v>144</v>
      </c>
      <c r="G174" s="11" t="s">
        <v>187</v>
      </c>
      <c r="H174" s="11" t="s">
        <v>187</v>
      </c>
      <c r="I174" s="11" t="s">
        <v>187</v>
      </c>
      <c r="J174" s="11" t="s">
        <v>187</v>
      </c>
      <c r="K174" s="11">
        <v>0.46</v>
      </c>
      <c r="L174" s="11" t="s">
        <v>187</v>
      </c>
      <c r="M174" s="11" t="s">
        <v>187</v>
      </c>
      <c r="N174" s="11" t="s">
        <v>187</v>
      </c>
      <c r="O174" s="11" t="s">
        <v>187</v>
      </c>
      <c r="P174" s="3" t="s">
        <v>187</v>
      </c>
    </row>
    <row r="175" spans="1:16" hidden="1" x14ac:dyDescent="0.25">
      <c r="A175" s="3" t="s">
        <v>90</v>
      </c>
      <c r="B175" s="3" t="s">
        <v>91</v>
      </c>
      <c r="C175" s="3" t="s">
        <v>7</v>
      </c>
      <c r="D175" s="3" t="s">
        <v>147</v>
      </c>
      <c r="E175" s="11">
        <v>1.3</v>
      </c>
      <c r="F175" s="3" t="s">
        <v>144</v>
      </c>
      <c r="G175" s="11" t="s">
        <v>187</v>
      </c>
      <c r="H175" s="11" t="s">
        <v>187</v>
      </c>
      <c r="I175" s="11" t="s">
        <v>187</v>
      </c>
      <c r="J175" s="11" t="s">
        <v>187</v>
      </c>
      <c r="K175" s="11" t="s">
        <v>187</v>
      </c>
      <c r="L175" s="11" t="s">
        <v>187</v>
      </c>
      <c r="M175" s="11">
        <v>1.3</v>
      </c>
      <c r="N175" s="11" t="s">
        <v>187</v>
      </c>
      <c r="O175" s="11" t="s">
        <v>187</v>
      </c>
      <c r="P175" s="3" t="s">
        <v>187</v>
      </c>
    </row>
    <row r="176" spans="1:16" hidden="1" x14ac:dyDescent="0.25">
      <c r="A176" s="3" t="s">
        <v>90</v>
      </c>
      <c r="B176" s="3" t="s">
        <v>91</v>
      </c>
      <c r="C176" s="3" t="s">
        <v>11</v>
      </c>
      <c r="D176" s="3" t="s">
        <v>148</v>
      </c>
      <c r="E176" s="11">
        <v>3.35</v>
      </c>
      <c r="F176" s="3" t="s">
        <v>144</v>
      </c>
      <c r="G176" s="11" t="s">
        <v>187</v>
      </c>
      <c r="H176" s="11" t="s">
        <v>187</v>
      </c>
      <c r="I176" s="11" t="s">
        <v>187</v>
      </c>
      <c r="J176" s="11" t="s">
        <v>187</v>
      </c>
      <c r="K176" s="11" t="s">
        <v>187</v>
      </c>
      <c r="L176" s="11" t="s">
        <v>187</v>
      </c>
      <c r="M176" s="11" t="s">
        <v>187</v>
      </c>
      <c r="N176" s="11" t="s">
        <v>187</v>
      </c>
      <c r="O176" s="11">
        <v>3.35</v>
      </c>
      <c r="P176" s="3" t="s">
        <v>187</v>
      </c>
    </row>
    <row r="177" spans="1:16" hidden="1" x14ac:dyDescent="0.25">
      <c r="A177" s="3" t="s">
        <v>86</v>
      </c>
      <c r="B177" s="3" t="s">
        <v>87</v>
      </c>
      <c r="C177" s="3" t="s">
        <v>9</v>
      </c>
      <c r="D177" s="3" t="s">
        <v>143</v>
      </c>
      <c r="E177" s="11">
        <v>0</v>
      </c>
      <c r="F177" s="3" t="s">
        <v>144</v>
      </c>
      <c r="G177" s="11">
        <v>0</v>
      </c>
      <c r="H177" s="11" t="s">
        <v>187</v>
      </c>
      <c r="I177" s="11" t="s">
        <v>187</v>
      </c>
      <c r="J177" s="11" t="s">
        <v>187</v>
      </c>
      <c r="K177" s="11" t="s">
        <v>187</v>
      </c>
      <c r="L177" s="11" t="s">
        <v>187</v>
      </c>
      <c r="M177" s="11" t="s">
        <v>187</v>
      </c>
      <c r="N177" s="11" t="s">
        <v>187</v>
      </c>
      <c r="O177" s="11" t="s">
        <v>187</v>
      </c>
      <c r="P177" s="3" t="s">
        <v>187</v>
      </c>
    </row>
    <row r="178" spans="1:16" hidden="1" x14ac:dyDescent="0.25">
      <c r="A178" s="3" t="s">
        <v>86</v>
      </c>
      <c r="B178" s="3" t="s">
        <v>87</v>
      </c>
      <c r="C178" s="3" t="s">
        <v>3</v>
      </c>
      <c r="D178" s="3" t="s">
        <v>145</v>
      </c>
      <c r="E178" s="11">
        <v>2.63</v>
      </c>
      <c r="F178" s="3" t="s">
        <v>144</v>
      </c>
      <c r="G178" s="11" t="s">
        <v>187</v>
      </c>
      <c r="H178" s="11" t="s">
        <v>187</v>
      </c>
      <c r="I178" s="11">
        <v>2.63</v>
      </c>
      <c r="J178" s="11" t="s">
        <v>187</v>
      </c>
      <c r="K178" s="11" t="s">
        <v>187</v>
      </c>
      <c r="L178" s="11" t="s">
        <v>187</v>
      </c>
      <c r="M178" s="11" t="s">
        <v>187</v>
      </c>
      <c r="N178" s="11" t="s">
        <v>187</v>
      </c>
      <c r="O178" s="11" t="s">
        <v>187</v>
      </c>
      <c r="P178" s="3" t="s">
        <v>187</v>
      </c>
    </row>
    <row r="179" spans="1:16" hidden="1" x14ac:dyDescent="0.25">
      <c r="A179" s="3" t="s">
        <v>86</v>
      </c>
      <c r="B179" s="3" t="s">
        <v>87</v>
      </c>
      <c r="C179" s="3" t="s">
        <v>6</v>
      </c>
      <c r="D179" s="3" t="s">
        <v>146</v>
      </c>
      <c r="E179" s="11">
        <v>0.16</v>
      </c>
      <c r="F179" s="3" t="s">
        <v>144</v>
      </c>
      <c r="G179" s="11" t="s">
        <v>187</v>
      </c>
      <c r="H179" s="11" t="s">
        <v>187</v>
      </c>
      <c r="I179" s="11" t="s">
        <v>187</v>
      </c>
      <c r="J179" s="11" t="s">
        <v>187</v>
      </c>
      <c r="K179" s="11">
        <v>0.16</v>
      </c>
      <c r="L179" s="11" t="s">
        <v>187</v>
      </c>
      <c r="M179" s="11" t="s">
        <v>187</v>
      </c>
      <c r="N179" s="11" t="s">
        <v>187</v>
      </c>
      <c r="O179" s="11" t="s">
        <v>187</v>
      </c>
      <c r="P179" s="3" t="s">
        <v>187</v>
      </c>
    </row>
    <row r="180" spans="1:16" hidden="1" x14ac:dyDescent="0.25">
      <c r="A180" s="3" t="s">
        <v>86</v>
      </c>
      <c r="B180" s="3" t="s">
        <v>87</v>
      </c>
      <c r="C180" s="3" t="s">
        <v>7</v>
      </c>
      <c r="D180" s="3" t="s">
        <v>147</v>
      </c>
      <c r="E180" s="11">
        <v>0.32</v>
      </c>
      <c r="F180" s="3" t="s">
        <v>144</v>
      </c>
      <c r="G180" s="11" t="s">
        <v>187</v>
      </c>
      <c r="H180" s="11" t="s">
        <v>187</v>
      </c>
      <c r="I180" s="11" t="s">
        <v>187</v>
      </c>
      <c r="J180" s="11" t="s">
        <v>187</v>
      </c>
      <c r="K180" s="11" t="s">
        <v>187</v>
      </c>
      <c r="L180" s="11" t="s">
        <v>187</v>
      </c>
      <c r="M180" s="11">
        <v>0.32</v>
      </c>
      <c r="N180" s="11" t="s">
        <v>187</v>
      </c>
      <c r="O180" s="11" t="s">
        <v>187</v>
      </c>
      <c r="P180" s="3" t="s">
        <v>187</v>
      </c>
    </row>
    <row r="181" spans="1:16" hidden="1" x14ac:dyDescent="0.25">
      <c r="A181" s="3" t="s">
        <v>86</v>
      </c>
      <c r="B181" s="3" t="s">
        <v>87</v>
      </c>
      <c r="C181" s="3" t="s">
        <v>11</v>
      </c>
      <c r="D181" s="3" t="s">
        <v>148</v>
      </c>
      <c r="E181" s="11">
        <v>0.2</v>
      </c>
      <c r="F181" s="3" t="s">
        <v>144</v>
      </c>
      <c r="G181" s="11" t="s">
        <v>187</v>
      </c>
      <c r="H181" s="11" t="s">
        <v>187</v>
      </c>
      <c r="I181" s="11" t="s">
        <v>187</v>
      </c>
      <c r="J181" s="11" t="s">
        <v>187</v>
      </c>
      <c r="K181" s="11" t="s">
        <v>187</v>
      </c>
      <c r="L181" s="11" t="s">
        <v>187</v>
      </c>
      <c r="M181" s="11" t="s">
        <v>187</v>
      </c>
      <c r="N181" s="11" t="s">
        <v>187</v>
      </c>
      <c r="O181" s="11">
        <v>0.2</v>
      </c>
      <c r="P181" s="3" t="s">
        <v>187</v>
      </c>
    </row>
    <row r="182" spans="1:16" hidden="1" x14ac:dyDescent="0.25">
      <c r="A182" s="3" t="s">
        <v>62</v>
      </c>
      <c r="B182" s="3" t="s">
        <v>63</v>
      </c>
      <c r="C182" s="3" t="s">
        <v>9</v>
      </c>
      <c r="D182" s="3" t="s">
        <v>143</v>
      </c>
      <c r="E182" s="11">
        <v>0</v>
      </c>
      <c r="F182" s="3" t="s">
        <v>144</v>
      </c>
      <c r="G182" s="11">
        <v>0</v>
      </c>
      <c r="H182" s="11" t="s">
        <v>187</v>
      </c>
      <c r="I182" s="11" t="s">
        <v>187</v>
      </c>
      <c r="J182" s="11" t="s">
        <v>187</v>
      </c>
      <c r="K182" s="11" t="s">
        <v>187</v>
      </c>
      <c r="L182" s="11" t="s">
        <v>187</v>
      </c>
      <c r="M182" s="11" t="s">
        <v>187</v>
      </c>
      <c r="N182" s="11" t="s">
        <v>187</v>
      </c>
      <c r="O182" s="11" t="s">
        <v>187</v>
      </c>
      <c r="P182" s="3" t="s">
        <v>187</v>
      </c>
    </row>
    <row r="183" spans="1:16" hidden="1" x14ac:dyDescent="0.25">
      <c r="A183" s="3" t="s">
        <v>62</v>
      </c>
      <c r="B183" s="3" t="s">
        <v>63</v>
      </c>
      <c r="C183" s="3" t="s">
        <v>88</v>
      </c>
      <c r="D183" s="3" t="s">
        <v>153</v>
      </c>
      <c r="E183" s="11">
        <v>0</v>
      </c>
      <c r="F183" s="3" t="s">
        <v>144</v>
      </c>
      <c r="G183" s="11" t="s">
        <v>187</v>
      </c>
      <c r="H183" s="11">
        <v>0</v>
      </c>
      <c r="I183" s="11" t="s">
        <v>187</v>
      </c>
      <c r="J183" s="11" t="s">
        <v>187</v>
      </c>
      <c r="K183" s="11" t="s">
        <v>187</v>
      </c>
      <c r="L183" s="11" t="s">
        <v>187</v>
      </c>
      <c r="M183" s="11" t="s">
        <v>187</v>
      </c>
      <c r="N183" s="11" t="s">
        <v>187</v>
      </c>
      <c r="O183" s="11" t="s">
        <v>187</v>
      </c>
      <c r="P183" s="3" t="s">
        <v>187</v>
      </c>
    </row>
    <row r="184" spans="1:16" hidden="1" x14ac:dyDescent="0.25">
      <c r="A184" s="3" t="s">
        <v>62</v>
      </c>
      <c r="B184" s="3" t="s">
        <v>63</v>
      </c>
      <c r="C184" s="3" t="s">
        <v>3</v>
      </c>
      <c r="D184" s="3" t="s">
        <v>145</v>
      </c>
      <c r="E184" s="11">
        <v>1.25</v>
      </c>
      <c r="F184" s="3" t="s">
        <v>144</v>
      </c>
      <c r="G184" s="11" t="s">
        <v>187</v>
      </c>
      <c r="H184" s="11" t="s">
        <v>187</v>
      </c>
      <c r="I184" s="11">
        <v>1.25</v>
      </c>
      <c r="J184" s="11" t="s">
        <v>187</v>
      </c>
      <c r="K184" s="11" t="s">
        <v>187</v>
      </c>
      <c r="L184" s="11" t="s">
        <v>187</v>
      </c>
      <c r="M184" s="11" t="s">
        <v>187</v>
      </c>
      <c r="N184" s="11" t="s">
        <v>187</v>
      </c>
      <c r="O184" s="11" t="s">
        <v>187</v>
      </c>
      <c r="P184" s="3" t="s">
        <v>187</v>
      </c>
    </row>
    <row r="185" spans="1:16" hidden="1" x14ac:dyDescent="0.25">
      <c r="A185" s="3" t="s">
        <v>62</v>
      </c>
      <c r="B185" s="3" t="s">
        <v>63</v>
      </c>
      <c r="C185" s="3" t="s">
        <v>6</v>
      </c>
      <c r="D185" s="3" t="s">
        <v>146</v>
      </c>
      <c r="E185" s="11">
        <v>1.56</v>
      </c>
      <c r="F185" s="3" t="s">
        <v>144</v>
      </c>
      <c r="G185" s="11" t="s">
        <v>187</v>
      </c>
      <c r="H185" s="11" t="s">
        <v>187</v>
      </c>
      <c r="I185" s="11" t="s">
        <v>187</v>
      </c>
      <c r="J185" s="11" t="s">
        <v>187</v>
      </c>
      <c r="K185" s="11">
        <v>1.56</v>
      </c>
      <c r="L185" s="11" t="s">
        <v>187</v>
      </c>
      <c r="M185" s="11" t="s">
        <v>187</v>
      </c>
      <c r="N185" s="11" t="s">
        <v>187</v>
      </c>
      <c r="O185" s="11" t="s">
        <v>187</v>
      </c>
      <c r="P185" s="3" t="s">
        <v>187</v>
      </c>
    </row>
    <row r="186" spans="1:16" hidden="1" x14ac:dyDescent="0.25">
      <c r="A186" s="3" t="s">
        <v>62</v>
      </c>
      <c r="B186" s="3" t="s">
        <v>63</v>
      </c>
      <c r="C186" s="3" t="s">
        <v>7</v>
      </c>
      <c r="D186" s="3" t="s">
        <v>147</v>
      </c>
      <c r="E186" s="11">
        <v>0.83</v>
      </c>
      <c r="F186" s="3" t="s">
        <v>144</v>
      </c>
      <c r="G186" s="11" t="s">
        <v>187</v>
      </c>
      <c r="H186" s="11" t="s">
        <v>187</v>
      </c>
      <c r="I186" s="11" t="s">
        <v>187</v>
      </c>
      <c r="J186" s="11" t="s">
        <v>187</v>
      </c>
      <c r="K186" s="11" t="s">
        <v>187</v>
      </c>
      <c r="L186" s="11" t="s">
        <v>187</v>
      </c>
      <c r="M186" s="11"/>
      <c r="N186" s="11" t="s">
        <v>187</v>
      </c>
      <c r="O186" s="11" t="s">
        <v>187</v>
      </c>
      <c r="P186" s="3" t="s">
        <v>187</v>
      </c>
    </row>
    <row r="187" spans="1:16" hidden="1" x14ac:dyDescent="0.25">
      <c r="A187" s="3" t="s">
        <v>62</v>
      </c>
      <c r="B187" s="3" t="s">
        <v>63</v>
      </c>
      <c r="C187" s="3" t="s">
        <v>42</v>
      </c>
      <c r="D187" s="3" t="s">
        <v>149</v>
      </c>
      <c r="E187" s="11">
        <v>2.35</v>
      </c>
      <c r="F187" s="3" t="s">
        <v>144</v>
      </c>
      <c r="G187" s="11" t="s">
        <v>187</v>
      </c>
      <c r="H187" s="11" t="s">
        <v>187</v>
      </c>
      <c r="I187" s="11" t="s">
        <v>187</v>
      </c>
      <c r="J187" s="11" t="s">
        <v>187</v>
      </c>
      <c r="K187" s="11" t="s">
        <v>187</v>
      </c>
      <c r="L187" s="11" t="s">
        <v>187</v>
      </c>
      <c r="M187" s="11" t="s">
        <v>187</v>
      </c>
      <c r="N187" s="11">
        <v>2.35</v>
      </c>
      <c r="O187" s="11" t="s">
        <v>187</v>
      </c>
      <c r="P187" s="3" t="s">
        <v>187</v>
      </c>
    </row>
    <row r="188" spans="1:16" hidden="1" x14ac:dyDescent="0.25">
      <c r="A188" s="3" t="s">
        <v>62</v>
      </c>
      <c r="B188" s="3" t="s">
        <v>63</v>
      </c>
      <c r="C188" s="3" t="s">
        <v>11</v>
      </c>
      <c r="D188" s="3" t="s">
        <v>148</v>
      </c>
      <c r="E188" s="11">
        <v>1.54</v>
      </c>
      <c r="F188" s="3" t="s">
        <v>144</v>
      </c>
      <c r="G188" s="11" t="s">
        <v>187</v>
      </c>
      <c r="H188" s="11" t="s">
        <v>187</v>
      </c>
      <c r="I188" s="11" t="s">
        <v>187</v>
      </c>
      <c r="J188" s="11" t="s">
        <v>187</v>
      </c>
      <c r="K188" s="11" t="s">
        <v>187</v>
      </c>
      <c r="L188" s="11" t="s">
        <v>187</v>
      </c>
      <c r="M188" s="11" t="s">
        <v>187</v>
      </c>
      <c r="N188" s="11" t="s">
        <v>187</v>
      </c>
      <c r="O188" s="11"/>
      <c r="P188" s="3" t="s">
        <v>187</v>
      </c>
    </row>
    <row r="189" spans="1:16" hidden="1" x14ac:dyDescent="0.25">
      <c r="A189" s="3" t="s">
        <v>62</v>
      </c>
      <c r="B189" s="3" t="s">
        <v>63</v>
      </c>
      <c r="C189" s="3" t="s">
        <v>81</v>
      </c>
      <c r="D189" s="3" t="s">
        <v>152</v>
      </c>
      <c r="E189" s="11">
        <v>1.81</v>
      </c>
      <c r="F189" s="3" t="s">
        <v>144</v>
      </c>
      <c r="G189" s="11" t="s">
        <v>187</v>
      </c>
      <c r="H189" s="11" t="s">
        <v>187</v>
      </c>
      <c r="I189" s="11" t="s">
        <v>187</v>
      </c>
      <c r="J189" s="11" t="s">
        <v>187</v>
      </c>
      <c r="K189" s="11" t="s">
        <v>187</v>
      </c>
      <c r="L189" s="11" t="s">
        <v>187</v>
      </c>
      <c r="M189" s="11" t="s">
        <v>187</v>
      </c>
      <c r="N189" s="11" t="s">
        <v>187</v>
      </c>
      <c r="O189" s="11" t="s">
        <v>187</v>
      </c>
      <c r="P189" s="3">
        <v>1.81</v>
      </c>
    </row>
  </sheetData>
  <autoFilter ref="A1:F189" xr:uid="{E743152A-EA9C-49D9-84B3-69BFBA7102DF}">
    <filterColumn colId="1">
      <filters>
        <filter val="Fosfat Kaplama"/>
      </filters>
    </filterColumn>
  </autoFilter>
  <dataValidations count="1">
    <dataValidation allowBlank="1" showInputMessage="1" showErrorMessage="1" prompt="2025 NİSAN" sqref="E113" xr:uid="{979A83CE-6904-4165-9801-DAC773E338A2}"/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A35A-7A65-4DC5-B202-AFADD2B6EA31}">
  <dimension ref="A1:O106"/>
  <sheetViews>
    <sheetView topLeftCell="A3" workbookViewId="0">
      <selection activeCell="O90" sqref="O90"/>
    </sheetView>
  </sheetViews>
  <sheetFormatPr defaultRowHeight="13.2" x14ac:dyDescent="0.25"/>
  <cols>
    <col min="3" max="3" width="10.88671875" customWidth="1"/>
    <col min="10" max="10" width="11" bestFit="1" customWidth="1"/>
  </cols>
  <sheetData>
    <row r="1" spans="1:15" ht="13.8" thickBot="1" x14ac:dyDescent="0.3">
      <c r="A1" s="42" t="s">
        <v>364</v>
      </c>
      <c r="B1" s="43" t="s">
        <v>365</v>
      </c>
      <c r="C1" s="44" t="s">
        <v>107</v>
      </c>
      <c r="D1" s="50" t="s">
        <v>367</v>
      </c>
      <c r="E1" s="50" t="s">
        <v>367</v>
      </c>
      <c r="F1" s="50" t="s">
        <v>368</v>
      </c>
      <c r="G1" s="50" t="s">
        <v>369</v>
      </c>
      <c r="H1" s="50" t="s">
        <v>370</v>
      </c>
      <c r="I1" s="50" t="s">
        <v>371</v>
      </c>
      <c r="J1" s="50" t="s">
        <v>372</v>
      </c>
      <c r="K1" s="50" t="s">
        <v>373</v>
      </c>
      <c r="L1" s="50" t="s">
        <v>374</v>
      </c>
      <c r="M1" s="50" t="s">
        <v>375</v>
      </c>
      <c r="N1" s="50" t="s">
        <v>376</v>
      </c>
      <c r="O1" s="51" t="s">
        <v>377</v>
      </c>
    </row>
    <row r="2" spans="1:15" ht="16.2" thickBot="1" x14ac:dyDescent="0.3">
      <c r="A2" s="45" t="s">
        <v>343</v>
      </c>
      <c r="B2" s="28" t="s">
        <v>366</v>
      </c>
      <c r="C2" s="46">
        <v>1.75</v>
      </c>
      <c r="D2" s="28" t="s">
        <v>378</v>
      </c>
      <c r="E2" s="28" t="s">
        <v>378</v>
      </c>
      <c r="F2" s="28">
        <v>1001</v>
      </c>
      <c r="G2" s="28">
        <v>1</v>
      </c>
      <c r="H2" s="28" t="s">
        <v>2</v>
      </c>
      <c r="I2" s="28">
        <v>1000</v>
      </c>
      <c r="J2" s="28">
        <v>1000220001</v>
      </c>
      <c r="K2" s="28" t="s">
        <v>3</v>
      </c>
      <c r="L2" s="28" t="s">
        <v>256</v>
      </c>
      <c r="M2" s="28" t="s">
        <v>4</v>
      </c>
      <c r="N2" s="28" t="s">
        <v>5</v>
      </c>
      <c r="O2" s="52" t="s">
        <v>379</v>
      </c>
    </row>
    <row r="3" spans="1:15" ht="16.2" thickBot="1" x14ac:dyDescent="0.3">
      <c r="A3" s="45" t="s">
        <v>343</v>
      </c>
      <c r="B3" s="28" t="s">
        <v>366</v>
      </c>
      <c r="C3" s="46">
        <v>1.75</v>
      </c>
      <c r="D3" s="28" t="s">
        <v>378</v>
      </c>
      <c r="E3" s="28" t="s">
        <v>378</v>
      </c>
      <c r="F3" s="28">
        <v>1001</v>
      </c>
      <c r="G3" s="28">
        <v>1</v>
      </c>
      <c r="H3" s="28" t="s">
        <v>2</v>
      </c>
      <c r="I3" s="28">
        <v>1000</v>
      </c>
      <c r="J3" s="28">
        <v>1000220001</v>
      </c>
      <c r="K3" s="28" t="s">
        <v>6</v>
      </c>
      <c r="L3" s="28" t="s">
        <v>256</v>
      </c>
      <c r="M3" s="28" t="s">
        <v>4</v>
      </c>
      <c r="N3" s="28" t="s">
        <v>5</v>
      </c>
      <c r="O3" s="52" t="s">
        <v>379</v>
      </c>
    </row>
    <row r="4" spans="1:15" ht="16.2" thickBot="1" x14ac:dyDescent="0.3">
      <c r="A4" s="45" t="s">
        <v>343</v>
      </c>
      <c r="B4" s="28" t="s">
        <v>366</v>
      </c>
      <c r="C4" s="46">
        <v>1.75</v>
      </c>
      <c r="D4" s="28" t="s">
        <v>378</v>
      </c>
      <c r="E4" s="28" t="s">
        <v>378</v>
      </c>
      <c r="F4" s="28">
        <v>1001</v>
      </c>
      <c r="G4" s="28">
        <v>1</v>
      </c>
      <c r="H4" s="28" t="s">
        <v>2</v>
      </c>
      <c r="I4" s="28">
        <v>1000</v>
      </c>
      <c r="J4" s="28">
        <v>1000220001</v>
      </c>
      <c r="K4" s="28" t="s">
        <v>7</v>
      </c>
      <c r="L4" s="28" t="s">
        <v>256</v>
      </c>
      <c r="M4" s="28" t="s">
        <v>8</v>
      </c>
      <c r="N4" s="28" t="s">
        <v>5</v>
      </c>
      <c r="O4" s="52" t="s">
        <v>379</v>
      </c>
    </row>
    <row r="5" spans="1:15" ht="16.2" thickBot="1" x14ac:dyDescent="0.3">
      <c r="A5" s="45" t="s">
        <v>343</v>
      </c>
      <c r="B5" s="28" t="s">
        <v>366</v>
      </c>
      <c r="C5" s="46">
        <v>1.75</v>
      </c>
      <c r="D5" s="28" t="s">
        <v>378</v>
      </c>
      <c r="E5" s="28" t="s">
        <v>378</v>
      </c>
      <c r="F5" s="28">
        <v>1001</v>
      </c>
      <c r="G5" s="28">
        <v>1</v>
      </c>
      <c r="H5" s="28" t="s">
        <v>2</v>
      </c>
      <c r="I5" s="28">
        <v>1000</v>
      </c>
      <c r="J5" s="28">
        <v>1000220001</v>
      </c>
      <c r="K5" s="28" t="s">
        <v>9</v>
      </c>
      <c r="L5" s="28" t="s">
        <v>256</v>
      </c>
      <c r="M5" s="28" t="s">
        <v>10</v>
      </c>
      <c r="N5" s="28" t="s">
        <v>5</v>
      </c>
      <c r="O5" s="52" t="s">
        <v>379</v>
      </c>
    </row>
    <row r="6" spans="1:15" ht="16.2" thickBot="1" x14ac:dyDescent="0.3">
      <c r="A6" s="45" t="s">
        <v>343</v>
      </c>
      <c r="B6" s="28" t="s">
        <v>366</v>
      </c>
      <c r="C6" s="46">
        <v>1.75</v>
      </c>
      <c r="D6" s="28" t="s">
        <v>378</v>
      </c>
      <c r="E6" s="28" t="s">
        <v>378</v>
      </c>
      <c r="F6" s="28">
        <v>1001</v>
      </c>
      <c r="G6" s="28">
        <v>1</v>
      </c>
      <c r="H6" s="28" t="s">
        <v>2</v>
      </c>
      <c r="I6" s="28">
        <v>1000</v>
      </c>
      <c r="J6" s="28">
        <v>1000220001</v>
      </c>
      <c r="K6" s="28" t="s">
        <v>11</v>
      </c>
      <c r="L6" s="28" t="s">
        <v>256</v>
      </c>
      <c r="M6" s="28" t="s">
        <v>10</v>
      </c>
      <c r="N6" s="28" t="s">
        <v>5</v>
      </c>
      <c r="O6" s="52" t="s">
        <v>379</v>
      </c>
    </row>
    <row r="7" spans="1:15" ht="16.2" thickBot="1" x14ac:dyDescent="0.3">
      <c r="A7" s="45" t="s">
        <v>344</v>
      </c>
      <c r="B7" s="28" t="s">
        <v>366</v>
      </c>
      <c r="C7" s="47">
        <v>1.1200000000000001</v>
      </c>
      <c r="D7" s="28" t="s">
        <v>378</v>
      </c>
      <c r="E7" s="28" t="s">
        <v>378</v>
      </c>
      <c r="F7" s="28">
        <v>1001</v>
      </c>
      <c r="G7" s="28">
        <v>1</v>
      </c>
      <c r="H7" s="28" t="s">
        <v>2</v>
      </c>
      <c r="I7" s="28">
        <v>1000</v>
      </c>
      <c r="J7" s="28">
        <v>1000220001</v>
      </c>
      <c r="K7" s="28" t="s">
        <v>3</v>
      </c>
      <c r="L7" s="28" t="s">
        <v>256</v>
      </c>
      <c r="M7" s="28" t="s">
        <v>4</v>
      </c>
      <c r="N7" s="28" t="s">
        <v>5</v>
      </c>
      <c r="O7" s="52" t="s">
        <v>379</v>
      </c>
    </row>
    <row r="8" spans="1:15" ht="16.2" thickBot="1" x14ac:dyDescent="0.3">
      <c r="A8" s="45" t="s">
        <v>344</v>
      </c>
      <c r="B8" s="28" t="s">
        <v>366</v>
      </c>
      <c r="C8" s="47">
        <v>1.1200000000000001</v>
      </c>
      <c r="D8" s="28" t="s">
        <v>378</v>
      </c>
      <c r="E8" s="28" t="s">
        <v>378</v>
      </c>
      <c r="F8" s="28">
        <v>1001</v>
      </c>
      <c r="G8" s="28">
        <v>1</v>
      </c>
      <c r="H8" s="28" t="s">
        <v>2</v>
      </c>
      <c r="I8" s="28">
        <v>1000</v>
      </c>
      <c r="J8" s="28">
        <v>1000220001</v>
      </c>
      <c r="K8" s="28" t="s">
        <v>6</v>
      </c>
      <c r="L8" s="28" t="s">
        <v>256</v>
      </c>
      <c r="M8" s="28" t="s">
        <v>4</v>
      </c>
      <c r="N8" s="28" t="s">
        <v>5</v>
      </c>
      <c r="O8" s="52" t="s">
        <v>379</v>
      </c>
    </row>
    <row r="9" spans="1:15" ht="16.2" thickBot="1" x14ac:dyDescent="0.3">
      <c r="A9" s="45" t="s">
        <v>344</v>
      </c>
      <c r="B9" s="28" t="s">
        <v>366</v>
      </c>
      <c r="C9" s="47">
        <v>1.1200000000000001</v>
      </c>
      <c r="D9" s="28" t="s">
        <v>378</v>
      </c>
      <c r="E9" s="28" t="s">
        <v>378</v>
      </c>
      <c r="F9" s="28">
        <v>1001</v>
      </c>
      <c r="G9" s="28">
        <v>1</v>
      </c>
      <c r="H9" s="28" t="s">
        <v>2</v>
      </c>
      <c r="I9" s="28">
        <v>1000</v>
      </c>
      <c r="J9" s="28">
        <v>1000220001</v>
      </c>
      <c r="K9" s="28" t="s">
        <v>7</v>
      </c>
      <c r="L9" s="28" t="s">
        <v>256</v>
      </c>
      <c r="M9" s="28" t="s">
        <v>8</v>
      </c>
      <c r="N9" s="28" t="s">
        <v>5</v>
      </c>
      <c r="O9" s="52" t="s">
        <v>379</v>
      </c>
    </row>
    <row r="10" spans="1:15" ht="16.2" thickBot="1" x14ac:dyDescent="0.3">
      <c r="A10" s="45" t="s">
        <v>344</v>
      </c>
      <c r="B10" s="28" t="s">
        <v>366</v>
      </c>
      <c r="C10" s="47">
        <v>1.1200000000000001</v>
      </c>
      <c r="D10" s="28" t="s">
        <v>378</v>
      </c>
      <c r="E10" s="28" t="s">
        <v>378</v>
      </c>
      <c r="F10" s="28">
        <v>1001</v>
      </c>
      <c r="G10" s="28">
        <v>1</v>
      </c>
      <c r="H10" s="28" t="s">
        <v>2</v>
      </c>
      <c r="I10" s="28">
        <v>1000</v>
      </c>
      <c r="J10" s="28">
        <v>1000220001</v>
      </c>
      <c r="K10" s="28" t="s">
        <v>9</v>
      </c>
      <c r="L10" s="28" t="s">
        <v>256</v>
      </c>
      <c r="M10" s="28" t="s">
        <v>10</v>
      </c>
      <c r="N10" s="28" t="s">
        <v>5</v>
      </c>
      <c r="O10" s="52" t="s">
        <v>379</v>
      </c>
    </row>
    <row r="11" spans="1:15" ht="16.2" thickBot="1" x14ac:dyDescent="0.3">
      <c r="A11" s="45" t="s">
        <v>344</v>
      </c>
      <c r="B11" s="28" t="s">
        <v>366</v>
      </c>
      <c r="C11" s="47">
        <v>1.1200000000000001</v>
      </c>
      <c r="D11" s="28" t="s">
        <v>378</v>
      </c>
      <c r="E11" s="28" t="s">
        <v>378</v>
      </c>
      <c r="F11" s="28">
        <v>1001</v>
      </c>
      <c r="G11" s="28">
        <v>1</v>
      </c>
      <c r="H11" s="28" t="s">
        <v>2</v>
      </c>
      <c r="I11" s="28">
        <v>1000</v>
      </c>
      <c r="J11" s="28">
        <v>1000220001</v>
      </c>
      <c r="K11" s="28" t="s">
        <v>11</v>
      </c>
      <c r="L11" s="28" t="s">
        <v>256</v>
      </c>
      <c r="M11" s="28" t="s">
        <v>10</v>
      </c>
      <c r="N11" s="28" t="s">
        <v>5</v>
      </c>
      <c r="O11" s="52" t="s">
        <v>379</v>
      </c>
    </row>
    <row r="12" spans="1:15" ht="16.2" thickBot="1" x14ac:dyDescent="0.3">
      <c r="A12" s="45" t="s">
        <v>345</v>
      </c>
      <c r="B12" s="28" t="s">
        <v>366</v>
      </c>
      <c r="C12" s="47">
        <v>1.1200000000000001</v>
      </c>
      <c r="D12" s="28" t="s">
        <v>378</v>
      </c>
      <c r="E12" s="28" t="s">
        <v>378</v>
      </c>
      <c r="F12" s="28">
        <v>1001</v>
      </c>
      <c r="G12" s="28">
        <v>1</v>
      </c>
      <c r="H12" s="28" t="s">
        <v>2</v>
      </c>
      <c r="I12" s="28">
        <v>1000</v>
      </c>
      <c r="J12" s="28">
        <v>1000220001</v>
      </c>
      <c r="K12" s="28" t="s">
        <v>3</v>
      </c>
      <c r="L12" s="28" t="s">
        <v>256</v>
      </c>
      <c r="M12" s="28" t="s">
        <v>4</v>
      </c>
      <c r="N12" s="28" t="s">
        <v>5</v>
      </c>
      <c r="O12" s="52" t="s">
        <v>379</v>
      </c>
    </row>
    <row r="13" spans="1:15" ht="16.2" thickBot="1" x14ac:dyDescent="0.3">
      <c r="A13" s="45" t="s">
        <v>345</v>
      </c>
      <c r="B13" s="28" t="s">
        <v>366</v>
      </c>
      <c r="C13" s="47">
        <v>1.1200000000000001</v>
      </c>
      <c r="D13" s="28" t="s">
        <v>378</v>
      </c>
      <c r="E13" s="28" t="s">
        <v>378</v>
      </c>
      <c r="F13" s="28">
        <v>1001</v>
      </c>
      <c r="G13" s="28">
        <v>1</v>
      </c>
      <c r="H13" s="28" t="s">
        <v>2</v>
      </c>
      <c r="I13" s="28">
        <v>1000</v>
      </c>
      <c r="J13" s="28">
        <v>1000220001</v>
      </c>
      <c r="K13" s="28" t="s">
        <v>6</v>
      </c>
      <c r="L13" s="28" t="s">
        <v>256</v>
      </c>
      <c r="M13" s="28" t="s">
        <v>4</v>
      </c>
      <c r="N13" s="28" t="s">
        <v>5</v>
      </c>
      <c r="O13" s="52" t="s">
        <v>379</v>
      </c>
    </row>
    <row r="14" spans="1:15" ht="16.2" thickBot="1" x14ac:dyDescent="0.3">
      <c r="A14" s="45" t="s">
        <v>345</v>
      </c>
      <c r="B14" s="28" t="s">
        <v>366</v>
      </c>
      <c r="C14" s="47">
        <v>1.1200000000000001</v>
      </c>
      <c r="D14" s="28" t="s">
        <v>378</v>
      </c>
      <c r="E14" s="28" t="s">
        <v>378</v>
      </c>
      <c r="F14" s="28">
        <v>1001</v>
      </c>
      <c r="G14" s="28">
        <v>1</v>
      </c>
      <c r="H14" s="28" t="s">
        <v>2</v>
      </c>
      <c r="I14" s="28">
        <v>1000</v>
      </c>
      <c r="J14" s="28">
        <v>1000220001</v>
      </c>
      <c r="K14" s="28" t="s">
        <v>7</v>
      </c>
      <c r="L14" s="28" t="s">
        <v>256</v>
      </c>
      <c r="M14" s="28" t="s">
        <v>8</v>
      </c>
      <c r="N14" s="28" t="s">
        <v>5</v>
      </c>
      <c r="O14" s="52" t="s">
        <v>379</v>
      </c>
    </row>
    <row r="15" spans="1:15" ht="16.2" thickBot="1" x14ac:dyDescent="0.3">
      <c r="A15" s="45" t="s">
        <v>345</v>
      </c>
      <c r="B15" s="28" t="s">
        <v>366</v>
      </c>
      <c r="C15" s="47">
        <v>1.1200000000000001</v>
      </c>
      <c r="D15" s="28" t="s">
        <v>378</v>
      </c>
      <c r="E15" s="28" t="s">
        <v>378</v>
      </c>
      <c r="F15" s="28">
        <v>1001</v>
      </c>
      <c r="G15" s="28">
        <v>1</v>
      </c>
      <c r="H15" s="28" t="s">
        <v>2</v>
      </c>
      <c r="I15" s="28">
        <v>1000</v>
      </c>
      <c r="J15" s="28">
        <v>1000220001</v>
      </c>
      <c r="K15" s="28" t="s">
        <v>9</v>
      </c>
      <c r="L15" s="28" t="s">
        <v>256</v>
      </c>
      <c r="M15" s="28" t="s">
        <v>10</v>
      </c>
      <c r="N15" s="28" t="s">
        <v>5</v>
      </c>
      <c r="O15" s="52" t="s">
        <v>379</v>
      </c>
    </row>
    <row r="16" spans="1:15" ht="16.2" thickBot="1" x14ac:dyDescent="0.3">
      <c r="A16" s="45" t="s">
        <v>345</v>
      </c>
      <c r="B16" s="28" t="s">
        <v>366</v>
      </c>
      <c r="C16" s="47">
        <v>1.1200000000000001</v>
      </c>
      <c r="D16" s="28" t="s">
        <v>378</v>
      </c>
      <c r="E16" s="28" t="s">
        <v>378</v>
      </c>
      <c r="F16" s="28">
        <v>1001</v>
      </c>
      <c r="G16" s="28">
        <v>1</v>
      </c>
      <c r="H16" s="28" t="s">
        <v>2</v>
      </c>
      <c r="I16" s="28">
        <v>1000</v>
      </c>
      <c r="J16" s="28">
        <v>1000220001</v>
      </c>
      <c r="K16" s="28" t="s">
        <v>11</v>
      </c>
      <c r="L16" s="28" t="s">
        <v>256</v>
      </c>
      <c r="M16" s="28" t="s">
        <v>10</v>
      </c>
      <c r="N16" s="28" t="s">
        <v>5</v>
      </c>
      <c r="O16" s="52" t="s">
        <v>379</v>
      </c>
    </row>
    <row r="17" spans="1:15" ht="16.2" thickBot="1" x14ac:dyDescent="0.3">
      <c r="A17" s="45" t="s">
        <v>346</v>
      </c>
      <c r="B17" s="28" t="s">
        <v>366</v>
      </c>
      <c r="C17" s="47">
        <v>1.1200000000000001</v>
      </c>
      <c r="D17" s="28" t="s">
        <v>378</v>
      </c>
      <c r="E17" s="28" t="s">
        <v>378</v>
      </c>
      <c r="F17" s="28">
        <v>1001</v>
      </c>
      <c r="G17" s="28">
        <v>1</v>
      </c>
      <c r="H17" s="28" t="s">
        <v>2</v>
      </c>
      <c r="I17" s="28">
        <v>1000</v>
      </c>
      <c r="J17" s="28">
        <v>1000220001</v>
      </c>
      <c r="K17" s="28" t="s">
        <v>3</v>
      </c>
      <c r="L17" s="28" t="s">
        <v>256</v>
      </c>
      <c r="M17" s="28" t="s">
        <v>4</v>
      </c>
      <c r="N17" s="28" t="s">
        <v>5</v>
      </c>
      <c r="O17" s="52" t="s">
        <v>379</v>
      </c>
    </row>
    <row r="18" spans="1:15" ht="16.2" thickBot="1" x14ac:dyDescent="0.3">
      <c r="A18" s="45" t="s">
        <v>346</v>
      </c>
      <c r="B18" s="28" t="s">
        <v>366</v>
      </c>
      <c r="C18" s="47">
        <v>1.1200000000000001</v>
      </c>
      <c r="D18" s="28" t="s">
        <v>378</v>
      </c>
      <c r="E18" s="28" t="s">
        <v>378</v>
      </c>
      <c r="F18" s="28">
        <v>1001</v>
      </c>
      <c r="G18" s="28">
        <v>1</v>
      </c>
      <c r="H18" s="28" t="s">
        <v>2</v>
      </c>
      <c r="I18" s="28">
        <v>1000</v>
      </c>
      <c r="J18" s="28">
        <v>1000220001</v>
      </c>
      <c r="K18" s="28" t="s">
        <v>6</v>
      </c>
      <c r="L18" s="28" t="s">
        <v>256</v>
      </c>
      <c r="M18" s="28" t="s">
        <v>4</v>
      </c>
      <c r="N18" s="28" t="s">
        <v>5</v>
      </c>
      <c r="O18" s="52" t="s">
        <v>379</v>
      </c>
    </row>
    <row r="19" spans="1:15" ht="16.2" thickBot="1" x14ac:dyDescent="0.3">
      <c r="A19" s="45" t="s">
        <v>346</v>
      </c>
      <c r="B19" s="28" t="s">
        <v>366</v>
      </c>
      <c r="C19" s="47">
        <v>1.1200000000000001</v>
      </c>
      <c r="D19" s="28" t="s">
        <v>378</v>
      </c>
      <c r="E19" s="28" t="s">
        <v>378</v>
      </c>
      <c r="F19" s="28">
        <v>1001</v>
      </c>
      <c r="G19" s="28">
        <v>1</v>
      </c>
      <c r="H19" s="28" t="s">
        <v>2</v>
      </c>
      <c r="I19" s="28">
        <v>1000</v>
      </c>
      <c r="J19" s="28">
        <v>1000220001</v>
      </c>
      <c r="K19" s="28" t="s">
        <v>7</v>
      </c>
      <c r="L19" s="28" t="s">
        <v>256</v>
      </c>
      <c r="M19" s="28" t="s">
        <v>8</v>
      </c>
      <c r="N19" s="28" t="s">
        <v>5</v>
      </c>
      <c r="O19" s="52" t="s">
        <v>379</v>
      </c>
    </row>
    <row r="20" spans="1:15" ht="16.2" thickBot="1" x14ac:dyDescent="0.3">
      <c r="A20" s="45" t="s">
        <v>346</v>
      </c>
      <c r="B20" s="28" t="s">
        <v>366</v>
      </c>
      <c r="C20" s="47">
        <v>1.1200000000000001</v>
      </c>
      <c r="D20" s="28" t="s">
        <v>378</v>
      </c>
      <c r="E20" s="28" t="s">
        <v>378</v>
      </c>
      <c r="F20" s="28">
        <v>1001</v>
      </c>
      <c r="G20" s="28">
        <v>1</v>
      </c>
      <c r="H20" s="28" t="s">
        <v>2</v>
      </c>
      <c r="I20" s="28">
        <v>1000</v>
      </c>
      <c r="J20" s="28">
        <v>1000220001</v>
      </c>
      <c r="K20" s="28" t="s">
        <v>9</v>
      </c>
      <c r="L20" s="28" t="s">
        <v>256</v>
      </c>
      <c r="M20" s="28" t="s">
        <v>10</v>
      </c>
      <c r="N20" s="28" t="s">
        <v>5</v>
      </c>
      <c r="O20" s="52" t="s">
        <v>379</v>
      </c>
    </row>
    <row r="21" spans="1:15" ht="16.2" thickBot="1" x14ac:dyDescent="0.3">
      <c r="A21" s="45" t="s">
        <v>346</v>
      </c>
      <c r="B21" s="28" t="s">
        <v>366</v>
      </c>
      <c r="C21" s="47">
        <v>1.1200000000000001</v>
      </c>
      <c r="D21" s="28" t="s">
        <v>378</v>
      </c>
      <c r="E21" s="28" t="s">
        <v>378</v>
      </c>
      <c r="F21" s="28">
        <v>1001</v>
      </c>
      <c r="G21" s="28">
        <v>1</v>
      </c>
      <c r="H21" s="28" t="s">
        <v>2</v>
      </c>
      <c r="I21" s="28">
        <v>1000</v>
      </c>
      <c r="J21" s="28">
        <v>1000220001</v>
      </c>
      <c r="K21" s="28" t="s">
        <v>11</v>
      </c>
      <c r="L21" s="28" t="s">
        <v>256</v>
      </c>
      <c r="M21" s="28" t="s">
        <v>10</v>
      </c>
      <c r="N21" s="28" t="s">
        <v>5</v>
      </c>
      <c r="O21" s="52" t="s">
        <v>379</v>
      </c>
    </row>
    <row r="22" spans="1:15" ht="16.2" thickBot="1" x14ac:dyDescent="0.3">
      <c r="A22" s="45" t="s">
        <v>347</v>
      </c>
      <c r="B22" s="28" t="s">
        <v>366</v>
      </c>
      <c r="C22" s="47">
        <v>1.1200000000000001</v>
      </c>
      <c r="D22" s="28" t="s">
        <v>378</v>
      </c>
      <c r="E22" s="28" t="s">
        <v>378</v>
      </c>
      <c r="F22" s="28">
        <v>1001</v>
      </c>
      <c r="G22" s="28">
        <v>1</v>
      </c>
      <c r="H22" s="28" t="s">
        <v>2</v>
      </c>
      <c r="I22" s="28">
        <v>1000</v>
      </c>
      <c r="J22" s="28">
        <v>1000220001</v>
      </c>
      <c r="K22" s="28" t="s">
        <v>3</v>
      </c>
      <c r="L22" s="28" t="s">
        <v>256</v>
      </c>
      <c r="M22" s="28" t="s">
        <v>4</v>
      </c>
      <c r="N22" s="28" t="s">
        <v>5</v>
      </c>
      <c r="O22" s="52" t="s">
        <v>379</v>
      </c>
    </row>
    <row r="23" spans="1:15" ht="16.2" thickBot="1" x14ac:dyDescent="0.3">
      <c r="A23" s="45" t="s">
        <v>347</v>
      </c>
      <c r="B23" s="28" t="s">
        <v>366</v>
      </c>
      <c r="C23" s="47">
        <v>1.1200000000000001</v>
      </c>
      <c r="D23" s="28" t="s">
        <v>378</v>
      </c>
      <c r="E23" s="28" t="s">
        <v>378</v>
      </c>
      <c r="F23" s="28">
        <v>1001</v>
      </c>
      <c r="G23" s="28">
        <v>1</v>
      </c>
      <c r="H23" s="28" t="s">
        <v>2</v>
      </c>
      <c r="I23" s="28">
        <v>1000</v>
      </c>
      <c r="J23" s="28">
        <v>1000220001</v>
      </c>
      <c r="K23" s="28" t="s">
        <v>6</v>
      </c>
      <c r="L23" s="28" t="s">
        <v>256</v>
      </c>
      <c r="M23" s="28" t="s">
        <v>4</v>
      </c>
      <c r="N23" s="28" t="s">
        <v>5</v>
      </c>
      <c r="O23" s="52" t="s">
        <v>379</v>
      </c>
    </row>
    <row r="24" spans="1:15" ht="16.2" thickBot="1" x14ac:dyDescent="0.3">
      <c r="A24" s="45" t="s">
        <v>347</v>
      </c>
      <c r="B24" s="28" t="s">
        <v>366</v>
      </c>
      <c r="C24" s="47">
        <v>1.1200000000000001</v>
      </c>
      <c r="D24" s="28" t="s">
        <v>378</v>
      </c>
      <c r="E24" s="28" t="s">
        <v>378</v>
      </c>
      <c r="F24" s="28">
        <v>1001</v>
      </c>
      <c r="G24" s="28">
        <v>1</v>
      </c>
      <c r="H24" s="28" t="s">
        <v>2</v>
      </c>
      <c r="I24" s="28">
        <v>1000</v>
      </c>
      <c r="J24" s="28">
        <v>1000220001</v>
      </c>
      <c r="K24" s="28" t="s">
        <v>7</v>
      </c>
      <c r="L24" s="28" t="s">
        <v>256</v>
      </c>
      <c r="M24" s="28" t="s">
        <v>8</v>
      </c>
      <c r="N24" s="28" t="s">
        <v>5</v>
      </c>
      <c r="O24" s="52" t="s">
        <v>379</v>
      </c>
    </row>
    <row r="25" spans="1:15" ht="16.2" thickBot="1" x14ac:dyDescent="0.3">
      <c r="A25" s="45" t="s">
        <v>347</v>
      </c>
      <c r="B25" s="28" t="s">
        <v>366</v>
      </c>
      <c r="C25" s="47">
        <v>1.1200000000000001</v>
      </c>
      <c r="D25" s="28" t="s">
        <v>378</v>
      </c>
      <c r="E25" s="28" t="s">
        <v>378</v>
      </c>
      <c r="F25" s="28">
        <v>1001</v>
      </c>
      <c r="G25" s="28">
        <v>1</v>
      </c>
      <c r="H25" s="28" t="s">
        <v>2</v>
      </c>
      <c r="I25" s="28">
        <v>1000</v>
      </c>
      <c r="J25" s="28">
        <v>1000220001</v>
      </c>
      <c r="K25" s="28" t="s">
        <v>9</v>
      </c>
      <c r="L25" s="28" t="s">
        <v>256</v>
      </c>
      <c r="M25" s="28" t="s">
        <v>10</v>
      </c>
      <c r="N25" s="28" t="s">
        <v>5</v>
      </c>
      <c r="O25" s="52" t="s">
        <v>379</v>
      </c>
    </row>
    <row r="26" spans="1:15" ht="16.2" thickBot="1" x14ac:dyDescent="0.3">
      <c r="A26" s="45" t="s">
        <v>347</v>
      </c>
      <c r="B26" s="28" t="s">
        <v>366</v>
      </c>
      <c r="C26" s="47">
        <v>1.1200000000000001</v>
      </c>
      <c r="D26" s="28" t="s">
        <v>378</v>
      </c>
      <c r="E26" s="28" t="s">
        <v>378</v>
      </c>
      <c r="F26" s="28">
        <v>1001</v>
      </c>
      <c r="G26" s="28">
        <v>1</v>
      </c>
      <c r="H26" s="28" t="s">
        <v>2</v>
      </c>
      <c r="I26" s="28">
        <v>1000</v>
      </c>
      <c r="J26" s="28">
        <v>1000220001</v>
      </c>
      <c r="K26" s="28" t="s">
        <v>11</v>
      </c>
      <c r="L26" s="28" t="s">
        <v>256</v>
      </c>
      <c r="M26" s="28" t="s">
        <v>10</v>
      </c>
      <c r="N26" s="28" t="s">
        <v>5</v>
      </c>
      <c r="O26" s="52" t="s">
        <v>379</v>
      </c>
    </row>
    <row r="27" spans="1:15" ht="16.2" thickBot="1" x14ac:dyDescent="0.3">
      <c r="A27" s="45" t="s">
        <v>348</v>
      </c>
      <c r="B27" s="28" t="s">
        <v>366</v>
      </c>
      <c r="C27" s="47">
        <v>1.1200000000000001</v>
      </c>
      <c r="D27" s="28" t="s">
        <v>378</v>
      </c>
      <c r="E27" s="28" t="s">
        <v>378</v>
      </c>
      <c r="F27" s="28">
        <v>1001</v>
      </c>
      <c r="G27" s="28">
        <v>1</v>
      </c>
      <c r="H27" s="28" t="s">
        <v>2</v>
      </c>
      <c r="I27" s="28">
        <v>1000</v>
      </c>
      <c r="J27" s="28">
        <v>1000220001</v>
      </c>
      <c r="K27" s="28" t="s">
        <v>3</v>
      </c>
      <c r="L27" s="28" t="s">
        <v>256</v>
      </c>
      <c r="M27" s="28" t="s">
        <v>4</v>
      </c>
      <c r="N27" s="28" t="s">
        <v>5</v>
      </c>
      <c r="O27" s="52" t="s">
        <v>379</v>
      </c>
    </row>
    <row r="28" spans="1:15" ht="16.2" thickBot="1" x14ac:dyDescent="0.3">
      <c r="A28" s="45" t="s">
        <v>348</v>
      </c>
      <c r="B28" s="28" t="s">
        <v>366</v>
      </c>
      <c r="C28" s="47">
        <v>1.1200000000000001</v>
      </c>
      <c r="D28" s="28" t="s">
        <v>378</v>
      </c>
      <c r="E28" s="28" t="s">
        <v>378</v>
      </c>
      <c r="F28" s="28">
        <v>1001</v>
      </c>
      <c r="G28" s="28">
        <v>1</v>
      </c>
      <c r="H28" s="28" t="s">
        <v>2</v>
      </c>
      <c r="I28" s="28">
        <v>1000</v>
      </c>
      <c r="J28" s="28">
        <v>1000220001</v>
      </c>
      <c r="K28" s="28" t="s">
        <v>6</v>
      </c>
      <c r="L28" s="28" t="s">
        <v>256</v>
      </c>
      <c r="M28" s="28" t="s">
        <v>4</v>
      </c>
      <c r="N28" s="28" t="s">
        <v>5</v>
      </c>
      <c r="O28" s="52" t="s">
        <v>379</v>
      </c>
    </row>
    <row r="29" spans="1:15" ht="16.2" thickBot="1" x14ac:dyDescent="0.3">
      <c r="A29" s="45" t="s">
        <v>348</v>
      </c>
      <c r="B29" s="28" t="s">
        <v>366</v>
      </c>
      <c r="C29" s="47">
        <v>1.1200000000000001</v>
      </c>
      <c r="D29" s="28" t="s">
        <v>378</v>
      </c>
      <c r="E29" s="28" t="s">
        <v>378</v>
      </c>
      <c r="F29" s="28">
        <v>1001</v>
      </c>
      <c r="G29" s="28">
        <v>1</v>
      </c>
      <c r="H29" s="28" t="s">
        <v>2</v>
      </c>
      <c r="I29" s="28">
        <v>1000</v>
      </c>
      <c r="J29" s="28">
        <v>1000220001</v>
      </c>
      <c r="K29" s="28" t="s">
        <v>7</v>
      </c>
      <c r="L29" s="28" t="s">
        <v>256</v>
      </c>
      <c r="M29" s="28" t="s">
        <v>8</v>
      </c>
      <c r="N29" s="28" t="s">
        <v>5</v>
      </c>
      <c r="O29" s="52" t="s">
        <v>379</v>
      </c>
    </row>
    <row r="30" spans="1:15" ht="16.2" thickBot="1" x14ac:dyDescent="0.3">
      <c r="A30" s="45" t="s">
        <v>348</v>
      </c>
      <c r="B30" s="28" t="s">
        <v>366</v>
      </c>
      <c r="C30" s="47">
        <v>1.1200000000000001</v>
      </c>
      <c r="D30" s="28" t="s">
        <v>378</v>
      </c>
      <c r="E30" s="28" t="s">
        <v>378</v>
      </c>
      <c r="F30" s="28">
        <v>1001</v>
      </c>
      <c r="G30" s="28">
        <v>1</v>
      </c>
      <c r="H30" s="28" t="s">
        <v>2</v>
      </c>
      <c r="I30" s="28">
        <v>1000</v>
      </c>
      <c r="J30" s="28">
        <v>1000220001</v>
      </c>
      <c r="K30" s="28" t="s">
        <v>9</v>
      </c>
      <c r="L30" s="28" t="s">
        <v>256</v>
      </c>
      <c r="M30" s="28" t="s">
        <v>10</v>
      </c>
      <c r="N30" s="28" t="s">
        <v>5</v>
      </c>
      <c r="O30" s="52" t="s">
        <v>379</v>
      </c>
    </row>
    <row r="31" spans="1:15" ht="16.2" thickBot="1" x14ac:dyDescent="0.3">
      <c r="A31" s="45" t="s">
        <v>348</v>
      </c>
      <c r="B31" s="28" t="s">
        <v>366</v>
      </c>
      <c r="C31" s="47">
        <v>1.1200000000000001</v>
      </c>
      <c r="D31" s="28" t="s">
        <v>378</v>
      </c>
      <c r="E31" s="28" t="s">
        <v>378</v>
      </c>
      <c r="F31" s="28">
        <v>1001</v>
      </c>
      <c r="G31" s="28">
        <v>1</v>
      </c>
      <c r="H31" s="28" t="s">
        <v>2</v>
      </c>
      <c r="I31" s="28">
        <v>1000</v>
      </c>
      <c r="J31" s="28">
        <v>1000220001</v>
      </c>
      <c r="K31" s="28" t="s">
        <v>11</v>
      </c>
      <c r="L31" s="28" t="s">
        <v>256</v>
      </c>
      <c r="M31" s="28" t="s">
        <v>10</v>
      </c>
      <c r="N31" s="28" t="s">
        <v>5</v>
      </c>
      <c r="O31" s="52" t="s">
        <v>379</v>
      </c>
    </row>
    <row r="32" spans="1:15" ht="16.2" thickBot="1" x14ac:dyDescent="0.3">
      <c r="A32" s="45" t="s">
        <v>349</v>
      </c>
      <c r="B32" s="28" t="s">
        <v>366</v>
      </c>
      <c r="C32" s="47">
        <v>1.1200000000000001</v>
      </c>
      <c r="D32" s="28" t="s">
        <v>378</v>
      </c>
      <c r="E32" s="28" t="s">
        <v>378</v>
      </c>
      <c r="F32" s="28">
        <v>1001</v>
      </c>
      <c r="G32" s="28">
        <v>1</v>
      </c>
      <c r="H32" s="28" t="s">
        <v>2</v>
      </c>
      <c r="I32" s="28">
        <v>1000</v>
      </c>
      <c r="J32" s="28">
        <v>1000220001</v>
      </c>
      <c r="K32" s="28" t="s">
        <v>3</v>
      </c>
      <c r="L32" s="28" t="s">
        <v>256</v>
      </c>
      <c r="M32" s="28" t="s">
        <v>4</v>
      </c>
      <c r="N32" s="28" t="s">
        <v>5</v>
      </c>
      <c r="O32" s="52" t="s">
        <v>379</v>
      </c>
    </row>
    <row r="33" spans="1:15" ht="16.2" thickBot="1" x14ac:dyDescent="0.3">
      <c r="A33" s="45" t="s">
        <v>349</v>
      </c>
      <c r="B33" s="28" t="s">
        <v>366</v>
      </c>
      <c r="C33" s="47">
        <v>1.1200000000000001</v>
      </c>
      <c r="D33" s="28" t="s">
        <v>378</v>
      </c>
      <c r="E33" s="28" t="s">
        <v>378</v>
      </c>
      <c r="F33" s="28">
        <v>1001</v>
      </c>
      <c r="G33" s="28">
        <v>1</v>
      </c>
      <c r="H33" s="28" t="s">
        <v>2</v>
      </c>
      <c r="I33" s="28">
        <v>1000</v>
      </c>
      <c r="J33" s="28">
        <v>1000220001</v>
      </c>
      <c r="K33" s="28" t="s">
        <v>6</v>
      </c>
      <c r="L33" s="28" t="s">
        <v>256</v>
      </c>
      <c r="M33" s="28" t="s">
        <v>4</v>
      </c>
      <c r="N33" s="28" t="s">
        <v>5</v>
      </c>
      <c r="O33" s="52" t="s">
        <v>379</v>
      </c>
    </row>
    <row r="34" spans="1:15" ht="16.2" thickBot="1" x14ac:dyDescent="0.3">
      <c r="A34" s="45" t="s">
        <v>349</v>
      </c>
      <c r="B34" s="28" t="s">
        <v>366</v>
      </c>
      <c r="C34" s="47">
        <v>1.1200000000000001</v>
      </c>
      <c r="D34" s="28" t="s">
        <v>378</v>
      </c>
      <c r="E34" s="28" t="s">
        <v>378</v>
      </c>
      <c r="F34" s="28">
        <v>1001</v>
      </c>
      <c r="G34" s="28">
        <v>1</v>
      </c>
      <c r="H34" s="28" t="s">
        <v>2</v>
      </c>
      <c r="I34" s="28">
        <v>1000</v>
      </c>
      <c r="J34" s="28">
        <v>1000220001</v>
      </c>
      <c r="K34" s="28" t="s">
        <v>7</v>
      </c>
      <c r="L34" s="28" t="s">
        <v>256</v>
      </c>
      <c r="M34" s="28" t="s">
        <v>8</v>
      </c>
      <c r="N34" s="28" t="s">
        <v>5</v>
      </c>
      <c r="O34" s="52" t="s">
        <v>379</v>
      </c>
    </row>
    <row r="35" spans="1:15" ht="16.2" thickBot="1" x14ac:dyDescent="0.3">
      <c r="A35" s="45" t="s">
        <v>349</v>
      </c>
      <c r="B35" s="28" t="s">
        <v>366</v>
      </c>
      <c r="C35" s="47">
        <v>1.1200000000000001</v>
      </c>
      <c r="D35" s="28" t="s">
        <v>378</v>
      </c>
      <c r="E35" s="28" t="s">
        <v>378</v>
      </c>
      <c r="F35" s="28">
        <v>1001</v>
      </c>
      <c r="G35" s="28">
        <v>1</v>
      </c>
      <c r="H35" s="28" t="s">
        <v>2</v>
      </c>
      <c r="I35" s="28">
        <v>1000</v>
      </c>
      <c r="J35" s="28">
        <v>1000220001</v>
      </c>
      <c r="K35" s="28" t="s">
        <v>9</v>
      </c>
      <c r="L35" s="28" t="s">
        <v>256</v>
      </c>
      <c r="M35" s="28" t="s">
        <v>10</v>
      </c>
      <c r="N35" s="28" t="s">
        <v>5</v>
      </c>
      <c r="O35" s="52" t="s">
        <v>379</v>
      </c>
    </row>
    <row r="36" spans="1:15" ht="16.2" thickBot="1" x14ac:dyDescent="0.3">
      <c r="A36" s="45" t="s">
        <v>349</v>
      </c>
      <c r="B36" s="28" t="s">
        <v>366</v>
      </c>
      <c r="C36" s="47">
        <v>1.1200000000000001</v>
      </c>
      <c r="D36" s="28" t="s">
        <v>378</v>
      </c>
      <c r="E36" s="28" t="s">
        <v>378</v>
      </c>
      <c r="F36" s="28">
        <v>1001</v>
      </c>
      <c r="G36" s="28">
        <v>1</v>
      </c>
      <c r="H36" s="28" t="s">
        <v>2</v>
      </c>
      <c r="I36" s="28">
        <v>1000</v>
      </c>
      <c r="J36" s="28">
        <v>1000220001</v>
      </c>
      <c r="K36" s="28" t="s">
        <v>11</v>
      </c>
      <c r="L36" s="28" t="s">
        <v>256</v>
      </c>
      <c r="M36" s="28" t="s">
        <v>10</v>
      </c>
      <c r="N36" s="28" t="s">
        <v>5</v>
      </c>
      <c r="O36" s="52" t="s">
        <v>379</v>
      </c>
    </row>
    <row r="37" spans="1:15" ht="16.2" thickBot="1" x14ac:dyDescent="0.3">
      <c r="A37" s="45" t="s">
        <v>350</v>
      </c>
      <c r="B37" s="28" t="s">
        <v>366</v>
      </c>
      <c r="C37" s="47">
        <v>1.1200000000000001</v>
      </c>
      <c r="D37" s="28" t="s">
        <v>378</v>
      </c>
      <c r="E37" s="28" t="s">
        <v>378</v>
      </c>
      <c r="F37" s="28">
        <v>1001</v>
      </c>
      <c r="G37" s="28">
        <v>1</v>
      </c>
      <c r="H37" s="28" t="s">
        <v>2</v>
      </c>
      <c r="I37" s="28">
        <v>1000</v>
      </c>
      <c r="J37" s="28">
        <v>1000220001</v>
      </c>
      <c r="K37" s="28" t="s">
        <v>3</v>
      </c>
      <c r="L37" s="28" t="s">
        <v>256</v>
      </c>
      <c r="M37" s="28" t="s">
        <v>4</v>
      </c>
      <c r="N37" s="28" t="s">
        <v>5</v>
      </c>
      <c r="O37" s="52" t="s">
        <v>379</v>
      </c>
    </row>
    <row r="38" spans="1:15" ht="16.2" thickBot="1" x14ac:dyDescent="0.3">
      <c r="A38" s="45" t="s">
        <v>350</v>
      </c>
      <c r="B38" s="28" t="s">
        <v>366</v>
      </c>
      <c r="C38" s="47">
        <v>1.1200000000000001</v>
      </c>
      <c r="D38" s="28" t="s">
        <v>378</v>
      </c>
      <c r="E38" s="28" t="s">
        <v>378</v>
      </c>
      <c r="F38" s="28">
        <v>1001</v>
      </c>
      <c r="G38" s="28">
        <v>1</v>
      </c>
      <c r="H38" s="28" t="s">
        <v>2</v>
      </c>
      <c r="I38" s="28">
        <v>1000</v>
      </c>
      <c r="J38" s="28">
        <v>1000220001</v>
      </c>
      <c r="K38" s="28" t="s">
        <v>6</v>
      </c>
      <c r="L38" s="28" t="s">
        <v>256</v>
      </c>
      <c r="M38" s="28" t="s">
        <v>4</v>
      </c>
      <c r="N38" s="28" t="s">
        <v>5</v>
      </c>
      <c r="O38" s="52" t="s">
        <v>379</v>
      </c>
    </row>
    <row r="39" spans="1:15" ht="16.2" thickBot="1" x14ac:dyDescent="0.3">
      <c r="A39" s="45" t="s">
        <v>350</v>
      </c>
      <c r="B39" s="28" t="s">
        <v>366</v>
      </c>
      <c r="C39" s="47">
        <v>1.1200000000000001</v>
      </c>
      <c r="D39" s="28" t="s">
        <v>378</v>
      </c>
      <c r="E39" s="28" t="s">
        <v>378</v>
      </c>
      <c r="F39" s="28">
        <v>1001</v>
      </c>
      <c r="G39" s="28">
        <v>1</v>
      </c>
      <c r="H39" s="28" t="s">
        <v>2</v>
      </c>
      <c r="I39" s="28">
        <v>1000</v>
      </c>
      <c r="J39" s="28">
        <v>1000220001</v>
      </c>
      <c r="K39" s="28" t="s">
        <v>7</v>
      </c>
      <c r="L39" s="28" t="s">
        <v>256</v>
      </c>
      <c r="M39" s="28" t="s">
        <v>8</v>
      </c>
      <c r="N39" s="28" t="s">
        <v>5</v>
      </c>
      <c r="O39" s="52" t="s">
        <v>379</v>
      </c>
    </row>
    <row r="40" spans="1:15" ht="16.2" thickBot="1" x14ac:dyDescent="0.3">
      <c r="A40" s="45" t="s">
        <v>350</v>
      </c>
      <c r="B40" s="28" t="s">
        <v>366</v>
      </c>
      <c r="C40" s="47">
        <v>1.1200000000000001</v>
      </c>
      <c r="D40" s="28" t="s">
        <v>378</v>
      </c>
      <c r="E40" s="28" t="s">
        <v>378</v>
      </c>
      <c r="F40" s="28">
        <v>1001</v>
      </c>
      <c r="G40" s="28">
        <v>1</v>
      </c>
      <c r="H40" s="28" t="s">
        <v>2</v>
      </c>
      <c r="I40" s="28">
        <v>1000</v>
      </c>
      <c r="J40" s="28">
        <v>1000220001</v>
      </c>
      <c r="K40" s="28" t="s">
        <v>9</v>
      </c>
      <c r="L40" s="28" t="s">
        <v>256</v>
      </c>
      <c r="M40" s="28" t="s">
        <v>10</v>
      </c>
      <c r="N40" s="28" t="s">
        <v>5</v>
      </c>
      <c r="O40" s="52" t="s">
        <v>379</v>
      </c>
    </row>
    <row r="41" spans="1:15" ht="16.2" thickBot="1" x14ac:dyDescent="0.3">
      <c r="A41" s="45" t="s">
        <v>350</v>
      </c>
      <c r="B41" s="28" t="s">
        <v>366</v>
      </c>
      <c r="C41" s="47">
        <v>1.1200000000000001</v>
      </c>
      <c r="D41" s="28" t="s">
        <v>378</v>
      </c>
      <c r="E41" s="28" t="s">
        <v>378</v>
      </c>
      <c r="F41" s="28">
        <v>1001</v>
      </c>
      <c r="G41" s="28">
        <v>1</v>
      </c>
      <c r="H41" s="28" t="s">
        <v>2</v>
      </c>
      <c r="I41" s="28">
        <v>1000</v>
      </c>
      <c r="J41" s="28">
        <v>1000220001</v>
      </c>
      <c r="K41" s="28" t="s">
        <v>11</v>
      </c>
      <c r="L41" s="28" t="s">
        <v>256</v>
      </c>
      <c r="M41" s="28" t="s">
        <v>10</v>
      </c>
      <c r="N41" s="28" t="s">
        <v>5</v>
      </c>
      <c r="O41" s="52" t="s">
        <v>379</v>
      </c>
    </row>
    <row r="42" spans="1:15" ht="16.2" thickBot="1" x14ac:dyDescent="0.3">
      <c r="A42" s="45" t="s">
        <v>351</v>
      </c>
      <c r="B42" s="28" t="s">
        <v>366</v>
      </c>
      <c r="C42" s="47">
        <v>1.1200000000000001</v>
      </c>
      <c r="D42" s="28" t="s">
        <v>378</v>
      </c>
      <c r="E42" s="28" t="s">
        <v>378</v>
      </c>
      <c r="F42" s="28">
        <v>1001</v>
      </c>
      <c r="G42" s="28">
        <v>1</v>
      </c>
      <c r="H42" s="28" t="s">
        <v>2</v>
      </c>
      <c r="I42" s="28">
        <v>1000</v>
      </c>
      <c r="J42" s="28">
        <v>1000220001</v>
      </c>
      <c r="K42" s="28" t="s">
        <v>3</v>
      </c>
      <c r="L42" s="28" t="s">
        <v>256</v>
      </c>
      <c r="M42" s="28" t="s">
        <v>4</v>
      </c>
      <c r="N42" s="28" t="s">
        <v>5</v>
      </c>
      <c r="O42" s="52" t="s">
        <v>379</v>
      </c>
    </row>
    <row r="43" spans="1:15" ht="16.2" thickBot="1" x14ac:dyDescent="0.3">
      <c r="A43" s="45" t="s">
        <v>351</v>
      </c>
      <c r="B43" s="28" t="s">
        <v>366</v>
      </c>
      <c r="C43" s="47">
        <v>1.1200000000000001</v>
      </c>
      <c r="D43" s="28" t="s">
        <v>378</v>
      </c>
      <c r="E43" s="28" t="s">
        <v>378</v>
      </c>
      <c r="F43" s="28">
        <v>1001</v>
      </c>
      <c r="G43" s="28">
        <v>1</v>
      </c>
      <c r="H43" s="28" t="s">
        <v>2</v>
      </c>
      <c r="I43" s="28">
        <v>1000</v>
      </c>
      <c r="J43" s="28">
        <v>1000220001</v>
      </c>
      <c r="K43" s="28" t="s">
        <v>6</v>
      </c>
      <c r="L43" s="28" t="s">
        <v>256</v>
      </c>
      <c r="M43" s="28" t="s">
        <v>4</v>
      </c>
      <c r="N43" s="28" t="s">
        <v>5</v>
      </c>
      <c r="O43" s="52" t="s">
        <v>379</v>
      </c>
    </row>
    <row r="44" spans="1:15" ht="16.2" thickBot="1" x14ac:dyDescent="0.3">
      <c r="A44" s="45" t="s">
        <v>351</v>
      </c>
      <c r="B44" s="28" t="s">
        <v>366</v>
      </c>
      <c r="C44" s="47">
        <v>1.1200000000000001</v>
      </c>
      <c r="D44" s="28" t="s">
        <v>378</v>
      </c>
      <c r="E44" s="28" t="s">
        <v>378</v>
      </c>
      <c r="F44" s="28">
        <v>1001</v>
      </c>
      <c r="G44" s="28">
        <v>1</v>
      </c>
      <c r="H44" s="28" t="s">
        <v>2</v>
      </c>
      <c r="I44" s="28">
        <v>1000</v>
      </c>
      <c r="J44" s="28">
        <v>1000220001</v>
      </c>
      <c r="K44" s="28" t="s">
        <v>7</v>
      </c>
      <c r="L44" s="28" t="s">
        <v>256</v>
      </c>
      <c r="M44" s="28" t="s">
        <v>8</v>
      </c>
      <c r="N44" s="28" t="s">
        <v>5</v>
      </c>
      <c r="O44" s="52" t="s">
        <v>379</v>
      </c>
    </row>
    <row r="45" spans="1:15" ht="16.2" thickBot="1" x14ac:dyDescent="0.3">
      <c r="A45" s="45" t="s">
        <v>351</v>
      </c>
      <c r="B45" s="28" t="s">
        <v>366</v>
      </c>
      <c r="C45" s="47">
        <v>1.1200000000000001</v>
      </c>
      <c r="D45" s="28" t="s">
        <v>378</v>
      </c>
      <c r="E45" s="28" t="s">
        <v>378</v>
      </c>
      <c r="F45" s="28">
        <v>1001</v>
      </c>
      <c r="G45" s="28">
        <v>1</v>
      </c>
      <c r="H45" s="28" t="s">
        <v>2</v>
      </c>
      <c r="I45" s="28">
        <v>1000</v>
      </c>
      <c r="J45" s="28">
        <v>1000220001</v>
      </c>
      <c r="K45" s="28" t="s">
        <v>9</v>
      </c>
      <c r="L45" s="28" t="s">
        <v>256</v>
      </c>
      <c r="M45" s="28" t="s">
        <v>10</v>
      </c>
      <c r="N45" s="28" t="s">
        <v>5</v>
      </c>
      <c r="O45" s="52" t="s">
        <v>379</v>
      </c>
    </row>
    <row r="46" spans="1:15" ht="16.2" thickBot="1" x14ac:dyDescent="0.3">
      <c r="A46" s="45" t="s">
        <v>351</v>
      </c>
      <c r="B46" s="28" t="s">
        <v>366</v>
      </c>
      <c r="C46" s="47">
        <v>1.1200000000000001</v>
      </c>
      <c r="D46" s="28" t="s">
        <v>378</v>
      </c>
      <c r="E46" s="28" t="s">
        <v>378</v>
      </c>
      <c r="F46" s="28">
        <v>1001</v>
      </c>
      <c r="G46" s="28">
        <v>1</v>
      </c>
      <c r="H46" s="28" t="s">
        <v>2</v>
      </c>
      <c r="I46" s="28">
        <v>1000</v>
      </c>
      <c r="J46" s="28">
        <v>1000220001</v>
      </c>
      <c r="K46" s="28" t="s">
        <v>11</v>
      </c>
      <c r="L46" s="28" t="s">
        <v>256</v>
      </c>
      <c r="M46" s="28" t="s">
        <v>10</v>
      </c>
      <c r="N46" s="28" t="s">
        <v>5</v>
      </c>
      <c r="O46" s="52" t="s">
        <v>379</v>
      </c>
    </row>
    <row r="47" spans="1:15" ht="16.2" thickBot="1" x14ac:dyDescent="0.3">
      <c r="A47" s="45" t="s">
        <v>352</v>
      </c>
      <c r="B47" s="28" t="s">
        <v>366</v>
      </c>
      <c r="C47" s="47">
        <v>1.1200000000000001</v>
      </c>
      <c r="D47" s="28" t="s">
        <v>378</v>
      </c>
      <c r="E47" s="28" t="s">
        <v>378</v>
      </c>
      <c r="F47" s="28">
        <v>1001</v>
      </c>
      <c r="G47" s="28">
        <v>1</v>
      </c>
      <c r="H47" s="28" t="s">
        <v>2</v>
      </c>
      <c r="I47" s="28">
        <v>1000</v>
      </c>
      <c r="J47" s="28">
        <v>1000220001</v>
      </c>
      <c r="K47" s="28" t="s">
        <v>3</v>
      </c>
      <c r="L47" s="28" t="s">
        <v>256</v>
      </c>
      <c r="M47" s="28" t="s">
        <v>4</v>
      </c>
      <c r="N47" s="28" t="s">
        <v>5</v>
      </c>
      <c r="O47" s="52" t="s">
        <v>379</v>
      </c>
    </row>
    <row r="48" spans="1:15" ht="16.2" thickBot="1" x14ac:dyDescent="0.3">
      <c r="A48" s="45" t="s">
        <v>352</v>
      </c>
      <c r="B48" s="28" t="s">
        <v>366</v>
      </c>
      <c r="C48" s="47">
        <v>1.1200000000000001</v>
      </c>
      <c r="D48" s="28" t="s">
        <v>378</v>
      </c>
      <c r="E48" s="28" t="s">
        <v>378</v>
      </c>
      <c r="F48" s="28">
        <v>1001</v>
      </c>
      <c r="G48" s="28">
        <v>1</v>
      </c>
      <c r="H48" s="28" t="s">
        <v>2</v>
      </c>
      <c r="I48" s="28">
        <v>1000</v>
      </c>
      <c r="J48" s="28">
        <v>1000220001</v>
      </c>
      <c r="K48" s="28" t="s">
        <v>6</v>
      </c>
      <c r="L48" s="28" t="s">
        <v>256</v>
      </c>
      <c r="M48" s="28" t="s">
        <v>4</v>
      </c>
      <c r="N48" s="28" t="s">
        <v>5</v>
      </c>
      <c r="O48" s="52" t="s">
        <v>379</v>
      </c>
    </row>
    <row r="49" spans="1:15" ht="16.2" thickBot="1" x14ac:dyDescent="0.3">
      <c r="A49" s="45" t="s">
        <v>352</v>
      </c>
      <c r="B49" s="28" t="s">
        <v>366</v>
      </c>
      <c r="C49" s="47">
        <v>1.1200000000000001</v>
      </c>
      <c r="D49" s="28" t="s">
        <v>378</v>
      </c>
      <c r="E49" s="28" t="s">
        <v>378</v>
      </c>
      <c r="F49" s="28">
        <v>1001</v>
      </c>
      <c r="G49" s="28">
        <v>1</v>
      </c>
      <c r="H49" s="28" t="s">
        <v>2</v>
      </c>
      <c r="I49" s="28">
        <v>1000</v>
      </c>
      <c r="J49" s="28">
        <v>1000220001</v>
      </c>
      <c r="K49" s="28" t="s">
        <v>7</v>
      </c>
      <c r="L49" s="28" t="s">
        <v>256</v>
      </c>
      <c r="M49" s="28" t="s">
        <v>8</v>
      </c>
      <c r="N49" s="28" t="s">
        <v>5</v>
      </c>
      <c r="O49" s="52" t="s">
        <v>379</v>
      </c>
    </row>
    <row r="50" spans="1:15" ht="16.2" thickBot="1" x14ac:dyDescent="0.3">
      <c r="A50" s="45" t="s">
        <v>352</v>
      </c>
      <c r="B50" s="28" t="s">
        <v>366</v>
      </c>
      <c r="C50" s="47">
        <v>1.1200000000000001</v>
      </c>
      <c r="D50" s="28" t="s">
        <v>378</v>
      </c>
      <c r="E50" s="28" t="s">
        <v>378</v>
      </c>
      <c r="F50" s="28">
        <v>1001</v>
      </c>
      <c r="G50" s="28">
        <v>1</v>
      </c>
      <c r="H50" s="28" t="s">
        <v>2</v>
      </c>
      <c r="I50" s="28">
        <v>1000</v>
      </c>
      <c r="J50" s="28">
        <v>1000220001</v>
      </c>
      <c r="K50" s="28" t="s">
        <v>9</v>
      </c>
      <c r="L50" s="28" t="s">
        <v>256</v>
      </c>
      <c r="M50" s="28" t="s">
        <v>10</v>
      </c>
      <c r="N50" s="28" t="s">
        <v>5</v>
      </c>
      <c r="O50" s="52" t="s">
        <v>379</v>
      </c>
    </row>
    <row r="51" spans="1:15" ht="16.2" thickBot="1" x14ac:dyDescent="0.3">
      <c r="A51" s="45" t="s">
        <v>352</v>
      </c>
      <c r="B51" s="28" t="s">
        <v>366</v>
      </c>
      <c r="C51" s="47">
        <v>1.1200000000000001</v>
      </c>
      <c r="D51" s="28" t="s">
        <v>378</v>
      </c>
      <c r="E51" s="28" t="s">
        <v>378</v>
      </c>
      <c r="F51" s="28">
        <v>1001</v>
      </c>
      <c r="G51" s="28">
        <v>1</v>
      </c>
      <c r="H51" s="28" t="s">
        <v>2</v>
      </c>
      <c r="I51" s="28">
        <v>1000</v>
      </c>
      <c r="J51" s="28">
        <v>1000220001</v>
      </c>
      <c r="K51" s="28" t="s">
        <v>11</v>
      </c>
      <c r="L51" s="28" t="s">
        <v>256</v>
      </c>
      <c r="M51" s="28" t="s">
        <v>10</v>
      </c>
      <c r="N51" s="28" t="s">
        <v>5</v>
      </c>
      <c r="O51" s="52" t="s">
        <v>379</v>
      </c>
    </row>
    <row r="52" spans="1:15" ht="16.2" thickBot="1" x14ac:dyDescent="0.3">
      <c r="A52" s="45" t="s">
        <v>353</v>
      </c>
      <c r="B52" s="28" t="s">
        <v>366</v>
      </c>
      <c r="C52" s="47">
        <v>1.1200000000000001</v>
      </c>
      <c r="D52" s="28" t="s">
        <v>378</v>
      </c>
      <c r="E52" s="28" t="s">
        <v>378</v>
      </c>
      <c r="F52" s="28">
        <v>1001</v>
      </c>
      <c r="G52" s="28">
        <v>1</v>
      </c>
      <c r="H52" s="28" t="s">
        <v>2</v>
      </c>
      <c r="I52" s="28">
        <v>1000</v>
      </c>
      <c r="J52" s="28">
        <v>1000220001</v>
      </c>
      <c r="K52" s="28" t="s">
        <v>3</v>
      </c>
      <c r="L52" s="28" t="s">
        <v>256</v>
      </c>
      <c r="M52" s="28" t="s">
        <v>4</v>
      </c>
      <c r="N52" s="28" t="s">
        <v>5</v>
      </c>
      <c r="O52" s="52" t="s">
        <v>379</v>
      </c>
    </row>
    <row r="53" spans="1:15" ht="16.2" thickBot="1" x14ac:dyDescent="0.3">
      <c r="A53" s="45" t="s">
        <v>353</v>
      </c>
      <c r="B53" s="28" t="s">
        <v>366</v>
      </c>
      <c r="C53" s="47">
        <v>1.1200000000000001</v>
      </c>
      <c r="D53" s="28" t="s">
        <v>378</v>
      </c>
      <c r="E53" s="28" t="s">
        <v>378</v>
      </c>
      <c r="F53" s="28">
        <v>1001</v>
      </c>
      <c r="G53" s="28">
        <v>1</v>
      </c>
      <c r="H53" s="28" t="s">
        <v>2</v>
      </c>
      <c r="I53" s="28">
        <v>1000</v>
      </c>
      <c r="J53" s="28">
        <v>1000220001</v>
      </c>
      <c r="K53" s="28" t="s">
        <v>6</v>
      </c>
      <c r="L53" s="28" t="s">
        <v>256</v>
      </c>
      <c r="M53" s="28" t="s">
        <v>4</v>
      </c>
      <c r="N53" s="28" t="s">
        <v>5</v>
      </c>
      <c r="O53" s="52" t="s">
        <v>379</v>
      </c>
    </row>
    <row r="54" spans="1:15" ht="16.2" thickBot="1" x14ac:dyDescent="0.3">
      <c r="A54" s="45" t="s">
        <v>353</v>
      </c>
      <c r="B54" s="28" t="s">
        <v>366</v>
      </c>
      <c r="C54" s="47">
        <v>1.1200000000000001</v>
      </c>
      <c r="D54" s="28" t="s">
        <v>378</v>
      </c>
      <c r="E54" s="28" t="s">
        <v>378</v>
      </c>
      <c r="F54" s="28">
        <v>1001</v>
      </c>
      <c r="G54" s="28">
        <v>1</v>
      </c>
      <c r="H54" s="28" t="s">
        <v>2</v>
      </c>
      <c r="I54" s="28">
        <v>1000</v>
      </c>
      <c r="J54" s="28">
        <v>1000220001</v>
      </c>
      <c r="K54" s="28" t="s">
        <v>7</v>
      </c>
      <c r="L54" s="28" t="s">
        <v>256</v>
      </c>
      <c r="M54" s="28" t="s">
        <v>8</v>
      </c>
      <c r="N54" s="28" t="s">
        <v>5</v>
      </c>
      <c r="O54" s="52" t="s">
        <v>379</v>
      </c>
    </row>
    <row r="55" spans="1:15" ht="16.2" thickBot="1" x14ac:dyDescent="0.3">
      <c r="A55" s="45" t="s">
        <v>353</v>
      </c>
      <c r="B55" s="28" t="s">
        <v>366</v>
      </c>
      <c r="C55" s="47">
        <v>1.1200000000000001</v>
      </c>
      <c r="D55" s="28" t="s">
        <v>378</v>
      </c>
      <c r="E55" s="28" t="s">
        <v>378</v>
      </c>
      <c r="F55" s="28">
        <v>1001</v>
      </c>
      <c r="G55" s="28">
        <v>1</v>
      </c>
      <c r="H55" s="28" t="s">
        <v>2</v>
      </c>
      <c r="I55" s="28">
        <v>1000</v>
      </c>
      <c r="J55" s="28">
        <v>1000220001</v>
      </c>
      <c r="K55" s="28" t="s">
        <v>9</v>
      </c>
      <c r="L55" s="28" t="s">
        <v>256</v>
      </c>
      <c r="M55" s="28" t="s">
        <v>10</v>
      </c>
      <c r="N55" s="28" t="s">
        <v>5</v>
      </c>
      <c r="O55" s="52" t="s">
        <v>379</v>
      </c>
    </row>
    <row r="56" spans="1:15" ht="15.6" x14ac:dyDescent="0.25">
      <c r="A56" s="45" t="s">
        <v>353</v>
      </c>
      <c r="B56" s="28" t="s">
        <v>366</v>
      </c>
      <c r="C56" s="47">
        <v>1.1200000000000001</v>
      </c>
      <c r="D56" s="28" t="s">
        <v>378</v>
      </c>
      <c r="E56" s="28" t="s">
        <v>378</v>
      </c>
      <c r="F56" s="28">
        <v>1001</v>
      </c>
      <c r="G56" s="28">
        <v>1</v>
      </c>
      <c r="H56" s="28" t="s">
        <v>2</v>
      </c>
      <c r="I56" s="28">
        <v>1000</v>
      </c>
      <c r="J56" s="28">
        <v>1000220001</v>
      </c>
      <c r="K56" s="28" t="s">
        <v>11</v>
      </c>
      <c r="L56" s="28" t="s">
        <v>256</v>
      </c>
      <c r="M56" s="28" t="s">
        <v>10</v>
      </c>
      <c r="N56" s="28" t="s">
        <v>5</v>
      </c>
      <c r="O56" s="52" t="s">
        <v>379</v>
      </c>
    </row>
    <row r="57" spans="1:15" ht="15.6" x14ac:dyDescent="0.25">
      <c r="A57" s="31" t="s">
        <v>354</v>
      </c>
      <c r="B57" s="28" t="s">
        <v>366</v>
      </c>
      <c r="C57">
        <v>1.2689999999999999</v>
      </c>
      <c r="D57" s="28" t="s">
        <v>378</v>
      </c>
      <c r="E57" s="28" t="s">
        <v>378</v>
      </c>
      <c r="F57" s="28">
        <v>1001</v>
      </c>
      <c r="G57" s="28">
        <v>1</v>
      </c>
      <c r="H57" s="28" t="s">
        <v>2</v>
      </c>
      <c r="I57" s="28">
        <v>1000</v>
      </c>
      <c r="J57" s="28">
        <v>1000220001</v>
      </c>
      <c r="K57" s="28" t="s">
        <v>3</v>
      </c>
      <c r="L57" s="28" t="s">
        <v>256</v>
      </c>
      <c r="M57" s="28" t="s">
        <v>4</v>
      </c>
      <c r="N57" s="28" t="s">
        <v>5</v>
      </c>
      <c r="O57" s="52" t="s">
        <v>379</v>
      </c>
    </row>
    <row r="58" spans="1:15" ht="15.6" x14ac:dyDescent="0.25">
      <c r="A58" s="31" t="s">
        <v>354</v>
      </c>
      <c r="B58" s="28" t="s">
        <v>366</v>
      </c>
      <c r="C58">
        <v>1.2689999999999999</v>
      </c>
      <c r="D58" s="28" t="s">
        <v>378</v>
      </c>
      <c r="E58" s="28" t="s">
        <v>378</v>
      </c>
      <c r="F58" s="28">
        <v>1001</v>
      </c>
      <c r="G58" s="28">
        <v>1</v>
      </c>
      <c r="H58" s="28" t="s">
        <v>2</v>
      </c>
      <c r="I58" s="28">
        <v>1000</v>
      </c>
      <c r="J58" s="28">
        <v>1000220001</v>
      </c>
      <c r="K58" s="28" t="s">
        <v>6</v>
      </c>
      <c r="L58" s="28" t="s">
        <v>256</v>
      </c>
      <c r="M58" s="28" t="s">
        <v>4</v>
      </c>
      <c r="N58" s="28" t="s">
        <v>5</v>
      </c>
      <c r="O58" s="52" t="s">
        <v>379</v>
      </c>
    </row>
    <row r="59" spans="1:15" ht="15.6" x14ac:dyDescent="0.25">
      <c r="A59" s="31" t="s">
        <v>354</v>
      </c>
      <c r="B59" s="28" t="s">
        <v>366</v>
      </c>
      <c r="C59">
        <v>1.2689999999999999</v>
      </c>
      <c r="D59" s="28" t="s">
        <v>378</v>
      </c>
      <c r="E59" s="28" t="s">
        <v>378</v>
      </c>
      <c r="F59" s="28">
        <v>1001</v>
      </c>
      <c r="G59" s="28">
        <v>1</v>
      </c>
      <c r="H59" s="28" t="s">
        <v>2</v>
      </c>
      <c r="I59" s="28">
        <v>1000</v>
      </c>
      <c r="J59" s="28">
        <v>1000220001</v>
      </c>
      <c r="K59" s="28" t="s">
        <v>7</v>
      </c>
      <c r="L59" s="28" t="s">
        <v>256</v>
      </c>
      <c r="M59" s="28" t="s">
        <v>8</v>
      </c>
      <c r="N59" s="28" t="s">
        <v>5</v>
      </c>
      <c r="O59" s="52" t="s">
        <v>379</v>
      </c>
    </row>
    <row r="60" spans="1:15" ht="15.6" x14ac:dyDescent="0.25">
      <c r="A60" s="31" t="s">
        <v>354</v>
      </c>
      <c r="B60" s="28" t="s">
        <v>366</v>
      </c>
      <c r="C60">
        <v>1.2689999999999999</v>
      </c>
      <c r="D60" s="28" t="s">
        <v>378</v>
      </c>
      <c r="E60" s="28" t="s">
        <v>378</v>
      </c>
      <c r="F60" s="28">
        <v>1001</v>
      </c>
      <c r="G60" s="28">
        <v>1</v>
      </c>
      <c r="H60" s="28" t="s">
        <v>2</v>
      </c>
      <c r="I60" s="28">
        <v>1000</v>
      </c>
      <c r="J60" s="28">
        <v>1000220001</v>
      </c>
      <c r="K60" s="28" t="s">
        <v>9</v>
      </c>
      <c r="L60" s="28" t="s">
        <v>256</v>
      </c>
      <c r="M60" s="28" t="s">
        <v>10</v>
      </c>
      <c r="N60" s="28" t="s">
        <v>5</v>
      </c>
      <c r="O60" s="52" t="s">
        <v>379</v>
      </c>
    </row>
    <row r="61" spans="1:15" ht="15.6" x14ac:dyDescent="0.25">
      <c r="A61" s="31" t="s">
        <v>354</v>
      </c>
      <c r="B61" s="28" t="s">
        <v>366</v>
      </c>
      <c r="C61">
        <v>1.2689999999999999</v>
      </c>
      <c r="D61" s="28" t="s">
        <v>378</v>
      </c>
      <c r="E61" s="28" t="s">
        <v>378</v>
      </c>
      <c r="F61" s="28">
        <v>1001</v>
      </c>
      <c r="G61" s="28">
        <v>1</v>
      </c>
      <c r="H61" s="28" t="s">
        <v>2</v>
      </c>
      <c r="I61" s="28">
        <v>1000</v>
      </c>
      <c r="J61" s="28">
        <v>1000220001</v>
      </c>
      <c r="K61" s="28" t="s">
        <v>11</v>
      </c>
      <c r="L61" s="28" t="s">
        <v>256</v>
      </c>
      <c r="M61" s="28" t="s">
        <v>10</v>
      </c>
      <c r="N61" s="28" t="s">
        <v>5</v>
      </c>
      <c r="O61" s="52" t="s">
        <v>379</v>
      </c>
    </row>
    <row r="62" spans="1:15" ht="15.6" x14ac:dyDescent="0.25">
      <c r="A62" s="31" t="s">
        <v>355</v>
      </c>
      <c r="B62" s="28" t="s">
        <v>366</v>
      </c>
      <c r="C62">
        <v>1.2689999999999999</v>
      </c>
      <c r="D62" s="53" t="s">
        <v>378</v>
      </c>
      <c r="E62" s="53" t="s">
        <v>378</v>
      </c>
      <c r="F62" s="53">
        <v>1001</v>
      </c>
      <c r="G62" s="53">
        <v>1</v>
      </c>
      <c r="H62" s="53" t="s">
        <v>2</v>
      </c>
      <c r="I62" s="53">
        <v>1000</v>
      </c>
      <c r="J62" s="53">
        <v>1000220001</v>
      </c>
      <c r="K62" s="53" t="s">
        <v>3</v>
      </c>
      <c r="L62" s="53" t="s">
        <v>256</v>
      </c>
      <c r="M62" s="53" t="s">
        <v>4</v>
      </c>
      <c r="N62" s="53" t="s">
        <v>5</v>
      </c>
      <c r="O62" s="52" t="s">
        <v>379</v>
      </c>
    </row>
    <row r="63" spans="1:15" ht="15.6" x14ac:dyDescent="0.25">
      <c r="A63" s="31" t="s">
        <v>355</v>
      </c>
      <c r="B63" s="28" t="s">
        <v>366</v>
      </c>
      <c r="C63">
        <v>1.2689999999999999</v>
      </c>
      <c r="D63" s="53" t="s">
        <v>378</v>
      </c>
      <c r="E63" s="53" t="s">
        <v>378</v>
      </c>
      <c r="F63" s="53">
        <v>1001</v>
      </c>
      <c r="G63" s="53">
        <v>1</v>
      </c>
      <c r="H63" s="53" t="s">
        <v>2</v>
      </c>
      <c r="I63" s="53">
        <v>1000</v>
      </c>
      <c r="J63" s="53">
        <v>1000220001</v>
      </c>
      <c r="K63" s="53" t="s">
        <v>6</v>
      </c>
      <c r="L63" s="53" t="s">
        <v>256</v>
      </c>
      <c r="M63" s="53" t="s">
        <v>4</v>
      </c>
      <c r="N63" s="53" t="s">
        <v>5</v>
      </c>
      <c r="O63" s="52" t="s">
        <v>379</v>
      </c>
    </row>
    <row r="64" spans="1:15" ht="15.6" x14ac:dyDescent="0.25">
      <c r="A64" s="31" t="s">
        <v>355</v>
      </c>
      <c r="B64" s="28" t="s">
        <v>366</v>
      </c>
      <c r="C64">
        <v>1.2689999999999999</v>
      </c>
      <c r="D64" s="53" t="s">
        <v>378</v>
      </c>
      <c r="E64" s="53" t="s">
        <v>378</v>
      </c>
      <c r="F64" s="53">
        <v>1001</v>
      </c>
      <c r="G64" s="53">
        <v>1</v>
      </c>
      <c r="H64" s="53" t="s">
        <v>2</v>
      </c>
      <c r="I64" s="53">
        <v>1000</v>
      </c>
      <c r="J64" s="53">
        <v>1000220001</v>
      </c>
      <c r="K64" s="53" t="s">
        <v>7</v>
      </c>
      <c r="L64" s="53" t="s">
        <v>256</v>
      </c>
      <c r="M64" s="53" t="s">
        <v>8</v>
      </c>
      <c r="N64" s="53" t="s">
        <v>5</v>
      </c>
      <c r="O64" s="52" t="s">
        <v>379</v>
      </c>
    </row>
    <row r="65" spans="1:15" ht="15.6" x14ac:dyDescent="0.25">
      <c r="A65" s="31" t="s">
        <v>355</v>
      </c>
      <c r="B65" s="28" t="s">
        <v>366</v>
      </c>
      <c r="C65">
        <v>1.2689999999999999</v>
      </c>
      <c r="D65" s="53" t="s">
        <v>378</v>
      </c>
      <c r="E65" s="53" t="s">
        <v>378</v>
      </c>
      <c r="F65" s="53">
        <v>1001</v>
      </c>
      <c r="G65" s="53">
        <v>1</v>
      </c>
      <c r="H65" s="53" t="s">
        <v>2</v>
      </c>
      <c r="I65" s="53">
        <v>1000</v>
      </c>
      <c r="J65" s="53">
        <v>1000220001</v>
      </c>
      <c r="K65" s="53" t="s">
        <v>9</v>
      </c>
      <c r="L65" s="53" t="s">
        <v>256</v>
      </c>
      <c r="M65" s="53" t="s">
        <v>10</v>
      </c>
      <c r="N65" s="53" t="s">
        <v>5</v>
      </c>
      <c r="O65" s="52" t="s">
        <v>379</v>
      </c>
    </row>
    <row r="66" spans="1:15" ht="15.6" x14ac:dyDescent="0.25">
      <c r="A66" s="31" t="s">
        <v>355</v>
      </c>
      <c r="B66" s="28" t="s">
        <v>366</v>
      </c>
      <c r="C66">
        <v>1.2689999999999999</v>
      </c>
      <c r="D66" s="53" t="s">
        <v>378</v>
      </c>
      <c r="E66" s="53" t="s">
        <v>378</v>
      </c>
      <c r="F66" s="53">
        <v>1001</v>
      </c>
      <c r="G66" s="53">
        <v>1</v>
      </c>
      <c r="H66" s="53" t="s">
        <v>2</v>
      </c>
      <c r="I66" s="53">
        <v>1000</v>
      </c>
      <c r="J66" s="53">
        <v>1000220001</v>
      </c>
      <c r="K66" s="53" t="s">
        <v>11</v>
      </c>
      <c r="L66" s="53" t="s">
        <v>256</v>
      </c>
      <c r="M66" s="53" t="s">
        <v>10</v>
      </c>
      <c r="N66" s="53" t="s">
        <v>5</v>
      </c>
      <c r="O66" s="52" t="s">
        <v>379</v>
      </c>
    </row>
    <row r="67" spans="1:15" ht="15.6" x14ac:dyDescent="0.25">
      <c r="A67" s="31" t="s">
        <v>356</v>
      </c>
      <c r="B67" s="28" t="s">
        <v>366</v>
      </c>
      <c r="C67" s="48">
        <v>1.2170000000000001</v>
      </c>
      <c r="D67" s="28" t="s">
        <v>378</v>
      </c>
      <c r="E67" s="28" t="s">
        <v>378</v>
      </c>
      <c r="F67" s="28">
        <v>1001</v>
      </c>
      <c r="G67" s="28">
        <v>1</v>
      </c>
      <c r="H67" s="28" t="s">
        <v>2</v>
      </c>
      <c r="I67" s="28">
        <v>1000</v>
      </c>
      <c r="J67" s="28">
        <v>1000220001</v>
      </c>
      <c r="K67" s="28" t="s">
        <v>3</v>
      </c>
      <c r="L67" s="28" t="s">
        <v>256</v>
      </c>
      <c r="M67" s="28" t="s">
        <v>4</v>
      </c>
      <c r="N67" s="28" t="s">
        <v>5</v>
      </c>
      <c r="O67" s="52" t="s">
        <v>379</v>
      </c>
    </row>
    <row r="68" spans="1:15" ht="15.6" x14ac:dyDescent="0.25">
      <c r="A68" s="31" t="s">
        <v>356</v>
      </c>
      <c r="B68" s="28" t="s">
        <v>366</v>
      </c>
      <c r="C68" s="48">
        <v>1.2170000000000001</v>
      </c>
      <c r="D68" s="28" t="s">
        <v>378</v>
      </c>
      <c r="E68" s="28" t="s">
        <v>378</v>
      </c>
      <c r="F68" s="28">
        <v>1001</v>
      </c>
      <c r="G68" s="28">
        <v>1</v>
      </c>
      <c r="H68" s="28" t="s">
        <v>2</v>
      </c>
      <c r="I68" s="28">
        <v>1000</v>
      </c>
      <c r="J68" s="28">
        <v>1000220001</v>
      </c>
      <c r="K68" s="28" t="s">
        <v>6</v>
      </c>
      <c r="L68" s="28" t="s">
        <v>256</v>
      </c>
      <c r="M68" s="28" t="s">
        <v>4</v>
      </c>
      <c r="N68" s="28" t="s">
        <v>5</v>
      </c>
      <c r="O68" s="52" t="s">
        <v>379</v>
      </c>
    </row>
    <row r="69" spans="1:15" ht="15.6" x14ac:dyDescent="0.25">
      <c r="A69" s="31" t="s">
        <v>356</v>
      </c>
      <c r="B69" s="28" t="s">
        <v>366</v>
      </c>
      <c r="C69" s="48">
        <v>1.2170000000000001</v>
      </c>
      <c r="D69" s="28" t="s">
        <v>378</v>
      </c>
      <c r="E69" s="28" t="s">
        <v>378</v>
      </c>
      <c r="F69" s="28">
        <v>1001</v>
      </c>
      <c r="G69" s="28">
        <v>1</v>
      </c>
      <c r="H69" s="28" t="s">
        <v>2</v>
      </c>
      <c r="I69" s="28">
        <v>1000</v>
      </c>
      <c r="J69" s="28">
        <v>1000220001</v>
      </c>
      <c r="K69" s="28" t="s">
        <v>7</v>
      </c>
      <c r="L69" s="28" t="s">
        <v>256</v>
      </c>
      <c r="M69" s="28" t="s">
        <v>8</v>
      </c>
      <c r="N69" s="28" t="s">
        <v>5</v>
      </c>
      <c r="O69" s="52" t="s">
        <v>379</v>
      </c>
    </row>
    <row r="70" spans="1:15" ht="15.6" x14ac:dyDescent="0.25">
      <c r="A70" s="31" t="s">
        <v>356</v>
      </c>
      <c r="B70" s="28" t="s">
        <v>366</v>
      </c>
      <c r="C70" s="48">
        <v>1.2170000000000001</v>
      </c>
      <c r="D70" s="28" t="s">
        <v>378</v>
      </c>
      <c r="E70" s="28" t="s">
        <v>378</v>
      </c>
      <c r="F70" s="28">
        <v>1001</v>
      </c>
      <c r="G70" s="28">
        <v>1</v>
      </c>
      <c r="H70" s="28" t="s">
        <v>2</v>
      </c>
      <c r="I70" s="28">
        <v>1000</v>
      </c>
      <c r="J70" s="28">
        <v>1000220001</v>
      </c>
      <c r="K70" s="28" t="s">
        <v>9</v>
      </c>
      <c r="L70" s="28" t="s">
        <v>256</v>
      </c>
      <c r="M70" s="28" t="s">
        <v>10</v>
      </c>
      <c r="N70" s="28" t="s">
        <v>5</v>
      </c>
      <c r="O70" s="52" t="s">
        <v>379</v>
      </c>
    </row>
    <row r="71" spans="1:15" ht="15.6" x14ac:dyDescent="0.25">
      <c r="A71" s="31" t="s">
        <v>356</v>
      </c>
      <c r="B71" s="28" t="s">
        <v>366</v>
      </c>
      <c r="C71" s="48">
        <v>1.2170000000000001</v>
      </c>
      <c r="D71" s="28" t="s">
        <v>378</v>
      </c>
      <c r="E71" s="28" t="s">
        <v>378</v>
      </c>
      <c r="F71" s="28">
        <v>1001</v>
      </c>
      <c r="G71" s="28">
        <v>1</v>
      </c>
      <c r="H71" s="28" t="s">
        <v>2</v>
      </c>
      <c r="I71" s="28">
        <v>1000</v>
      </c>
      <c r="J71" s="28">
        <v>1000220001</v>
      </c>
      <c r="K71" s="28" t="s">
        <v>11</v>
      </c>
      <c r="L71" s="28" t="s">
        <v>256</v>
      </c>
      <c r="M71" s="28" t="s">
        <v>10</v>
      </c>
      <c r="N71" s="28" t="s">
        <v>5</v>
      </c>
      <c r="O71" s="52" t="s">
        <v>379</v>
      </c>
    </row>
    <row r="72" spans="1:15" ht="15.6" x14ac:dyDescent="0.25">
      <c r="A72" s="31" t="s">
        <v>357</v>
      </c>
      <c r="B72" s="28" t="s">
        <v>366</v>
      </c>
      <c r="C72" s="48">
        <v>1.2170000000000001</v>
      </c>
      <c r="D72" s="53" t="s">
        <v>378</v>
      </c>
      <c r="E72" s="53" t="s">
        <v>378</v>
      </c>
      <c r="F72" s="53">
        <v>1001</v>
      </c>
      <c r="G72" s="53">
        <v>1</v>
      </c>
      <c r="H72" s="53" t="s">
        <v>2</v>
      </c>
      <c r="I72" s="53">
        <v>1000</v>
      </c>
      <c r="J72" s="53">
        <v>1000220001</v>
      </c>
      <c r="K72" s="53" t="s">
        <v>3</v>
      </c>
      <c r="L72" s="53" t="s">
        <v>256</v>
      </c>
      <c r="M72" s="53" t="s">
        <v>4</v>
      </c>
      <c r="N72" s="53" t="s">
        <v>5</v>
      </c>
      <c r="O72" s="52" t="s">
        <v>379</v>
      </c>
    </row>
    <row r="73" spans="1:15" ht="15.6" x14ac:dyDescent="0.25">
      <c r="A73" s="31" t="s">
        <v>357</v>
      </c>
      <c r="B73" s="28" t="s">
        <v>366</v>
      </c>
      <c r="C73" s="48">
        <v>1.2170000000000001</v>
      </c>
      <c r="D73" s="53" t="s">
        <v>378</v>
      </c>
      <c r="E73" s="53" t="s">
        <v>378</v>
      </c>
      <c r="F73" s="53">
        <v>1001</v>
      </c>
      <c r="G73" s="53">
        <v>1</v>
      </c>
      <c r="H73" s="53" t="s">
        <v>2</v>
      </c>
      <c r="I73" s="53">
        <v>1000</v>
      </c>
      <c r="J73" s="53">
        <v>1000220001</v>
      </c>
      <c r="K73" s="53" t="s">
        <v>6</v>
      </c>
      <c r="L73" s="53" t="s">
        <v>256</v>
      </c>
      <c r="M73" s="53" t="s">
        <v>4</v>
      </c>
      <c r="N73" s="53" t="s">
        <v>5</v>
      </c>
      <c r="O73" s="52" t="s">
        <v>379</v>
      </c>
    </row>
    <row r="74" spans="1:15" ht="15.6" x14ac:dyDescent="0.25">
      <c r="A74" s="31" t="s">
        <v>357</v>
      </c>
      <c r="B74" s="28" t="s">
        <v>366</v>
      </c>
      <c r="C74" s="48">
        <v>1.2170000000000001</v>
      </c>
      <c r="D74" s="53" t="s">
        <v>378</v>
      </c>
      <c r="E74" s="53" t="s">
        <v>378</v>
      </c>
      <c r="F74" s="53">
        <v>1001</v>
      </c>
      <c r="G74" s="53">
        <v>1</v>
      </c>
      <c r="H74" s="53" t="s">
        <v>2</v>
      </c>
      <c r="I74" s="53">
        <v>1000</v>
      </c>
      <c r="J74" s="53">
        <v>1000220001</v>
      </c>
      <c r="K74" s="53" t="s">
        <v>7</v>
      </c>
      <c r="L74" s="53" t="s">
        <v>256</v>
      </c>
      <c r="M74" s="53" t="s">
        <v>8</v>
      </c>
      <c r="N74" s="53" t="s">
        <v>5</v>
      </c>
      <c r="O74" s="52" t="s">
        <v>379</v>
      </c>
    </row>
    <row r="75" spans="1:15" ht="15.6" x14ac:dyDescent="0.25">
      <c r="A75" s="31" t="s">
        <v>357</v>
      </c>
      <c r="B75" s="28" t="s">
        <v>366</v>
      </c>
      <c r="C75" s="48">
        <v>1.2170000000000001</v>
      </c>
      <c r="D75" s="53" t="s">
        <v>378</v>
      </c>
      <c r="E75" s="53" t="s">
        <v>378</v>
      </c>
      <c r="F75" s="53">
        <v>1001</v>
      </c>
      <c r="G75" s="53">
        <v>1</v>
      </c>
      <c r="H75" s="53" t="s">
        <v>2</v>
      </c>
      <c r="I75" s="53">
        <v>1000</v>
      </c>
      <c r="J75" s="53">
        <v>1000220001</v>
      </c>
      <c r="K75" s="53" t="s">
        <v>9</v>
      </c>
      <c r="L75" s="53" t="s">
        <v>256</v>
      </c>
      <c r="M75" s="53" t="s">
        <v>10</v>
      </c>
      <c r="N75" s="53" t="s">
        <v>5</v>
      </c>
      <c r="O75" s="52" t="s">
        <v>379</v>
      </c>
    </row>
    <row r="76" spans="1:15" ht="15.6" x14ac:dyDescent="0.25">
      <c r="A76" s="31" t="s">
        <v>357</v>
      </c>
      <c r="B76" s="28" t="s">
        <v>366</v>
      </c>
      <c r="C76" s="48">
        <v>1.2170000000000001</v>
      </c>
      <c r="D76" s="53" t="s">
        <v>378</v>
      </c>
      <c r="E76" s="53" t="s">
        <v>378</v>
      </c>
      <c r="F76" s="53">
        <v>1001</v>
      </c>
      <c r="G76" s="53">
        <v>1</v>
      </c>
      <c r="H76" s="53" t="s">
        <v>2</v>
      </c>
      <c r="I76" s="53">
        <v>1000</v>
      </c>
      <c r="J76" s="53">
        <v>1000220001</v>
      </c>
      <c r="K76" s="53" t="s">
        <v>11</v>
      </c>
      <c r="L76" s="53" t="s">
        <v>256</v>
      </c>
      <c r="M76" s="53" t="s">
        <v>10</v>
      </c>
      <c r="N76" s="53" t="s">
        <v>5</v>
      </c>
      <c r="O76" s="52" t="s">
        <v>379</v>
      </c>
    </row>
    <row r="77" spans="1:15" ht="15.6" x14ac:dyDescent="0.25">
      <c r="A77" s="31" t="s">
        <v>358</v>
      </c>
      <c r="B77" s="28"/>
      <c r="D77" s="28" t="s">
        <v>378</v>
      </c>
      <c r="E77" s="28" t="s">
        <v>378</v>
      </c>
      <c r="F77" s="28">
        <v>1001</v>
      </c>
      <c r="G77" s="28">
        <v>1</v>
      </c>
      <c r="H77" s="28" t="s">
        <v>2</v>
      </c>
      <c r="I77" s="28">
        <v>1000</v>
      </c>
      <c r="J77" s="28">
        <v>1000220001</v>
      </c>
      <c r="K77" s="28" t="s">
        <v>3</v>
      </c>
      <c r="L77" s="28" t="s">
        <v>256</v>
      </c>
      <c r="M77" s="28" t="s">
        <v>4</v>
      </c>
      <c r="N77" s="28" t="s">
        <v>5</v>
      </c>
      <c r="O77" s="52" t="s">
        <v>379</v>
      </c>
    </row>
    <row r="78" spans="1:15" ht="15.6" x14ac:dyDescent="0.25">
      <c r="A78" s="31" t="s">
        <v>358</v>
      </c>
      <c r="B78" s="28"/>
      <c r="D78" s="28" t="s">
        <v>378</v>
      </c>
      <c r="E78" s="28" t="s">
        <v>378</v>
      </c>
      <c r="F78" s="28">
        <v>1001</v>
      </c>
      <c r="G78" s="28">
        <v>1</v>
      </c>
      <c r="H78" s="28" t="s">
        <v>2</v>
      </c>
      <c r="I78" s="28">
        <v>1000</v>
      </c>
      <c r="J78" s="28">
        <v>1000220001</v>
      </c>
      <c r="K78" s="28" t="s">
        <v>6</v>
      </c>
      <c r="L78" s="28" t="s">
        <v>256</v>
      </c>
      <c r="M78" s="28" t="s">
        <v>4</v>
      </c>
      <c r="N78" s="28" t="s">
        <v>5</v>
      </c>
      <c r="O78" s="52" t="s">
        <v>379</v>
      </c>
    </row>
    <row r="79" spans="1:15" ht="15.6" x14ac:dyDescent="0.25">
      <c r="A79" s="31" t="s">
        <v>358</v>
      </c>
      <c r="B79" s="28"/>
      <c r="D79" s="28" t="s">
        <v>378</v>
      </c>
      <c r="E79" s="28" t="s">
        <v>378</v>
      </c>
      <c r="F79" s="28">
        <v>1001</v>
      </c>
      <c r="G79" s="28">
        <v>1</v>
      </c>
      <c r="H79" s="28" t="s">
        <v>2</v>
      </c>
      <c r="I79" s="28">
        <v>1000</v>
      </c>
      <c r="J79" s="28">
        <v>1000220001</v>
      </c>
      <c r="K79" s="28" t="s">
        <v>7</v>
      </c>
      <c r="L79" s="28" t="s">
        <v>256</v>
      </c>
      <c r="M79" s="28" t="s">
        <v>8</v>
      </c>
      <c r="N79" s="28" t="s">
        <v>5</v>
      </c>
      <c r="O79" s="52" t="s">
        <v>379</v>
      </c>
    </row>
    <row r="80" spans="1:15" ht="15.6" x14ac:dyDescent="0.25">
      <c r="A80" s="31" t="s">
        <v>358</v>
      </c>
      <c r="B80" s="28"/>
      <c r="D80" s="28" t="s">
        <v>378</v>
      </c>
      <c r="E80" s="28" t="s">
        <v>378</v>
      </c>
      <c r="F80" s="28">
        <v>1001</v>
      </c>
      <c r="G80" s="28">
        <v>1</v>
      </c>
      <c r="H80" s="28" t="s">
        <v>2</v>
      </c>
      <c r="I80" s="28">
        <v>1000</v>
      </c>
      <c r="J80" s="28">
        <v>1000220001</v>
      </c>
      <c r="K80" s="28" t="s">
        <v>9</v>
      </c>
      <c r="L80" s="28" t="s">
        <v>256</v>
      </c>
      <c r="M80" s="28" t="s">
        <v>10</v>
      </c>
      <c r="N80" s="28" t="s">
        <v>5</v>
      </c>
      <c r="O80" s="52" t="s">
        <v>379</v>
      </c>
    </row>
    <row r="81" spans="1:15" ht="15.6" x14ac:dyDescent="0.25">
      <c r="A81" s="31" t="s">
        <v>358</v>
      </c>
      <c r="B81" s="28"/>
      <c r="D81" s="28" t="s">
        <v>378</v>
      </c>
      <c r="E81" s="28" t="s">
        <v>378</v>
      </c>
      <c r="F81" s="28">
        <v>1001</v>
      </c>
      <c r="G81" s="28">
        <v>1</v>
      </c>
      <c r="H81" s="28" t="s">
        <v>2</v>
      </c>
      <c r="I81" s="28">
        <v>1000</v>
      </c>
      <c r="J81" s="28">
        <v>1000220001</v>
      </c>
      <c r="K81" s="28" t="s">
        <v>11</v>
      </c>
      <c r="L81" s="28" t="s">
        <v>256</v>
      </c>
      <c r="M81" s="28" t="s">
        <v>10</v>
      </c>
      <c r="N81" s="28" t="s">
        <v>5</v>
      </c>
      <c r="O81" s="52" t="s">
        <v>379</v>
      </c>
    </row>
    <row r="82" spans="1:15" ht="15.6" x14ac:dyDescent="0.25">
      <c r="A82" s="31" t="s">
        <v>359</v>
      </c>
      <c r="B82" s="28"/>
      <c r="D82" s="53" t="s">
        <v>378</v>
      </c>
      <c r="E82" s="53" t="s">
        <v>378</v>
      </c>
      <c r="F82" s="53">
        <v>1001</v>
      </c>
      <c r="G82" s="53">
        <v>1</v>
      </c>
      <c r="H82" s="53" t="s">
        <v>2</v>
      </c>
      <c r="I82" s="53">
        <v>1000</v>
      </c>
      <c r="J82" s="53">
        <v>1000220002</v>
      </c>
      <c r="K82" s="53" t="s">
        <v>3</v>
      </c>
      <c r="L82" s="53" t="s">
        <v>256</v>
      </c>
      <c r="M82" s="53" t="s">
        <v>4</v>
      </c>
      <c r="N82" s="53" t="s">
        <v>5</v>
      </c>
      <c r="O82" s="52" t="s">
        <v>380</v>
      </c>
    </row>
    <row r="83" spans="1:15" ht="15.6" x14ac:dyDescent="0.25">
      <c r="A83" s="31" t="s">
        <v>359</v>
      </c>
      <c r="B83" s="28"/>
      <c r="D83" s="53" t="s">
        <v>378</v>
      </c>
      <c r="E83" s="53" t="s">
        <v>378</v>
      </c>
      <c r="F83" s="53">
        <v>1001</v>
      </c>
      <c r="G83" s="53">
        <v>1</v>
      </c>
      <c r="H83" s="53" t="s">
        <v>2</v>
      </c>
      <c r="I83" s="53">
        <v>1000</v>
      </c>
      <c r="J83" s="53">
        <v>1000220002</v>
      </c>
      <c r="K83" s="53" t="s">
        <v>6</v>
      </c>
      <c r="L83" s="53" t="s">
        <v>256</v>
      </c>
      <c r="M83" s="53" t="s">
        <v>4</v>
      </c>
      <c r="N83" s="53" t="s">
        <v>5</v>
      </c>
      <c r="O83" s="52" t="s">
        <v>380</v>
      </c>
    </row>
    <row r="84" spans="1:15" ht="15.6" x14ac:dyDescent="0.25">
      <c r="A84" s="31" t="s">
        <v>359</v>
      </c>
      <c r="B84" s="28"/>
      <c r="D84" s="53" t="s">
        <v>378</v>
      </c>
      <c r="E84" s="53" t="s">
        <v>378</v>
      </c>
      <c r="F84" s="53">
        <v>1001</v>
      </c>
      <c r="G84" s="53">
        <v>1</v>
      </c>
      <c r="H84" s="53" t="s">
        <v>2</v>
      </c>
      <c r="I84" s="53">
        <v>1000</v>
      </c>
      <c r="J84" s="53">
        <v>1000220002</v>
      </c>
      <c r="K84" s="53" t="s">
        <v>7</v>
      </c>
      <c r="L84" s="53" t="s">
        <v>256</v>
      </c>
      <c r="M84" s="53" t="s">
        <v>8</v>
      </c>
      <c r="N84" s="53" t="s">
        <v>5</v>
      </c>
      <c r="O84" s="52" t="s">
        <v>380</v>
      </c>
    </row>
    <row r="85" spans="1:15" ht="15.6" x14ac:dyDescent="0.25">
      <c r="A85" s="31" t="s">
        <v>359</v>
      </c>
      <c r="B85" s="28"/>
      <c r="D85" s="53" t="s">
        <v>378</v>
      </c>
      <c r="E85" s="53" t="s">
        <v>378</v>
      </c>
      <c r="F85" s="53">
        <v>1001</v>
      </c>
      <c r="G85" s="53">
        <v>1</v>
      </c>
      <c r="H85" s="53" t="s">
        <v>2</v>
      </c>
      <c r="I85" s="53">
        <v>1000</v>
      </c>
      <c r="J85" s="53">
        <v>1000220002</v>
      </c>
      <c r="K85" s="53" t="s">
        <v>9</v>
      </c>
      <c r="L85" s="53" t="s">
        <v>256</v>
      </c>
      <c r="M85" s="53" t="s">
        <v>10</v>
      </c>
      <c r="N85" s="53" t="s">
        <v>5</v>
      </c>
      <c r="O85" s="52" t="s">
        <v>380</v>
      </c>
    </row>
    <row r="86" spans="1:15" ht="15.6" x14ac:dyDescent="0.25">
      <c r="A86" s="31" t="s">
        <v>359</v>
      </c>
      <c r="B86" s="28"/>
      <c r="D86" s="53" t="s">
        <v>378</v>
      </c>
      <c r="E86" s="53" t="s">
        <v>378</v>
      </c>
      <c r="F86" s="53">
        <v>1001</v>
      </c>
      <c r="G86" s="53">
        <v>1</v>
      </c>
      <c r="H86" s="53" t="s">
        <v>2</v>
      </c>
      <c r="I86" s="53">
        <v>1000</v>
      </c>
      <c r="J86" s="53">
        <v>1000220002</v>
      </c>
      <c r="K86" s="53" t="s">
        <v>11</v>
      </c>
      <c r="L86" s="53" t="s">
        <v>256</v>
      </c>
      <c r="M86" s="53" t="s">
        <v>10</v>
      </c>
      <c r="N86" s="53" t="s">
        <v>5</v>
      </c>
      <c r="O86" s="52" t="s">
        <v>380</v>
      </c>
    </row>
    <row r="87" spans="1:15" ht="15.6" x14ac:dyDescent="0.25">
      <c r="A87" s="31" t="s">
        <v>360</v>
      </c>
      <c r="B87" s="28"/>
      <c r="D87" s="28" t="s">
        <v>378</v>
      </c>
      <c r="E87" s="28" t="s">
        <v>378</v>
      </c>
      <c r="F87" s="28">
        <v>1001</v>
      </c>
      <c r="G87" s="28">
        <v>1</v>
      </c>
      <c r="H87" s="28" t="s">
        <v>2</v>
      </c>
      <c r="I87" s="28">
        <v>1000</v>
      </c>
      <c r="J87" s="28">
        <v>1000220003</v>
      </c>
      <c r="K87" s="28" t="s">
        <v>3</v>
      </c>
      <c r="L87" s="28" t="s">
        <v>256</v>
      </c>
      <c r="M87" s="28" t="s">
        <v>4</v>
      </c>
      <c r="N87" s="28" t="s">
        <v>5</v>
      </c>
      <c r="O87" s="52" t="s">
        <v>381</v>
      </c>
    </row>
    <row r="88" spans="1:15" ht="15.6" x14ac:dyDescent="0.25">
      <c r="A88" s="31" t="s">
        <v>360</v>
      </c>
      <c r="B88" s="28"/>
      <c r="D88" s="28" t="s">
        <v>378</v>
      </c>
      <c r="E88" s="28" t="s">
        <v>378</v>
      </c>
      <c r="F88" s="28">
        <v>1001</v>
      </c>
      <c r="G88" s="28">
        <v>1</v>
      </c>
      <c r="H88" s="28" t="s">
        <v>2</v>
      </c>
      <c r="I88" s="28">
        <v>1000</v>
      </c>
      <c r="J88" s="28">
        <v>1000220003</v>
      </c>
      <c r="K88" s="28" t="s">
        <v>6</v>
      </c>
      <c r="L88" s="28" t="s">
        <v>256</v>
      </c>
      <c r="M88" s="28" t="s">
        <v>4</v>
      </c>
      <c r="N88" s="28" t="s">
        <v>5</v>
      </c>
      <c r="O88" s="52" t="s">
        <v>381</v>
      </c>
    </row>
    <row r="89" spans="1:15" ht="15.6" x14ac:dyDescent="0.25">
      <c r="A89" s="31" t="s">
        <v>360</v>
      </c>
      <c r="B89" s="28"/>
      <c r="D89" s="28" t="s">
        <v>378</v>
      </c>
      <c r="E89" s="28" t="s">
        <v>378</v>
      </c>
      <c r="F89" s="28">
        <v>1001</v>
      </c>
      <c r="G89" s="28">
        <v>1</v>
      </c>
      <c r="H89" s="28" t="s">
        <v>2</v>
      </c>
      <c r="I89" s="28">
        <v>1000</v>
      </c>
      <c r="J89" s="28">
        <v>1000220003</v>
      </c>
      <c r="K89" s="28" t="s">
        <v>7</v>
      </c>
      <c r="L89" s="28" t="s">
        <v>256</v>
      </c>
      <c r="M89" s="28" t="s">
        <v>8</v>
      </c>
      <c r="N89" s="28" t="s">
        <v>5</v>
      </c>
      <c r="O89" s="52" t="s">
        <v>381</v>
      </c>
    </row>
    <row r="90" spans="1:15" ht="15.6" x14ac:dyDescent="0.25">
      <c r="A90" s="31" t="s">
        <v>360</v>
      </c>
      <c r="B90" s="28"/>
      <c r="D90" s="28" t="s">
        <v>378</v>
      </c>
      <c r="E90" s="28" t="s">
        <v>378</v>
      </c>
      <c r="F90" s="28">
        <v>1001</v>
      </c>
      <c r="G90" s="28">
        <v>1</v>
      </c>
      <c r="H90" s="28" t="s">
        <v>2</v>
      </c>
      <c r="I90" s="28">
        <v>1000</v>
      </c>
      <c r="J90" s="28">
        <v>1000220003</v>
      </c>
      <c r="K90" s="28" t="s">
        <v>9</v>
      </c>
      <c r="L90" s="28" t="s">
        <v>256</v>
      </c>
      <c r="M90" s="28" t="s">
        <v>10</v>
      </c>
      <c r="N90" s="28" t="s">
        <v>5</v>
      </c>
      <c r="O90" s="52" t="s">
        <v>381</v>
      </c>
    </row>
    <row r="91" spans="1:15" ht="15.6" x14ac:dyDescent="0.25">
      <c r="A91" s="31" t="s">
        <v>360</v>
      </c>
      <c r="B91" s="28"/>
      <c r="D91" s="28" t="s">
        <v>378</v>
      </c>
      <c r="E91" s="28" t="s">
        <v>378</v>
      </c>
      <c r="F91" s="28">
        <v>1001</v>
      </c>
      <c r="G91" s="28">
        <v>1</v>
      </c>
      <c r="H91" s="28" t="s">
        <v>2</v>
      </c>
      <c r="I91" s="28">
        <v>1000</v>
      </c>
      <c r="J91" s="28">
        <v>1000220003</v>
      </c>
      <c r="K91" s="28" t="s">
        <v>11</v>
      </c>
      <c r="L91" s="28" t="s">
        <v>256</v>
      </c>
      <c r="M91" s="28" t="s">
        <v>10</v>
      </c>
      <c r="N91" s="28" t="s">
        <v>5</v>
      </c>
      <c r="O91" s="52" t="s">
        <v>381</v>
      </c>
    </row>
    <row r="92" spans="1:15" ht="15.6" x14ac:dyDescent="0.25">
      <c r="A92" s="31" t="s">
        <v>361</v>
      </c>
      <c r="B92" s="28" t="s">
        <v>366</v>
      </c>
      <c r="C92" s="48">
        <v>2</v>
      </c>
      <c r="D92" s="53" t="s">
        <v>378</v>
      </c>
      <c r="E92" s="53" t="s">
        <v>378</v>
      </c>
      <c r="F92" s="53">
        <v>1001</v>
      </c>
      <c r="G92" s="53">
        <v>1</v>
      </c>
      <c r="H92" s="53" t="s">
        <v>2</v>
      </c>
      <c r="I92" s="53">
        <v>1000</v>
      </c>
      <c r="J92" s="53">
        <v>1000220002</v>
      </c>
      <c r="K92" s="53" t="s">
        <v>3</v>
      </c>
      <c r="L92" s="53" t="s">
        <v>256</v>
      </c>
      <c r="M92" s="53" t="s">
        <v>4</v>
      </c>
      <c r="N92" s="53" t="s">
        <v>5</v>
      </c>
      <c r="O92" s="52" t="s">
        <v>380</v>
      </c>
    </row>
    <row r="93" spans="1:15" ht="15.6" x14ac:dyDescent="0.25">
      <c r="A93" s="31" t="s">
        <v>361</v>
      </c>
      <c r="B93" s="28" t="s">
        <v>366</v>
      </c>
      <c r="C93" s="48">
        <v>2</v>
      </c>
      <c r="D93" s="53" t="s">
        <v>378</v>
      </c>
      <c r="E93" s="53" t="s">
        <v>378</v>
      </c>
      <c r="F93" s="53">
        <v>1001</v>
      </c>
      <c r="G93" s="53">
        <v>1</v>
      </c>
      <c r="H93" s="53" t="s">
        <v>2</v>
      </c>
      <c r="I93" s="53">
        <v>1000</v>
      </c>
      <c r="J93" s="53">
        <v>1000220002</v>
      </c>
      <c r="K93" s="53" t="s">
        <v>6</v>
      </c>
      <c r="L93" s="53" t="s">
        <v>256</v>
      </c>
      <c r="M93" s="53" t="s">
        <v>4</v>
      </c>
      <c r="N93" s="53" t="s">
        <v>5</v>
      </c>
      <c r="O93" s="52" t="s">
        <v>380</v>
      </c>
    </row>
    <row r="94" spans="1:15" ht="15.6" x14ac:dyDescent="0.25">
      <c r="A94" s="31" t="s">
        <v>361</v>
      </c>
      <c r="B94" s="28" t="s">
        <v>366</v>
      </c>
      <c r="C94" s="48">
        <v>2</v>
      </c>
      <c r="D94" s="53" t="s">
        <v>378</v>
      </c>
      <c r="E94" s="53" t="s">
        <v>378</v>
      </c>
      <c r="F94" s="53">
        <v>1001</v>
      </c>
      <c r="G94" s="53">
        <v>1</v>
      </c>
      <c r="H94" s="53" t="s">
        <v>2</v>
      </c>
      <c r="I94" s="53">
        <v>1000</v>
      </c>
      <c r="J94" s="53">
        <v>1000220002</v>
      </c>
      <c r="K94" s="53" t="s">
        <v>7</v>
      </c>
      <c r="L94" s="53" t="s">
        <v>256</v>
      </c>
      <c r="M94" s="53" t="s">
        <v>8</v>
      </c>
      <c r="N94" s="53" t="s">
        <v>5</v>
      </c>
      <c r="O94" s="52" t="s">
        <v>380</v>
      </c>
    </row>
    <row r="95" spans="1:15" ht="15.6" x14ac:dyDescent="0.25">
      <c r="A95" s="31" t="s">
        <v>361</v>
      </c>
      <c r="B95" s="28" t="s">
        <v>366</v>
      </c>
      <c r="C95" s="48">
        <v>2</v>
      </c>
      <c r="D95" s="53" t="s">
        <v>378</v>
      </c>
      <c r="E95" s="53" t="s">
        <v>378</v>
      </c>
      <c r="F95" s="53">
        <v>1001</v>
      </c>
      <c r="G95" s="53">
        <v>1</v>
      </c>
      <c r="H95" s="53" t="s">
        <v>2</v>
      </c>
      <c r="I95" s="53">
        <v>1000</v>
      </c>
      <c r="J95" s="53">
        <v>1000220002</v>
      </c>
      <c r="K95" s="53" t="s">
        <v>9</v>
      </c>
      <c r="L95" s="53" t="s">
        <v>256</v>
      </c>
      <c r="M95" s="53" t="s">
        <v>10</v>
      </c>
      <c r="N95" s="53" t="s">
        <v>5</v>
      </c>
      <c r="O95" s="52" t="s">
        <v>380</v>
      </c>
    </row>
    <row r="96" spans="1:15" ht="15.6" x14ac:dyDescent="0.25">
      <c r="A96" s="31" t="s">
        <v>361</v>
      </c>
      <c r="B96" s="28" t="s">
        <v>366</v>
      </c>
      <c r="C96" s="48">
        <v>2</v>
      </c>
      <c r="D96" s="53" t="s">
        <v>378</v>
      </c>
      <c r="E96" s="53" t="s">
        <v>378</v>
      </c>
      <c r="F96" s="53">
        <v>1001</v>
      </c>
      <c r="G96" s="53">
        <v>1</v>
      </c>
      <c r="H96" s="53" t="s">
        <v>2</v>
      </c>
      <c r="I96" s="53">
        <v>1000</v>
      </c>
      <c r="J96" s="53">
        <v>1000220002</v>
      </c>
      <c r="K96" s="53" t="s">
        <v>11</v>
      </c>
      <c r="L96" s="53" t="s">
        <v>256</v>
      </c>
      <c r="M96" s="53" t="s">
        <v>10</v>
      </c>
      <c r="N96" s="53" t="s">
        <v>5</v>
      </c>
      <c r="O96" s="52" t="s">
        <v>380</v>
      </c>
    </row>
    <row r="97" spans="1:15" ht="15.6" x14ac:dyDescent="0.25">
      <c r="A97" s="31" t="s">
        <v>362</v>
      </c>
      <c r="B97" s="28" t="s">
        <v>366</v>
      </c>
      <c r="C97" s="48">
        <v>1.7649999999999999</v>
      </c>
      <c r="D97" s="28" t="s">
        <v>378</v>
      </c>
      <c r="E97" s="28" t="s">
        <v>378</v>
      </c>
      <c r="F97" s="28">
        <v>1001</v>
      </c>
      <c r="G97" s="28">
        <v>1</v>
      </c>
      <c r="H97" s="28" t="s">
        <v>2</v>
      </c>
      <c r="I97" s="28">
        <v>1000</v>
      </c>
      <c r="J97" s="28">
        <v>1000220002</v>
      </c>
      <c r="K97" s="28" t="s">
        <v>3</v>
      </c>
      <c r="L97" s="28" t="s">
        <v>256</v>
      </c>
      <c r="M97" s="28" t="s">
        <v>4</v>
      </c>
      <c r="N97" s="28" t="s">
        <v>5</v>
      </c>
      <c r="O97" s="52" t="s">
        <v>380</v>
      </c>
    </row>
    <row r="98" spans="1:15" ht="15.6" x14ac:dyDescent="0.25">
      <c r="A98" s="31" t="s">
        <v>362</v>
      </c>
      <c r="B98" s="28" t="s">
        <v>366</v>
      </c>
      <c r="C98" s="48">
        <v>1.7649999999999999</v>
      </c>
      <c r="D98" s="28" t="s">
        <v>378</v>
      </c>
      <c r="E98" s="28" t="s">
        <v>378</v>
      </c>
      <c r="F98" s="28">
        <v>1001</v>
      </c>
      <c r="G98" s="28">
        <v>1</v>
      </c>
      <c r="H98" s="28" t="s">
        <v>2</v>
      </c>
      <c r="I98" s="28">
        <v>1000</v>
      </c>
      <c r="J98" s="28">
        <v>1000220002</v>
      </c>
      <c r="K98" s="28" t="s">
        <v>6</v>
      </c>
      <c r="L98" s="28" t="s">
        <v>256</v>
      </c>
      <c r="M98" s="28" t="s">
        <v>4</v>
      </c>
      <c r="N98" s="28" t="s">
        <v>5</v>
      </c>
      <c r="O98" s="52" t="s">
        <v>380</v>
      </c>
    </row>
    <row r="99" spans="1:15" ht="15.6" x14ac:dyDescent="0.25">
      <c r="A99" s="31" t="s">
        <v>362</v>
      </c>
      <c r="B99" s="28" t="s">
        <v>366</v>
      </c>
      <c r="C99" s="48">
        <v>1.7649999999999999</v>
      </c>
      <c r="D99" s="28" t="s">
        <v>378</v>
      </c>
      <c r="E99" s="28" t="s">
        <v>378</v>
      </c>
      <c r="F99" s="28">
        <v>1001</v>
      </c>
      <c r="G99" s="28">
        <v>1</v>
      </c>
      <c r="H99" s="28" t="s">
        <v>2</v>
      </c>
      <c r="I99" s="28">
        <v>1000</v>
      </c>
      <c r="J99" s="28">
        <v>1000220002</v>
      </c>
      <c r="K99" s="28" t="s">
        <v>7</v>
      </c>
      <c r="L99" s="28" t="s">
        <v>256</v>
      </c>
      <c r="M99" s="28" t="s">
        <v>8</v>
      </c>
      <c r="N99" s="28" t="s">
        <v>5</v>
      </c>
      <c r="O99" s="52" t="s">
        <v>380</v>
      </c>
    </row>
    <row r="100" spans="1:15" ht="15.6" x14ac:dyDescent="0.25">
      <c r="A100" s="31" t="s">
        <v>362</v>
      </c>
      <c r="B100" s="28" t="s">
        <v>366</v>
      </c>
      <c r="C100" s="48">
        <v>1.7649999999999999</v>
      </c>
      <c r="D100" s="28" t="s">
        <v>378</v>
      </c>
      <c r="E100" s="28" t="s">
        <v>378</v>
      </c>
      <c r="F100" s="28">
        <v>1001</v>
      </c>
      <c r="G100" s="28">
        <v>1</v>
      </c>
      <c r="H100" s="28" t="s">
        <v>2</v>
      </c>
      <c r="I100" s="28">
        <v>1000</v>
      </c>
      <c r="J100" s="28">
        <v>1000220002</v>
      </c>
      <c r="K100" s="28" t="s">
        <v>9</v>
      </c>
      <c r="L100" s="28" t="s">
        <v>256</v>
      </c>
      <c r="M100" s="28" t="s">
        <v>10</v>
      </c>
      <c r="N100" s="28" t="s">
        <v>5</v>
      </c>
      <c r="O100" s="52" t="s">
        <v>380</v>
      </c>
    </row>
    <row r="101" spans="1:15" ht="15.6" x14ac:dyDescent="0.25">
      <c r="A101" s="31" t="s">
        <v>362</v>
      </c>
      <c r="B101" s="28" t="s">
        <v>366</v>
      </c>
      <c r="C101" s="48">
        <v>1.7649999999999999</v>
      </c>
      <c r="D101" s="28" t="s">
        <v>378</v>
      </c>
      <c r="E101" s="28" t="s">
        <v>378</v>
      </c>
      <c r="F101" s="28">
        <v>1001</v>
      </c>
      <c r="G101" s="28">
        <v>1</v>
      </c>
      <c r="H101" s="28" t="s">
        <v>2</v>
      </c>
      <c r="I101" s="28">
        <v>1000</v>
      </c>
      <c r="J101" s="28">
        <v>1000220002</v>
      </c>
      <c r="K101" s="28" t="s">
        <v>11</v>
      </c>
      <c r="L101" s="28" t="s">
        <v>256</v>
      </c>
      <c r="M101" s="28" t="s">
        <v>10</v>
      </c>
      <c r="N101" s="28" t="s">
        <v>5</v>
      </c>
      <c r="O101" s="52" t="s">
        <v>380</v>
      </c>
    </row>
    <row r="102" spans="1:15" ht="15.6" x14ac:dyDescent="0.25">
      <c r="A102" s="31" t="s">
        <v>363</v>
      </c>
      <c r="B102" s="28" t="s">
        <v>366</v>
      </c>
      <c r="C102" s="48">
        <v>1.87</v>
      </c>
      <c r="D102" s="53" t="s">
        <v>378</v>
      </c>
      <c r="E102" s="53" t="s">
        <v>378</v>
      </c>
      <c r="F102" s="53">
        <v>1001</v>
      </c>
      <c r="G102" s="53">
        <v>1</v>
      </c>
      <c r="H102" s="53" t="s">
        <v>2</v>
      </c>
      <c r="I102" s="53">
        <v>1000</v>
      </c>
      <c r="J102" s="53">
        <v>1000220002</v>
      </c>
      <c r="K102" s="53" t="s">
        <v>3</v>
      </c>
      <c r="L102" s="53" t="s">
        <v>256</v>
      </c>
      <c r="M102" s="53" t="s">
        <v>4</v>
      </c>
      <c r="N102" s="53" t="s">
        <v>5</v>
      </c>
      <c r="O102" s="52" t="s">
        <v>380</v>
      </c>
    </row>
    <row r="103" spans="1:15" ht="15.6" x14ac:dyDescent="0.25">
      <c r="A103" s="31" t="s">
        <v>363</v>
      </c>
      <c r="B103" s="28" t="s">
        <v>366</v>
      </c>
      <c r="C103" s="48">
        <v>1.87</v>
      </c>
      <c r="D103" s="53" t="s">
        <v>378</v>
      </c>
      <c r="E103" s="53" t="s">
        <v>378</v>
      </c>
      <c r="F103" s="53">
        <v>1001</v>
      </c>
      <c r="G103" s="53">
        <v>1</v>
      </c>
      <c r="H103" s="53" t="s">
        <v>2</v>
      </c>
      <c r="I103" s="53">
        <v>1000</v>
      </c>
      <c r="J103" s="53">
        <v>1000220002</v>
      </c>
      <c r="K103" s="53" t="s">
        <v>6</v>
      </c>
      <c r="L103" s="53" t="s">
        <v>256</v>
      </c>
      <c r="M103" s="53" t="s">
        <v>4</v>
      </c>
      <c r="N103" s="53" t="s">
        <v>5</v>
      </c>
      <c r="O103" s="52" t="s">
        <v>380</v>
      </c>
    </row>
    <row r="104" spans="1:15" ht="15.6" x14ac:dyDescent="0.25">
      <c r="A104" s="31" t="s">
        <v>363</v>
      </c>
      <c r="B104" s="28" t="s">
        <v>366</v>
      </c>
      <c r="C104" s="48">
        <v>1.87</v>
      </c>
      <c r="D104" s="53" t="s">
        <v>378</v>
      </c>
      <c r="E104" s="53" t="s">
        <v>378</v>
      </c>
      <c r="F104" s="53">
        <v>1001</v>
      </c>
      <c r="G104" s="53">
        <v>1</v>
      </c>
      <c r="H104" s="53" t="s">
        <v>2</v>
      </c>
      <c r="I104" s="53">
        <v>1000</v>
      </c>
      <c r="J104" s="53">
        <v>1000220002</v>
      </c>
      <c r="K104" s="53" t="s">
        <v>7</v>
      </c>
      <c r="L104" s="53" t="s">
        <v>256</v>
      </c>
      <c r="M104" s="53" t="s">
        <v>8</v>
      </c>
      <c r="N104" s="53" t="s">
        <v>5</v>
      </c>
      <c r="O104" s="52" t="s">
        <v>380</v>
      </c>
    </row>
    <row r="105" spans="1:15" ht="15.6" x14ac:dyDescent="0.25">
      <c r="A105" s="31" t="s">
        <v>363</v>
      </c>
      <c r="B105" s="28" t="s">
        <v>366</v>
      </c>
      <c r="C105" s="48">
        <v>1.87</v>
      </c>
      <c r="D105" s="53" t="s">
        <v>378</v>
      </c>
      <c r="E105" s="53" t="s">
        <v>378</v>
      </c>
      <c r="F105" s="53">
        <v>1001</v>
      </c>
      <c r="G105" s="53">
        <v>1</v>
      </c>
      <c r="H105" s="53" t="s">
        <v>2</v>
      </c>
      <c r="I105" s="53">
        <v>1000</v>
      </c>
      <c r="J105" s="53">
        <v>1000220002</v>
      </c>
      <c r="K105" s="53" t="s">
        <v>9</v>
      </c>
      <c r="L105" s="53" t="s">
        <v>256</v>
      </c>
      <c r="M105" s="53" t="s">
        <v>10</v>
      </c>
      <c r="N105" s="53" t="s">
        <v>5</v>
      </c>
      <c r="O105" s="52" t="s">
        <v>380</v>
      </c>
    </row>
    <row r="106" spans="1:15" ht="15.6" x14ac:dyDescent="0.25">
      <c r="A106" s="31" t="s">
        <v>363</v>
      </c>
      <c r="B106" s="28" t="s">
        <v>366</v>
      </c>
      <c r="C106" s="48">
        <v>1.87</v>
      </c>
      <c r="D106" s="53" t="s">
        <v>378</v>
      </c>
      <c r="E106" s="53" t="s">
        <v>378</v>
      </c>
      <c r="F106" s="53">
        <v>1001</v>
      </c>
      <c r="G106" s="53">
        <v>1</v>
      </c>
      <c r="H106" s="53" t="s">
        <v>2</v>
      </c>
      <c r="I106" s="53">
        <v>1000</v>
      </c>
      <c r="J106" s="53">
        <v>1000220002</v>
      </c>
      <c r="K106" s="53" t="s">
        <v>11</v>
      </c>
      <c r="L106" s="53" t="s">
        <v>256</v>
      </c>
      <c r="M106" s="53" t="s">
        <v>10</v>
      </c>
      <c r="N106" s="53" t="s">
        <v>5</v>
      </c>
      <c r="O106" s="52" t="s">
        <v>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498-6B4D-4E89-900E-52CADA4CC742}">
  <dimension ref="A1:D13"/>
  <sheetViews>
    <sheetView workbookViewId="0">
      <selection activeCell="I3" sqref="I3"/>
    </sheetView>
  </sheetViews>
  <sheetFormatPr defaultRowHeight="13.2" x14ac:dyDescent="0.25"/>
  <cols>
    <col min="1" max="1" width="30.77734375" customWidth="1"/>
    <col min="2" max="2" width="82.77734375" customWidth="1"/>
    <col min="3" max="3" width="21.5546875" customWidth="1"/>
    <col min="4" max="4" width="19.33203125" bestFit="1" customWidth="1"/>
  </cols>
  <sheetData>
    <row r="1" spans="1:4" ht="28.2" customHeight="1" x14ac:dyDescent="0.25">
      <c r="A1" s="58">
        <v>1000220001</v>
      </c>
      <c r="B1" s="58" t="s">
        <v>379</v>
      </c>
      <c r="C1" t="s">
        <v>400</v>
      </c>
    </row>
    <row r="2" spans="1:4" ht="28.2" customHeight="1" x14ac:dyDescent="0.25">
      <c r="A2" s="58">
        <v>1000220002</v>
      </c>
      <c r="B2" s="58" t="s">
        <v>380</v>
      </c>
      <c r="C2" t="s">
        <v>400</v>
      </c>
    </row>
    <row r="3" spans="1:4" ht="28.2" customHeight="1" x14ac:dyDescent="0.25">
      <c r="A3" s="58">
        <v>1000220003</v>
      </c>
      <c r="B3" s="58" t="s">
        <v>381</v>
      </c>
      <c r="C3" t="s">
        <v>400</v>
      </c>
    </row>
    <row r="4" spans="1:4" ht="28.2" customHeight="1" x14ac:dyDescent="0.25">
      <c r="A4" s="58">
        <v>1000220004</v>
      </c>
      <c r="B4" s="58" t="s">
        <v>388</v>
      </c>
      <c r="C4" t="s">
        <v>400</v>
      </c>
    </row>
    <row r="5" spans="1:4" ht="28.2" customHeight="1" x14ac:dyDescent="0.25">
      <c r="A5" s="58">
        <v>1000220005</v>
      </c>
      <c r="B5" s="58" t="s">
        <v>389</v>
      </c>
      <c r="C5" t="s">
        <v>400</v>
      </c>
    </row>
    <row r="6" spans="1:4" ht="28.2" customHeight="1" x14ac:dyDescent="0.25">
      <c r="A6" s="58">
        <v>1000221001</v>
      </c>
      <c r="B6" s="58" t="s">
        <v>390</v>
      </c>
      <c r="C6" t="s">
        <v>400</v>
      </c>
    </row>
    <row r="7" spans="1:4" ht="28.2" customHeight="1" x14ac:dyDescent="0.25">
      <c r="A7" s="58">
        <v>1000302001</v>
      </c>
      <c r="B7" s="58" t="s">
        <v>391</v>
      </c>
      <c r="C7" t="s">
        <v>400</v>
      </c>
      <c r="D7" t="s">
        <v>401</v>
      </c>
    </row>
    <row r="8" spans="1:4" ht="28.2" customHeight="1" x14ac:dyDescent="0.25">
      <c r="A8" s="58">
        <v>1000302002</v>
      </c>
      <c r="B8" s="58" t="s">
        <v>392</v>
      </c>
      <c r="C8" t="s">
        <v>400</v>
      </c>
    </row>
    <row r="9" spans="1:4" ht="28.2" customHeight="1" x14ac:dyDescent="0.25">
      <c r="A9" s="58">
        <v>1000302003</v>
      </c>
      <c r="B9" s="58" t="s">
        <v>393</v>
      </c>
    </row>
    <row r="10" spans="1:4" ht="28.2" customHeight="1" x14ac:dyDescent="0.25">
      <c r="A10" s="58">
        <v>1000601035</v>
      </c>
      <c r="B10" s="58" t="s">
        <v>394</v>
      </c>
    </row>
    <row r="11" spans="1:4" ht="28.2" customHeight="1" x14ac:dyDescent="0.25">
      <c r="A11" s="58">
        <v>1000601037</v>
      </c>
      <c r="B11" s="58" t="s">
        <v>395</v>
      </c>
      <c r="C11" t="s">
        <v>400</v>
      </c>
    </row>
    <row r="12" spans="1:4" ht="28.2" customHeight="1" x14ac:dyDescent="0.25">
      <c r="A12" s="58">
        <v>1000701045</v>
      </c>
      <c r="B12" s="58" t="s">
        <v>396</v>
      </c>
      <c r="C12" t="s">
        <v>400</v>
      </c>
    </row>
    <row r="13" spans="1:4" ht="28.2" customHeight="1" x14ac:dyDescent="0.25">
      <c r="A13" s="58">
        <v>1000901003</v>
      </c>
      <c r="B13" s="58" t="s">
        <v>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1EA6-1342-4555-BFE2-3084609C6EB0}">
  <dimension ref="A1:T30"/>
  <sheetViews>
    <sheetView showGridLines="0" zoomScale="85" zoomScaleNormal="85" workbookViewId="0">
      <selection activeCell="I2" sqref="I2:I3"/>
    </sheetView>
  </sheetViews>
  <sheetFormatPr defaultColWidth="8.88671875" defaultRowHeight="14.4" x14ac:dyDescent="0.25"/>
  <cols>
    <col min="1" max="1" width="17.33203125" style="18" customWidth="1"/>
    <col min="2" max="2" width="17.6640625" style="26" customWidth="1"/>
    <col min="3" max="3" width="31.6640625" style="18" customWidth="1"/>
    <col min="4" max="4" width="15.6640625" style="18" customWidth="1"/>
    <col min="5" max="6" width="14.6640625" style="18" customWidth="1"/>
    <col min="7" max="7" width="14" style="18" customWidth="1"/>
    <col min="8" max="8" width="16.33203125" style="18" customWidth="1"/>
    <col min="9" max="9" width="15.44140625" style="18" bestFit="1" customWidth="1"/>
    <col min="10" max="11" width="8.88671875" style="18"/>
    <col min="12" max="12" width="17.33203125" style="18" customWidth="1"/>
    <col min="13" max="13" width="17.6640625" style="26" customWidth="1"/>
    <col min="14" max="14" width="31.6640625" style="18" customWidth="1"/>
    <col min="15" max="15" width="15.6640625" style="18" customWidth="1"/>
    <col min="16" max="17" width="14.6640625" style="18" customWidth="1"/>
    <col min="18" max="18" width="14" style="18" customWidth="1"/>
    <col min="19" max="19" width="16.33203125" style="18" customWidth="1"/>
    <col min="20" max="20" width="15.44140625" style="18" bestFit="1" customWidth="1"/>
    <col min="21" max="16384" width="8.88671875" style="18"/>
  </cols>
  <sheetData>
    <row r="1" spans="1:20" x14ac:dyDescent="0.25">
      <c r="A1" s="59" t="s">
        <v>448</v>
      </c>
      <c r="B1" s="59" t="s">
        <v>449</v>
      </c>
      <c r="C1" s="60" t="s">
        <v>450</v>
      </c>
      <c r="D1" s="60" t="s">
        <v>451</v>
      </c>
      <c r="E1" s="60" t="s">
        <v>452</v>
      </c>
      <c r="F1" s="60" t="s">
        <v>453</v>
      </c>
      <c r="G1" s="60" t="s">
        <v>454</v>
      </c>
      <c r="H1" s="60" t="s">
        <v>455</v>
      </c>
      <c r="I1" s="60" t="s">
        <v>463</v>
      </c>
      <c r="L1" s="59" t="s">
        <v>448</v>
      </c>
      <c r="M1" s="59" t="s">
        <v>449</v>
      </c>
      <c r="N1" s="60" t="s">
        <v>450</v>
      </c>
      <c r="O1" s="60" t="s">
        <v>451</v>
      </c>
      <c r="P1" s="60" t="s">
        <v>452</v>
      </c>
      <c r="Q1" s="60" t="s">
        <v>453</v>
      </c>
      <c r="R1" s="60" t="s">
        <v>454</v>
      </c>
      <c r="S1" s="60" t="s">
        <v>455</v>
      </c>
      <c r="T1" s="60" t="s">
        <v>463</v>
      </c>
    </row>
    <row r="2" spans="1:20" ht="14.4" customHeight="1" x14ac:dyDescent="0.25">
      <c r="A2" s="105" t="s">
        <v>466</v>
      </c>
      <c r="B2" s="19"/>
      <c r="C2" s="20" t="s">
        <v>464</v>
      </c>
      <c r="D2" s="20" t="s">
        <v>227</v>
      </c>
      <c r="E2" s="20">
        <v>1</v>
      </c>
      <c r="F2" s="20" t="s">
        <v>456</v>
      </c>
      <c r="G2" s="21">
        <f>2.07653704241075*1.02</f>
        <v>2.1180677832589652</v>
      </c>
      <c r="H2" s="21">
        <f>G2*E2</f>
        <v>2.1180677832589652</v>
      </c>
      <c r="I2" s="68">
        <f>30250*44.3/38.85</f>
        <v>34493.564993564993</v>
      </c>
      <c r="L2" s="105" t="s">
        <v>461</v>
      </c>
      <c r="M2" s="19"/>
      <c r="N2" s="20" t="s">
        <v>464</v>
      </c>
      <c r="O2" s="20" t="s">
        <v>227</v>
      </c>
      <c r="P2" s="20">
        <v>1</v>
      </c>
      <c r="Q2" s="20" t="s">
        <v>456</v>
      </c>
      <c r="R2" s="21">
        <f>2.07653704241075*1.02</f>
        <v>2.1180677832589652</v>
      </c>
      <c r="S2" s="21">
        <f>R2*P2</f>
        <v>2.1180677832589652</v>
      </c>
      <c r="T2" s="68">
        <f>30250*44.3/38.85</f>
        <v>34493.564993564993</v>
      </c>
    </row>
    <row r="3" spans="1:20" ht="14.4" customHeight="1" x14ac:dyDescent="0.25">
      <c r="A3" s="105"/>
      <c r="B3" s="19"/>
      <c r="C3" s="20" t="s">
        <v>416</v>
      </c>
      <c r="D3" s="20" t="s">
        <v>227</v>
      </c>
      <c r="E3" s="20">
        <v>1</v>
      </c>
      <c r="F3" s="20" t="s">
        <v>456</v>
      </c>
      <c r="G3" s="21">
        <f>1.16755822520645*1.05</f>
        <v>1.2259361364667727</v>
      </c>
      <c r="H3" s="21">
        <f t="shared" ref="H3:H9" si="0">G3*E3</f>
        <v>1.2259361364667727</v>
      </c>
      <c r="I3" s="68">
        <f t="shared" ref="I3" si="1">23250*44.3/38.85</f>
        <v>26511.583011583007</v>
      </c>
      <c r="L3" s="105"/>
      <c r="M3" s="19"/>
      <c r="N3" s="20" t="s">
        <v>416</v>
      </c>
      <c r="O3" s="20" t="s">
        <v>227</v>
      </c>
      <c r="P3" s="20">
        <v>1</v>
      </c>
      <c r="Q3" s="20" t="s">
        <v>456</v>
      </c>
      <c r="R3" s="21">
        <v>1.3046071042087097</v>
      </c>
      <c r="S3" s="21">
        <f t="shared" ref="S3:S6" si="2">R3*P3</f>
        <v>1.3046071042087097</v>
      </c>
      <c r="T3" s="68">
        <f t="shared" ref="T3" si="3">23250*44.3/38.85</f>
        <v>26511.583011583007</v>
      </c>
    </row>
    <row r="4" spans="1:20" ht="14.4" customHeight="1" x14ac:dyDescent="0.25">
      <c r="A4" s="105"/>
      <c r="B4" s="19"/>
      <c r="C4" s="20" t="s">
        <v>459</v>
      </c>
      <c r="D4" s="20" t="s">
        <v>209</v>
      </c>
      <c r="E4" s="20">
        <v>8</v>
      </c>
      <c r="F4" s="20" t="s">
        <v>456</v>
      </c>
      <c r="G4" s="21">
        <v>0.2</v>
      </c>
      <c r="H4" s="21">
        <f t="shared" si="0"/>
        <v>1.6</v>
      </c>
      <c r="L4" s="105"/>
      <c r="M4" s="19"/>
      <c r="N4" s="20" t="s">
        <v>459</v>
      </c>
      <c r="O4" s="20" t="s">
        <v>209</v>
      </c>
      <c r="P4" s="20">
        <v>8</v>
      </c>
      <c r="Q4" s="20" t="s">
        <v>456</v>
      </c>
      <c r="R4" s="21">
        <v>0.2</v>
      </c>
      <c r="S4" s="21">
        <f t="shared" si="2"/>
        <v>1.6</v>
      </c>
    </row>
    <row r="5" spans="1:20" ht="14.4" customHeight="1" x14ac:dyDescent="0.25">
      <c r="A5" s="105"/>
      <c r="B5" s="19"/>
      <c r="C5" s="20" t="s">
        <v>460</v>
      </c>
      <c r="D5" s="20" t="s">
        <v>465</v>
      </c>
      <c r="E5" s="20">
        <v>1</v>
      </c>
      <c r="F5" s="20" t="s">
        <v>456</v>
      </c>
      <c r="G5" s="21">
        <v>1.2509999999999999</v>
      </c>
      <c r="H5" s="21">
        <f t="shared" si="0"/>
        <v>1.2509999999999999</v>
      </c>
      <c r="L5" s="105"/>
      <c r="M5" s="19"/>
      <c r="N5" s="20" t="s">
        <v>460</v>
      </c>
      <c r="O5" s="20" t="s">
        <v>465</v>
      </c>
      <c r="P5" s="20">
        <v>1</v>
      </c>
      <c r="Q5" s="20" t="s">
        <v>456</v>
      </c>
      <c r="R5" s="21">
        <v>1.2509999999999999</v>
      </c>
      <c r="S5" s="21">
        <f t="shared" si="2"/>
        <v>1.2509999999999999</v>
      </c>
    </row>
    <row r="6" spans="1:20" ht="14.4" customHeight="1" x14ac:dyDescent="0.25">
      <c r="A6" s="105"/>
      <c r="B6" s="19"/>
      <c r="C6" s="20" t="s">
        <v>244</v>
      </c>
      <c r="D6" s="20" t="s">
        <v>209</v>
      </c>
      <c r="E6" s="67">
        <v>1.111</v>
      </c>
      <c r="F6" s="20" t="s">
        <v>462</v>
      </c>
      <c r="G6" s="21">
        <v>0.5</v>
      </c>
      <c r="H6" s="21">
        <f t="shared" si="0"/>
        <v>0.55549999999999999</v>
      </c>
      <c r="L6" s="105"/>
      <c r="M6" s="19"/>
      <c r="N6" s="20" t="s">
        <v>244</v>
      </c>
      <c r="O6" s="20" t="s">
        <v>209</v>
      </c>
      <c r="P6" s="67">
        <v>1.111</v>
      </c>
      <c r="Q6" s="20" t="s">
        <v>462</v>
      </c>
      <c r="R6" s="21">
        <v>0.5</v>
      </c>
      <c r="S6" s="21">
        <f t="shared" si="2"/>
        <v>0.55549999999999999</v>
      </c>
    </row>
    <row r="7" spans="1:20" ht="14.4" customHeight="1" x14ac:dyDescent="0.25">
      <c r="A7" s="105"/>
      <c r="B7" s="62" t="s">
        <v>457</v>
      </c>
      <c r="C7" s="63"/>
      <c r="D7" s="63"/>
      <c r="E7" s="63"/>
      <c r="F7" s="63"/>
      <c r="G7" s="63"/>
      <c r="H7" s="63"/>
      <c r="L7" s="105"/>
      <c r="M7" s="62" t="s">
        <v>457</v>
      </c>
      <c r="N7" s="63"/>
      <c r="O7" s="63"/>
      <c r="P7" s="63"/>
      <c r="Q7" s="63"/>
      <c r="R7" s="63"/>
      <c r="S7" s="63"/>
    </row>
    <row r="8" spans="1:20" ht="14.4" customHeight="1" x14ac:dyDescent="0.25">
      <c r="A8" s="105"/>
      <c r="B8" s="19"/>
      <c r="C8" s="20"/>
      <c r="D8" s="20"/>
      <c r="E8" s="20"/>
      <c r="F8" s="20"/>
      <c r="G8" s="20"/>
      <c r="H8" s="21">
        <f t="shared" si="0"/>
        <v>0</v>
      </c>
      <c r="L8" s="105"/>
      <c r="M8" s="19"/>
      <c r="N8" s="20"/>
      <c r="O8" s="20"/>
      <c r="P8" s="20"/>
      <c r="Q8" s="20"/>
      <c r="R8" s="20"/>
      <c r="S8" s="21">
        <f t="shared" ref="S8:S9" si="4">R8*P8</f>
        <v>0</v>
      </c>
    </row>
    <row r="9" spans="1:20" ht="14.4" customHeight="1" x14ac:dyDescent="0.25">
      <c r="A9" s="105"/>
      <c r="B9" s="19"/>
      <c r="C9" s="20"/>
      <c r="D9" s="20"/>
      <c r="E9" s="20"/>
      <c r="F9" s="20"/>
      <c r="G9" s="21"/>
      <c r="H9" s="21">
        <f t="shared" si="0"/>
        <v>0</v>
      </c>
      <c r="L9" s="105"/>
      <c r="M9" s="19"/>
      <c r="N9" s="20"/>
      <c r="O9" s="20"/>
      <c r="P9" s="20"/>
      <c r="Q9" s="20"/>
      <c r="R9" s="21"/>
      <c r="S9" s="21">
        <f t="shared" si="4"/>
        <v>0</v>
      </c>
    </row>
    <row r="10" spans="1:20" ht="15.6" customHeight="1" x14ac:dyDescent="0.3">
      <c r="A10" s="105"/>
      <c r="B10" s="64" t="s">
        <v>458</v>
      </c>
      <c r="C10" s="65"/>
      <c r="D10" s="65"/>
      <c r="E10" s="65"/>
      <c r="F10" s="65"/>
      <c r="G10" s="65"/>
      <c r="H10" s="66">
        <f>SUM(H2:H9)</f>
        <v>6.7505039197257375</v>
      </c>
      <c r="L10" s="105"/>
      <c r="M10" s="64" t="s">
        <v>458</v>
      </c>
      <c r="N10" s="65"/>
      <c r="O10" s="65"/>
      <c r="P10" s="65"/>
      <c r="Q10" s="65"/>
      <c r="R10" s="65"/>
      <c r="S10" s="66">
        <f>SUM(S2:S9)</f>
        <v>6.8291748874676745</v>
      </c>
    </row>
    <row r="16" spans="1:20" x14ac:dyDescent="0.25">
      <c r="C16" s="70" t="s">
        <v>469</v>
      </c>
      <c r="H16" s="69">
        <f>30000*44.3/38.85</f>
        <v>34208.494208494209</v>
      </c>
      <c r="N16" s="70"/>
      <c r="S16" s="69"/>
    </row>
    <row r="17" spans="3:19" x14ac:dyDescent="0.25">
      <c r="C17" s="70" t="s">
        <v>467</v>
      </c>
      <c r="H17" s="69">
        <f>3500*44.3/38.85</f>
        <v>3990.9909909909907</v>
      </c>
      <c r="N17" s="70"/>
      <c r="S17" s="69"/>
    </row>
    <row r="18" spans="3:19" x14ac:dyDescent="0.25">
      <c r="C18" s="70" t="s">
        <v>468</v>
      </c>
      <c r="H18" s="69">
        <f>1250*44.3/38.85</f>
        <v>1425.3539253539252</v>
      </c>
      <c r="N18" s="70"/>
      <c r="S18" s="69"/>
    </row>
    <row r="20" spans="3:19" x14ac:dyDescent="0.25">
      <c r="C20" s="72" t="s">
        <v>470</v>
      </c>
      <c r="H20" s="71">
        <f>SUM(H16:H18)</f>
        <v>39624.839124839127</v>
      </c>
      <c r="N20" s="72"/>
      <c r="S20" s="71"/>
    </row>
    <row r="24" spans="3:19" x14ac:dyDescent="0.25">
      <c r="Q24" s="18" t="s">
        <v>398</v>
      </c>
    </row>
    <row r="30" spans="3:19" x14ac:dyDescent="0.25">
      <c r="K30" s="57"/>
    </row>
  </sheetData>
  <mergeCells count="2">
    <mergeCell ref="A2:A10"/>
    <mergeCell ref="L2:L10"/>
  </mergeCells>
  <dataValidations count="1">
    <dataValidation allowBlank="1" showInputMessage="1" showErrorMessage="1" promptTitle="x8 INSERT MANUEL KALIBA YERLEŞTİ" prompt="x8 INSERT MANUEL KALIBA YERLEŞTİ" sqref="S3" xr:uid="{A036E5FB-EE87-43EC-8D79-58DFD439234D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2774f2-c82b-4a74-8170-f694bd764394" xsi:nil="true"/>
    <lcf76f155ced4ddcb4097134ff3c332f xmlns="2a4e6993-b1d6-4a57-ac9c-4cdc8ec5a30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88DDD5E3662C54BAAD225022238B1DE" ma:contentTypeVersion="19" ma:contentTypeDescription="Yeni belge oluşturun." ma:contentTypeScope="" ma:versionID="a9502880f573a099b197ef0e553b15e1">
  <xsd:schema xmlns:xsd="http://www.w3.org/2001/XMLSchema" xmlns:xs="http://www.w3.org/2001/XMLSchema" xmlns:p="http://schemas.microsoft.com/office/2006/metadata/properties" xmlns:ns2="2a4e6993-b1d6-4a57-ac9c-4cdc8ec5a308" xmlns:ns3="502774f2-c82b-4a74-8170-f694bd764394" targetNamespace="http://schemas.microsoft.com/office/2006/metadata/properties" ma:root="true" ma:fieldsID="25cb4722afb584f6e4d2baa498a15be1" ns2:_="" ns3:_="">
    <xsd:import namespace="2a4e6993-b1d6-4a57-ac9c-4cdc8ec5a308"/>
    <xsd:import namespace="502774f2-c82b-4a74-8170-f694bd7643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e6993-b1d6-4a57-ac9c-4cdc8ec5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Resim Etiketleri" ma:readOnly="false" ma:fieldId="{5cf76f15-5ced-4ddc-b409-7134ff3c332f}" ma:taxonomyMulti="true" ma:sspId="5f38930d-b5a2-48f9-8503-daacef728d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774f2-c82b-4a74-8170-f694bd76439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3b2ee42-88ce-4c83-9ef3-bf906545c51f}" ma:internalName="TaxCatchAll" ma:showField="CatchAllData" ma:web="502774f2-c82b-4a74-8170-f694bd7643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B1B4C0-BF83-4B58-A70F-9F123D156A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D23552-E4FE-4BF7-8A4A-4C01F310B593}">
  <ds:schemaRefs>
    <ds:schemaRef ds:uri="http://purl.org/dc/dcmitype/"/>
    <ds:schemaRef ds:uri="2a4e6993-b1d6-4a57-ac9c-4cdc8ec5a308"/>
    <ds:schemaRef ds:uri="http://schemas.microsoft.com/office/2006/metadata/properties"/>
    <ds:schemaRef ds:uri="502774f2-c82b-4a74-8170-f694bd764394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2E0F177-E655-483E-8167-FDB5D2EEC6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4e6993-b1d6-4a57-ac9c-4cdc8ec5a308"/>
    <ds:schemaRef ds:uri="502774f2-c82b-4a74-8170-f694bd7643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İYER</vt:lpstr>
      <vt:lpstr>Kullanılacak Makineler</vt:lpstr>
      <vt:lpstr>Hesaplama</vt:lpstr>
      <vt:lpstr>AYLAR</vt:lpstr>
      <vt:lpstr>Formüller</vt:lpstr>
      <vt:lpstr>AKT_Piv</vt:lpstr>
      <vt:lpstr>Sayfa1</vt:lpstr>
      <vt:lpstr>Bursa Masraf Yerleri</vt:lpstr>
      <vt:lpstr>Detay Maliyet</vt:lpstr>
      <vt:lpstr>Detay Maliyet_Aspower</vt:lpstr>
      <vt:lpstr>ÖZET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U. Rahmi DEMİR</cp:lastModifiedBy>
  <cp:revision>1</cp:revision>
  <cp:lastPrinted>2024-12-09T10:49:37Z</cp:lastPrinted>
  <dcterms:created xsi:type="dcterms:W3CDTF">2024-11-13T08:34:12Z</dcterms:created>
  <dcterms:modified xsi:type="dcterms:W3CDTF">2025-08-14T06:02:57Z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0x010100D88DDD5E3662C54BAAD225022238B1DE</vt:lpwstr>
  </property>
  <property fmtid="{D5CDD505-2E9C-101B-9397-08002B2CF9AE}" pid="3" name="MediaServiceImageTags">
    <vt:lpwstr/>
  </property>
</Properties>
</file>