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E:\Microsoft Skills\MS Excel\Project\"/>
    </mc:Choice>
  </mc:AlternateContent>
  <xr:revisionPtr revIDLastSave="0" documentId="13_ncr:1_{7A3C44EB-58D3-4E5C-B1AD-ED04168747C8}" xr6:coauthVersionLast="36" xr6:coauthVersionMax="47" xr10:uidLastSave="{00000000-0000-0000-0000-000000000000}"/>
  <bookViews>
    <workbookView xWindow="-28920" yWindow="2430" windowWidth="29040" windowHeight="15840" xr2:uid="{D23BDF83-EC29-443A-99D8-A92077BA0B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S16" i="1"/>
  <c r="O34" i="1" l="1"/>
  <c r="S15" i="1" l="1"/>
  <c r="S34" i="1"/>
  <c r="O16" i="1" s="1"/>
  <c r="Q34" i="1"/>
  <c r="O15" i="1" s="1"/>
  <c r="O14" i="1"/>
  <c r="M34" i="1"/>
  <c r="O13" i="1" s="1"/>
  <c r="K34" i="1"/>
  <c r="O12" i="1" s="1"/>
  <c r="C34" i="1"/>
  <c r="D34" i="1"/>
  <c r="N5" i="1" s="1"/>
  <c r="E34" i="1"/>
  <c r="N6" i="1" s="1"/>
  <c r="F34" i="1"/>
  <c r="N7" i="1" s="1"/>
  <c r="B34" i="1"/>
  <c r="N3" i="1" s="1"/>
  <c r="L14" i="1" l="1"/>
  <c r="L15" i="1"/>
  <c r="L12" i="1"/>
  <c r="L13" i="1"/>
  <c r="H34" i="1"/>
  <c r="K2" i="1" s="1"/>
  <c r="K3" i="1"/>
  <c r="N4" i="1"/>
  <c r="K4" i="1" l="1"/>
  <c r="O4" i="1" s="1"/>
  <c r="K13" i="1" s="1"/>
  <c r="N13" i="1" s="1"/>
  <c r="P13" i="1" s="1"/>
  <c r="O7" i="1" l="1"/>
  <c r="K16" i="1" s="1"/>
  <c r="N16" i="1" s="1"/>
  <c r="P16" i="1" s="1"/>
  <c r="O6" i="1"/>
  <c r="K15" i="1" s="1"/>
  <c r="O5" i="1"/>
  <c r="K14" i="1" s="1"/>
  <c r="O3" i="1"/>
  <c r="K12" i="1" l="1"/>
  <c r="N14" i="1"/>
  <c r="P14" i="1" s="1"/>
  <c r="N15" i="1" l="1"/>
  <c r="P15" i="1" s="1"/>
  <c r="N12" i="1"/>
  <c r="P12" i="1" s="1"/>
</calcChain>
</file>

<file path=xl/sharedStrings.xml><?xml version="1.0" encoding="utf-8"?>
<sst xmlns="http://schemas.openxmlformats.org/spreadsheetml/2006/main" count="91" uniqueCount="34">
  <si>
    <t>Name/Date</t>
  </si>
  <si>
    <t>MEAL COUNT</t>
  </si>
  <si>
    <t>Name</t>
  </si>
  <si>
    <t>Ammount</t>
  </si>
  <si>
    <t>Total</t>
  </si>
  <si>
    <t>BAZAR</t>
  </si>
  <si>
    <t>MILL RATE</t>
  </si>
  <si>
    <t>Total Cost</t>
  </si>
  <si>
    <t>Total Mill</t>
  </si>
  <si>
    <t>Meal Rate</t>
  </si>
  <si>
    <t>Total Meal</t>
  </si>
  <si>
    <t>Bill</t>
  </si>
  <si>
    <t>MEAL AMOUNT</t>
  </si>
  <si>
    <t>Mill Charge</t>
  </si>
  <si>
    <t>Utility</t>
  </si>
  <si>
    <t>Deposit</t>
  </si>
  <si>
    <t>PAYMENT INFORMATION</t>
  </si>
  <si>
    <t>UTILITY</t>
  </si>
  <si>
    <t>Date</t>
  </si>
  <si>
    <t>Reason</t>
  </si>
  <si>
    <t>Per Person</t>
  </si>
  <si>
    <t>DEPOSIT</t>
  </si>
  <si>
    <t>Current Status</t>
  </si>
  <si>
    <t>Person 01</t>
  </si>
  <si>
    <t>Person 02</t>
  </si>
  <si>
    <t>Person 03</t>
  </si>
  <si>
    <t>Person 04</t>
  </si>
  <si>
    <t>Person 05</t>
  </si>
  <si>
    <t>Caretaker Bill</t>
  </si>
  <si>
    <r>
      <t>NOTE:</t>
    </r>
    <r>
      <rPr>
        <sz val="11"/>
        <color theme="1"/>
        <rFont val="Arial"/>
        <family val="2"/>
        <scheme val="minor"/>
      </rPr>
      <t xml:space="preserve"> Special Note</t>
    </r>
  </si>
  <si>
    <t>Electricity</t>
  </si>
  <si>
    <t>Gass</t>
  </si>
  <si>
    <t>Wifi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</si>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</sst>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sz val="11"/>
      <color theme="1" tint="4.9989318521683403E-2"/>
      <name val="Arial"/>
      <family val="2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 tint="-0.249977111117893"/>
      <name val="Arial"/>
      <family val="2"/>
    </font>
    <font>
      <b/>
      <sz val="11"/>
      <color theme="3"/>
      <name val="Arial"/>
      <family val="2"/>
    </font>
    <font>
      <b/>
      <sz val="11"/>
      <color rgb="FF002060"/>
      <name val="Arial"/>
      <family val="2"/>
    </font>
    <font>
      <sz val="11"/>
      <color rgb="FF002060"/>
      <name val="Arial"/>
      <family val="2"/>
    </font>
    <font>
      <b/>
      <sz val="11"/>
      <color theme="1"/>
      <name val="Arial"/>
      <family val="2"/>
      <scheme val="minor"/>
    </font>
    <font>
      <b/>
      <sz val="12"/>
      <color theme="6" tint="0.7999816888943144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5"/>
      </left>
      <right/>
      <top style="thin">
        <color theme="5"/>
      </top>
      <bottom style="medium">
        <color theme="5"/>
      </bottom>
      <diagonal/>
    </border>
    <border>
      <left/>
      <right style="medium">
        <color theme="5"/>
      </right>
      <top style="thin">
        <color theme="5"/>
      </top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7" fillId="6" borderId="0" applyNumberFormat="0" applyBorder="0" applyAlignment="0" applyProtection="0"/>
    <xf numFmtId="0" fontId="8" fillId="7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" fontId="1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0" xfId="0" applyFont="1" applyAlignment="1">
      <alignment horizontal="right" vertical="center"/>
    </xf>
    <xf numFmtId="0" fontId="0" fillId="0" borderId="10" xfId="0" applyBorder="1"/>
    <xf numFmtId="0" fontId="4" fillId="12" borderId="10" xfId="0" applyFont="1" applyFill="1" applyBorder="1" applyAlignment="1">
      <alignment vertical="center"/>
    </xf>
    <xf numFmtId="0" fontId="10" fillId="0" borderId="13" xfId="0" applyFont="1" applyBorder="1"/>
    <xf numFmtId="0" fontId="10" fillId="0" borderId="14" xfId="0" applyFont="1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16" fontId="5" fillId="8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10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1" fontId="0" fillId="0" borderId="6" xfId="0" applyNumberFormat="1" applyBorder="1"/>
    <xf numFmtId="16" fontId="5" fillId="4" borderId="0" xfId="0" applyNumberFormat="1" applyFont="1" applyFill="1" applyAlignment="1">
      <alignment horizontal="center" vertical="center"/>
    </xf>
    <xf numFmtId="16" fontId="0" fillId="0" borderId="0" xfId="0" applyNumberFormat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16" fontId="1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16" fontId="1" fillId="0" borderId="11" xfId="0" applyNumberFormat="1" applyFont="1" applyBorder="1" applyAlignment="1">
      <alignment horizontal="left"/>
    </xf>
    <xf numFmtId="16" fontId="1" fillId="0" borderId="12" xfId="0" applyNumberFormat="1" applyFont="1" applyBorder="1" applyAlignment="1">
      <alignment horizontal="left"/>
    </xf>
    <xf numFmtId="16" fontId="1" fillId="0" borderId="0" xfId="0" applyNumberFormat="1" applyFont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0" fillId="0" borderId="0" xfId="0" applyFont="1" applyAlignment="1">
      <alignment horizontal="left" vertical="center"/>
    </xf>
    <xf numFmtId="0" fontId="13" fillId="15" borderId="17" xfId="2" applyFont="1" applyFill="1" applyBorder="1"/>
    <xf numFmtId="0" fontId="13" fillId="16" borderId="17" xfId="1" applyFont="1" applyFill="1" applyBorder="1"/>
    <xf numFmtId="0" fontId="12" fillId="15" borderId="17" xfId="2" applyFont="1" applyFill="1" applyBorder="1" applyAlignment="1">
      <alignment horizontal="left" vertical="center"/>
    </xf>
    <xf numFmtId="1" fontId="14" fillId="0" borderId="0" xfId="0" applyNumberFormat="1" applyFont="1"/>
    <xf numFmtId="2" fontId="12" fillId="15" borderId="17" xfId="2" applyNumberFormat="1" applyFont="1" applyFill="1" applyBorder="1"/>
    <xf numFmtId="0" fontId="2" fillId="2" borderId="0" xfId="0" applyFont="1" applyFill="1" applyAlignment="1">
      <alignment horizontal="center" vertical="center"/>
    </xf>
    <xf numFmtId="0" fontId="13" fillId="15" borderId="17" xfId="2" applyFont="1" applyFill="1" applyBorder="1" applyAlignment="1">
      <alignment vertical="center"/>
    </xf>
    <xf numFmtId="0" fontId="13" fillId="16" borderId="17" xfId="1" applyFont="1" applyFill="1" applyBorder="1" applyAlignment="1">
      <alignment vertical="center"/>
    </xf>
    <xf numFmtId="16" fontId="1" fillId="0" borderId="9" xfId="0" applyNumberFormat="1" applyFont="1" applyBorder="1"/>
    <xf numFmtId="0" fontId="11" fillId="18" borderId="9" xfId="0" applyFont="1" applyFill="1" applyBorder="1" applyAlignment="1">
      <alignment horizontal="center" vertical="center"/>
    </xf>
    <xf numFmtId="0" fontId="0" fillId="0" borderId="0" xfId="0" applyFont="1"/>
    <xf numFmtId="0" fontId="15" fillId="4" borderId="9" xfId="0" applyFont="1" applyFill="1" applyBorder="1" applyAlignment="1">
      <alignment horizontal="center"/>
    </xf>
    <xf numFmtId="0" fontId="4" fillId="17" borderId="16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0" borderId="18" xfId="0" applyBorder="1"/>
    <xf numFmtId="16" fontId="0" fillId="0" borderId="20" xfId="0" applyNumberFormat="1" applyBorder="1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4" fillId="0" borderId="19" xfId="0" applyFont="1" applyBorder="1" applyAlignment="1">
      <alignment horizontal="left" vertical="top"/>
    </xf>
    <xf numFmtId="2" fontId="0" fillId="0" borderId="0" xfId="0" applyNumberForma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7">
    <dxf>
      <numFmt numFmtId="2" formatCode="0.00"/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name val="Arial"/>
        <family val="2"/>
        <scheme val="none"/>
      </font>
      <numFmt numFmtId="0" formatCode="General"/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8A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707DFB-346B-448C-9493-2C01C1222EFE}" name="Table3" displayName="Table3" ref="A2:F34" totalsRowShown="0" headerRowDxfId="16">
  <autoFilter ref="A2:F34" xr:uid="{E7308227-1C90-47EE-8180-1CB685C5C6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97854FE-29A1-41EC-A485-9E2A92D751B2}" name="Name/Date" dataDxfId="15"/>
    <tableColumn id="2" xr3:uid="{19F2E60E-B225-4A52-86CA-03BEC05A2E66}" name="Person 01"/>
    <tableColumn id="3" xr3:uid="{635700AE-E76C-4EBC-B048-72DB733059DA}" name="Person 02"/>
    <tableColumn id="4" xr3:uid="{B082BB2E-BE24-45EE-BFFA-AD81CC2EEAD8}" name="Person 03"/>
    <tableColumn id="5" xr3:uid="{6E1C9F85-13B0-44EC-8FD7-BEFEBC78F0AD}" name="Person 04"/>
    <tableColumn id="6" xr3:uid="{FA0D6867-EDCF-4A05-8D4D-B080948B49B7}" name="Person 0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B05668-C25E-40CC-98A4-472F8CBFECAE}" name="Table10" displayName="Table10" ref="G2:H34" totalsRowShown="0" headerRowDxfId="14">
  <autoFilter ref="G2:H34" xr:uid="{CEB650F0-06BF-430F-ADB2-05C99B697890}">
    <filterColumn colId="0" hiddenButton="1"/>
    <filterColumn colId="1" hiddenButton="1"/>
  </autoFilter>
  <tableColumns count="2">
    <tableColumn id="1" xr3:uid="{F1317C12-BD98-4A22-B57F-5D438DB87B8D}" name="Name"/>
    <tableColumn id="2" xr3:uid="{004D1AB3-D53B-4D21-B547-DD6A67A0D877}" name="Ammoun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B9DCBF-EED4-4DD9-9172-76E29F9D67EE}" name="Table2" displayName="Table2" ref="M2:O7" totalsRowShown="0" headerRowDxfId="13">
  <autoFilter ref="M2:O7" xr:uid="{F31BAA70-4C59-43EC-8D45-8EF008FAF91A}">
    <filterColumn colId="0" hiddenButton="1"/>
    <filterColumn colId="1" hiddenButton="1"/>
    <filterColumn colId="2" hiddenButton="1"/>
  </autoFilter>
  <tableColumns count="3">
    <tableColumn id="1" xr3:uid="{0F377893-7724-46F9-9539-F99238747FA3}" name="Name" dataDxfId="12"/>
    <tableColumn id="2" xr3:uid="{DCF86FB3-19D3-4927-86A0-963B118597F7}" name="Total Meal" dataDxfId="11"/>
    <tableColumn id="3" xr3:uid="{EE8036BF-EF5B-49DF-A4A4-A57D136A6F42}" name="Bill" dataDxfId="10">
      <calculatedColumnFormula>N3*$K$4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7DD323-45FA-42E3-AAF7-3B7A6858E15E}" name="Table5" displayName="Table5" ref="J11:P16" totalsRowShown="0" headerRowDxfId="9">
  <autoFilter ref="J11:P16" xr:uid="{5F30956B-87F1-4176-B7A2-B149D522C7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24FDCB3-A272-4716-A762-AB363E23A7BF}" name="Name"/>
    <tableColumn id="2" xr3:uid="{BE56E835-0FD7-46D7-BBDC-F3B38171033B}" name="Mill Charge" dataDxfId="8">
      <calculatedColumnFormula>O3</calculatedColumnFormula>
    </tableColumn>
    <tableColumn id="3" xr3:uid="{D712EF1B-4BE1-4570-B996-9DC87916796F}" name="Utility" dataDxfId="7">
      <calculatedColumnFormula>Sheet1!$S$16</calculatedColumnFormula>
    </tableColumn>
    <tableColumn id="4" xr3:uid="{2FAAAEBA-B835-4DAF-9EE8-6C80BA9385CD}" name="Caretaker Bill"/>
    <tableColumn id="5" xr3:uid="{B1038C7F-1E7E-4611-A406-8FF8195304FD}" name="Total" dataDxfId="6">
      <calculatedColumnFormula>SUM(Table5[[#This Row],[Mill Charge]:[Caretaker Bill]])</calculatedColumnFormula>
    </tableColumn>
    <tableColumn id="6" xr3:uid="{2637C3D4-763F-4048-9730-17938F07D520}" name="Deposit" dataDxfId="5"/>
    <tableColumn id="8" xr3:uid="{CE8D7A1A-AB19-4E3D-8DB1-754C68C30608}" name="Current Status" dataDxfId="0">
      <calculatedColumnFormula>Table5[[#This Row],[Deposit]]-Table5[[#This Row],[Total]]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D8AE64-14D7-43A5-8CED-6EDB2F10D6C1}" name="Table6" displayName="Table6" ref="R2:T14" totalsRowShown="0" headerRowDxfId="4">
  <autoFilter ref="R2:T14" xr:uid="{44FF92F0-AF06-4113-8A62-96F8E1A58B3A}">
    <filterColumn colId="0" hiddenButton="1"/>
    <filterColumn colId="1" hiddenButton="1"/>
    <filterColumn colId="2" hiddenButton="1"/>
  </autoFilter>
  <tableColumns count="3">
    <tableColumn id="1" xr3:uid="{2FA5B63F-726E-483D-B295-648495A4CD1F}" name="Date" dataDxfId="3"/>
    <tableColumn id="2" xr3:uid="{A8A1A1C9-36E3-41D8-B15B-7E95DB8737D9}" name="Ammount"/>
    <tableColumn id="3" xr3:uid="{BCFE5826-5481-4637-B5C1-9AF20E4D066B}" name="Reason"/>
  </tableColumns>
  <tableStyleInfo name="TableStyleLight1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93E9-A2B9-42C6-A5EC-FAAEC16ACA1C}">
  <dimension ref="A1:T34"/>
  <sheetViews>
    <sheetView tabSelected="1" workbookViewId="0">
      <selection activeCell="H6" sqref="H6"/>
    </sheetView>
  </sheetViews>
  <sheetFormatPr defaultRowHeight="14.25" x14ac:dyDescent="0.2"/>
  <cols>
    <col min="1" max="1" width="13.75" customWidth="1"/>
    <col min="2" max="2" width="11.875" customWidth="1"/>
    <col min="3" max="3" width="12.25" customWidth="1"/>
    <col min="4" max="4" width="9.75" customWidth="1"/>
    <col min="5" max="5" width="9.375" customWidth="1"/>
    <col min="6" max="6" width="11" customWidth="1"/>
    <col min="7" max="7" width="12.125" customWidth="1"/>
    <col min="8" max="8" width="9.25" customWidth="1"/>
    <col min="9" max="9" width="2.375" customWidth="1"/>
    <col min="10" max="10" width="14.625" customWidth="1"/>
    <col min="11" max="11" width="14" customWidth="1"/>
    <col min="12" max="12" width="9.75" customWidth="1"/>
    <col min="13" max="13" width="13.125" customWidth="1"/>
    <col min="14" max="14" width="11.375" customWidth="1"/>
    <col min="15" max="15" width="10.625" customWidth="1"/>
    <col min="16" max="16" width="16.875" customWidth="1"/>
    <col min="17" max="17" width="11.375" customWidth="1"/>
    <col min="18" max="18" width="12" customWidth="1"/>
    <col min="19" max="19" width="12.5" customWidth="1"/>
    <col min="20" max="20" width="13.125" customWidth="1"/>
  </cols>
  <sheetData>
    <row r="1" spans="1:20" ht="27" customHeight="1" x14ac:dyDescent="0.2">
      <c r="A1" s="61" t="s">
        <v>1</v>
      </c>
      <c r="B1" s="61"/>
      <c r="C1" s="61"/>
      <c r="D1" s="61"/>
      <c r="E1" s="61"/>
      <c r="F1" s="61"/>
      <c r="G1" s="62" t="s">
        <v>5</v>
      </c>
      <c r="H1" s="62"/>
      <c r="J1" s="63" t="s">
        <v>6</v>
      </c>
      <c r="K1" s="64"/>
      <c r="M1" s="65" t="s">
        <v>12</v>
      </c>
      <c r="N1" s="65"/>
      <c r="O1" s="65"/>
      <c r="P1" s="9"/>
      <c r="R1" s="60" t="s">
        <v>17</v>
      </c>
      <c r="S1" s="60"/>
      <c r="T1" s="60"/>
    </row>
    <row r="2" spans="1:20" ht="22.5" customHeight="1" x14ac:dyDescent="0.2">
      <c r="A2" s="50" t="s">
        <v>0</v>
      </c>
      <c r="B2" s="50" t="s">
        <v>23</v>
      </c>
      <c r="C2" s="50" t="s">
        <v>24</v>
      </c>
      <c r="D2" s="50" t="s">
        <v>25</v>
      </c>
      <c r="E2" s="50" t="s">
        <v>26</v>
      </c>
      <c r="F2" s="50" t="s">
        <v>27</v>
      </c>
      <c r="G2" s="7" t="s">
        <v>2</v>
      </c>
      <c r="H2" s="8" t="s">
        <v>3</v>
      </c>
      <c r="J2" s="51" t="s">
        <v>7</v>
      </c>
      <c r="K2" s="45">
        <f>H34</f>
        <v>11770</v>
      </c>
      <c r="M2" s="10" t="s">
        <v>2</v>
      </c>
      <c r="N2" s="10" t="s">
        <v>10</v>
      </c>
      <c r="O2" s="10" t="s">
        <v>11</v>
      </c>
      <c r="R2" s="10" t="s">
        <v>18</v>
      </c>
      <c r="S2" s="10" t="s">
        <v>3</v>
      </c>
      <c r="T2" s="10" t="s">
        <v>19</v>
      </c>
    </row>
    <row r="3" spans="1:20" ht="15" thickBot="1" x14ac:dyDescent="0.25">
      <c r="A3" s="3">
        <v>44409</v>
      </c>
      <c r="B3">
        <v>1</v>
      </c>
      <c r="C3">
        <v>2</v>
      </c>
      <c r="D3">
        <v>2</v>
      </c>
      <c r="E3">
        <v>2</v>
      </c>
      <c r="F3">
        <v>1</v>
      </c>
      <c r="G3" t="s">
        <v>23</v>
      </c>
      <c r="H3">
        <v>455</v>
      </c>
      <c r="J3" s="52" t="s">
        <v>8</v>
      </c>
      <c r="K3" s="46">
        <f>SUM(B34:F34)</f>
        <v>293</v>
      </c>
      <c r="M3" s="2" t="s">
        <v>23</v>
      </c>
      <c r="N3" s="1">
        <f>B34</f>
        <v>54</v>
      </c>
      <c r="O3" s="21">
        <f>N3*$K$4</f>
        <v>2169.2150170648465</v>
      </c>
      <c r="R3" s="29">
        <v>44774</v>
      </c>
      <c r="S3" s="16">
        <v>1000</v>
      </c>
      <c r="T3" s="44" t="s">
        <v>30</v>
      </c>
    </row>
    <row r="4" spans="1:20" ht="15" x14ac:dyDescent="0.25">
      <c r="A4" s="3">
        <v>44410</v>
      </c>
      <c r="B4">
        <v>2</v>
      </c>
      <c r="C4">
        <v>2</v>
      </c>
      <c r="D4">
        <v>2</v>
      </c>
      <c r="E4">
        <v>2</v>
      </c>
      <c r="F4">
        <v>1</v>
      </c>
      <c r="G4" t="s">
        <v>24</v>
      </c>
      <c r="H4">
        <v>560</v>
      </c>
      <c r="J4" s="47" t="s">
        <v>9</v>
      </c>
      <c r="K4" s="49">
        <f>K2/K3</f>
        <v>40.170648464163826</v>
      </c>
      <c r="M4" s="2" t="s">
        <v>24</v>
      </c>
      <c r="N4" s="11">
        <f>C34</f>
        <v>60</v>
      </c>
      <c r="O4" s="21">
        <f t="shared" ref="O4:O7" si="0">N4*$K$4</f>
        <v>2410.2389078498295</v>
      </c>
      <c r="P4" s="71" t="s">
        <v>29</v>
      </c>
      <c r="Q4" s="68"/>
      <c r="R4" s="67">
        <v>44774</v>
      </c>
      <c r="S4">
        <v>1000</v>
      </c>
      <c r="T4" s="31" t="s">
        <v>31</v>
      </c>
    </row>
    <row r="5" spans="1:20" ht="15" thickBot="1" x14ac:dyDescent="0.25">
      <c r="A5" s="3">
        <v>44411</v>
      </c>
      <c r="B5">
        <v>1</v>
      </c>
      <c r="C5">
        <v>2</v>
      </c>
      <c r="D5">
        <v>1</v>
      </c>
      <c r="E5">
        <v>3</v>
      </c>
      <c r="F5">
        <v>4</v>
      </c>
      <c r="G5" t="s">
        <v>26</v>
      </c>
      <c r="H5">
        <v>1000</v>
      </c>
      <c r="M5" s="2" t="s">
        <v>25</v>
      </c>
      <c r="N5" s="11">
        <f>D34</f>
        <v>60</v>
      </c>
      <c r="O5" s="21">
        <f t="shared" si="0"/>
        <v>2410.2389078498295</v>
      </c>
      <c r="P5" s="69"/>
      <c r="Q5" s="70"/>
      <c r="R5" s="67">
        <v>44776</v>
      </c>
      <c r="S5">
        <v>800</v>
      </c>
      <c r="T5" s="31" t="s">
        <v>32</v>
      </c>
    </row>
    <row r="6" spans="1:20" x14ac:dyDescent="0.2">
      <c r="A6" s="3">
        <v>44412</v>
      </c>
      <c r="B6">
        <v>3</v>
      </c>
      <c r="C6">
        <v>2</v>
      </c>
      <c r="D6">
        <v>3</v>
      </c>
      <c r="E6">
        <v>2</v>
      </c>
      <c r="F6">
        <v>1</v>
      </c>
      <c r="M6" s="2" t="s">
        <v>26</v>
      </c>
      <c r="N6" s="11">
        <f>E34</f>
        <v>66</v>
      </c>
      <c r="O6" s="21">
        <f t="shared" si="0"/>
        <v>2651.2627986348125</v>
      </c>
      <c r="P6" s="66"/>
      <c r="Q6" s="66"/>
      <c r="R6" s="30">
        <v>44783</v>
      </c>
      <c r="S6">
        <v>500</v>
      </c>
      <c r="T6" s="31" t="s">
        <v>30</v>
      </c>
    </row>
    <row r="7" spans="1:20" ht="15" x14ac:dyDescent="0.25">
      <c r="A7" s="3">
        <v>44413</v>
      </c>
      <c r="B7">
        <v>1</v>
      </c>
      <c r="C7">
        <v>2</v>
      </c>
      <c r="D7">
        <v>2</v>
      </c>
      <c r="E7">
        <v>2</v>
      </c>
      <c r="F7">
        <v>1</v>
      </c>
      <c r="G7" t="s">
        <v>25</v>
      </c>
      <c r="H7">
        <v>520</v>
      </c>
      <c r="J7" s="21"/>
      <c r="K7" s="48"/>
      <c r="M7" s="2" t="s">
        <v>27</v>
      </c>
      <c r="N7" s="11">
        <f>F34</f>
        <v>53</v>
      </c>
      <c r="O7" s="21">
        <f t="shared" si="0"/>
        <v>2129.0443686006829</v>
      </c>
      <c r="R7" s="30">
        <v>44802</v>
      </c>
      <c r="S7">
        <v>600</v>
      </c>
      <c r="T7" s="31" t="s">
        <v>33</v>
      </c>
    </row>
    <row r="8" spans="1:20" x14ac:dyDescent="0.2">
      <c r="A8" s="3">
        <v>44414</v>
      </c>
      <c r="B8">
        <v>2</v>
      </c>
      <c r="C8">
        <v>2</v>
      </c>
      <c r="D8">
        <v>2</v>
      </c>
      <c r="E8">
        <v>2</v>
      </c>
      <c r="F8">
        <v>1</v>
      </c>
      <c r="G8" t="s">
        <v>24</v>
      </c>
      <c r="H8">
        <v>199</v>
      </c>
      <c r="N8" s="3"/>
      <c r="R8" s="30"/>
      <c r="S8" s="55"/>
      <c r="T8" s="31"/>
    </row>
    <row r="9" spans="1:20" ht="15" customHeight="1" x14ac:dyDescent="0.2">
      <c r="A9" s="3">
        <v>44415</v>
      </c>
      <c r="B9">
        <v>3</v>
      </c>
      <c r="C9">
        <v>2</v>
      </c>
      <c r="D9">
        <v>3</v>
      </c>
      <c r="E9">
        <v>2</v>
      </c>
      <c r="F9">
        <v>1</v>
      </c>
      <c r="G9" t="s">
        <v>27</v>
      </c>
      <c r="H9">
        <v>1200</v>
      </c>
      <c r="J9" s="59" t="s">
        <v>16</v>
      </c>
      <c r="K9" s="59"/>
      <c r="L9" s="59"/>
      <c r="M9" s="59"/>
      <c r="N9" s="59"/>
      <c r="O9" s="59"/>
      <c r="P9" s="59"/>
      <c r="R9" s="30"/>
      <c r="T9" s="31"/>
    </row>
    <row r="10" spans="1:20" x14ac:dyDescent="0.2">
      <c r="A10" s="3">
        <v>44416</v>
      </c>
      <c r="B10">
        <v>2</v>
      </c>
      <c r="C10">
        <v>2</v>
      </c>
      <c r="D10">
        <v>2</v>
      </c>
      <c r="E10">
        <v>2</v>
      </c>
      <c r="F10">
        <v>1</v>
      </c>
      <c r="J10" s="59"/>
      <c r="K10" s="59"/>
      <c r="L10" s="59"/>
      <c r="M10" s="59"/>
      <c r="N10" s="59"/>
      <c r="O10" s="59"/>
      <c r="P10" s="59"/>
      <c r="R10" s="30"/>
      <c r="T10" s="31"/>
    </row>
    <row r="11" spans="1:20" ht="15.75" thickBot="1" x14ac:dyDescent="0.25">
      <c r="A11" s="3">
        <v>44417</v>
      </c>
      <c r="B11">
        <v>2</v>
      </c>
      <c r="C11">
        <v>2</v>
      </c>
      <c r="D11">
        <v>2</v>
      </c>
      <c r="E11">
        <v>2</v>
      </c>
      <c r="F11">
        <v>1</v>
      </c>
      <c r="J11" s="10" t="s">
        <v>2</v>
      </c>
      <c r="K11" s="10" t="s">
        <v>13</v>
      </c>
      <c r="L11" s="10" t="s">
        <v>14</v>
      </c>
      <c r="M11" s="10" t="s">
        <v>28</v>
      </c>
      <c r="N11" s="10" t="s">
        <v>4</v>
      </c>
      <c r="O11" s="23" t="s">
        <v>15</v>
      </c>
      <c r="P11" s="10" t="s">
        <v>22</v>
      </c>
      <c r="R11" s="31"/>
      <c r="T11" s="31"/>
    </row>
    <row r="12" spans="1:20" ht="15" thickTop="1" x14ac:dyDescent="0.2">
      <c r="A12" s="3">
        <v>44418</v>
      </c>
      <c r="B12">
        <v>1</v>
      </c>
      <c r="C12">
        <v>2</v>
      </c>
      <c r="D12">
        <v>2</v>
      </c>
      <c r="E12">
        <v>2</v>
      </c>
      <c r="F12">
        <v>1</v>
      </c>
      <c r="G12" t="s">
        <v>23</v>
      </c>
      <c r="H12">
        <v>520</v>
      </c>
      <c r="J12" t="s">
        <v>23</v>
      </c>
      <c r="K12" s="21">
        <f t="shared" ref="K12:K16" si="1">O3</f>
        <v>2169.2150170648465</v>
      </c>
      <c r="L12" s="21">
        <f>$S$16</f>
        <v>780</v>
      </c>
      <c r="M12">
        <v>500</v>
      </c>
      <c r="N12" s="22">
        <f>SUM(Table5[[#This Row],[Mill Charge]:[Caretaker Bill]])</f>
        <v>3449.2150170648465</v>
      </c>
      <c r="O12" s="24">
        <f>$K$34</f>
        <v>3500</v>
      </c>
      <c r="P12" s="72">
        <f>Table5[[#This Row],[Deposit]]-Table5[[#This Row],[Total]]</f>
        <v>50.784982935153494</v>
      </c>
      <c r="R12" s="31"/>
      <c r="T12" s="31"/>
    </row>
    <row r="13" spans="1:20" x14ac:dyDescent="0.2">
      <c r="A13" s="3">
        <v>44419</v>
      </c>
      <c r="B13">
        <v>1</v>
      </c>
      <c r="C13">
        <v>2</v>
      </c>
      <c r="D13">
        <v>1</v>
      </c>
      <c r="E13">
        <v>3</v>
      </c>
      <c r="F13">
        <v>4</v>
      </c>
      <c r="J13" t="s">
        <v>24</v>
      </c>
      <c r="K13" s="21">
        <f t="shared" si="1"/>
        <v>2410.2389078498295</v>
      </c>
      <c r="L13" s="21">
        <f t="shared" ref="L13:L16" si="2">$S$16</f>
        <v>780</v>
      </c>
      <c r="M13">
        <v>500</v>
      </c>
      <c r="N13" s="22">
        <f>SUM(Table5[[#This Row],[Mill Charge]:[Caretaker Bill]])</f>
        <v>3690.2389078498295</v>
      </c>
      <c r="O13" s="25">
        <f>$M$34</f>
        <v>1500</v>
      </c>
      <c r="P13" s="72">
        <f>Table5[[#This Row],[Deposit]]-Table5[[#This Row],[Total]]</f>
        <v>-2190.2389078498295</v>
      </c>
      <c r="R13" s="31"/>
      <c r="T13" s="31"/>
    </row>
    <row r="14" spans="1:20" ht="15" thickBot="1" x14ac:dyDescent="0.25">
      <c r="A14" s="3">
        <v>44420</v>
      </c>
      <c r="B14">
        <v>3</v>
      </c>
      <c r="C14">
        <v>2</v>
      </c>
      <c r="D14">
        <v>3</v>
      </c>
      <c r="E14">
        <v>2</v>
      </c>
      <c r="F14">
        <v>1</v>
      </c>
      <c r="G14" t="s">
        <v>24</v>
      </c>
      <c r="H14">
        <v>522</v>
      </c>
      <c r="J14" t="s">
        <v>25</v>
      </c>
      <c r="K14" s="21">
        <f t="shared" si="1"/>
        <v>2410.2389078498295</v>
      </c>
      <c r="L14" s="21">
        <f t="shared" si="2"/>
        <v>780</v>
      </c>
      <c r="M14">
        <v>500</v>
      </c>
      <c r="N14" s="22">
        <f>SUM(Table5[[#This Row],[Mill Charge]:[Caretaker Bill]])</f>
        <v>3690.2389078498295</v>
      </c>
      <c r="O14" s="24">
        <f>$O$34</f>
        <v>3000</v>
      </c>
      <c r="P14" s="72">
        <f>Table5[[#This Row],[Deposit]]-Table5[[#This Row],[Total]]</f>
        <v>-690.2389078498295</v>
      </c>
      <c r="R14" s="31"/>
      <c r="T14" s="12"/>
    </row>
    <row r="15" spans="1:20" ht="15" x14ac:dyDescent="0.25">
      <c r="A15" s="3">
        <v>44421</v>
      </c>
      <c r="B15">
        <v>2</v>
      </c>
      <c r="C15">
        <v>2</v>
      </c>
      <c r="D15">
        <v>2</v>
      </c>
      <c r="E15">
        <v>2</v>
      </c>
      <c r="F15">
        <v>1</v>
      </c>
      <c r="G15" t="s">
        <v>25</v>
      </c>
      <c r="H15">
        <v>1000</v>
      </c>
      <c r="J15" t="s">
        <v>26</v>
      </c>
      <c r="K15" s="21">
        <f t="shared" si="1"/>
        <v>2651.2627986348125</v>
      </c>
      <c r="L15" s="21">
        <f t="shared" si="2"/>
        <v>780</v>
      </c>
      <c r="M15">
        <v>500</v>
      </c>
      <c r="N15" s="22">
        <f>SUM(Table5[[#This Row],[Mill Charge]:[Caretaker Bill]])</f>
        <v>3931.2627986348125</v>
      </c>
      <c r="O15" s="25">
        <f>$Q$34</f>
        <v>4000</v>
      </c>
      <c r="P15" s="72">
        <f>Table5[[#This Row],[Deposit]]-Table5[[#This Row],[Total]]</f>
        <v>68.737201365187502</v>
      </c>
      <c r="R15" s="14" t="s">
        <v>4</v>
      </c>
      <c r="S15" s="15">
        <f>SUM(Table6[Ammount])</f>
        <v>3900</v>
      </c>
      <c r="T15" s="12"/>
    </row>
    <row r="16" spans="1:20" ht="15.75" thickBot="1" x14ac:dyDescent="0.3">
      <c r="A16" s="3">
        <v>44422</v>
      </c>
      <c r="B16">
        <v>2</v>
      </c>
      <c r="C16">
        <v>1</v>
      </c>
      <c r="D16">
        <v>2</v>
      </c>
      <c r="E16">
        <v>2</v>
      </c>
      <c r="F16">
        <v>2</v>
      </c>
      <c r="J16" t="s">
        <v>27</v>
      </c>
      <c r="K16" s="21">
        <f t="shared" si="1"/>
        <v>2129.0443686006829</v>
      </c>
      <c r="L16" s="21">
        <f t="shared" si="2"/>
        <v>780</v>
      </c>
      <c r="M16">
        <v>500</v>
      </c>
      <c r="N16" s="22">
        <f>SUM(Table5[[#This Row],[Mill Charge]:[Caretaker Bill]])</f>
        <v>3409.0443686006829</v>
      </c>
      <c r="O16" s="26">
        <f>$S$34</f>
        <v>4000</v>
      </c>
      <c r="P16" s="72">
        <f>Table5[[#This Row],[Deposit]]-Table5[[#This Row],[Total]]</f>
        <v>590.9556313993171</v>
      </c>
      <c r="R16" s="13" t="s">
        <v>20</v>
      </c>
      <c r="S16" s="27">
        <f>S15/5</f>
        <v>780</v>
      </c>
      <c r="T16" s="12"/>
    </row>
    <row r="17" spans="1:19" x14ac:dyDescent="0.2">
      <c r="A17" s="3">
        <v>44423</v>
      </c>
      <c r="B17">
        <v>1</v>
      </c>
      <c r="C17">
        <v>2</v>
      </c>
      <c r="D17">
        <v>1</v>
      </c>
      <c r="E17">
        <v>3</v>
      </c>
      <c r="F17">
        <v>4</v>
      </c>
      <c r="G17" t="s">
        <v>26</v>
      </c>
      <c r="H17">
        <v>255</v>
      </c>
    </row>
    <row r="18" spans="1:19" ht="15" customHeight="1" x14ac:dyDescent="0.2">
      <c r="A18" s="3">
        <v>44424</v>
      </c>
      <c r="B18">
        <v>2</v>
      </c>
      <c r="C18">
        <v>2</v>
      </c>
      <c r="D18">
        <v>2</v>
      </c>
      <c r="E18">
        <v>2</v>
      </c>
      <c r="F18">
        <v>1</v>
      </c>
      <c r="I18" s="17"/>
      <c r="J18" s="18" t="s">
        <v>21</v>
      </c>
      <c r="K18" s="18"/>
      <c r="L18" s="18"/>
      <c r="M18" s="18"/>
      <c r="N18" s="18"/>
      <c r="O18" s="18"/>
      <c r="P18" s="18"/>
      <c r="Q18" s="18"/>
      <c r="R18" s="18"/>
      <c r="S18" s="18"/>
    </row>
    <row r="19" spans="1:19" ht="15" customHeight="1" x14ac:dyDescent="0.2">
      <c r="A19" s="3">
        <v>44425</v>
      </c>
      <c r="B19">
        <v>1</v>
      </c>
      <c r="C19">
        <v>2</v>
      </c>
      <c r="D19">
        <v>2</v>
      </c>
      <c r="E19">
        <v>2</v>
      </c>
      <c r="F19">
        <v>1</v>
      </c>
      <c r="J19" s="57" t="s">
        <v>21</v>
      </c>
      <c r="K19" s="57"/>
      <c r="L19" s="57"/>
      <c r="M19" s="57"/>
      <c r="N19" s="57"/>
      <c r="O19" s="57"/>
      <c r="P19" s="57"/>
      <c r="Q19" s="57"/>
      <c r="R19" s="57"/>
      <c r="S19" s="57"/>
    </row>
    <row r="20" spans="1:19" ht="15" customHeight="1" x14ac:dyDescent="0.2">
      <c r="A20" s="3">
        <v>44426</v>
      </c>
      <c r="B20">
        <v>2</v>
      </c>
      <c r="C20">
        <v>2</v>
      </c>
      <c r="D20">
        <v>2</v>
      </c>
      <c r="E20">
        <v>2</v>
      </c>
      <c r="F20">
        <v>2</v>
      </c>
      <c r="G20" t="s">
        <v>24</v>
      </c>
      <c r="H20">
        <v>1000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15.75" x14ac:dyDescent="0.25">
      <c r="A21" s="3">
        <v>44427</v>
      </c>
      <c r="B21">
        <v>1</v>
      </c>
      <c r="C21">
        <v>2</v>
      </c>
      <c r="D21">
        <v>1</v>
      </c>
      <c r="E21">
        <v>3</v>
      </c>
      <c r="F21">
        <v>4</v>
      </c>
      <c r="J21" s="56" t="s">
        <v>23</v>
      </c>
      <c r="K21" s="56"/>
      <c r="L21" s="56" t="s">
        <v>24</v>
      </c>
      <c r="M21" s="56"/>
      <c r="N21" s="56" t="s">
        <v>25</v>
      </c>
      <c r="O21" s="56"/>
      <c r="P21" s="56" t="s">
        <v>26</v>
      </c>
      <c r="Q21" s="56"/>
      <c r="R21" s="56" t="s">
        <v>27</v>
      </c>
      <c r="S21" s="56"/>
    </row>
    <row r="22" spans="1:19" ht="15" x14ac:dyDescent="0.2">
      <c r="A22" s="3">
        <v>44428</v>
      </c>
      <c r="B22">
        <v>2</v>
      </c>
      <c r="C22">
        <v>2</v>
      </c>
      <c r="D22">
        <v>2</v>
      </c>
      <c r="E22">
        <v>1</v>
      </c>
      <c r="F22">
        <v>1</v>
      </c>
      <c r="G22" t="s">
        <v>23</v>
      </c>
      <c r="H22">
        <v>50</v>
      </c>
      <c r="J22" s="54" t="s">
        <v>18</v>
      </c>
      <c r="K22" s="54" t="s">
        <v>3</v>
      </c>
      <c r="L22" s="54" t="s">
        <v>18</v>
      </c>
      <c r="M22" s="54" t="s">
        <v>3</v>
      </c>
      <c r="N22" s="54" t="s">
        <v>18</v>
      </c>
      <c r="O22" s="54" t="s">
        <v>3</v>
      </c>
      <c r="P22" s="54" t="s">
        <v>18</v>
      </c>
      <c r="Q22" s="54" t="s">
        <v>3</v>
      </c>
      <c r="R22" s="54" t="s">
        <v>18</v>
      </c>
      <c r="S22" s="54" t="s">
        <v>3</v>
      </c>
    </row>
    <row r="23" spans="1:19" x14ac:dyDescent="0.2">
      <c r="A23" s="3">
        <v>44429</v>
      </c>
      <c r="B23">
        <v>1</v>
      </c>
      <c r="C23">
        <v>2</v>
      </c>
      <c r="D23">
        <v>1</v>
      </c>
      <c r="E23">
        <v>3</v>
      </c>
      <c r="F23">
        <v>4</v>
      </c>
      <c r="G23" t="s">
        <v>24</v>
      </c>
      <c r="H23">
        <v>777</v>
      </c>
      <c r="J23" s="35">
        <v>44774</v>
      </c>
      <c r="K23" s="32">
        <v>2000</v>
      </c>
      <c r="L23" s="53">
        <v>44775</v>
      </c>
      <c r="M23" s="32">
        <v>1000</v>
      </c>
      <c r="N23" s="35">
        <v>44774</v>
      </c>
      <c r="O23" s="2">
        <v>3000</v>
      </c>
      <c r="P23" s="35">
        <v>44779</v>
      </c>
      <c r="Q23" s="32">
        <v>3500</v>
      </c>
      <c r="R23" s="53">
        <v>44774</v>
      </c>
      <c r="S23" s="32">
        <v>2000</v>
      </c>
    </row>
    <row r="24" spans="1:19" x14ac:dyDescent="0.2">
      <c r="A24" s="3">
        <v>44430</v>
      </c>
      <c r="B24">
        <v>2</v>
      </c>
      <c r="C24">
        <v>2</v>
      </c>
      <c r="D24">
        <v>2</v>
      </c>
      <c r="E24">
        <v>2</v>
      </c>
      <c r="F24">
        <v>1</v>
      </c>
      <c r="G24" t="s">
        <v>26</v>
      </c>
      <c r="H24">
        <v>825</v>
      </c>
      <c r="J24" s="35">
        <v>44778</v>
      </c>
      <c r="K24" s="32">
        <v>1000</v>
      </c>
      <c r="L24" s="53">
        <v>44780</v>
      </c>
      <c r="M24" s="32">
        <v>500</v>
      </c>
      <c r="N24" s="41"/>
      <c r="O24" s="32"/>
      <c r="P24" s="35">
        <v>44788</v>
      </c>
      <c r="Q24" s="32">
        <v>500</v>
      </c>
      <c r="R24" s="53">
        <v>44783</v>
      </c>
      <c r="S24" s="32">
        <v>2000</v>
      </c>
    </row>
    <row r="25" spans="1:19" x14ac:dyDescent="0.2">
      <c r="A25" s="3">
        <v>44431</v>
      </c>
      <c r="B25">
        <v>3</v>
      </c>
      <c r="C25">
        <v>2</v>
      </c>
      <c r="D25">
        <v>3</v>
      </c>
      <c r="E25">
        <v>2</v>
      </c>
      <c r="F25">
        <v>1</v>
      </c>
      <c r="G25" t="s">
        <v>25</v>
      </c>
      <c r="H25">
        <v>999</v>
      </c>
      <c r="J25" s="35">
        <v>44783</v>
      </c>
      <c r="K25" s="32">
        <v>500</v>
      </c>
      <c r="L25" s="53"/>
      <c r="M25" s="32"/>
      <c r="N25" s="35"/>
      <c r="O25" s="32"/>
      <c r="P25" s="35"/>
      <c r="Q25" s="32"/>
      <c r="R25" s="32"/>
      <c r="S25" s="32"/>
    </row>
    <row r="26" spans="1:19" x14ac:dyDescent="0.2">
      <c r="A26" s="3">
        <v>44432</v>
      </c>
      <c r="B26">
        <v>2</v>
      </c>
      <c r="C26">
        <v>2</v>
      </c>
      <c r="D26">
        <v>2</v>
      </c>
      <c r="E26">
        <v>2</v>
      </c>
      <c r="F26">
        <v>1</v>
      </c>
      <c r="G26" t="s">
        <v>24</v>
      </c>
      <c r="H26">
        <v>256</v>
      </c>
      <c r="J26" s="36"/>
      <c r="K26" s="2"/>
      <c r="L26" s="53"/>
      <c r="M26" s="32"/>
      <c r="N26" s="35"/>
      <c r="O26" s="32"/>
      <c r="P26" s="36"/>
      <c r="Q26" s="32"/>
      <c r="R26" s="32"/>
      <c r="S26" s="32"/>
    </row>
    <row r="27" spans="1:19" x14ac:dyDescent="0.2">
      <c r="A27" s="3">
        <v>44433</v>
      </c>
      <c r="B27">
        <v>1</v>
      </c>
      <c r="C27">
        <v>2</v>
      </c>
      <c r="D27">
        <v>2</v>
      </c>
      <c r="E27">
        <v>2</v>
      </c>
      <c r="F27">
        <v>1</v>
      </c>
      <c r="J27" s="36"/>
      <c r="K27" s="32"/>
      <c r="L27" s="32"/>
      <c r="M27" s="32"/>
      <c r="N27" s="35"/>
      <c r="O27" s="32"/>
      <c r="P27" s="36"/>
      <c r="Q27" s="32"/>
      <c r="R27" s="32"/>
      <c r="S27" s="32"/>
    </row>
    <row r="28" spans="1:19" x14ac:dyDescent="0.2">
      <c r="A28" s="3">
        <v>44434</v>
      </c>
      <c r="B28">
        <v>2</v>
      </c>
      <c r="C28">
        <v>1</v>
      </c>
      <c r="D28">
        <v>2</v>
      </c>
      <c r="E28">
        <v>1</v>
      </c>
      <c r="F28" s="55">
        <v>1</v>
      </c>
      <c r="J28" s="36"/>
      <c r="K28" s="32"/>
      <c r="L28" s="32"/>
      <c r="M28" s="32"/>
      <c r="N28" s="35"/>
      <c r="O28" s="32"/>
      <c r="P28" s="36"/>
      <c r="Q28" s="32"/>
      <c r="R28" s="32"/>
      <c r="S28" s="32"/>
    </row>
    <row r="29" spans="1:19" x14ac:dyDescent="0.2">
      <c r="A29" s="3">
        <v>44435</v>
      </c>
      <c r="B29">
        <v>2</v>
      </c>
      <c r="C29">
        <v>2</v>
      </c>
      <c r="D29">
        <v>2</v>
      </c>
      <c r="E29">
        <v>2</v>
      </c>
      <c r="F29">
        <v>2</v>
      </c>
      <c r="G29" t="s">
        <v>23</v>
      </c>
      <c r="H29">
        <v>1012</v>
      </c>
      <c r="J29" s="36"/>
      <c r="K29" s="32"/>
      <c r="L29" s="32"/>
      <c r="M29" s="32"/>
      <c r="N29" s="35"/>
      <c r="O29" s="32"/>
      <c r="P29" s="36"/>
      <c r="Q29" s="32"/>
      <c r="R29" s="32"/>
      <c r="S29" s="32"/>
    </row>
    <row r="30" spans="1:19" x14ac:dyDescent="0.2">
      <c r="A30" s="3">
        <v>44436</v>
      </c>
      <c r="B30">
        <v>1</v>
      </c>
      <c r="C30">
        <v>2</v>
      </c>
      <c r="D30">
        <v>1</v>
      </c>
      <c r="E30">
        <v>3</v>
      </c>
      <c r="F30">
        <v>4</v>
      </c>
      <c r="G30" t="s">
        <v>24</v>
      </c>
      <c r="H30">
        <v>520</v>
      </c>
      <c r="J30" s="36"/>
      <c r="K30" s="32"/>
      <c r="L30" s="32"/>
      <c r="M30" s="32"/>
      <c r="N30" s="35"/>
      <c r="O30" s="32"/>
      <c r="P30" s="36"/>
      <c r="Q30" s="32"/>
      <c r="R30" s="32"/>
      <c r="S30" s="32"/>
    </row>
    <row r="31" spans="1:19" x14ac:dyDescent="0.2">
      <c r="A31" s="3">
        <v>44437</v>
      </c>
      <c r="B31">
        <v>2</v>
      </c>
      <c r="C31">
        <v>2</v>
      </c>
      <c r="D31">
        <v>2</v>
      </c>
      <c r="E31">
        <v>2</v>
      </c>
      <c r="F31">
        <v>2</v>
      </c>
      <c r="J31" s="36"/>
      <c r="K31" s="32"/>
      <c r="L31" s="32"/>
      <c r="M31" s="32"/>
      <c r="N31" s="35"/>
      <c r="O31" s="32"/>
      <c r="P31" s="36"/>
      <c r="Q31" s="32"/>
      <c r="R31" s="32"/>
      <c r="S31" s="32"/>
    </row>
    <row r="32" spans="1:19" x14ac:dyDescent="0.2">
      <c r="A32" s="3">
        <v>44438</v>
      </c>
      <c r="B32">
        <v>2</v>
      </c>
      <c r="C32">
        <v>2</v>
      </c>
      <c r="D32">
        <v>2</v>
      </c>
      <c r="E32">
        <v>2</v>
      </c>
      <c r="F32">
        <v>1</v>
      </c>
      <c r="J32" s="37"/>
      <c r="K32" s="33"/>
      <c r="L32" s="33"/>
      <c r="M32" s="33"/>
      <c r="N32" s="39"/>
      <c r="O32" s="33"/>
      <c r="P32" s="37"/>
      <c r="Q32" s="33"/>
      <c r="R32" s="33"/>
      <c r="S32" s="33"/>
    </row>
    <row r="33" spans="1:19" ht="15" thickBot="1" x14ac:dyDescent="0.25">
      <c r="A33" s="3">
        <v>44439</v>
      </c>
      <c r="B33">
        <v>1</v>
      </c>
      <c r="C33">
        <v>2</v>
      </c>
      <c r="D33">
        <v>2</v>
      </c>
      <c r="E33">
        <v>2</v>
      </c>
      <c r="F33">
        <v>1</v>
      </c>
      <c r="G33" t="s">
        <v>26</v>
      </c>
      <c r="H33">
        <v>100</v>
      </c>
      <c r="J33" s="38"/>
      <c r="K33" s="34"/>
      <c r="L33" s="34"/>
      <c r="M33" s="34"/>
      <c r="N33" s="40"/>
      <c r="O33" s="34"/>
      <c r="P33" s="38"/>
      <c r="Q33" s="34"/>
      <c r="R33" s="34"/>
      <c r="S33" s="34"/>
    </row>
    <row r="34" spans="1:19" ht="15.75" thickBot="1" x14ac:dyDescent="0.3">
      <c r="A34" s="28" t="s">
        <v>4</v>
      </c>
      <c r="B34" s="4">
        <f>SUM(B3:B33)</f>
        <v>54</v>
      </c>
      <c r="C34" s="4">
        <f>SUM(C3:C33)</f>
        <v>60</v>
      </c>
      <c r="D34" s="4">
        <f>SUM(D3:D33)</f>
        <v>60</v>
      </c>
      <c r="E34" s="4">
        <f>SUM(E3:E33)</f>
        <v>66</v>
      </c>
      <c r="F34" s="4">
        <f>SUM(F3:F33)</f>
        <v>53</v>
      </c>
      <c r="G34" s="6" t="s">
        <v>7</v>
      </c>
      <c r="H34" s="5">
        <f>SUM(H3:H33)</f>
        <v>11770</v>
      </c>
      <c r="J34" s="19" t="s">
        <v>4</v>
      </c>
      <c r="K34" s="42">
        <f>SUM(K23:K33)</f>
        <v>3500</v>
      </c>
      <c r="L34" s="20" t="s">
        <v>4</v>
      </c>
      <c r="M34" s="42">
        <f>SUM(M23:M33)</f>
        <v>1500</v>
      </c>
      <c r="N34" s="20" t="s">
        <v>4</v>
      </c>
      <c r="O34" s="42">
        <f>SUM(O23:O33)</f>
        <v>3000</v>
      </c>
      <c r="P34" s="20" t="s">
        <v>4</v>
      </c>
      <c r="Q34" s="42">
        <f>SUM(Q23:Q33)</f>
        <v>4000</v>
      </c>
      <c r="R34" s="20" t="s">
        <v>4</v>
      </c>
      <c r="S34" s="43">
        <f>SUM(S23:S33)</f>
        <v>4000</v>
      </c>
    </row>
  </sheetData>
  <mergeCells count="13">
    <mergeCell ref="J19:S20"/>
    <mergeCell ref="J9:P10"/>
    <mergeCell ref="R1:T1"/>
    <mergeCell ref="A1:F1"/>
    <mergeCell ref="G1:H1"/>
    <mergeCell ref="J1:K1"/>
    <mergeCell ref="M1:O1"/>
    <mergeCell ref="P4:Q5"/>
    <mergeCell ref="J21:K21"/>
    <mergeCell ref="L21:M21"/>
    <mergeCell ref="N21:O21"/>
    <mergeCell ref="P21:Q21"/>
    <mergeCell ref="R21:S21"/>
  </mergeCells>
  <conditionalFormatting sqref="J21:S22 P23:S23 J25:S33 J24:M24 O24:S24 J23:N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S33">
    <cfRule type="colorScale" priority="2">
      <colorScale>
        <cfvo type="min"/>
        <cfvo type="max"/>
        <color rgb="FFFFEF9C"/>
        <color rgb="FF63BE7B"/>
      </colorScale>
    </cfRule>
  </conditionalFormatting>
  <conditionalFormatting sqref="P12:P16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L12:L15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Hasan</dc:creator>
  <cp:lastModifiedBy>Mahmudul Hasan</cp:lastModifiedBy>
  <cp:lastPrinted>2022-08-26T17:10:52Z</cp:lastPrinted>
  <dcterms:created xsi:type="dcterms:W3CDTF">2021-07-08T03:48:04Z</dcterms:created>
  <dcterms:modified xsi:type="dcterms:W3CDTF">2022-08-26T17:11:48Z</dcterms:modified>
</cp:coreProperties>
</file>