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ANH LÝ HỢP ĐỒNG NGUYỄN QUANG VIỆT\Đội nhân công Nguyễn Quang Việt\"/>
    </mc:Choice>
  </mc:AlternateContent>
  <bookViews>
    <workbookView xWindow="0" yWindow="0" windowWidth="2877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17" i="1"/>
  <c r="F17" i="1" s="1"/>
  <c r="E18" i="1"/>
  <c r="F18" i="1" s="1"/>
  <c r="E19" i="1"/>
  <c r="G19" i="1" s="1"/>
  <c r="E20" i="1"/>
  <c r="G20" i="1" s="1"/>
  <c r="E21" i="1"/>
  <c r="F21" i="1" s="1"/>
  <c r="G22" i="1"/>
  <c r="G23" i="1"/>
  <c r="F23" i="1"/>
  <c r="F14" i="1"/>
  <c r="E13" i="1"/>
  <c r="G13" i="1" s="1"/>
  <c r="G11" i="1"/>
  <c r="F6" i="1"/>
  <c r="F7" i="1"/>
  <c r="F8" i="1"/>
  <c r="F9" i="1"/>
  <c r="F10" i="1"/>
  <c r="F5" i="1"/>
  <c r="F3" i="1"/>
  <c r="F20" i="1" l="1"/>
  <c r="F13" i="1"/>
  <c r="F19" i="1"/>
  <c r="G18" i="1"/>
  <c r="G17" i="1"/>
  <c r="F22" i="1"/>
  <c r="G21" i="1"/>
  <c r="D24" i="1" l="1"/>
  <c r="D12" i="1" l="1"/>
  <c r="D41" i="1" l="1"/>
  <c r="D38" i="1"/>
  <c r="E37" i="1"/>
  <c r="F37" i="1" l="1"/>
  <c r="G37" i="1"/>
  <c r="E40" i="1"/>
  <c r="E39" i="1"/>
  <c r="F39" i="1" s="1"/>
  <c r="E4" i="1"/>
  <c r="G4" i="1" s="1"/>
  <c r="E15" i="1"/>
  <c r="E16" i="1"/>
  <c r="G40" i="1" l="1"/>
  <c r="F40" i="1"/>
  <c r="F41" i="1" s="1"/>
  <c r="E41" i="1"/>
  <c r="F15" i="1"/>
  <c r="G15" i="1"/>
  <c r="G16" i="1"/>
  <c r="F16" i="1"/>
  <c r="G12" i="1"/>
  <c r="F4" i="1"/>
  <c r="F12" i="1" s="1"/>
  <c r="E12" i="1"/>
  <c r="G39" i="1"/>
  <c r="G41" i="1" s="1"/>
  <c r="E26" i="1"/>
  <c r="E27" i="1"/>
  <c r="E28" i="1"/>
  <c r="E29" i="1"/>
  <c r="E30" i="1"/>
  <c r="E31" i="1"/>
  <c r="E32" i="1"/>
  <c r="E33" i="1"/>
  <c r="E34" i="1"/>
  <c r="E35" i="1"/>
  <c r="E36" i="1"/>
  <c r="F31" i="1" l="1"/>
  <c r="G31" i="1"/>
  <c r="G28" i="1"/>
  <c r="F28" i="1"/>
  <c r="F32" i="1"/>
  <c r="G32" i="1"/>
  <c r="F30" i="1"/>
  <c r="G30" i="1"/>
  <c r="G27" i="1"/>
  <c r="F27" i="1"/>
  <c r="G36" i="1"/>
  <c r="F36" i="1"/>
  <c r="G26" i="1"/>
  <c r="F26" i="1"/>
  <c r="G24" i="1"/>
  <c r="F29" i="1"/>
  <c r="G29" i="1"/>
  <c r="G35" i="1"/>
  <c r="F35" i="1"/>
  <c r="G34" i="1"/>
  <c r="F34" i="1"/>
  <c r="G33" i="1"/>
  <c r="F33" i="1"/>
  <c r="F24" i="1"/>
  <c r="E24" i="1"/>
  <c r="E38" i="1"/>
  <c r="G25" i="1"/>
  <c r="F38" i="1" l="1"/>
  <c r="G38" i="1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<sst xmlns="http://schemas.openxmlformats.org/spreadsheetml/2006/main" count="53" uniqueCount="20">
  <si>
    <t>STT</t>
  </si>
  <si>
    <t>GÓI THẦU</t>
  </si>
  <si>
    <t>VINACO</t>
  </si>
  <si>
    <t>MIC</t>
  </si>
  <si>
    <t>KV5-GĐ2</t>
  </si>
  <si>
    <t>hợp đồng 47a</t>
  </si>
  <si>
    <t>Tổng cộng</t>
  </si>
  <si>
    <t>Ghi chú</t>
  </si>
  <si>
    <t>Thanh toán 100%</t>
  </si>
  <si>
    <t>Thanh toán 95% và 5% đợt 2</t>
  </si>
  <si>
    <t>Thanh toán 95% và 5% đợt 1,2</t>
  </si>
  <si>
    <t>Thanh toán 95%</t>
  </si>
  <si>
    <t>Thanh toán 95% và 5% đợt 1</t>
  </si>
  <si>
    <t>bắt đầu từ lần 2</t>
  </si>
  <si>
    <t>Chưa thanh toán</t>
  </si>
  <si>
    <t>Lần TT</t>
  </si>
  <si>
    <t>Tổng giá trị khối lượng hoàn thành</t>
  </si>
  <si>
    <t>Bên A đã thanh toán cho bên B</t>
  </si>
  <si>
    <t>Thuế TNCN (10%)</t>
  </si>
  <si>
    <t>Giá trị còn lại đề nghị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</si>
</sst>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3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164" fontId="4" fillId="0" borderId="0" xfId="1" applyNumberFormat="1" applyFont="1"/>
    <xf numFmtId="0" fontId="5" fillId="0" borderId="2" xfId="0" applyFont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Fill="1"/>
    <xf numFmtId="3" fontId="3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"/>
  <sheetViews>
    <sheetView tabSelected="1" topLeftCell="B1" workbookViewId="0">
      <selection activeCell="E46" sqref="E46"/>
    </sheetView>
  </sheetViews>
  <sheetFormatPr defaultRowHeight="15" x14ac:dyDescent="0.25"/>
  <cols>
    <col min="1" max="1" width="12.140625" style="1" hidden="1" customWidth="1"/>
    <col min="2" max="2" width="12.42578125" style="1" customWidth="1"/>
    <col min="3" max="3" width="9.140625" style="1"/>
    <col min="4" max="4" width="18.28515625" style="1" customWidth="1"/>
    <col min="5" max="6" width="17.140625" style="1" customWidth="1"/>
    <col min="7" max="7" width="14.140625" style="1" bestFit="1" customWidth="1"/>
    <col min="8" max="9" width="9.140625" style="1"/>
    <col min="10" max="10" width="9.85546875" style="1" customWidth="1"/>
    <col min="11" max="12" width="5.140625" style="4" bestFit="1" customWidth="1"/>
    <col min="13" max="13" width="15.140625" style="4" customWidth="1"/>
    <col min="14" max="14" width="16.7109375" style="4" bestFit="1" customWidth="1"/>
    <col min="15" max="15" width="18" style="4" bestFit="1" customWidth="1"/>
    <col min="16" max="16" width="14" style="4" bestFit="1" customWidth="1"/>
    <col min="17" max="16384" width="9.140625" style="1"/>
  </cols>
  <sheetData>
    <row r="1" spans="1:16" ht="17.25" thickTop="1" x14ac:dyDescent="0.25">
      <c r="A1" s="14" t="s">
        <v>0</v>
      </c>
      <c r="B1" s="18" t="s">
        <v>1</v>
      </c>
      <c r="C1" s="16" t="s">
        <v>15</v>
      </c>
      <c r="D1" s="17" t="s">
        <v>16</v>
      </c>
      <c r="E1" s="17" t="s">
        <v>17</v>
      </c>
      <c r="F1" s="16" t="s">
        <v>18</v>
      </c>
      <c r="G1" s="17" t="s">
        <v>19</v>
      </c>
      <c r="H1" s="26" t="s">
        <v>7</v>
      </c>
      <c r="I1" s="26"/>
      <c r="K1" s="5"/>
      <c r="L1" s="5"/>
      <c r="M1" s="5"/>
      <c r="N1" s="6"/>
      <c r="O1" s="6"/>
    </row>
    <row r="2" spans="1:16" x14ac:dyDescent="0.25">
      <c r="A2" s="21">
        <v>1</v>
      </c>
      <c r="B2" s="20" t="s">
        <v>2</v>
      </c>
      <c r="C2" s="3">
        <v>1</v>
      </c>
      <c r="D2" s="10"/>
      <c r="E2" s="10"/>
      <c r="F2" s="10"/>
      <c r="G2" s="11"/>
      <c r="H2" s="25" t="s">
        <v>13</v>
      </c>
      <c r="I2" s="25"/>
    </row>
    <row r="3" spans="1:16" x14ac:dyDescent="0.25">
      <c r="A3" s="21"/>
      <c r="B3" s="20"/>
      <c r="C3" s="3">
        <v>2</v>
      </c>
      <c r="D3" s="10">
        <v>23210000</v>
      </c>
      <c r="E3" s="10">
        <v>23210000</v>
      </c>
      <c r="F3" s="10">
        <f>E3*10%</f>
        <v>2321000</v>
      </c>
      <c r="G3" s="10"/>
      <c r="H3" s="25" t="s">
        <v>8</v>
      </c>
      <c r="I3" s="25"/>
    </row>
    <row r="4" spans="1:16" ht="30.75" customHeight="1" x14ac:dyDescent="0.25">
      <c r="A4" s="21"/>
      <c r="B4" s="20"/>
      <c r="C4" s="3">
        <v>3</v>
      </c>
      <c r="D4" s="10">
        <v>7609000</v>
      </c>
      <c r="E4" s="10">
        <f t="shared" ref="E4:E15" si="0">D4*95%</f>
        <v>7228550</v>
      </c>
      <c r="F4" s="10">
        <f>E4*10%</f>
        <v>722855</v>
      </c>
      <c r="G4" s="10">
        <f>D4-E4+D3*5%</f>
        <v>1540950</v>
      </c>
      <c r="H4" s="25" t="s">
        <v>9</v>
      </c>
      <c r="I4" s="25"/>
      <c r="L4" s="33"/>
      <c r="M4" s="33"/>
      <c r="N4" s="33"/>
      <c r="O4" s="34"/>
      <c r="P4" s="34"/>
    </row>
    <row r="5" spans="1:16" x14ac:dyDescent="0.25">
      <c r="A5" s="21"/>
      <c r="B5" s="20"/>
      <c r="C5" s="3">
        <v>4</v>
      </c>
      <c r="D5" s="10">
        <v>6341500</v>
      </c>
      <c r="E5" s="10">
        <v>6341500</v>
      </c>
      <c r="F5" s="10">
        <f>E5*10%</f>
        <v>634150</v>
      </c>
      <c r="G5" s="10">
        <v>0</v>
      </c>
      <c r="H5" s="25" t="s">
        <v>8</v>
      </c>
      <c r="I5" s="25"/>
      <c r="L5" s="35"/>
      <c r="M5" s="35"/>
      <c r="N5" s="36"/>
      <c r="O5" s="36"/>
      <c r="P5" s="36"/>
    </row>
    <row r="6" spans="1:16" x14ac:dyDescent="0.25">
      <c r="A6" s="21"/>
      <c r="B6" s="20"/>
      <c r="C6" s="3">
        <v>5</v>
      </c>
      <c r="D6" s="10">
        <v>10371900</v>
      </c>
      <c r="E6" s="10">
        <v>10371900</v>
      </c>
      <c r="F6" s="10">
        <f t="shared" ref="F6:F37" si="1">E6*10%</f>
        <v>1037190</v>
      </c>
      <c r="G6" s="10"/>
      <c r="H6" s="25" t="s">
        <v>8</v>
      </c>
      <c r="I6" s="25"/>
      <c r="L6" s="35"/>
      <c r="M6" s="35"/>
      <c r="N6" s="36"/>
      <c r="O6" s="36"/>
      <c r="P6" s="36"/>
    </row>
    <row r="7" spans="1:16" x14ac:dyDescent="0.25">
      <c r="A7" s="21"/>
      <c r="B7" s="20"/>
      <c r="C7" s="3">
        <v>6</v>
      </c>
      <c r="D7" s="10">
        <v>24079000</v>
      </c>
      <c r="E7" s="10">
        <v>24079000</v>
      </c>
      <c r="F7" s="10">
        <f t="shared" si="1"/>
        <v>2407900</v>
      </c>
      <c r="G7" s="10"/>
      <c r="H7" s="25" t="s">
        <v>8</v>
      </c>
      <c r="I7" s="25"/>
      <c r="L7" s="35"/>
      <c r="M7" s="35"/>
      <c r="N7" s="36"/>
      <c r="O7" s="36"/>
      <c r="P7" s="36"/>
    </row>
    <row r="8" spans="1:16" x14ac:dyDescent="0.25">
      <c r="A8" s="21"/>
      <c r="B8" s="20"/>
      <c r="C8" s="3">
        <v>7</v>
      </c>
      <c r="D8" s="10">
        <v>35667000</v>
      </c>
      <c r="E8" s="10">
        <v>35667000</v>
      </c>
      <c r="F8" s="10">
        <f t="shared" si="1"/>
        <v>3566700</v>
      </c>
      <c r="G8" s="10"/>
      <c r="H8" s="25" t="s">
        <v>8</v>
      </c>
      <c r="I8" s="25"/>
      <c r="L8" s="35"/>
      <c r="M8" s="35"/>
      <c r="N8" s="36"/>
      <c r="O8" s="36"/>
      <c r="P8" s="36"/>
    </row>
    <row r="9" spans="1:16" ht="15" customHeight="1" x14ac:dyDescent="0.25">
      <c r="A9" s="21"/>
      <c r="B9" s="20"/>
      <c r="C9" s="3">
        <v>8</v>
      </c>
      <c r="D9" s="10">
        <v>22034750</v>
      </c>
      <c r="E9" s="10">
        <v>22034750</v>
      </c>
      <c r="F9" s="10">
        <f t="shared" si="1"/>
        <v>2203475</v>
      </c>
      <c r="G9" s="10"/>
      <c r="H9" s="25" t="s">
        <v>8</v>
      </c>
      <c r="I9" s="25"/>
      <c r="L9" s="35"/>
      <c r="M9" s="35"/>
      <c r="N9" s="36"/>
      <c r="O9" s="36"/>
      <c r="P9" s="36"/>
    </row>
    <row r="10" spans="1:16" x14ac:dyDescent="0.25">
      <c r="A10" s="21"/>
      <c r="B10" s="20"/>
      <c r="C10" s="3">
        <v>9</v>
      </c>
      <c r="D10" s="10">
        <v>26561000</v>
      </c>
      <c r="E10" s="10">
        <v>26561000</v>
      </c>
      <c r="F10" s="10">
        <f t="shared" si="1"/>
        <v>2656100</v>
      </c>
      <c r="G10" s="10"/>
      <c r="H10" s="25" t="s">
        <v>8</v>
      </c>
      <c r="I10" s="25"/>
      <c r="L10" s="35"/>
      <c r="M10" s="35"/>
      <c r="N10" s="36"/>
      <c r="O10" s="36"/>
      <c r="P10" s="36"/>
    </row>
    <row r="11" spans="1:16" x14ac:dyDescent="0.25">
      <c r="A11" s="8"/>
      <c r="B11" s="19"/>
      <c r="C11" s="3">
        <v>10</v>
      </c>
      <c r="D11" s="10">
        <v>52591150</v>
      </c>
      <c r="E11" s="10">
        <v>0</v>
      </c>
      <c r="F11" s="10">
        <v>0</v>
      </c>
      <c r="G11" s="10">
        <f>D11</f>
        <v>52591150</v>
      </c>
      <c r="H11" s="25" t="s">
        <v>14</v>
      </c>
      <c r="I11" s="25"/>
      <c r="L11" s="35"/>
      <c r="M11" s="35"/>
      <c r="N11" s="36"/>
      <c r="O11" s="36"/>
      <c r="P11" s="36"/>
    </row>
    <row r="12" spans="1:16" x14ac:dyDescent="0.25">
      <c r="A12" s="9" t="s">
        <v>6</v>
      </c>
      <c r="B12" s="7"/>
      <c r="C12" s="15" t="s">
        <v>6</v>
      </c>
      <c r="D12" s="42">
        <f>SUM(D3:D11)</f>
        <v>208465300</v>
      </c>
      <c r="E12" s="42">
        <f>SUM(E3:E11)</f>
        <v>155493700</v>
      </c>
      <c r="F12" s="42">
        <f>SUM(F3:F11)</f>
        <v>15549370</v>
      </c>
      <c r="G12" s="42">
        <f>SUM(G3:G11)</f>
        <v>54132100</v>
      </c>
      <c r="H12" s="27"/>
      <c r="I12" s="27"/>
      <c r="L12" s="35"/>
      <c r="M12" s="35"/>
      <c r="N12" s="36"/>
      <c r="O12" s="36"/>
      <c r="P12" s="36"/>
    </row>
    <row r="13" spans="1:16" x14ac:dyDescent="0.25">
      <c r="A13" s="21">
        <v>2</v>
      </c>
      <c r="B13" s="20" t="s">
        <v>3</v>
      </c>
      <c r="C13" s="3">
        <v>1</v>
      </c>
      <c r="D13" s="10">
        <v>93438000</v>
      </c>
      <c r="E13" s="10">
        <f>D13*95%</f>
        <v>88766100</v>
      </c>
      <c r="F13" s="10">
        <f t="shared" si="1"/>
        <v>8876610</v>
      </c>
      <c r="G13" s="10">
        <f t="shared" ref="G13:G23" si="2">D13-E13</f>
        <v>4671900</v>
      </c>
      <c r="H13" s="27"/>
      <c r="I13" s="27"/>
      <c r="K13" s="37"/>
      <c r="L13" s="38"/>
      <c r="M13" s="38"/>
      <c r="N13" s="39"/>
      <c r="O13" s="39"/>
      <c r="P13" s="39"/>
    </row>
    <row r="14" spans="1:16" ht="13.5" customHeight="1" x14ac:dyDescent="0.25">
      <c r="A14" s="21"/>
      <c r="B14" s="20"/>
      <c r="C14" s="3">
        <v>2</v>
      </c>
      <c r="D14" s="10">
        <v>71582000</v>
      </c>
      <c r="E14" s="10">
        <v>71582000</v>
      </c>
      <c r="F14" s="10">
        <f t="shared" si="1"/>
        <v>7158200</v>
      </c>
      <c r="G14" s="10"/>
      <c r="H14" s="25" t="s">
        <v>8</v>
      </c>
      <c r="I14" s="25"/>
    </row>
    <row r="15" spans="1:16" ht="29.25" customHeight="1" x14ac:dyDescent="0.25">
      <c r="A15" s="21"/>
      <c r="B15" s="20"/>
      <c r="C15" s="3">
        <v>3</v>
      </c>
      <c r="D15" s="10">
        <v>19376000</v>
      </c>
      <c r="E15" s="10">
        <f t="shared" si="0"/>
        <v>18407200</v>
      </c>
      <c r="F15" s="10">
        <f t="shared" si="1"/>
        <v>1840720</v>
      </c>
      <c r="G15" s="10">
        <f>D15-E15+7702450</f>
        <v>8671250</v>
      </c>
      <c r="H15" s="25" t="s">
        <v>10</v>
      </c>
      <c r="I15" s="25"/>
    </row>
    <row r="16" spans="1:16" x14ac:dyDescent="0.25">
      <c r="A16" s="21"/>
      <c r="B16" s="20"/>
      <c r="C16" s="3">
        <v>4</v>
      </c>
      <c r="D16" s="10">
        <v>73103000</v>
      </c>
      <c r="E16" s="10">
        <f t="shared" ref="E16:E21" si="3">D16*95%</f>
        <v>69447850</v>
      </c>
      <c r="F16" s="10">
        <f t="shared" si="1"/>
        <v>6944785</v>
      </c>
      <c r="G16" s="10">
        <f t="shared" si="2"/>
        <v>3655150</v>
      </c>
      <c r="H16" s="27" t="s">
        <v>11</v>
      </c>
      <c r="I16" s="27"/>
    </row>
    <row r="17" spans="1:15" x14ac:dyDescent="0.25">
      <c r="A17" s="21"/>
      <c r="B17" s="20"/>
      <c r="C17" s="3">
        <v>5</v>
      </c>
      <c r="D17" s="10">
        <v>75160000</v>
      </c>
      <c r="E17" s="10">
        <f t="shared" si="3"/>
        <v>71402000</v>
      </c>
      <c r="F17" s="10">
        <f t="shared" si="1"/>
        <v>7140200</v>
      </c>
      <c r="G17" s="10">
        <f t="shared" si="2"/>
        <v>3758000</v>
      </c>
      <c r="H17" s="27" t="s">
        <v>11</v>
      </c>
      <c r="I17" s="27"/>
    </row>
    <row r="18" spans="1:15" x14ac:dyDescent="0.25">
      <c r="A18" s="21"/>
      <c r="B18" s="20"/>
      <c r="C18" s="3">
        <v>6</v>
      </c>
      <c r="D18" s="10">
        <v>89025339</v>
      </c>
      <c r="E18" s="10">
        <f t="shared" si="3"/>
        <v>84574072.049999997</v>
      </c>
      <c r="F18" s="10">
        <f t="shared" si="1"/>
        <v>8457407.2050000001</v>
      </c>
      <c r="G18" s="10">
        <f t="shared" si="2"/>
        <v>4451266.950000003</v>
      </c>
      <c r="H18" s="27" t="s">
        <v>11</v>
      </c>
      <c r="I18" s="27"/>
    </row>
    <row r="19" spans="1:15" x14ac:dyDescent="0.25">
      <c r="A19" s="21"/>
      <c r="B19" s="20"/>
      <c r="C19" s="3">
        <v>7</v>
      </c>
      <c r="D19" s="10">
        <v>71221729</v>
      </c>
      <c r="E19" s="10">
        <f t="shared" si="3"/>
        <v>67660642.549999997</v>
      </c>
      <c r="F19" s="10">
        <f t="shared" si="1"/>
        <v>6766064.2549999999</v>
      </c>
      <c r="G19" s="10">
        <f t="shared" si="2"/>
        <v>3561086.450000003</v>
      </c>
      <c r="H19" s="27" t="s">
        <v>11</v>
      </c>
      <c r="I19" s="27"/>
    </row>
    <row r="20" spans="1:15" x14ac:dyDescent="0.25">
      <c r="A20" s="21"/>
      <c r="B20" s="20"/>
      <c r="C20" s="3">
        <v>8</v>
      </c>
      <c r="D20" s="10">
        <v>60852935</v>
      </c>
      <c r="E20" s="10">
        <f t="shared" si="3"/>
        <v>57810288.25</v>
      </c>
      <c r="F20" s="10">
        <f t="shared" si="1"/>
        <v>5781028.8250000002</v>
      </c>
      <c r="G20" s="10">
        <f t="shared" si="2"/>
        <v>3042646.75</v>
      </c>
      <c r="H20" s="27" t="s">
        <v>11</v>
      </c>
      <c r="I20" s="27"/>
    </row>
    <row r="21" spans="1:15" x14ac:dyDescent="0.25">
      <c r="A21" s="21"/>
      <c r="B21" s="20"/>
      <c r="C21" s="3">
        <v>9</v>
      </c>
      <c r="D21" s="10">
        <v>20808656</v>
      </c>
      <c r="E21" s="10">
        <f t="shared" si="3"/>
        <v>19768223.199999999</v>
      </c>
      <c r="F21" s="10">
        <f t="shared" si="1"/>
        <v>1976822.32</v>
      </c>
      <c r="G21" s="10">
        <f t="shared" si="2"/>
        <v>1040432.8000000007</v>
      </c>
      <c r="H21" s="27" t="s">
        <v>11</v>
      </c>
      <c r="I21" s="27"/>
      <c r="M21" s="37"/>
      <c r="N21" s="37"/>
      <c r="O21" s="37"/>
    </row>
    <row r="22" spans="1:15" x14ac:dyDescent="0.25">
      <c r="A22" s="8"/>
      <c r="B22" s="19"/>
      <c r="C22" s="3">
        <v>10</v>
      </c>
      <c r="D22" s="10">
        <v>11440000</v>
      </c>
      <c r="E22" s="10">
        <v>0</v>
      </c>
      <c r="F22" s="10">
        <f t="shared" si="1"/>
        <v>0</v>
      </c>
      <c r="G22" s="10">
        <f t="shared" si="2"/>
        <v>11440000</v>
      </c>
      <c r="H22" s="27" t="s">
        <v>14</v>
      </c>
      <c r="I22" s="27"/>
    </row>
    <row r="23" spans="1:15" x14ac:dyDescent="0.25">
      <c r="A23" s="8"/>
      <c r="B23" s="19"/>
      <c r="C23" s="3">
        <v>11</v>
      </c>
      <c r="D23" s="10">
        <v>46658453</v>
      </c>
      <c r="E23" s="10">
        <v>0</v>
      </c>
      <c r="F23" s="10">
        <f t="shared" si="1"/>
        <v>0</v>
      </c>
      <c r="G23" s="10">
        <f t="shared" si="2"/>
        <v>46658453</v>
      </c>
      <c r="H23" s="27" t="s">
        <v>14</v>
      </c>
      <c r="I23" s="27"/>
      <c r="M23" s="37"/>
    </row>
    <row r="24" spans="1:15" x14ac:dyDescent="0.25">
      <c r="A24" s="9" t="s">
        <v>6</v>
      </c>
      <c r="B24" s="7"/>
      <c r="C24" s="15" t="s">
        <v>6</v>
      </c>
      <c r="D24" s="42">
        <f>SUM(D13:D23)</f>
        <v>632666112</v>
      </c>
      <c r="E24" s="42">
        <f t="shared" ref="E24:F24" si="4">SUM(E13:E21)</f>
        <v>549418376.05000007</v>
      </c>
      <c r="F24" s="42">
        <f t="shared" si="4"/>
        <v>54941837.605000004</v>
      </c>
      <c r="G24" s="42">
        <f>SUM(G13:G23)</f>
        <v>90950185.950000003</v>
      </c>
      <c r="H24" s="27"/>
      <c r="I24" s="27"/>
      <c r="M24" s="37"/>
    </row>
    <row r="25" spans="1:15" x14ac:dyDescent="0.25">
      <c r="A25" s="22">
        <v>3</v>
      </c>
      <c r="B25" s="23" t="s">
        <v>4</v>
      </c>
      <c r="C25" s="3">
        <v>1</v>
      </c>
      <c r="D25" s="10">
        <v>24530000</v>
      </c>
      <c r="E25" s="10">
        <v>24530000</v>
      </c>
      <c r="F25" s="10">
        <f t="shared" si="1"/>
        <v>2453000</v>
      </c>
      <c r="G25" s="10">
        <f t="shared" ref="G25:G37" si="5">D25-E25</f>
        <v>0</v>
      </c>
      <c r="H25" s="28" t="s">
        <v>8</v>
      </c>
      <c r="I25" s="28"/>
    </row>
    <row r="26" spans="1:15" ht="30.75" customHeight="1" x14ac:dyDescent="0.25">
      <c r="A26" s="22"/>
      <c r="B26" s="23"/>
      <c r="C26" s="3">
        <v>2</v>
      </c>
      <c r="D26" s="10">
        <v>79475000</v>
      </c>
      <c r="E26" s="10">
        <f t="shared" ref="E26:E37" si="6">D26*95%</f>
        <v>75501250</v>
      </c>
      <c r="F26" s="10">
        <f t="shared" si="1"/>
        <v>7550125</v>
      </c>
      <c r="G26" s="10">
        <f>D26-E26+D25*5%</f>
        <v>5200250</v>
      </c>
      <c r="H26" s="29" t="s">
        <v>12</v>
      </c>
      <c r="I26" s="29"/>
      <c r="M26" s="40"/>
    </row>
    <row r="27" spans="1:15" x14ac:dyDescent="0.25">
      <c r="A27" s="22"/>
      <c r="B27" s="23"/>
      <c r="C27" s="3">
        <v>3</v>
      </c>
      <c r="D27" s="10">
        <v>124534000</v>
      </c>
      <c r="E27" s="10">
        <f t="shared" si="6"/>
        <v>118307300</v>
      </c>
      <c r="F27" s="10">
        <f t="shared" si="1"/>
        <v>11830730</v>
      </c>
      <c r="G27" s="10">
        <f t="shared" si="5"/>
        <v>6226700</v>
      </c>
      <c r="H27" s="28" t="s">
        <v>11</v>
      </c>
      <c r="I27" s="28"/>
      <c r="M27" s="40"/>
    </row>
    <row r="28" spans="1:15" x14ac:dyDescent="0.25">
      <c r="A28" s="22"/>
      <c r="B28" s="23"/>
      <c r="C28" s="3">
        <v>4</v>
      </c>
      <c r="D28" s="10">
        <v>53036000</v>
      </c>
      <c r="E28" s="10">
        <f t="shared" si="6"/>
        <v>50384200</v>
      </c>
      <c r="F28" s="10">
        <f t="shared" si="1"/>
        <v>5038420</v>
      </c>
      <c r="G28" s="10">
        <f t="shared" si="5"/>
        <v>2651800</v>
      </c>
      <c r="H28" s="28" t="s">
        <v>11</v>
      </c>
      <c r="I28" s="28"/>
      <c r="M28" s="40"/>
    </row>
    <row r="29" spans="1:15" x14ac:dyDescent="0.25">
      <c r="A29" s="22"/>
      <c r="B29" s="23"/>
      <c r="C29" s="3">
        <v>5</v>
      </c>
      <c r="D29" s="10">
        <v>75440000</v>
      </c>
      <c r="E29" s="10">
        <f t="shared" si="6"/>
        <v>71668000</v>
      </c>
      <c r="F29" s="10">
        <f t="shared" si="1"/>
        <v>7166800</v>
      </c>
      <c r="G29" s="10">
        <f t="shared" si="5"/>
        <v>3772000</v>
      </c>
      <c r="H29" s="28" t="s">
        <v>11</v>
      </c>
      <c r="I29" s="28"/>
      <c r="M29" s="40"/>
    </row>
    <row r="30" spans="1:15" x14ac:dyDescent="0.25">
      <c r="A30" s="22"/>
      <c r="B30" s="23"/>
      <c r="C30" s="3">
        <v>6</v>
      </c>
      <c r="D30" s="10">
        <v>143952465</v>
      </c>
      <c r="E30" s="10">
        <f t="shared" si="6"/>
        <v>136754841.75</v>
      </c>
      <c r="F30" s="10">
        <f t="shared" si="1"/>
        <v>13675484.175000001</v>
      </c>
      <c r="G30" s="10">
        <f t="shared" si="5"/>
        <v>7197623.25</v>
      </c>
      <c r="H30" s="28" t="s">
        <v>11</v>
      </c>
      <c r="I30" s="28"/>
    </row>
    <row r="31" spans="1:15" x14ac:dyDescent="0.25">
      <c r="A31" s="22"/>
      <c r="B31" s="23"/>
      <c r="C31" s="3">
        <v>7</v>
      </c>
      <c r="D31" s="10">
        <v>190755905</v>
      </c>
      <c r="E31" s="10">
        <f t="shared" si="6"/>
        <v>181218109.75</v>
      </c>
      <c r="F31" s="10">
        <f t="shared" si="1"/>
        <v>18121810.975000001</v>
      </c>
      <c r="G31" s="10">
        <f t="shared" si="5"/>
        <v>9537795.25</v>
      </c>
      <c r="H31" s="28" t="s">
        <v>11</v>
      </c>
      <c r="I31" s="28"/>
    </row>
    <row r="32" spans="1:15" x14ac:dyDescent="0.25">
      <c r="A32" s="22"/>
      <c r="B32" s="23"/>
      <c r="C32" s="3">
        <v>8</v>
      </c>
      <c r="D32" s="10">
        <v>31387550</v>
      </c>
      <c r="E32" s="10">
        <f t="shared" si="6"/>
        <v>29818172.5</v>
      </c>
      <c r="F32" s="10">
        <f t="shared" si="1"/>
        <v>2981817.25</v>
      </c>
      <c r="G32" s="10">
        <f t="shared" si="5"/>
        <v>1569377.5</v>
      </c>
      <c r="H32" s="28" t="s">
        <v>11</v>
      </c>
      <c r="I32" s="28"/>
    </row>
    <row r="33" spans="1:10" x14ac:dyDescent="0.25">
      <c r="A33" s="22"/>
      <c r="B33" s="23"/>
      <c r="C33" s="3">
        <v>9</v>
      </c>
      <c r="D33" s="10">
        <v>126726903</v>
      </c>
      <c r="E33" s="10">
        <f t="shared" si="6"/>
        <v>120390557.84999999</v>
      </c>
      <c r="F33" s="10">
        <f t="shared" si="1"/>
        <v>12039055.785</v>
      </c>
      <c r="G33" s="10">
        <f t="shared" si="5"/>
        <v>6336345.150000006</v>
      </c>
      <c r="H33" s="28" t="s">
        <v>11</v>
      </c>
      <c r="I33" s="28"/>
      <c r="J33" s="41"/>
    </row>
    <row r="34" spans="1:10" x14ac:dyDescent="0.25">
      <c r="A34" s="22"/>
      <c r="B34" s="23"/>
      <c r="C34" s="3">
        <v>10</v>
      </c>
      <c r="D34" s="10">
        <v>236853873</v>
      </c>
      <c r="E34" s="10">
        <f t="shared" si="6"/>
        <v>225011179.34999999</v>
      </c>
      <c r="F34" s="10">
        <f t="shared" si="1"/>
        <v>22501117.935000002</v>
      </c>
      <c r="G34" s="10">
        <f t="shared" si="5"/>
        <v>11842693.650000006</v>
      </c>
      <c r="H34" s="28" t="s">
        <v>11</v>
      </c>
      <c r="I34" s="28"/>
    </row>
    <row r="35" spans="1:10" x14ac:dyDescent="0.25">
      <c r="A35" s="22"/>
      <c r="B35" s="23"/>
      <c r="C35" s="3">
        <v>11</v>
      </c>
      <c r="D35" s="10">
        <v>83294750</v>
      </c>
      <c r="E35" s="10">
        <f t="shared" si="6"/>
        <v>79130012.5</v>
      </c>
      <c r="F35" s="10">
        <f t="shared" si="1"/>
        <v>7913001.25</v>
      </c>
      <c r="G35" s="10">
        <f t="shared" si="5"/>
        <v>4164737.5</v>
      </c>
      <c r="H35" s="28" t="s">
        <v>11</v>
      </c>
      <c r="I35" s="28"/>
    </row>
    <row r="36" spans="1:10" x14ac:dyDescent="0.25">
      <c r="A36" s="22"/>
      <c r="B36" s="23"/>
      <c r="C36" s="3">
        <v>12</v>
      </c>
      <c r="D36" s="10">
        <v>81190000</v>
      </c>
      <c r="E36" s="10">
        <f t="shared" si="6"/>
        <v>77130500</v>
      </c>
      <c r="F36" s="10">
        <f t="shared" si="1"/>
        <v>7713050</v>
      </c>
      <c r="G36" s="10">
        <f t="shared" si="5"/>
        <v>4059500</v>
      </c>
      <c r="H36" s="28" t="s">
        <v>11</v>
      </c>
      <c r="I36" s="28"/>
    </row>
    <row r="37" spans="1:10" x14ac:dyDescent="0.25">
      <c r="A37" s="22"/>
      <c r="B37" s="23"/>
      <c r="C37" s="3">
        <v>13</v>
      </c>
      <c r="D37" s="10">
        <v>125407355</v>
      </c>
      <c r="E37" s="10">
        <f t="shared" si="6"/>
        <v>119136987.25</v>
      </c>
      <c r="F37" s="10">
        <f t="shared" si="1"/>
        <v>11913698.725000001</v>
      </c>
      <c r="G37" s="10">
        <f t="shared" si="5"/>
        <v>6270367.75</v>
      </c>
      <c r="H37" s="28" t="s">
        <v>11</v>
      </c>
      <c r="I37" s="28"/>
    </row>
    <row r="38" spans="1:10" ht="15.75" thickBot="1" x14ac:dyDescent="0.3">
      <c r="A38" s="22"/>
      <c r="B38" s="23"/>
      <c r="C38" s="3"/>
      <c r="D38" s="42">
        <f>SUM(D25:D37)</f>
        <v>1376583801</v>
      </c>
      <c r="E38" s="42">
        <f t="shared" ref="E38:G38" si="7">SUM(E25:E37)</f>
        <v>1308981110.95</v>
      </c>
      <c r="F38" s="42">
        <f t="shared" si="7"/>
        <v>130898111.095</v>
      </c>
      <c r="G38" s="42">
        <f t="shared" si="7"/>
        <v>68829190.050000012</v>
      </c>
      <c r="H38" s="32"/>
      <c r="I38" s="32"/>
    </row>
    <row r="39" spans="1:10" ht="15.75" thickTop="1" x14ac:dyDescent="0.25">
      <c r="A39" s="24">
        <v>7</v>
      </c>
      <c r="B39" s="20" t="s">
        <v>5</v>
      </c>
      <c r="C39" s="3">
        <v>1</v>
      </c>
      <c r="D39" s="2">
        <v>67623886</v>
      </c>
      <c r="E39" s="2">
        <f t="shared" ref="E39:E40" si="8">D39*95%</f>
        <v>64242691.699999996</v>
      </c>
      <c r="F39" s="2">
        <f>E39*10%</f>
        <v>6424269.1699999999</v>
      </c>
      <c r="G39" s="2">
        <f t="shared" ref="G39:G40" si="9">D39-E39</f>
        <v>3381194.3000000045</v>
      </c>
      <c r="H39" s="30" t="s">
        <v>11</v>
      </c>
      <c r="I39" s="30"/>
    </row>
    <row r="40" spans="1:10" x14ac:dyDescent="0.25">
      <c r="A40" s="21"/>
      <c r="B40" s="20"/>
      <c r="C40" s="3">
        <v>2</v>
      </c>
      <c r="D40" s="2">
        <v>47000000</v>
      </c>
      <c r="E40" s="2">
        <f t="shared" si="8"/>
        <v>44650000</v>
      </c>
      <c r="F40" s="2">
        <f>E40*10%</f>
        <v>4465000</v>
      </c>
      <c r="G40" s="2">
        <f t="shared" si="9"/>
        <v>2350000</v>
      </c>
      <c r="H40" s="30" t="s">
        <v>11</v>
      </c>
      <c r="I40" s="30"/>
    </row>
    <row r="41" spans="1:10" ht="15.75" thickBot="1" x14ac:dyDescent="0.3">
      <c r="A41" s="12" t="s">
        <v>6</v>
      </c>
      <c r="B41" s="15"/>
      <c r="C41" s="7" t="s">
        <v>6</v>
      </c>
      <c r="D41" s="42">
        <f>SUM(D39:D40)</f>
        <v>114623886</v>
      </c>
      <c r="E41" s="42">
        <f t="shared" ref="E41:G41" si="10">SUM(E39:E40)</f>
        <v>108892691.69999999</v>
      </c>
      <c r="F41" s="42">
        <f t="shared" si="10"/>
        <v>10889269.17</v>
      </c>
      <c r="G41" s="42">
        <f t="shared" si="10"/>
        <v>5731194.3000000045</v>
      </c>
      <c r="H41" s="31"/>
      <c r="I41" s="31"/>
    </row>
    <row r="42" spans="1:10" ht="15.75" thickTop="1" x14ac:dyDescent="0.25"/>
    <row r="45" spans="1:10" x14ac:dyDescent="0.25">
      <c r="G45" s="13"/>
    </row>
  </sheetData>
  <mergeCells count="50">
    <mergeCell ref="H11:I11"/>
    <mergeCell ref="H22:I22"/>
    <mergeCell ref="H23:I23"/>
    <mergeCell ref="L13:M13"/>
    <mergeCell ref="H39:I39"/>
    <mergeCell ref="H34:I34"/>
    <mergeCell ref="H35:I35"/>
    <mergeCell ref="H36:I36"/>
    <mergeCell ref="H37:I37"/>
    <mergeCell ref="H38:I38"/>
    <mergeCell ref="H29:I29"/>
    <mergeCell ref="H30:I30"/>
    <mergeCell ref="H31:I31"/>
    <mergeCell ref="H40:I40"/>
    <mergeCell ref="H41:I41"/>
    <mergeCell ref="H32:I32"/>
    <mergeCell ref="H33:I3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12:I12"/>
    <mergeCell ref="H13:I13"/>
    <mergeCell ref="H14:I14"/>
    <mergeCell ref="H15:I15"/>
    <mergeCell ref="H16:I16"/>
    <mergeCell ref="H7:I7"/>
    <mergeCell ref="H8:I8"/>
    <mergeCell ref="H9:I9"/>
    <mergeCell ref="H10:I10"/>
    <mergeCell ref="H1:I1"/>
    <mergeCell ref="H2:I2"/>
    <mergeCell ref="H3:I3"/>
    <mergeCell ref="H4:I4"/>
    <mergeCell ref="H5:I5"/>
    <mergeCell ref="H6:I6"/>
    <mergeCell ref="A39:A40"/>
    <mergeCell ref="B39:B40"/>
    <mergeCell ref="B13:B21"/>
    <mergeCell ref="B2:B10"/>
    <mergeCell ref="A2:A10"/>
    <mergeCell ref="A13:A21"/>
    <mergeCell ref="A25:A38"/>
    <mergeCell ref="B25:B3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2023-06-16T04:16:49Z</cp:lastPrinted>
  <dcterms:created xsi:type="dcterms:W3CDTF">2023-06-07T01:56:59Z</dcterms:created>
  <dcterms:modified xsi:type="dcterms:W3CDTF">2023-09-23T01:42:13Z</dcterms:modified>
</cp:coreProperties>
</file>