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con\Desktop\Curso Excel DIO\"/>
    </mc:Choice>
  </mc:AlternateContent>
  <xr:revisionPtr revIDLastSave="0" documentId="13_ncr:1_{D2F74BBD-8D61-48CC-AB34-905E511271F9}" xr6:coauthVersionLast="47" xr6:coauthVersionMax="47" xr10:uidLastSave="{00000000-0000-0000-0000-000000000000}"/>
  <bookViews>
    <workbookView xWindow="13125" yWindow="0" windowWidth="15855" windowHeight="15600" xr2:uid="{78283EAC-4811-4BA2-B5DE-7CAF15E117D3}"/>
  </bookViews>
  <sheets>
    <sheet name="Planilha1" sheetId="1" r:id="rId1"/>
    <sheet name="Planilha2" sheetId="2" r:id="rId2"/>
  </sheets>
  <externalReferences>
    <externalReference r:id="rId3"/>
  </externalReferences>
  <definedNames>
    <definedName name="aporte">Planilha1!$D$17</definedName>
    <definedName name="rendimento_carteira">Planilha1!$D$15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D36" i="1"/>
  <c r="D37" i="1"/>
  <c r="E37" i="1" s="1"/>
  <c r="D38" i="1"/>
  <c r="D39" i="1"/>
  <c r="D40" i="1"/>
  <c r="D35" i="1"/>
  <c r="E35" i="1" s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14" i="1"/>
  <c r="D25" i="1"/>
  <c r="E25" i="1" s="1"/>
  <c r="D26" i="1"/>
  <c r="E26" i="1" s="1"/>
  <c r="D27" i="1"/>
  <c r="E27" i="1" s="1"/>
  <c r="D28" i="1"/>
  <c r="E28" i="1" s="1"/>
  <c r="D24" i="1"/>
  <c r="E24" i="1" s="1"/>
  <c r="E20" i="1"/>
  <c r="E21" i="1" s="1"/>
  <c r="C28" i="1" s="1"/>
  <c r="E40" i="1" l="1"/>
  <c r="E39" i="1"/>
  <c r="E38" i="1"/>
  <c r="E36" i="1"/>
  <c r="E41" i="1"/>
  <c r="C26" i="1"/>
  <c r="C25" i="1"/>
  <c r="C27" i="1"/>
  <c r="C24" i="1"/>
</calcChain>
</file>

<file path=xl/sharedStrings.xml><?xml version="1.0" encoding="utf-8"?>
<sst xmlns="http://schemas.openxmlformats.org/spreadsheetml/2006/main" count="70" uniqueCount="34">
  <si>
    <t>INVESTIMENTO MENSAL</t>
  </si>
  <si>
    <t xml:space="preserve"> Cenários</t>
  </si>
  <si>
    <t>Patrimônio</t>
  </si>
  <si>
    <t>Dividendos</t>
  </si>
  <si>
    <t xml:space="preserve">         Quanto investir por mês ?</t>
  </si>
  <si>
    <t xml:space="preserve">         Por Quantos Anos?</t>
  </si>
  <si>
    <t xml:space="preserve">         Taxa de Rendimento Mensal?</t>
  </si>
  <si>
    <t xml:space="preserve">         Patrimônio Acumulado?</t>
  </si>
  <si>
    <t xml:space="preserve">         Dividendos mensais?</t>
  </si>
  <si>
    <t xml:space="preserve">    Quanto em 2 Anos ?</t>
  </si>
  <si>
    <t xml:space="preserve">    Quanto em 5 Anos ?</t>
  </si>
  <si>
    <t xml:space="preserve">    Quanto em 10 Anos ?</t>
  </si>
  <si>
    <t xml:space="preserve">    Quanto em 20 Anos ?</t>
  </si>
  <si>
    <t xml:space="preserve">    Quanto em 30 Anos ?</t>
  </si>
  <si>
    <t>Configurações</t>
  </si>
  <si>
    <t xml:space="preserve">          Salário</t>
  </si>
  <si>
    <t xml:space="preserve">          Rendimento Carteira</t>
  </si>
  <si>
    <t xml:space="preserve">          Sugestão Investimento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</si>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</sst>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indent="3"/>
    </xf>
    <xf numFmtId="0" fontId="7" fillId="3" borderId="4" xfId="0" applyFont="1" applyFill="1" applyBorder="1" applyAlignment="1">
      <alignment horizontal="left" indent="3"/>
    </xf>
    <xf numFmtId="10" fontId="7" fillId="0" borderId="4" xfId="2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0" fontId="2" fillId="0" borderId="0" xfId="0" applyFont="1"/>
    <xf numFmtId="165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indent="3"/>
    </xf>
    <xf numFmtId="0" fontId="7" fillId="3" borderId="6" xfId="0" applyFont="1" applyFill="1" applyBorder="1" applyAlignment="1">
      <alignment horizontal="left" indent="3"/>
    </xf>
    <xf numFmtId="0" fontId="7" fillId="3" borderId="7" xfId="0" applyFont="1" applyFill="1" applyBorder="1" applyAlignment="1">
      <alignment horizontal="left" indent="3"/>
    </xf>
    <xf numFmtId="0" fontId="7" fillId="3" borderId="8" xfId="0" applyFont="1" applyFill="1" applyBorder="1" applyAlignment="1">
      <alignment horizontal="left" indent="3"/>
    </xf>
    <xf numFmtId="165" fontId="7" fillId="0" borderId="9" xfId="0" applyNumberFormat="1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2" fontId="7" fillId="0" borderId="13" xfId="0" applyNumberFormat="1" applyFont="1" applyBorder="1" applyAlignment="1">
      <alignment horizontal="center"/>
    </xf>
    <xf numFmtId="10" fontId="7" fillId="0" borderId="13" xfId="2" applyNumberFormat="1" applyFont="1" applyBorder="1" applyAlignment="1">
      <alignment horizontal="center"/>
    </xf>
    <xf numFmtId="8" fontId="7" fillId="0" borderId="13" xfId="1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8" fontId="7" fillId="0" borderId="14" xfId="0" applyNumberFormat="1" applyFont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4" fontId="7" fillId="0" borderId="4" xfId="1" applyFont="1" applyBorder="1"/>
    <xf numFmtId="9" fontId="0" fillId="0" borderId="0" xfId="0" applyNumberFormat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165" fontId="4" fillId="2" borderId="18" xfId="0" applyNumberFormat="1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" xfId="0" applyFont="1" applyFill="1" applyBorder="1"/>
    <xf numFmtId="165" fontId="5" fillId="6" borderId="19" xfId="0" applyNumberFormat="1" applyFont="1" applyFill="1" applyBorder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9" fontId="0" fillId="0" borderId="20" xfId="0" applyNumberFormat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85627734033246"/>
          <c:y val="0.17171296296296298"/>
          <c:w val="0.40287467191601051"/>
          <c:h val="0.6714577865266842"/>
        </c:manualLayout>
      </c:layout>
      <c:doughnutChart>
        <c:varyColors val="1"/>
        <c:ser>
          <c:idx val="1"/>
          <c:order val="1"/>
          <c:tx>
            <c:strRef>
              <c:f>Planilha1!$D$34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Planilha1!$D$35:$D$40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4-4489-8B7D-2CC7F4C180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Planilha1!$C$34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Planilha1!$B$35:$B$40</c15:sqref>
                        </c15:formulaRef>
                      </c:ext>
                    </c:extLst>
                    <c:strCache>
                      <c:ptCount val="6"/>
                      <c:pt idx="0">
                        <c:v>PAPEL</c:v>
                      </c:pt>
                      <c:pt idx="1">
                        <c:v>TIJOLO</c:v>
                      </c:pt>
                      <c:pt idx="2">
                        <c:v>HÍBRIDOS</c:v>
                      </c:pt>
                      <c:pt idx="3">
                        <c:v>FOFs</c:v>
                      </c:pt>
                      <c:pt idx="4">
                        <c:v>DESENVOLVIMENTO</c:v>
                      </c:pt>
                      <c:pt idx="5">
                        <c:v>HOTELARIAS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Planilha1!$C$35:$C$40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B94-4489-8B7D-2CC7F4C18024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428624</xdr:colOff>
      <xdr:row>0</xdr:row>
      <xdr:rowOff>152400</xdr:rowOff>
    </xdr:from>
    <xdr:to>
      <xdr:col>5</xdr:col>
      <xdr:colOff>9524</xdr:colOff>
      <xdr:row>8</xdr:row>
      <xdr:rowOff>184605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B7D3EF-5917-4BB2-8FD7-7C840E84E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428624" y="152400"/>
          <a:ext cx="7381875" cy="1556205"/>
        </a:xfrm>
        <a:prstGeom prst="rect">
          <a:avLst/>
        </a:prstGeom>
      </xdr:spPr>
    </xdr:pic>
    <xdr:clientData/>
  </xdr:twoCellAnchor>
  <xdr:twoCellAnchor>
    <xdr:from>
      <xdr:col>1</xdr:col>
      <xdr:colOff>1366837</xdr:colOff>
      <xdr:row>41</xdr:row>
      <xdr:rowOff>38099</xdr:rowOff>
    </xdr:from>
    <xdr:to>
      <xdr:col>4</xdr:col>
      <xdr:colOff>247651</xdr:colOff>
      <xdr:row>56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DDC8729-851F-D777-E1D0-C160D801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icon\Downloads\a04b81b1-8e35-4e72-aeb9-98aed8ed4403.xlsx" TargetMode="External"/><Relationship Id="rId1" Type="http://schemas.openxmlformats.org/officeDocument/2006/relationships/externalLinkPath" Target="/Users/Maicon/Downloads/a04b81b1-8e35-4e72-aeb9-98aed8ed4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"/>
      <sheetName val="Planilha2"/>
    </sheetNames>
    <sheetDataSet>
      <sheetData sheetId="0"/>
      <sheetData sheetId="1">
        <row r="2">
          <cell r="A2" t="str">
            <v>CHAVE</v>
          </cell>
          <cell r="B2" t="str">
            <v>PERFIL</v>
          </cell>
          <cell r="C2" t="str">
            <v>TIPO DE FII</v>
          </cell>
          <cell r="D2" t="str">
            <v>%</v>
          </cell>
        </row>
        <row r="3">
          <cell r="A3" t="str">
            <v>Conservador-PAPEL</v>
          </cell>
          <cell r="B3" t="str">
            <v>Conservador</v>
          </cell>
          <cell r="C3" t="str">
            <v>PAPEL</v>
          </cell>
          <cell r="D3">
            <v>0.3</v>
          </cell>
        </row>
        <row r="4">
          <cell r="A4" t="str">
            <v>Conservador-TIJOLO</v>
          </cell>
          <cell r="B4" t="str">
            <v>Conservador</v>
          </cell>
          <cell r="C4" t="str">
            <v>TIJOLO</v>
          </cell>
          <cell r="D4">
            <v>0.5</v>
          </cell>
        </row>
        <row r="5">
          <cell r="A5" t="str">
            <v>Conservador-HÍBRIDOS</v>
          </cell>
          <cell r="B5" t="str">
            <v>Conservador</v>
          </cell>
          <cell r="C5" t="str">
            <v>HÍBRIDOS</v>
          </cell>
          <cell r="D5">
            <v>0.1</v>
          </cell>
        </row>
        <row r="6">
          <cell r="A6" t="str">
            <v>Conservador-FOFs</v>
          </cell>
          <cell r="B6" t="str">
            <v>Conservador</v>
          </cell>
          <cell r="C6" t="str">
            <v>FOFs</v>
          </cell>
          <cell r="D6">
            <v>0.1</v>
          </cell>
        </row>
        <row r="7">
          <cell r="A7" t="str">
            <v>Conservador-DESENVOLVIMENTO</v>
          </cell>
          <cell r="B7" t="str">
            <v>Conservador</v>
          </cell>
          <cell r="C7" t="str">
            <v>DESENVOLVIMENTO</v>
          </cell>
          <cell r="D7">
            <v>0</v>
          </cell>
        </row>
        <row r="8">
          <cell r="A8" t="str">
            <v>Conservador-HOTELARIAS</v>
          </cell>
          <cell r="B8" t="str">
            <v>Conservador</v>
          </cell>
          <cell r="C8" t="str">
            <v>HOTELARIAS</v>
          </cell>
          <cell r="D8">
            <v>0</v>
          </cell>
        </row>
        <row r="9">
          <cell r="A9" t="str">
            <v>Moderado-PAPEL</v>
          </cell>
          <cell r="B9" t="str">
            <v>Moderado</v>
          </cell>
          <cell r="C9" t="str">
            <v>PAPEL</v>
          </cell>
          <cell r="D9">
            <v>0.32</v>
          </cell>
        </row>
        <row r="10">
          <cell r="A10" t="str">
            <v>Moderado-TIJOLO</v>
          </cell>
          <cell r="B10" t="str">
            <v>Moderado</v>
          </cell>
          <cell r="C10" t="str">
            <v>TIJOLO</v>
          </cell>
          <cell r="D10">
            <v>0.35</v>
          </cell>
        </row>
        <row r="11">
          <cell r="A11" t="str">
            <v>Moderado-HÍBRIDOS</v>
          </cell>
          <cell r="B11" t="str">
            <v>Moderado</v>
          </cell>
          <cell r="C11" t="str">
            <v>HÍBRIDOS</v>
          </cell>
          <cell r="D11">
            <v>0.08</v>
          </cell>
        </row>
        <row r="12">
          <cell r="A12" t="str">
            <v>Moderado-FOFs</v>
          </cell>
          <cell r="B12" t="str">
            <v>Moderado</v>
          </cell>
          <cell r="C12" t="str">
            <v>FOFs</v>
          </cell>
          <cell r="D12">
            <v>0.05</v>
          </cell>
        </row>
        <row r="13">
          <cell r="A13" t="str">
            <v>Moderado-DESENVOLVIMENTO</v>
          </cell>
          <cell r="B13" t="str">
            <v>Moderado</v>
          </cell>
          <cell r="C13" t="str">
            <v>DESENVOLVIMENTO</v>
          </cell>
          <cell r="D13">
            <v>0.1</v>
          </cell>
        </row>
        <row r="14">
          <cell r="A14" t="str">
            <v>Moderado-HOTELARIAS</v>
          </cell>
          <cell r="B14" t="str">
            <v>Moderado</v>
          </cell>
          <cell r="C14" t="str">
            <v>HOTELARIAS</v>
          </cell>
          <cell r="D14">
            <v>0.1</v>
          </cell>
        </row>
        <row r="15">
          <cell r="A15" t="str">
            <v>Agressivo-PAPEL</v>
          </cell>
          <cell r="B15" t="str">
            <v>Agressivo</v>
          </cell>
          <cell r="C15" t="str">
            <v>PAPEL</v>
          </cell>
          <cell r="D15">
            <v>0.5</v>
          </cell>
        </row>
        <row r="16">
          <cell r="A16" t="str">
            <v>Agressivo-TIJOLO</v>
          </cell>
          <cell r="B16" t="str">
            <v>Agressivo</v>
          </cell>
          <cell r="C16" t="str">
            <v>TIJOLO</v>
          </cell>
          <cell r="D16">
            <v>0.1</v>
          </cell>
        </row>
        <row r="17">
          <cell r="A17" t="str">
            <v>Agressivo-HÍBRIDOS</v>
          </cell>
          <cell r="B17" t="str">
            <v>Agressivo</v>
          </cell>
          <cell r="C17" t="str">
            <v>HÍBRIDOS</v>
          </cell>
          <cell r="D17">
            <v>0.05</v>
          </cell>
        </row>
        <row r="18">
          <cell r="A18" t="str">
            <v>Agressivo-FOFs</v>
          </cell>
          <cell r="B18" t="str">
            <v>Agressivo</v>
          </cell>
          <cell r="C18" t="str">
            <v>FOFs</v>
          </cell>
          <cell r="D18">
            <v>0.05</v>
          </cell>
        </row>
        <row r="19">
          <cell r="A19" t="str">
            <v>Agressivo-DESENVOLVIMENTO</v>
          </cell>
          <cell r="B19" t="str">
            <v>Agressivo</v>
          </cell>
          <cell r="C19" t="str">
            <v>DESENVOLVIMENTO</v>
          </cell>
          <cell r="D19">
            <v>0.2</v>
          </cell>
        </row>
        <row r="20">
          <cell r="A20" t="str">
            <v>Agressivo-HOTELARIAS</v>
          </cell>
          <cell r="B20" t="str">
            <v>Agressivo</v>
          </cell>
          <cell r="C20" t="str">
            <v>HOTELARIAS</v>
          </cell>
          <cell r="D20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C0D5-6DE4-4BE8-A5B5-D8240B12864F}">
  <dimension ref="A11:F41"/>
  <sheetViews>
    <sheetView showGridLines="0" tabSelected="1" workbookViewId="0">
      <selection activeCell="B48" sqref="B48"/>
    </sheetView>
  </sheetViews>
  <sheetFormatPr defaultRowHeight="15" x14ac:dyDescent="0.25"/>
  <cols>
    <col min="2" max="2" width="39.7109375" customWidth="1"/>
    <col min="3" max="3" width="21.85546875" customWidth="1"/>
    <col min="4" max="4" width="26.42578125" customWidth="1"/>
    <col min="5" max="5" width="19.85546875" customWidth="1"/>
    <col min="6" max="6" width="14" customWidth="1"/>
  </cols>
  <sheetData>
    <row r="11" spans="2:5" ht="26.25" x14ac:dyDescent="0.25">
      <c r="B11" s="31" t="s">
        <v>14</v>
      </c>
      <c r="C11" s="18"/>
      <c r="D11" s="32"/>
      <c r="E11" s="30"/>
    </row>
    <row r="12" spans="2:5" ht="18" x14ac:dyDescent="0.25">
      <c r="B12" s="20" t="s">
        <v>15</v>
      </c>
      <c r="C12" s="20"/>
      <c r="D12" s="20"/>
      <c r="E12" s="33">
        <v>8000</v>
      </c>
    </row>
    <row r="13" spans="2:5" ht="18" x14ac:dyDescent="0.25">
      <c r="B13" s="20" t="s">
        <v>16</v>
      </c>
      <c r="C13" s="20"/>
      <c r="D13" s="20"/>
      <c r="E13" s="7">
        <v>8.8999999999999999E-3</v>
      </c>
    </row>
    <row r="14" spans="2:5" ht="18" x14ac:dyDescent="0.25">
      <c r="B14" s="20" t="s">
        <v>17</v>
      </c>
      <c r="C14" s="20"/>
      <c r="D14" s="20"/>
      <c r="E14" s="33">
        <f>E12*30%</f>
        <v>2400</v>
      </c>
    </row>
    <row r="15" spans="2:5" ht="15.75" thickBot="1" x14ac:dyDescent="0.3"/>
    <row r="16" spans="2:5" ht="36.75" customHeight="1" x14ac:dyDescent="0.25">
      <c r="B16" s="2" t="s">
        <v>0</v>
      </c>
      <c r="C16" s="3"/>
      <c r="D16" s="3"/>
      <c r="E16" s="4"/>
    </row>
    <row r="17" spans="1:6" ht="18" x14ac:dyDescent="0.25">
      <c r="B17" s="28" t="s">
        <v>4</v>
      </c>
      <c r="C17" s="29"/>
      <c r="D17" s="29"/>
      <c r="E17" s="19">
        <v>500</v>
      </c>
    </row>
    <row r="18" spans="1:6" ht="18" x14ac:dyDescent="0.25">
      <c r="B18" s="28" t="s">
        <v>5</v>
      </c>
      <c r="C18" s="29"/>
      <c r="D18" s="29"/>
      <c r="E18" s="22">
        <v>10</v>
      </c>
    </row>
    <row r="19" spans="1:6" ht="18" x14ac:dyDescent="0.25">
      <c r="B19" s="28" t="s">
        <v>6</v>
      </c>
      <c r="C19" s="29"/>
      <c r="D19" s="29"/>
      <c r="E19" s="23">
        <v>1.0789999999999999E-2</v>
      </c>
    </row>
    <row r="20" spans="1:6" ht="18" x14ac:dyDescent="0.25">
      <c r="B20" s="21" t="s">
        <v>7</v>
      </c>
      <c r="C20" s="20"/>
      <c r="D20" s="20"/>
      <c r="E20" s="24">
        <f>FV(E19,E18*12,E17*-1)</f>
        <v>121642.1062650861</v>
      </c>
    </row>
    <row r="21" spans="1:6" ht="18.75" thickBot="1" x14ac:dyDescent="0.3">
      <c r="B21" s="25" t="s">
        <v>8</v>
      </c>
      <c r="C21" s="26"/>
      <c r="D21" s="26"/>
      <c r="E21" s="27">
        <f>E20*1%</f>
        <v>1216.4210626508609</v>
      </c>
    </row>
    <row r="22" spans="1:6" ht="15.75" thickBot="1" x14ac:dyDescent="0.3"/>
    <row r="23" spans="1:6" ht="26.25" x14ac:dyDescent="0.25">
      <c r="B23" s="2" t="s">
        <v>1</v>
      </c>
      <c r="C23" s="3"/>
      <c r="D23" s="11" t="s">
        <v>2</v>
      </c>
      <c r="E23" s="12" t="s">
        <v>3</v>
      </c>
    </row>
    <row r="24" spans="1:6" ht="18" x14ac:dyDescent="0.25">
      <c r="A24" s="9">
        <v>2</v>
      </c>
      <c r="B24" s="13" t="s">
        <v>9</v>
      </c>
      <c r="C24" s="5">
        <f>FV($E$21,$A24*12,$E$19*-1)</f>
        <v>9.9659105018558315E+68</v>
      </c>
      <c r="D24" s="8">
        <f>FV($E$19,$A24*12,$E$17*-1)</f>
        <v>13613.813648822608</v>
      </c>
      <c r="E24" s="8">
        <f>D24*$E$13</f>
        <v>121.16294147452122</v>
      </c>
      <c r="F24" s="10"/>
    </row>
    <row r="25" spans="1:6" ht="18" x14ac:dyDescent="0.25">
      <c r="A25" s="9">
        <v>5</v>
      </c>
      <c r="B25" s="13" t="s">
        <v>10</v>
      </c>
      <c r="C25" s="5">
        <f>FV($E$21,$A25*12,$E$19*-1)</f>
        <v>1.1868236361832114E+180</v>
      </c>
      <c r="D25" s="8">
        <f>FV($E$19,$A25*12,$E$17*-1)</f>
        <v>41888.456999243819</v>
      </c>
      <c r="E25" s="8">
        <f>D25*$E$13</f>
        <v>372.80726729327</v>
      </c>
      <c r="F25" s="10"/>
    </row>
    <row r="26" spans="1:6" ht="18" x14ac:dyDescent="0.25">
      <c r="A26" s="9">
        <v>10</v>
      </c>
      <c r="B26" s="13" t="s">
        <v>11</v>
      </c>
      <c r="C26" s="5" t="e">
        <f>FV($E$21,$A26*12,$E$19*-1)</f>
        <v>#NUM!</v>
      </c>
      <c r="D26" s="8">
        <f>FV($E$19,$A26*12,$E$17*-1)</f>
        <v>121642.1062650861</v>
      </c>
      <c r="E26" s="8">
        <f>D26*$E$13</f>
        <v>1082.6147457592663</v>
      </c>
      <c r="F26" s="10"/>
    </row>
    <row r="27" spans="1:6" ht="18" x14ac:dyDescent="0.25">
      <c r="A27" s="9">
        <v>20</v>
      </c>
      <c r="B27" s="14" t="s">
        <v>12</v>
      </c>
      <c r="C27" s="6" t="e">
        <f>FV($E$21,$A27*12,$E$19*-1)</f>
        <v>#NUM!</v>
      </c>
      <c r="D27" s="8">
        <f>FV($E$19,$A27*12,$E$17*-1)</f>
        <v>562599.20004854025</v>
      </c>
      <c r="E27" s="8">
        <f>D27*$E$13</f>
        <v>5007.1328804320083</v>
      </c>
      <c r="F27" s="10"/>
    </row>
    <row r="28" spans="1:6" ht="18.75" thickBot="1" x14ac:dyDescent="0.3">
      <c r="A28" s="9">
        <v>30</v>
      </c>
      <c r="B28" s="15" t="s">
        <v>13</v>
      </c>
      <c r="C28" s="16" t="e">
        <f>FV($E$21,$A28*12,$E$19*-1)</f>
        <v>#NUM!</v>
      </c>
      <c r="D28" s="17">
        <f>FV($E$19,$A28*12,$E$17*-1)</f>
        <v>2161084.8275023573</v>
      </c>
      <c r="E28" s="8">
        <f>D28*$E$13</f>
        <v>19233.65496477098</v>
      </c>
      <c r="F28" s="10"/>
    </row>
    <row r="30" spans="1:6" ht="6.75" customHeight="1" x14ac:dyDescent="0.25"/>
    <row r="31" spans="1:6" ht="26.25" x14ac:dyDescent="0.25">
      <c r="B31" s="31" t="s">
        <v>18</v>
      </c>
      <c r="C31" s="18"/>
      <c r="D31" s="32"/>
      <c r="E31" s="35" t="s">
        <v>33</v>
      </c>
    </row>
    <row r="32" spans="1:6" ht="15.75" x14ac:dyDescent="0.25">
      <c r="B32" s="36" t="s">
        <v>20</v>
      </c>
      <c r="C32" s="36"/>
      <c r="D32" s="36"/>
      <c r="E32" s="37">
        <f>E14</f>
        <v>2400</v>
      </c>
    </row>
    <row r="33" spans="2:5" ht="15.75" thickBot="1" x14ac:dyDescent="0.3"/>
    <row r="34" spans="2:5" ht="15.75" x14ac:dyDescent="0.25">
      <c r="B34" s="38" t="s">
        <v>21</v>
      </c>
      <c r="C34" s="39"/>
      <c r="D34" s="40" t="s">
        <v>22</v>
      </c>
      <c r="E34" s="41" t="s">
        <v>23</v>
      </c>
    </row>
    <row r="35" spans="2:5" ht="15.75" x14ac:dyDescent="0.25">
      <c r="B35" s="42" t="s">
        <v>24</v>
      </c>
      <c r="C35" s="43"/>
      <c r="D35" s="44">
        <f>VLOOKUP($E$31&amp;"-"&amp;B35,[1]Planilha2!$A:$D,4,FALSE)</f>
        <v>0.32</v>
      </c>
      <c r="E35" s="45">
        <f>D35*$E$32</f>
        <v>768</v>
      </c>
    </row>
    <row r="36" spans="2:5" ht="15.75" x14ac:dyDescent="0.25">
      <c r="B36" s="42" t="s">
        <v>25</v>
      </c>
      <c r="C36" s="43"/>
      <c r="D36" s="44">
        <f>VLOOKUP($E$31&amp;"-"&amp;B36,[1]Planilha2!$A:$D,4,FALSE)</f>
        <v>0.35</v>
      </c>
      <c r="E36" s="45">
        <f t="shared" ref="E36:E40" si="0">D36*$E$32</f>
        <v>840</v>
      </c>
    </row>
    <row r="37" spans="2:5" ht="15.75" x14ac:dyDescent="0.25">
      <c r="B37" s="42" t="s">
        <v>26</v>
      </c>
      <c r="C37" s="43"/>
      <c r="D37" s="44">
        <f>VLOOKUP($E$31&amp;"-"&amp;B37,[1]Planilha2!$A:$D,4,FALSE)</f>
        <v>0.08</v>
      </c>
      <c r="E37" s="45">
        <f t="shared" si="0"/>
        <v>192</v>
      </c>
    </row>
    <row r="38" spans="2:5" ht="15.75" x14ac:dyDescent="0.25">
      <c r="B38" s="42" t="s">
        <v>27</v>
      </c>
      <c r="C38" s="43"/>
      <c r="D38" s="44">
        <f>VLOOKUP($E$31&amp;"-"&amp;B38,[1]Planilha2!$A:$D,4,FALSE)</f>
        <v>0.05</v>
      </c>
      <c r="E38" s="45">
        <f t="shared" si="0"/>
        <v>120</v>
      </c>
    </row>
    <row r="39" spans="2:5" ht="15.75" x14ac:dyDescent="0.25">
      <c r="B39" s="42" t="s">
        <v>28</v>
      </c>
      <c r="C39" s="43"/>
      <c r="D39" s="44">
        <f>VLOOKUP($E$31&amp;"-"&amp;B39,[1]Planilha2!$A:$D,4,FALSE)</f>
        <v>0.1</v>
      </c>
      <c r="E39" s="45">
        <f t="shared" si="0"/>
        <v>240</v>
      </c>
    </row>
    <row r="40" spans="2:5" ht="15.75" x14ac:dyDescent="0.25">
      <c r="B40" s="42" t="s">
        <v>29</v>
      </c>
      <c r="C40" s="43"/>
      <c r="D40" s="44">
        <f>VLOOKUP($E$31&amp;"-"&amp;B40,[1]Planilha2!$A:$D,4,FALSE)</f>
        <v>0.1</v>
      </c>
      <c r="E40" s="45">
        <f t="shared" si="0"/>
        <v>240</v>
      </c>
    </row>
    <row r="41" spans="2:5" ht="16.5" thickBot="1" x14ac:dyDescent="0.3">
      <c r="B41" s="46"/>
      <c r="C41" s="47"/>
      <c r="D41" s="48"/>
      <c r="E41" s="49">
        <f>SUM(E35:E40)</f>
        <v>2400</v>
      </c>
    </row>
  </sheetData>
  <mergeCells count="26">
    <mergeCell ref="B41:C41"/>
    <mergeCell ref="B35:C35"/>
    <mergeCell ref="B36:C36"/>
    <mergeCell ref="B37:C37"/>
    <mergeCell ref="B38:C38"/>
    <mergeCell ref="B39:C39"/>
    <mergeCell ref="B40:C40"/>
    <mergeCell ref="B11:D11"/>
    <mergeCell ref="B12:D12"/>
    <mergeCell ref="B31:D31"/>
    <mergeCell ref="B32:D32"/>
    <mergeCell ref="B34:C34"/>
    <mergeCell ref="B27:C27"/>
    <mergeCell ref="B28:C28"/>
    <mergeCell ref="B16:E16"/>
    <mergeCell ref="B17:D17"/>
    <mergeCell ref="B18:D18"/>
    <mergeCell ref="B19:D19"/>
    <mergeCell ref="B20:D20"/>
    <mergeCell ref="B21:D21"/>
    <mergeCell ref="B13:D13"/>
    <mergeCell ref="B14:D14"/>
    <mergeCell ref="B23:C23"/>
    <mergeCell ref="B24:C24"/>
    <mergeCell ref="B25:C25"/>
    <mergeCell ref="B26:C26"/>
  </mergeCells>
  <dataValidations count="1">
    <dataValidation type="list" allowBlank="1" showInputMessage="1" showErrorMessage="1" sqref="E31" xr:uid="{63792F9E-D02F-4AC9-AC08-C3B5AA936C02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42AB-7390-4D99-BA45-F724AAC3018C}">
  <dimension ref="A1:D19"/>
  <sheetViews>
    <sheetView workbookViewId="0">
      <selection activeCell="H11" sqref="H11"/>
    </sheetView>
  </sheetViews>
  <sheetFormatPr defaultRowHeight="15" x14ac:dyDescent="0.25"/>
  <cols>
    <col min="1" max="1" width="30.85546875" bestFit="1" customWidth="1"/>
    <col min="2" max="2" width="12.140625" bestFit="1" customWidth="1"/>
    <col min="3" max="3" width="18.5703125" bestFit="1" customWidth="1"/>
    <col min="4" max="4" width="4.5703125" bestFit="1" customWidth="1"/>
    <col min="7" max="7" width="16.85546875" bestFit="1" customWidth="1"/>
    <col min="8" max="8" width="8.7109375" customWidth="1"/>
  </cols>
  <sheetData>
    <row r="1" spans="1:4" x14ac:dyDescent="0.25">
      <c r="A1" s="50" t="s">
        <v>30</v>
      </c>
      <c r="B1" s="50" t="s">
        <v>18</v>
      </c>
      <c r="C1" s="51" t="s">
        <v>21</v>
      </c>
      <c r="D1" s="51" t="s">
        <v>31</v>
      </c>
    </row>
    <row r="2" spans="1:4" x14ac:dyDescent="0.25">
      <c r="A2" t="str">
        <f>B2&amp;"-"&amp;C2</f>
        <v>Conservador-PAPEL</v>
      </c>
      <c r="B2" t="s">
        <v>32</v>
      </c>
      <c r="C2" s="1" t="s">
        <v>24</v>
      </c>
      <c r="D2" s="34">
        <v>0.3</v>
      </c>
    </row>
    <row r="3" spans="1:4" x14ac:dyDescent="0.25">
      <c r="A3" t="str">
        <f t="shared" ref="A3:A19" si="0">B3&amp;"-"&amp;C3</f>
        <v>Conservador-TIJOLO</v>
      </c>
      <c r="B3" t="s">
        <v>32</v>
      </c>
      <c r="C3" s="1" t="s">
        <v>25</v>
      </c>
      <c r="D3" s="34">
        <v>0.5</v>
      </c>
    </row>
    <row r="4" spans="1:4" x14ac:dyDescent="0.25">
      <c r="A4" t="str">
        <f t="shared" si="0"/>
        <v>Conservador-HÍBRIDOS</v>
      </c>
      <c r="B4" t="s">
        <v>32</v>
      </c>
      <c r="C4" s="1" t="s">
        <v>26</v>
      </c>
      <c r="D4" s="34">
        <v>0.1</v>
      </c>
    </row>
    <row r="5" spans="1:4" x14ac:dyDescent="0.25">
      <c r="A5" t="str">
        <f t="shared" si="0"/>
        <v>Conservador-FOFs</v>
      </c>
      <c r="B5" t="s">
        <v>32</v>
      </c>
      <c r="C5" s="1" t="s">
        <v>27</v>
      </c>
      <c r="D5" s="34">
        <v>0.1</v>
      </c>
    </row>
    <row r="6" spans="1:4" x14ac:dyDescent="0.25">
      <c r="A6" t="str">
        <f t="shared" si="0"/>
        <v>Conservador-DESENVOLVIMENTO</v>
      </c>
      <c r="B6" t="s">
        <v>32</v>
      </c>
      <c r="C6" s="1" t="s">
        <v>28</v>
      </c>
      <c r="D6" s="34">
        <v>0</v>
      </c>
    </row>
    <row r="7" spans="1:4" ht="15.75" thickBot="1" x14ac:dyDescent="0.3">
      <c r="A7" s="52" t="str">
        <f t="shared" si="0"/>
        <v>Conservador-HOTELARIAS</v>
      </c>
      <c r="B7" s="52" t="s">
        <v>32</v>
      </c>
      <c r="C7" s="53" t="s">
        <v>29</v>
      </c>
      <c r="D7" s="54">
        <v>0</v>
      </c>
    </row>
    <row r="8" spans="1:4" x14ac:dyDescent="0.25">
      <c r="A8" t="str">
        <f t="shared" si="0"/>
        <v>Moderado-PAPEL</v>
      </c>
      <c r="B8" t="s">
        <v>33</v>
      </c>
      <c r="C8" s="1" t="s">
        <v>24</v>
      </c>
      <c r="D8" s="34">
        <v>0.32</v>
      </c>
    </row>
    <row r="9" spans="1:4" x14ac:dyDescent="0.25">
      <c r="A9" s="55" t="str">
        <f t="shared" si="0"/>
        <v>Moderado-TIJOLO</v>
      </c>
      <c r="B9" s="55" t="s">
        <v>33</v>
      </c>
      <c r="C9" s="56" t="s">
        <v>25</v>
      </c>
      <c r="D9" s="57">
        <v>0.35</v>
      </c>
    </row>
    <row r="10" spans="1:4" x14ac:dyDescent="0.25">
      <c r="A10" t="str">
        <f t="shared" si="0"/>
        <v>Moderado-HÍBRIDOS</v>
      </c>
      <c r="B10" t="s">
        <v>33</v>
      </c>
      <c r="C10" s="1" t="s">
        <v>26</v>
      </c>
      <c r="D10" s="34">
        <v>0.08</v>
      </c>
    </row>
    <row r="11" spans="1:4" x14ac:dyDescent="0.25">
      <c r="A11" t="str">
        <f t="shared" si="0"/>
        <v>Moderado-FOFs</v>
      </c>
      <c r="B11" t="s">
        <v>33</v>
      </c>
      <c r="C11" s="1" t="s">
        <v>27</v>
      </c>
      <c r="D11" s="34">
        <v>0.05</v>
      </c>
    </row>
    <row r="12" spans="1:4" x14ac:dyDescent="0.25">
      <c r="A12" t="str">
        <f t="shared" si="0"/>
        <v>Moderado-DESENVOLVIMENTO</v>
      </c>
      <c r="B12" t="s">
        <v>33</v>
      </c>
      <c r="C12" s="1" t="s">
        <v>28</v>
      </c>
      <c r="D12" s="34">
        <v>0.1</v>
      </c>
    </row>
    <row r="13" spans="1:4" ht="15.75" thickBot="1" x14ac:dyDescent="0.3">
      <c r="A13" s="52" t="str">
        <f t="shared" si="0"/>
        <v>Moderado-HOTELARIAS</v>
      </c>
      <c r="B13" s="52" t="s">
        <v>33</v>
      </c>
      <c r="C13" s="53" t="s">
        <v>29</v>
      </c>
      <c r="D13" s="54">
        <v>0.1</v>
      </c>
    </row>
    <row r="14" spans="1:4" x14ac:dyDescent="0.25">
      <c r="A14" t="str">
        <f t="shared" si="0"/>
        <v>Agressivo-PAPEL</v>
      </c>
      <c r="B14" t="s">
        <v>19</v>
      </c>
      <c r="C14" s="1" t="s">
        <v>24</v>
      </c>
      <c r="D14" s="34">
        <v>0.5</v>
      </c>
    </row>
    <row r="15" spans="1:4" x14ac:dyDescent="0.25">
      <c r="A15" t="str">
        <f t="shared" si="0"/>
        <v>Agressivo-TIJOLO</v>
      </c>
      <c r="B15" t="s">
        <v>19</v>
      </c>
      <c r="C15" s="1" t="s">
        <v>25</v>
      </c>
      <c r="D15" s="34">
        <v>0.1</v>
      </c>
    </row>
    <row r="16" spans="1:4" x14ac:dyDescent="0.25">
      <c r="A16" t="str">
        <f t="shared" si="0"/>
        <v>Agressivo-HÍBRIDOS</v>
      </c>
      <c r="B16" t="s">
        <v>19</v>
      </c>
      <c r="C16" s="1" t="s">
        <v>26</v>
      </c>
      <c r="D16" s="34">
        <v>0.05</v>
      </c>
    </row>
    <row r="17" spans="1:4" x14ac:dyDescent="0.25">
      <c r="A17" t="str">
        <f t="shared" si="0"/>
        <v>Agressivo-FOFs</v>
      </c>
      <c r="B17" t="s">
        <v>19</v>
      </c>
      <c r="C17" s="1" t="s">
        <v>27</v>
      </c>
      <c r="D17" s="34">
        <v>0.05</v>
      </c>
    </row>
    <row r="18" spans="1:4" x14ac:dyDescent="0.25">
      <c r="A18" t="str">
        <f t="shared" si="0"/>
        <v>Agressivo-DESENVOLVIMENTO</v>
      </c>
      <c r="B18" t="s">
        <v>19</v>
      </c>
      <c r="C18" s="1" t="s">
        <v>28</v>
      </c>
      <c r="D18" s="34">
        <v>0.2</v>
      </c>
    </row>
    <row r="19" spans="1:4" x14ac:dyDescent="0.25">
      <c r="A19" t="str">
        <f t="shared" si="0"/>
        <v>Agressivo-HOTELARIAS</v>
      </c>
      <c r="B19" t="s">
        <v>19</v>
      </c>
      <c r="C19" s="1" t="s">
        <v>29</v>
      </c>
      <c r="D19" s="3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aporte</vt:lpstr>
      <vt:lpstr>rendimento_carteira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cunha</dc:creator>
  <cp:lastModifiedBy>maicon cunha</cp:lastModifiedBy>
  <dcterms:created xsi:type="dcterms:W3CDTF">2025-06-21T13:48:05Z</dcterms:created>
  <dcterms:modified xsi:type="dcterms:W3CDTF">2025-06-21T14:51:48Z</dcterms:modified>
</cp:coreProperties>
</file>