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A:\mFUND_UeGeo\AP6_KonzeptIntegrationUnsicherheiten\"/>
    </mc:Choice>
  </mc:AlternateContent>
  <bookViews>
    <workbookView xWindow="0" yWindow="0" windowWidth="28800" windowHeight="14235"/>
  </bookViews>
  <sheets>
    <sheet name="1_Formel-Übersicht" sheetId="6" r:id="rId1"/>
    <sheet name="2_Uncertainties" sheetId="2" r:id="rId2"/>
    <sheet name="3_Expor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" i="2" l="1"/>
  <c r="V5" i="2"/>
  <c r="W5" i="2"/>
  <c r="U6" i="2"/>
  <c r="V6" i="2"/>
  <c r="W6" i="2"/>
  <c r="U7" i="2"/>
  <c r="V7" i="2"/>
  <c r="W7" i="2"/>
  <c r="U8" i="2"/>
  <c r="V8" i="2"/>
  <c r="W8" i="2"/>
  <c r="U9" i="2"/>
  <c r="V9" i="2"/>
  <c r="W9" i="2"/>
  <c r="U10" i="2"/>
  <c r="V10" i="2"/>
  <c r="W10" i="2"/>
  <c r="U11" i="2"/>
  <c r="V11" i="2"/>
  <c r="W11" i="2"/>
  <c r="U12" i="2"/>
  <c r="V12" i="2"/>
  <c r="W12" i="2"/>
  <c r="U13" i="2"/>
  <c r="V13" i="2"/>
  <c r="W13" i="2"/>
  <c r="U14" i="2"/>
  <c r="V14" i="2"/>
  <c r="W14" i="2"/>
  <c r="U15" i="2"/>
  <c r="V15" i="2"/>
  <c r="W15" i="2"/>
  <c r="U16" i="2"/>
  <c r="V16" i="2"/>
  <c r="W16" i="2"/>
  <c r="U17" i="2"/>
  <c r="V17" i="2"/>
  <c r="W17" i="2"/>
  <c r="U18" i="2"/>
  <c r="V18" i="2"/>
  <c r="W18" i="2"/>
  <c r="U19" i="2"/>
  <c r="V19" i="2"/>
  <c r="W19" i="2"/>
  <c r="U20" i="2"/>
  <c r="V20" i="2"/>
  <c r="W20" i="2"/>
  <c r="U21" i="2"/>
  <c r="V21" i="2"/>
  <c r="W21" i="2"/>
  <c r="U22" i="2"/>
  <c r="V22" i="2"/>
  <c r="W22" i="2"/>
  <c r="U23" i="2"/>
  <c r="V23" i="2"/>
  <c r="W23" i="2"/>
  <c r="U24" i="2"/>
  <c r="V24" i="2"/>
  <c r="W24" i="2"/>
  <c r="U25" i="2"/>
  <c r="V25" i="2"/>
  <c r="W25" i="2"/>
  <c r="U26" i="2"/>
  <c r="V26" i="2"/>
  <c r="W26" i="2"/>
  <c r="U27" i="2"/>
  <c r="V27" i="2"/>
  <c r="W27" i="2"/>
  <c r="U28" i="2"/>
  <c r="V28" i="2"/>
  <c r="W28" i="2"/>
  <c r="U29" i="2"/>
  <c r="V29" i="2"/>
  <c r="W29" i="2"/>
  <c r="U30" i="2"/>
  <c r="V30" i="2"/>
  <c r="W30" i="2"/>
  <c r="U31" i="2"/>
  <c r="V31" i="2"/>
  <c r="W31" i="2"/>
  <c r="U32" i="2"/>
  <c r="V32" i="2"/>
  <c r="W32" i="2"/>
  <c r="U33" i="2"/>
  <c r="V33" i="2"/>
  <c r="W33" i="2"/>
  <c r="U34" i="2"/>
  <c r="V34" i="2"/>
  <c r="W34" i="2"/>
  <c r="U35" i="2"/>
  <c r="V35" i="2"/>
  <c r="W35" i="2"/>
  <c r="U36" i="2"/>
  <c r="V36" i="2"/>
  <c r="W36" i="2"/>
  <c r="U37" i="2"/>
  <c r="V37" i="2"/>
  <c r="W37" i="2"/>
  <c r="U38" i="2"/>
  <c r="V38" i="2"/>
  <c r="W38" i="2"/>
  <c r="U39" i="2"/>
  <c r="V39" i="2"/>
  <c r="W39" i="2"/>
  <c r="U40" i="2"/>
  <c r="V40" i="2"/>
  <c r="W40" i="2"/>
  <c r="U41" i="2"/>
  <c r="V41" i="2"/>
  <c r="W41" i="2"/>
  <c r="U42" i="2"/>
  <c r="V42" i="2"/>
  <c r="W42" i="2"/>
  <c r="U43" i="2"/>
  <c r="V43" i="2"/>
  <c r="W43" i="2"/>
  <c r="U44" i="2"/>
  <c r="V44" i="2"/>
  <c r="W44" i="2"/>
  <c r="U45" i="2"/>
  <c r="V45" i="2"/>
  <c r="W45" i="2"/>
  <c r="U46" i="2"/>
  <c r="V46" i="2"/>
  <c r="W46" i="2"/>
  <c r="U47" i="2"/>
  <c r="V47" i="2"/>
  <c r="W47" i="2"/>
  <c r="U48" i="2"/>
  <c r="V48" i="2"/>
  <c r="W48" i="2"/>
  <c r="U49" i="2"/>
  <c r="V49" i="2"/>
  <c r="W49" i="2"/>
  <c r="U50" i="2"/>
  <c r="V50" i="2"/>
  <c r="W50" i="2"/>
  <c r="U51" i="2"/>
  <c r="V51" i="2"/>
  <c r="W51" i="2"/>
  <c r="U52" i="2"/>
  <c r="V52" i="2"/>
  <c r="W52" i="2"/>
  <c r="U53" i="2"/>
  <c r="V53" i="2"/>
  <c r="W53" i="2"/>
  <c r="U54" i="2"/>
  <c r="V54" i="2"/>
  <c r="W54" i="2"/>
  <c r="U55" i="2"/>
  <c r="V55" i="2"/>
  <c r="W55" i="2"/>
  <c r="U56" i="2"/>
  <c r="V56" i="2"/>
  <c r="W56" i="2"/>
  <c r="U57" i="2"/>
  <c r="V57" i="2"/>
  <c r="W57" i="2"/>
  <c r="U58" i="2"/>
  <c r="V58" i="2"/>
  <c r="W58" i="2"/>
  <c r="U59" i="2"/>
  <c r="V59" i="2"/>
  <c r="W59" i="2"/>
  <c r="U60" i="2"/>
  <c r="V60" i="2"/>
  <c r="W60" i="2"/>
  <c r="U61" i="2"/>
  <c r="V61" i="2"/>
  <c r="W61" i="2"/>
  <c r="U62" i="2"/>
  <c r="V62" i="2"/>
  <c r="W62" i="2"/>
  <c r="U63" i="2"/>
  <c r="V63" i="2"/>
  <c r="W63" i="2"/>
  <c r="U64" i="2"/>
  <c r="V64" i="2"/>
  <c r="W64" i="2"/>
  <c r="U65" i="2"/>
  <c r="V65" i="2"/>
  <c r="W65" i="2"/>
  <c r="U66" i="2"/>
  <c r="V66" i="2"/>
  <c r="W66" i="2"/>
  <c r="U67" i="2"/>
  <c r="V67" i="2"/>
  <c r="W67" i="2"/>
  <c r="U68" i="2"/>
  <c r="V68" i="2"/>
  <c r="W68" i="2"/>
  <c r="U69" i="2"/>
  <c r="V69" i="2"/>
  <c r="W69" i="2"/>
  <c r="U70" i="2"/>
  <c r="V70" i="2"/>
  <c r="W70" i="2"/>
  <c r="U71" i="2"/>
  <c r="V71" i="2"/>
  <c r="W71" i="2"/>
  <c r="U72" i="2"/>
  <c r="V72" i="2"/>
  <c r="W72" i="2"/>
  <c r="W4" i="2"/>
  <c r="V4" i="2"/>
  <c r="U4" i="2"/>
  <c r="R5" i="2"/>
  <c r="S5" i="2"/>
  <c r="T5" i="2"/>
  <c r="R6" i="2"/>
  <c r="S6" i="2"/>
  <c r="T6" i="2"/>
  <c r="R7" i="2"/>
  <c r="S7" i="2"/>
  <c r="T7" i="2"/>
  <c r="R8" i="2"/>
  <c r="S8" i="2"/>
  <c r="T8" i="2"/>
  <c r="R9" i="2"/>
  <c r="S9" i="2"/>
  <c r="T9" i="2"/>
  <c r="R10" i="2"/>
  <c r="S10" i="2"/>
  <c r="T10" i="2"/>
  <c r="R11" i="2"/>
  <c r="S11" i="2"/>
  <c r="T11" i="2"/>
  <c r="R12" i="2"/>
  <c r="S12" i="2"/>
  <c r="T12" i="2"/>
  <c r="R13" i="2"/>
  <c r="S13" i="2"/>
  <c r="T13" i="2"/>
  <c r="R14" i="2"/>
  <c r="S14" i="2"/>
  <c r="T14" i="2"/>
  <c r="R15" i="2"/>
  <c r="S15" i="2"/>
  <c r="T15" i="2"/>
  <c r="R16" i="2"/>
  <c r="S16" i="2"/>
  <c r="T16" i="2"/>
  <c r="R17" i="2"/>
  <c r="S17" i="2"/>
  <c r="T17" i="2"/>
  <c r="R18" i="2"/>
  <c r="S18" i="2"/>
  <c r="T18" i="2"/>
  <c r="R19" i="2"/>
  <c r="S19" i="2"/>
  <c r="T19" i="2"/>
  <c r="R20" i="2"/>
  <c r="S20" i="2"/>
  <c r="T20" i="2"/>
  <c r="R21" i="2"/>
  <c r="S21" i="2"/>
  <c r="T21" i="2"/>
  <c r="R22" i="2"/>
  <c r="S22" i="2"/>
  <c r="T22" i="2"/>
  <c r="R23" i="2"/>
  <c r="S23" i="2"/>
  <c r="T23" i="2"/>
  <c r="R24" i="2"/>
  <c r="S24" i="2"/>
  <c r="T24" i="2"/>
  <c r="R25" i="2"/>
  <c r="S25" i="2"/>
  <c r="T25" i="2"/>
  <c r="R26" i="2"/>
  <c r="S26" i="2"/>
  <c r="T26" i="2"/>
  <c r="R27" i="2"/>
  <c r="S27" i="2"/>
  <c r="T27" i="2"/>
  <c r="R28" i="2"/>
  <c r="S28" i="2"/>
  <c r="T28" i="2"/>
  <c r="R29" i="2"/>
  <c r="S29" i="2"/>
  <c r="T29" i="2"/>
  <c r="R30" i="2"/>
  <c r="S30" i="2"/>
  <c r="T30" i="2"/>
  <c r="R31" i="2"/>
  <c r="S31" i="2"/>
  <c r="T31" i="2"/>
  <c r="R32" i="2"/>
  <c r="S32" i="2"/>
  <c r="T32" i="2"/>
  <c r="R33" i="2"/>
  <c r="S33" i="2"/>
  <c r="T33" i="2"/>
  <c r="R34" i="2"/>
  <c r="S34" i="2"/>
  <c r="T34" i="2"/>
  <c r="R35" i="2"/>
  <c r="S35" i="2"/>
  <c r="T35" i="2"/>
  <c r="R36" i="2"/>
  <c r="S36" i="2"/>
  <c r="T36" i="2"/>
  <c r="R37" i="2"/>
  <c r="S37" i="2"/>
  <c r="T37" i="2"/>
  <c r="R38" i="2"/>
  <c r="S38" i="2"/>
  <c r="T38" i="2"/>
  <c r="R39" i="2"/>
  <c r="S39" i="2"/>
  <c r="T39" i="2"/>
  <c r="R40" i="2"/>
  <c r="S40" i="2"/>
  <c r="T40" i="2"/>
  <c r="R41" i="2"/>
  <c r="S41" i="2"/>
  <c r="T41" i="2"/>
  <c r="R42" i="2"/>
  <c r="S42" i="2"/>
  <c r="T42" i="2"/>
  <c r="R43" i="2"/>
  <c r="S43" i="2"/>
  <c r="T43" i="2"/>
  <c r="R44" i="2"/>
  <c r="S44" i="2"/>
  <c r="T44" i="2"/>
  <c r="R45" i="2"/>
  <c r="S45" i="2"/>
  <c r="T45" i="2"/>
  <c r="R46" i="2"/>
  <c r="S46" i="2"/>
  <c r="T46" i="2"/>
  <c r="R47" i="2"/>
  <c r="S47" i="2"/>
  <c r="T47" i="2"/>
  <c r="R48" i="2"/>
  <c r="S48" i="2"/>
  <c r="T48" i="2"/>
  <c r="R49" i="2"/>
  <c r="S49" i="2"/>
  <c r="T49" i="2"/>
  <c r="R50" i="2"/>
  <c r="S50" i="2"/>
  <c r="T50" i="2"/>
  <c r="R51" i="2"/>
  <c r="S51" i="2"/>
  <c r="T51" i="2"/>
  <c r="R52" i="2"/>
  <c r="S52" i="2"/>
  <c r="T52" i="2"/>
  <c r="R53" i="2"/>
  <c r="S53" i="2"/>
  <c r="T53" i="2"/>
  <c r="R54" i="2"/>
  <c r="S54" i="2"/>
  <c r="T54" i="2"/>
  <c r="R55" i="2"/>
  <c r="S55" i="2"/>
  <c r="T55" i="2"/>
  <c r="R56" i="2"/>
  <c r="S56" i="2"/>
  <c r="T56" i="2"/>
  <c r="R57" i="2"/>
  <c r="S57" i="2"/>
  <c r="T57" i="2"/>
  <c r="R58" i="2"/>
  <c r="S58" i="2"/>
  <c r="T58" i="2"/>
  <c r="R59" i="2"/>
  <c r="S59" i="2"/>
  <c r="T59" i="2"/>
  <c r="R60" i="2"/>
  <c r="S60" i="2"/>
  <c r="T60" i="2"/>
  <c r="R61" i="2"/>
  <c r="S61" i="2"/>
  <c r="T61" i="2"/>
  <c r="R62" i="2"/>
  <c r="S62" i="2"/>
  <c r="T62" i="2"/>
  <c r="R63" i="2"/>
  <c r="S63" i="2"/>
  <c r="T63" i="2"/>
  <c r="R64" i="2"/>
  <c r="S64" i="2"/>
  <c r="T64" i="2"/>
  <c r="R65" i="2"/>
  <c r="S65" i="2"/>
  <c r="T65" i="2"/>
  <c r="R66" i="2"/>
  <c r="S66" i="2"/>
  <c r="T66" i="2"/>
  <c r="R67" i="2"/>
  <c r="S67" i="2"/>
  <c r="T67" i="2"/>
  <c r="R68" i="2"/>
  <c r="S68" i="2"/>
  <c r="T68" i="2"/>
  <c r="R69" i="2"/>
  <c r="S69" i="2"/>
  <c r="T69" i="2"/>
  <c r="R70" i="2"/>
  <c r="S70" i="2"/>
  <c r="T70" i="2"/>
  <c r="R71" i="2"/>
  <c r="S71" i="2"/>
  <c r="T71" i="2"/>
  <c r="R72" i="2"/>
  <c r="S72" i="2"/>
  <c r="T72" i="2"/>
  <c r="T4" i="2"/>
  <c r="S4" i="2"/>
  <c r="R4" i="2"/>
  <c r="T73" i="2" l="1"/>
  <c r="T80" i="2"/>
  <c r="T79" i="2"/>
  <c r="U79" i="2"/>
  <c r="U73" i="2"/>
  <c r="U80" i="2"/>
  <c r="S80" i="2"/>
  <c r="S79" i="2"/>
  <c r="S73" i="2"/>
  <c r="R80" i="2"/>
  <c r="R73" i="2"/>
  <c r="R79" i="2"/>
  <c r="V80" i="2"/>
  <c r="V79" i="2"/>
  <c r="V73" i="2"/>
  <c r="W79" i="2"/>
  <c r="W80" i="2"/>
  <c r="W73" i="2"/>
  <c r="O5" i="2"/>
  <c r="P5" i="2"/>
  <c r="Q5" i="2"/>
  <c r="O6" i="2"/>
  <c r="P6" i="2"/>
  <c r="Q6" i="2"/>
  <c r="O7" i="2"/>
  <c r="P7" i="2"/>
  <c r="Q7" i="2"/>
  <c r="O8" i="2"/>
  <c r="P8" i="2"/>
  <c r="Q8" i="2"/>
  <c r="O9" i="2"/>
  <c r="P9" i="2"/>
  <c r="Q9" i="2"/>
  <c r="O10" i="2"/>
  <c r="P10" i="2"/>
  <c r="Q10" i="2"/>
  <c r="O11" i="2"/>
  <c r="P11" i="2"/>
  <c r="Q11" i="2"/>
  <c r="O12" i="2"/>
  <c r="P12" i="2"/>
  <c r="Q12" i="2"/>
  <c r="O13" i="2"/>
  <c r="P13" i="2"/>
  <c r="Q13" i="2"/>
  <c r="O14" i="2"/>
  <c r="P14" i="2"/>
  <c r="Q14" i="2"/>
  <c r="O15" i="2"/>
  <c r="P15" i="2"/>
  <c r="Q15" i="2"/>
  <c r="O16" i="2"/>
  <c r="P16" i="2"/>
  <c r="Q16" i="2"/>
  <c r="O17" i="2"/>
  <c r="P17" i="2"/>
  <c r="Q17" i="2"/>
  <c r="O18" i="2"/>
  <c r="P18" i="2"/>
  <c r="Q18" i="2"/>
  <c r="O19" i="2"/>
  <c r="P19" i="2"/>
  <c r="Q19" i="2"/>
  <c r="O20" i="2"/>
  <c r="P20" i="2"/>
  <c r="Q20" i="2"/>
  <c r="O21" i="2"/>
  <c r="P21" i="2"/>
  <c r="Q21" i="2"/>
  <c r="O22" i="2"/>
  <c r="P22" i="2"/>
  <c r="Q22" i="2"/>
  <c r="O23" i="2"/>
  <c r="P23" i="2"/>
  <c r="Q23" i="2"/>
  <c r="O24" i="2"/>
  <c r="P24" i="2"/>
  <c r="Q24" i="2"/>
  <c r="O25" i="2"/>
  <c r="P25" i="2"/>
  <c r="Q25" i="2"/>
  <c r="O26" i="2"/>
  <c r="P26" i="2"/>
  <c r="Q26" i="2"/>
  <c r="O27" i="2"/>
  <c r="P27" i="2"/>
  <c r="Q27" i="2"/>
  <c r="O28" i="2"/>
  <c r="P28" i="2"/>
  <c r="Q28" i="2"/>
  <c r="O29" i="2"/>
  <c r="P29" i="2"/>
  <c r="Q29" i="2"/>
  <c r="O30" i="2"/>
  <c r="P30" i="2"/>
  <c r="Q30" i="2"/>
  <c r="O31" i="2"/>
  <c r="P31" i="2"/>
  <c r="Q31" i="2"/>
  <c r="O32" i="2"/>
  <c r="P32" i="2"/>
  <c r="Q32" i="2"/>
  <c r="O33" i="2"/>
  <c r="P33" i="2"/>
  <c r="Q33" i="2"/>
  <c r="O34" i="2"/>
  <c r="P34" i="2"/>
  <c r="Q34" i="2"/>
  <c r="O35" i="2"/>
  <c r="P35" i="2"/>
  <c r="Q35" i="2"/>
  <c r="O36" i="2"/>
  <c r="P36" i="2"/>
  <c r="Q36" i="2"/>
  <c r="O37" i="2"/>
  <c r="P37" i="2"/>
  <c r="Q37" i="2"/>
  <c r="O38" i="2"/>
  <c r="P38" i="2"/>
  <c r="Q38" i="2"/>
  <c r="O39" i="2"/>
  <c r="P39" i="2"/>
  <c r="Q39" i="2"/>
  <c r="O40" i="2"/>
  <c r="P40" i="2"/>
  <c r="Q40" i="2"/>
  <c r="O41" i="2"/>
  <c r="P41" i="2"/>
  <c r="Q41" i="2"/>
  <c r="O42" i="2"/>
  <c r="P42" i="2"/>
  <c r="Q42" i="2"/>
  <c r="O43" i="2"/>
  <c r="P43" i="2"/>
  <c r="Q43" i="2"/>
  <c r="O44" i="2"/>
  <c r="P44" i="2"/>
  <c r="Q44" i="2"/>
  <c r="O45" i="2"/>
  <c r="P45" i="2"/>
  <c r="Q45" i="2"/>
  <c r="O46" i="2"/>
  <c r="P46" i="2"/>
  <c r="Q46" i="2"/>
  <c r="O47" i="2"/>
  <c r="P47" i="2"/>
  <c r="Q47" i="2"/>
  <c r="O48" i="2"/>
  <c r="P48" i="2"/>
  <c r="Q48" i="2"/>
  <c r="O49" i="2"/>
  <c r="P49" i="2"/>
  <c r="Q49" i="2"/>
  <c r="O50" i="2"/>
  <c r="P50" i="2"/>
  <c r="Q50" i="2"/>
  <c r="O51" i="2"/>
  <c r="P51" i="2"/>
  <c r="Q51" i="2"/>
  <c r="O52" i="2"/>
  <c r="P52" i="2"/>
  <c r="Q52" i="2"/>
  <c r="O53" i="2"/>
  <c r="P53" i="2"/>
  <c r="Q53" i="2"/>
  <c r="O54" i="2"/>
  <c r="P54" i="2"/>
  <c r="Q54" i="2"/>
  <c r="O55" i="2"/>
  <c r="P55" i="2"/>
  <c r="Q55" i="2"/>
  <c r="O56" i="2"/>
  <c r="P56" i="2"/>
  <c r="Q56" i="2"/>
  <c r="O57" i="2"/>
  <c r="P57" i="2"/>
  <c r="Q57" i="2"/>
  <c r="O58" i="2"/>
  <c r="P58" i="2"/>
  <c r="Q58" i="2"/>
  <c r="O59" i="2"/>
  <c r="P59" i="2"/>
  <c r="Q59" i="2"/>
  <c r="O60" i="2"/>
  <c r="P60" i="2"/>
  <c r="Q60" i="2"/>
  <c r="O61" i="2"/>
  <c r="P61" i="2"/>
  <c r="Q61" i="2"/>
  <c r="O62" i="2"/>
  <c r="P62" i="2"/>
  <c r="Q62" i="2"/>
  <c r="O63" i="2"/>
  <c r="P63" i="2"/>
  <c r="Q63" i="2"/>
  <c r="O64" i="2"/>
  <c r="P64" i="2"/>
  <c r="Q64" i="2"/>
  <c r="O65" i="2"/>
  <c r="P65" i="2"/>
  <c r="Q65" i="2"/>
  <c r="O66" i="2"/>
  <c r="P66" i="2"/>
  <c r="Q66" i="2"/>
  <c r="O67" i="2"/>
  <c r="P67" i="2"/>
  <c r="Q67" i="2"/>
  <c r="O68" i="2"/>
  <c r="P68" i="2"/>
  <c r="Q68" i="2"/>
  <c r="O69" i="2"/>
  <c r="P69" i="2"/>
  <c r="Q69" i="2"/>
  <c r="O70" i="2"/>
  <c r="P70" i="2"/>
  <c r="Q70" i="2"/>
  <c r="O71" i="2"/>
  <c r="P71" i="2"/>
  <c r="Q71" i="2"/>
  <c r="O72" i="2"/>
  <c r="P72" i="2"/>
  <c r="Q72" i="2"/>
  <c r="Q4" i="2"/>
  <c r="P4" i="2"/>
  <c r="O4" i="2"/>
  <c r="L15" i="2"/>
  <c r="M15" i="2"/>
  <c r="N15" i="2"/>
  <c r="L16" i="2"/>
  <c r="M16" i="2"/>
  <c r="N16" i="2"/>
  <c r="L17" i="2"/>
  <c r="M17" i="2"/>
  <c r="N17" i="2"/>
  <c r="L18" i="2"/>
  <c r="M18" i="2"/>
  <c r="N18" i="2"/>
  <c r="L19" i="2"/>
  <c r="M19" i="2"/>
  <c r="N19" i="2"/>
  <c r="L20" i="2"/>
  <c r="M20" i="2"/>
  <c r="N20" i="2"/>
  <c r="L21" i="2"/>
  <c r="M21" i="2"/>
  <c r="N21" i="2"/>
  <c r="L22" i="2"/>
  <c r="M22" i="2"/>
  <c r="N22" i="2"/>
  <c r="L23" i="2"/>
  <c r="M23" i="2"/>
  <c r="N23" i="2"/>
  <c r="L24" i="2"/>
  <c r="M24" i="2"/>
  <c r="N24" i="2"/>
  <c r="L25" i="2"/>
  <c r="M25" i="2"/>
  <c r="N25" i="2"/>
  <c r="L26" i="2"/>
  <c r="M26" i="2"/>
  <c r="N26" i="2"/>
  <c r="L27" i="2"/>
  <c r="M27" i="2"/>
  <c r="N27" i="2"/>
  <c r="L28" i="2"/>
  <c r="M28" i="2"/>
  <c r="N28" i="2"/>
  <c r="L29" i="2"/>
  <c r="M29" i="2"/>
  <c r="N29" i="2"/>
  <c r="L30" i="2"/>
  <c r="M30" i="2"/>
  <c r="N30" i="2"/>
  <c r="L31" i="2"/>
  <c r="M31" i="2"/>
  <c r="N31" i="2"/>
  <c r="L32" i="2"/>
  <c r="M32" i="2"/>
  <c r="N32" i="2"/>
  <c r="L33" i="2"/>
  <c r="M33" i="2"/>
  <c r="N33" i="2"/>
  <c r="L34" i="2"/>
  <c r="M34" i="2"/>
  <c r="N34" i="2"/>
  <c r="L35" i="2"/>
  <c r="M35" i="2"/>
  <c r="N35" i="2"/>
  <c r="L36" i="2"/>
  <c r="M36" i="2"/>
  <c r="N36" i="2"/>
  <c r="L37" i="2"/>
  <c r="M37" i="2"/>
  <c r="N37" i="2"/>
  <c r="L38" i="2"/>
  <c r="M38" i="2"/>
  <c r="N38" i="2"/>
  <c r="L39" i="2"/>
  <c r="M39" i="2"/>
  <c r="N39" i="2"/>
  <c r="L40" i="2"/>
  <c r="M40" i="2"/>
  <c r="N40" i="2"/>
  <c r="L41" i="2"/>
  <c r="M41" i="2"/>
  <c r="N41" i="2"/>
  <c r="L42" i="2"/>
  <c r="M42" i="2"/>
  <c r="N42" i="2"/>
  <c r="L43" i="2"/>
  <c r="M43" i="2"/>
  <c r="N43" i="2"/>
  <c r="L44" i="2"/>
  <c r="M44" i="2"/>
  <c r="N44" i="2"/>
  <c r="L45" i="2"/>
  <c r="M45" i="2"/>
  <c r="N45" i="2"/>
  <c r="L46" i="2"/>
  <c r="M46" i="2"/>
  <c r="N46" i="2"/>
  <c r="L47" i="2"/>
  <c r="M47" i="2"/>
  <c r="N47" i="2"/>
  <c r="L48" i="2"/>
  <c r="M48" i="2"/>
  <c r="N48" i="2"/>
  <c r="L49" i="2"/>
  <c r="M49" i="2"/>
  <c r="N49" i="2"/>
  <c r="L50" i="2"/>
  <c r="M50" i="2"/>
  <c r="N50" i="2"/>
  <c r="L51" i="2"/>
  <c r="M51" i="2"/>
  <c r="N51" i="2"/>
  <c r="L52" i="2"/>
  <c r="M52" i="2"/>
  <c r="N52" i="2"/>
  <c r="L53" i="2"/>
  <c r="M53" i="2"/>
  <c r="N53" i="2"/>
  <c r="L54" i="2"/>
  <c r="M54" i="2"/>
  <c r="N54" i="2"/>
  <c r="L55" i="2"/>
  <c r="M55" i="2"/>
  <c r="N55" i="2"/>
  <c r="L56" i="2"/>
  <c r="M56" i="2"/>
  <c r="N56" i="2"/>
  <c r="L57" i="2"/>
  <c r="M57" i="2"/>
  <c r="N57" i="2"/>
  <c r="L58" i="2"/>
  <c r="M58" i="2"/>
  <c r="N58" i="2"/>
  <c r="L59" i="2"/>
  <c r="M59" i="2"/>
  <c r="N59" i="2"/>
  <c r="L60" i="2"/>
  <c r="M60" i="2"/>
  <c r="N60" i="2"/>
  <c r="L61" i="2"/>
  <c r="M61" i="2"/>
  <c r="N61" i="2"/>
  <c r="L62" i="2"/>
  <c r="M62" i="2"/>
  <c r="N62" i="2"/>
  <c r="L63" i="2"/>
  <c r="M63" i="2"/>
  <c r="N63" i="2"/>
  <c r="L64" i="2"/>
  <c r="M64" i="2"/>
  <c r="N64" i="2"/>
  <c r="L65" i="2"/>
  <c r="M65" i="2"/>
  <c r="N65" i="2"/>
  <c r="L66" i="2"/>
  <c r="M66" i="2"/>
  <c r="N66" i="2"/>
  <c r="L67" i="2"/>
  <c r="M67" i="2"/>
  <c r="N67" i="2"/>
  <c r="L68" i="2"/>
  <c r="M68" i="2"/>
  <c r="N68" i="2"/>
  <c r="L69" i="2"/>
  <c r="M69" i="2"/>
  <c r="N69" i="2"/>
  <c r="L70" i="2"/>
  <c r="M70" i="2"/>
  <c r="N70" i="2"/>
  <c r="L71" i="2"/>
  <c r="M71" i="2"/>
  <c r="N71" i="2"/>
  <c r="L72" i="2"/>
  <c r="M72" i="2"/>
  <c r="N72" i="2"/>
  <c r="M5" i="2"/>
  <c r="N5" i="2"/>
  <c r="M6" i="2"/>
  <c r="N6" i="2"/>
  <c r="M7" i="2"/>
  <c r="N7" i="2"/>
  <c r="M8" i="2"/>
  <c r="N8" i="2"/>
  <c r="M9" i="2"/>
  <c r="N9" i="2"/>
  <c r="M10" i="2"/>
  <c r="N10" i="2"/>
  <c r="M11" i="2"/>
  <c r="N11" i="2"/>
  <c r="M12" i="2"/>
  <c r="N12" i="2"/>
  <c r="M13" i="2"/>
  <c r="N13" i="2"/>
  <c r="M14" i="2"/>
  <c r="N14" i="2"/>
  <c r="N4" i="2"/>
  <c r="M4" i="2"/>
  <c r="L5" i="2"/>
  <c r="L6" i="2"/>
  <c r="L7" i="2"/>
  <c r="L8" i="2"/>
  <c r="L9" i="2"/>
  <c r="L10" i="2"/>
  <c r="L11" i="2"/>
  <c r="L12" i="2"/>
  <c r="L13" i="2"/>
  <c r="L14" i="2"/>
  <c r="L4" i="2"/>
  <c r="L73" i="2" l="1"/>
  <c r="L80" i="2"/>
  <c r="L79" i="2"/>
  <c r="N80" i="2"/>
  <c r="N79" i="2"/>
  <c r="N73" i="2"/>
  <c r="P73" i="2"/>
  <c r="P80" i="2"/>
  <c r="P79" i="2"/>
  <c r="Q79" i="2"/>
  <c r="Q73" i="2"/>
  <c r="Q80" i="2"/>
  <c r="M79" i="2"/>
  <c r="M73" i="2"/>
  <c r="M80" i="2"/>
  <c r="O79" i="2"/>
  <c r="O80" i="2"/>
  <c r="O73" i="2"/>
</calcChain>
</file>

<file path=xl/sharedStrings.xml><?xml version="1.0" encoding="utf-8"?>
<sst xmlns="http://schemas.openxmlformats.org/spreadsheetml/2006/main" count="350" uniqueCount="132">
  <si>
    <t>Attribute Uncertainty</t>
  </si>
  <si>
    <t>Simple Area</t>
  </si>
  <si>
    <t>constant</t>
  </si>
  <si>
    <t>proportion of attribute value</t>
  </si>
  <si>
    <t>sPs = c</t>
  </si>
  <si>
    <t>Binary Weighting</t>
  </si>
  <si>
    <t>Area Uncertainty</t>
  </si>
  <si>
    <t>ID</t>
  </si>
  <si>
    <t>Source</t>
  </si>
  <si>
    <t>Bezirk</t>
  </si>
  <si>
    <t>Elberfeld</t>
  </si>
  <si>
    <t>Elberfeld West</t>
  </si>
  <si>
    <t>Uellendahl-Katernberg</t>
  </si>
  <si>
    <t>Vohwinkel</t>
  </si>
  <si>
    <t>Cronenberg</t>
  </si>
  <si>
    <t>Barmen</t>
  </si>
  <si>
    <t>Oberbarmen</t>
  </si>
  <si>
    <t>Heckinghausen</t>
  </si>
  <si>
    <t>Langerfeld-Beyenburg</t>
  </si>
  <si>
    <t>Ronsdorf</t>
  </si>
  <si>
    <t>As = Bezirk_Flaeche</t>
  </si>
  <si>
    <t>Ps = Bezirk_Beschaeftigte</t>
  </si>
  <si>
    <t>Target</t>
  </si>
  <si>
    <t>Quartier_ID</t>
  </si>
  <si>
    <t>Quartier</t>
  </si>
  <si>
    <t>Nordstadt</t>
  </si>
  <si>
    <t>Ostersbaum</t>
  </si>
  <si>
    <t>Südstadt</t>
  </si>
  <si>
    <t>Grifflenberg</t>
  </si>
  <si>
    <t>Friedrichsberg</t>
  </si>
  <si>
    <t>Sonnborn</t>
  </si>
  <si>
    <t>Varresbeck</t>
  </si>
  <si>
    <t>Nützenberg</t>
  </si>
  <si>
    <t>Brill</t>
  </si>
  <si>
    <t>Arrenberg</t>
  </si>
  <si>
    <t>Zoo</t>
  </si>
  <si>
    <t>Buchenhofen</t>
  </si>
  <si>
    <t>Uellendahl-West</t>
  </si>
  <si>
    <t>Uellendahl-Ost</t>
  </si>
  <si>
    <t>Dönberg</t>
  </si>
  <si>
    <t>Nevigeser Str</t>
  </si>
  <si>
    <t>Beek</t>
  </si>
  <si>
    <t>Eckbusch</t>
  </si>
  <si>
    <t>Siebeneick</t>
  </si>
  <si>
    <t>Vohwinkel-Mitte</t>
  </si>
  <si>
    <t>Osterholz</t>
  </si>
  <si>
    <t>Tesche</t>
  </si>
  <si>
    <t>Schöller-Dornap</t>
  </si>
  <si>
    <t>Lüntenbeck</t>
  </si>
  <si>
    <t>Industriestr.</t>
  </si>
  <si>
    <t>Westring</t>
  </si>
  <si>
    <t>Höhe</t>
  </si>
  <si>
    <t>Schrödersbusch</t>
  </si>
  <si>
    <t>Küllenhahn</t>
  </si>
  <si>
    <t>Hahnerberg</t>
  </si>
  <si>
    <t>Cronenfeld</t>
  </si>
  <si>
    <t>Berghausen</t>
  </si>
  <si>
    <t>Sudberg</t>
  </si>
  <si>
    <t>Kohlfurth</t>
  </si>
  <si>
    <t>Barmen-Mitte</t>
  </si>
  <si>
    <t>Fr.-Engels-Allee</t>
  </si>
  <si>
    <t>Loh</t>
  </si>
  <si>
    <t>Clausen</t>
  </si>
  <si>
    <t>Rott</t>
  </si>
  <si>
    <t>Sedansberg</t>
  </si>
  <si>
    <t>Hatzfeld</t>
  </si>
  <si>
    <t>Kothen</t>
  </si>
  <si>
    <t>Hesselnberg</t>
  </si>
  <si>
    <t>Lichtenplatz</t>
  </si>
  <si>
    <t>Oberbarmen-Schwarzbach</t>
  </si>
  <si>
    <t>Wichlinghausen-SÃ¼d</t>
  </si>
  <si>
    <t>Wichlinghausen-Nord</t>
  </si>
  <si>
    <t>Nächstebreck-Ost</t>
  </si>
  <si>
    <t>Nächstebreck-West</t>
  </si>
  <si>
    <t>Heidt</t>
  </si>
  <si>
    <t>Hammesberg</t>
  </si>
  <si>
    <t>Langerfeld-Mitte</t>
  </si>
  <si>
    <t>Rauental</t>
  </si>
  <si>
    <t>Jesinghauser Str.</t>
  </si>
  <si>
    <t>Hilgershöhe</t>
  </si>
  <si>
    <t>Löhrerlen</t>
  </si>
  <si>
    <t>Fleute</t>
  </si>
  <si>
    <t>Ehrenberg</t>
  </si>
  <si>
    <t>Beyenburg-Mitte</t>
  </si>
  <si>
    <t>Herbringhausen</t>
  </si>
  <si>
    <t>Ronsdorf-Mitte/Nord</t>
  </si>
  <si>
    <t>Blombach-Lohsiepen</t>
  </si>
  <si>
    <t>Rehsiepen</t>
  </si>
  <si>
    <t>Schenkstr.</t>
  </si>
  <si>
    <t>Blutfinke</t>
  </si>
  <si>
    <t>Erbschlö-Linde</t>
  </si>
  <si>
    <t>Ast = Quartier_Flaeche</t>
  </si>
  <si>
    <t>w = Bevoelkerung</t>
  </si>
  <si>
    <t>Pt = Beschaeftigte</t>
  </si>
  <si>
    <t>sPs/sA</t>
  </si>
  <si>
    <t>Asc = Bezirk_maskiert_Flaeche</t>
  </si>
  <si>
    <t>Asct = Quartier_maskiert_Flaeche</t>
  </si>
  <si>
    <t>c</t>
  </si>
  <si>
    <t>p%</t>
  </si>
  <si>
    <t>as%</t>
  </si>
  <si>
    <t>a%*As</t>
  </si>
  <si>
    <t>a%*Ast</t>
  </si>
  <si>
    <t>As_BeFl</t>
  </si>
  <si>
    <t>Asc_BeFlmas</t>
  </si>
  <si>
    <t>Ps_BeBesch</t>
  </si>
  <si>
    <t>Ast_QuFl</t>
  </si>
  <si>
    <t>Asct_QuFlmas</t>
  </si>
  <si>
    <t>w_Bev</t>
  </si>
  <si>
    <t>Pt_Besch</t>
  </si>
  <si>
    <t>AttrUnc_SA_c</t>
  </si>
  <si>
    <t>AttrUnc_SA_p</t>
  </si>
  <si>
    <t>AttrUnc_SA_as</t>
  </si>
  <si>
    <t>AttrUnc_BW_c</t>
  </si>
  <si>
    <t>AttrUnc_BW_p</t>
  </si>
  <si>
    <t>AttrUnc_BW_as</t>
  </si>
  <si>
    <t>AreaUnc_SA_c</t>
  </si>
  <si>
    <t>AreaUnc_SA_as</t>
  </si>
  <si>
    <t>AreaUnc_SA_ast</t>
  </si>
  <si>
    <t>AreaUnc_BW_c</t>
  </si>
  <si>
    <t>AreaUnc_BW_as</t>
  </si>
  <si>
    <t>AreaUnc_BW_ast</t>
  </si>
  <si>
    <t>proportion of resulting area</t>
  </si>
  <si>
    <t>proportion of source area</t>
  </si>
  <si>
    <t>Simple Area Weighting</t>
  </si>
  <si>
    <t>Binary Dasymetric Weighting</t>
  </si>
  <si>
    <t>masked values</t>
  </si>
  <si>
    <t>sPs = p% * Ps</t>
  </si>
  <si>
    <t>sPs = a% * As</t>
  </si>
  <si>
    <t>sPs = a% * Ast</t>
  </si>
  <si>
    <t>Attribute</t>
  </si>
  <si>
    <t>Uncertainty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</si>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</sst>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0" fillId="0" borderId="0" xfId="0" applyBorder="1"/>
    <xf numFmtId="0" fontId="0" fillId="2" borderId="1" xfId="0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2" borderId="5" xfId="0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0" fillId="2" borderId="7" xfId="0" applyFill="1" applyBorder="1" applyAlignment="1">
      <alignment vertical="center" wrapText="1"/>
    </xf>
    <xf numFmtId="3" fontId="0" fillId="0" borderId="8" xfId="0" applyNumberFormat="1" applyBorder="1" applyAlignment="1">
      <alignment vertical="center" wrapText="1"/>
    </xf>
    <xf numFmtId="3" fontId="0" fillId="3" borderId="8" xfId="0" applyNumberFormat="1" applyFill="1" applyBorder="1" applyAlignment="1">
      <alignment vertical="center" wrapText="1"/>
    </xf>
    <xf numFmtId="0" fontId="0" fillId="2" borderId="9" xfId="0" applyFill="1" applyBorder="1" applyAlignment="1">
      <alignment vertical="center" wrapText="1"/>
    </xf>
    <xf numFmtId="0" fontId="0" fillId="2" borderId="10" xfId="0" applyFill="1" applyBorder="1" applyAlignment="1">
      <alignment vertical="center" wrapText="1"/>
    </xf>
    <xf numFmtId="3" fontId="0" fillId="0" borderId="3" xfId="0" applyNumberFormat="1" applyBorder="1" applyAlignment="1">
      <alignment vertical="center" wrapText="1"/>
    </xf>
    <xf numFmtId="3" fontId="0" fillId="3" borderId="3" xfId="0" applyNumberFormat="1" applyFill="1" applyBorder="1" applyAlignment="1">
      <alignment vertical="center" wrapText="1"/>
    </xf>
    <xf numFmtId="0" fontId="0" fillId="2" borderId="11" xfId="0" applyFill="1" applyBorder="1" applyAlignment="1">
      <alignment vertical="center" wrapText="1"/>
    </xf>
    <xf numFmtId="0" fontId="0" fillId="2" borderId="12" xfId="0" applyFill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3" borderId="8" xfId="0" applyFill="1" applyBorder="1" applyAlignment="1">
      <alignment vertical="center" wrapText="1"/>
    </xf>
    <xf numFmtId="0" fontId="0" fillId="4" borderId="10" xfId="0" applyFill="1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0" fillId="2" borderId="0" xfId="0" applyFill="1"/>
    <xf numFmtId="3" fontId="0" fillId="0" borderId="8" xfId="0" applyNumberFormat="1" applyFill="1" applyBorder="1" applyAlignment="1">
      <alignment vertical="center" wrapText="1"/>
    </xf>
    <xf numFmtId="0" fontId="0" fillId="0" borderId="13" xfId="0" applyBorder="1"/>
    <xf numFmtId="0" fontId="0" fillId="2" borderId="14" xfId="0" applyFill="1" applyBorder="1" applyAlignment="1">
      <alignment vertical="center" wrapText="1"/>
    </xf>
    <xf numFmtId="0" fontId="0" fillId="0" borderId="15" xfId="0" applyBorder="1"/>
    <xf numFmtId="0" fontId="0" fillId="2" borderId="16" xfId="0" applyFill="1" applyBorder="1"/>
    <xf numFmtId="0" fontId="0" fillId="2" borderId="20" xfId="0" applyFill="1" applyBorder="1"/>
    <xf numFmtId="0" fontId="0" fillId="3" borderId="13" xfId="0" applyFill="1" applyBorder="1"/>
    <xf numFmtId="0" fontId="0" fillId="3" borderId="15" xfId="0" applyFill="1" applyBorder="1"/>
    <xf numFmtId="0" fontId="0" fillId="5" borderId="21" xfId="0" applyFill="1" applyBorder="1"/>
    <xf numFmtId="0" fontId="0" fillId="6" borderId="21" xfId="0" applyFill="1" applyBorder="1"/>
    <xf numFmtId="0" fontId="0" fillId="7" borderId="21" xfId="0" applyFill="1" applyBorder="1"/>
    <xf numFmtId="0" fontId="0" fillId="8" borderId="21" xfId="0" applyFill="1" applyBorder="1"/>
    <xf numFmtId="0" fontId="0" fillId="9" borderId="21" xfId="0" applyFill="1" applyBorder="1"/>
    <xf numFmtId="0" fontId="0" fillId="10" borderId="21" xfId="0" applyFill="1" applyBorder="1"/>
    <xf numFmtId="0" fontId="0" fillId="0" borderId="0" xfId="0" applyFill="1"/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11" borderId="0" xfId="0" applyFill="1"/>
    <xf numFmtId="0" fontId="2" fillId="0" borderId="0" xfId="0" applyFont="1" applyFill="1"/>
    <xf numFmtId="0" fontId="0" fillId="2" borderId="18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228600</xdr:colOff>
      <xdr:row>6</xdr:row>
      <xdr:rowOff>28575</xdr:rowOff>
    </xdr:from>
    <xdr:ext cx="1590675" cy="3704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/>
            <xdr:cNvSpPr txBox="1"/>
          </xdr:nvSpPr>
          <xdr:spPr>
            <a:xfrm>
              <a:off x="4572000" y="1228725"/>
              <a:ext cx="1590675" cy="370423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𝐴𝑠𝑡</m:t>
                        </m:r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𝐴𝑠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∗</m:t>
                    </m:r>
                    <m:f>
                      <m:f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100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𝑃𝑠</m:t>
                    </m:r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feld 1"/>
            <xdr:cNvSpPr txBox="1"/>
          </xdr:nvSpPr>
          <xdr:spPr>
            <a:xfrm>
              <a:off x="4572000" y="1228725"/>
              <a:ext cx="1590675" cy="370423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𝐴𝑠𝑡/𝐴𝑠∗𝑝/100∗𝑃𝑠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2</xdr:col>
      <xdr:colOff>95250</xdr:colOff>
      <xdr:row>9</xdr:row>
      <xdr:rowOff>38101</xdr:rowOff>
    </xdr:from>
    <xdr:ext cx="1666874" cy="3619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/>
            <xdr:cNvSpPr txBox="1"/>
          </xdr:nvSpPr>
          <xdr:spPr>
            <a:xfrm>
              <a:off x="4438650" y="1857376"/>
              <a:ext cx="1666874" cy="361949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100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𝐴𝑠𝑡</m:t>
                    </m:r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4438650" y="1857376"/>
              <a:ext cx="1666874" cy="361949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𝑎/100∗𝐴𝑠𝑡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4</xdr:col>
      <xdr:colOff>371475</xdr:colOff>
      <xdr:row>6</xdr:row>
      <xdr:rowOff>19050</xdr:rowOff>
    </xdr:from>
    <xdr:ext cx="1628774" cy="3704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/>
            <xdr:cNvSpPr txBox="1"/>
          </xdr:nvSpPr>
          <xdr:spPr>
            <a:xfrm>
              <a:off x="6943725" y="1219200"/>
              <a:ext cx="1628774" cy="370423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𝐴𝑠𝑐𝑡</m:t>
                        </m:r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𝐴𝑠𝑐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∗</m:t>
                    </m:r>
                    <m:f>
                      <m:f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100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𝑃𝑠</m:t>
                    </m:r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6943725" y="1219200"/>
              <a:ext cx="1628774" cy="370423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𝐴𝑠𝑐𝑡/𝐴𝑠𝑐∗𝑝/100∗𝑃𝑠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2</xdr:col>
      <xdr:colOff>419100</xdr:colOff>
      <xdr:row>3</xdr:row>
      <xdr:rowOff>28575</xdr:rowOff>
    </xdr:from>
    <xdr:ext cx="1181100" cy="3608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feld 4"/>
            <xdr:cNvSpPr txBox="1"/>
          </xdr:nvSpPr>
          <xdr:spPr>
            <a:xfrm>
              <a:off x="4762500" y="647700"/>
              <a:ext cx="1181100" cy="360898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𝐴𝑠𝑡</m:t>
                        </m:r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𝐴𝑠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𝑐</m:t>
                    </m:r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5" name="Textfeld 4"/>
            <xdr:cNvSpPr txBox="1"/>
          </xdr:nvSpPr>
          <xdr:spPr>
            <a:xfrm>
              <a:off x="4762500" y="647700"/>
              <a:ext cx="1181100" cy="360898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𝐴𝑠𝑡/𝐴𝑠∗𝑐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4</xdr:col>
      <xdr:colOff>685801</xdr:colOff>
      <xdr:row>3</xdr:row>
      <xdr:rowOff>28575</xdr:rowOff>
    </xdr:from>
    <xdr:ext cx="923924" cy="3799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/>
            <xdr:cNvSpPr txBox="1"/>
          </xdr:nvSpPr>
          <xdr:spPr>
            <a:xfrm>
              <a:off x="7258051" y="647700"/>
              <a:ext cx="923924" cy="379948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𝐴𝑠𝑐𝑡</m:t>
                        </m:r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𝐴𝑠𝑐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𝑐</m:t>
                    </m:r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7258051" y="647700"/>
              <a:ext cx="923924" cy="379948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𝐴𝑠𝑐𝑡/𝐴𝑠𝑐∗𝑐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4</xdr:col>
      <xdr:colOff>400050</xdr:colOff>
      <xdr:row>9</xdr:row>
      <xdr:rowOff>57151</xdr:rowOff>
    </xdr:from>
    <xdr:ext cx="1495426" cy="3619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feld 6"/>
            <xdr:cNvSpPr txBox="1"/>
          </xdr:nvSpPr>
          <xdr:spPr>
            <a:xfrm>
              <a:off x="6972300" y="1876426"/>
              <a:ext cx="1495426" cy="361949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100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𝐴𝑠𝑐𝑡</m:t>
                    </m:r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7" name="Textfeld 6"/>
            <xdr:cNvSpPr txBox="1"/>
          </xdr:nvSpPr>
          <xdr:spPr>
            <a:xfrm>
              <a:off x="6972300" y="1876426"/>
              <a:ext cx="1495426" cy="361949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𝑎/100∗𝐴𝑠𝑐𝑡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1266825</xdr:colOff>
      <xdr:row>30</xdr:row>
      <xdr:rowOff>166687</xdr:rowOff>
    </xdr:from>
    <xdr:ext cx="65" cy="172227"/>
    <xdr:sp macro="" textlink="">
      <xdr:nvSpPr>
        <xdr:cNvPr id="8" name="Textfeld 7"/>
        <xdr:cNvSpPr txBox="1"/>
      </xdr:nvSpPr>
      <xdr:spPr>
        <a:xfrm>
          <a:off x="13477875" y="40719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</xdr:col>
      <xdr:colOff>371475</xdr:colOff>
      <xdr:row>13</xdr:row>
      <xdr:rowOff>14287</xdr:rowOff>
    </xdr:from>
    <xdr:ext cx="1473417" cy="6365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feld 8"/>
            <xdr:cNvSpPr txBox="1"/>
          </xdr:nvSpPr>
          <xdr:spPr>
            <a:xfrm>
              <a:off x="4467225" y="2700337"/>
              <a:ext cx="1473417" cy="636521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DE" sz="1400" b="0" i="1">
                            <a:latin typeface="Cambria Math" panose="02040503050406030204" pitchFamily="18" charset="0"/>
                          </a:rPr>
                          <m:t>𝑃𝑠</m:t>
                        </m:r>
                      </m:num>
                      <m:den>
                        <m:r>
                          <a:rPr lang="de-DE" sz="1400" b="0" i="1">
                            <a:latin typeface="Cambria Math" panose="02040503050406030204" pitchFamily="18" charset="0"/>
                          </a:rPr>
                          <m:t>𝐴𝑠</m:t>
                        </m:r>
                      </m:den>
                    </m:f>
                    <m:r>
                      <a:rPr lang="de-DE" sz="14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de-DE" sz="1400" b="0" i="1">
                        <a:latin typeface="Cambria Math" panose="02040503050406030204" pitchFamily="18" charset="0"/>
                      </a:rPr>
                      <m:t>𝑐</m:t>
                    </m:r>
                    <m:r>
                      <a:rPr lang="de-DE" sz="1400" b="0" i="1">
                        <a:latin typeface="Cambria Math" panose="02040503050406030204" pitchFamily="18" charset="0"/>
                      </a:rPr>
                      <m:t>∗</m:t>
                    </m:r>
                    <m:rad>
                      <m:radPr>
                        <m:degHide m:val="on"/>
                        <m:ctrlPr>
                          <a:rPr lang="de-DE" sz="14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de-DE" sz="1400" b="0" i="1">
                            <a:latin typeface="Cambria Math" panose="02040503050406030204" pitchFamily="18" charset="0"/>
                          </a:rPr>
                          <m:t>1+</m:t>
                        </m:r>
                        <m:f>
                          <m:fPr>
                            <m:ctrlPr>
                              <a:rPr lang="de-DE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de-DE" sz="14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de-DE" sz="1400" b="0" i="1">
                                    <a:latin typeface="Cambria Math" panose="02040503050406030204" pitchFamily="18" charset="0"/>
                                  </a:rPr>
                                  <m:t>𝐴𝑠𝑡</m:t>
                                </m:r>
                              </m:e>
                              <m:sup>
                                <m:r>
                                  <a:rPr lang="de-DE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sSup>
                              <m:sSupPr>
                                <m:ctrlPr>
                                  <a:rPr lang="de-DE" sz="14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de-DE" sz="1400" b="0" i="1">
                                    <a:latin typeface="Cambria Math" panose="02040503050406030204" pitchFamily="18" charset="0"/>
                                  </a:rPr>
                                  <m:t>𝐴𝑠</m:t>
                                </m:r>
                              </m:e>
                              <m:sup>
                                <m:r>
                                  <a:rPr lang="de-DE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den>
                        </m:f>
                      </m:e>
                    </m:rad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9" name="Textfeld 8"/>
            <xdr:cNvSpPr txBox="1"/>
          </xdr:nvSpPr>
          <xdr:spPr>
            <a:xfrm>
              <a:off x="4467225" y="2700337"/>
              <a:ext cx="1473417" cy="636521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400" b="0" i="0">
                  <a:latin typeface="Cambria Math" panose="02040503050406030204" pitchFamily="18" charset="0"/>
                </a:rPr>
                <a:t>𝑃𝑠/𝐴𝑠∗𝑐∗√(1+〖𝐴𝑠𝑡〗^2/〖𝐴𝑠〗^2 )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2</xdr:col>
      <xdr:colOff>295275</xdr:colOff>
      <xdr:row>21</xdr:row>
      <xdr:rowOff>71437</xdr:rowOff>
    </xdr:from>
    <xdr:ext cx="1527469" cy="4033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feld 9"/>
            <xdr:cNvSpPr txBox="1"/>
          </xdr:nvSpPr>
          <xdr:spPr>
            <a:xfrm>
              <a:off x="3838575" y="4519612"/>
              <a:ext cx="1527469" cy="403380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DE" sz="1400" b="0" i="1">
                            <a:latin typeface="Cambria Math" panose="02040503050406030204" pitchFamily="18" charset="0"/>
                          </a:rPr>
                          <m:t>𝑃𝑠</m:t>
                        </m:r>
                      </m:num>
                      <m:den>
                        <m:r>
                          <a:rPr lang="de-DE" sz="1400" b="0" i="1">
                            <a:latin typeface="Cambria Math" panose="02040503050406030204" pitchFamily="18" charset="0"/>
                          </a:rPr>
                          <m:t>𝐴𝑠</m:t>
                        </m:r>
                      </m:den>
                    </m:f>
                    <m:r>
                      <a:rPr lang="de-DE" sz="1400" b="0" i="1">
                        <a:latin typeface="Cambria Math" panose="02040503050406030204" pitchFamily="18" charset="0"/>
                      </a:rPr>
                      <m:t>∗</m:t>
                    </m:r>
                    <m:f>
                      <m:fPr>
                        <m:ctrlPr>
                          <a:rPr lang="de-DE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DE" sz="1400" b="0" i="1">
                            <a:latin typeface="Cambria Math" panose="02040503050406030204" pitchFamily="18" charset="0"/>
                          </a:rPr>
                          <m:t>𝑎</m:t>
                        </m:r>
                      </m:num>
                      <m:den>
                        <m:r>
                          <a:rPr lang="de-DE" sz="1400" b="0" i="1">
                            <a:latin typeface="Cambria Math" panose="02040503050406030204" pitchFamily="18" charset="0"/>
                          </a:rPr>
                          <m:t>100</m:t>
                        </m:r>
                      </m:den>
                    </m:f>
                    <m:r>
                      <a:rPr lang="de-DE" sz="1400" b="0" i="1">
                        <a:latin typeface="Cambria Math" panose="02040503050406030204" pitchFamily="18" charset="0"/>
                      </a:rPr>
                      <m:t>∗</m:t>
                    </m:r>
                    <m:rad>
                      <m:radPr>
                        <m:degHide m:val="on"/>
                        <m:ctrlPr>
                          <a:rPr lang="de-DE" sz="14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de-DE" sz="14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</m:rad>
                    <m:r>
                      <a:rPr lang="de-DE" sz="14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de-DE" sz="1400" b="0" i="1">
                        <a:latin typeface="Cambria Math" panose="02040503050406030204" pitchFamily="18" charset="0"/>
                      </a:rPr>
                      <m:t>𝐴𝑠𝑡</m:t>
                    </m:r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10" name="Textfeld 9"/>
            <xdr:cNvSpPr txBox="1"/>
          </xdr:nvSpPr>
          <xdr:spPr>
            <a:xfrm>
              <a:off x="3838575" y="4519612"/>
              <a:ext cx="1527469" cy="403380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400" b="0" i="0">
                  <a:latin typeface="Cambria Math" panose="02040503050406030204" pitchFamily="18" charset="0"/>
                </a:rPr>
                <a:t>𝑃𝑠/𝐴𝑠∗𝑎/100∗√2∗𝐴𝑠𝑡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4</xdr:col>
      <xdr:colOff>361950</xdr:colOff>
      <xdr:row>13</xdr:row>
      <xdr:rowOff>4762</xdr:rowOff>
    </xdr:from>
    <xdr:ext cx="1640642" cy="6365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feld 10"/>
            <xdr:cNvSpPr txBox="1"/>
          </xdr:nvSpPr>
          <xdr:spPr>
            <a:xfrm>
              <a:off x="6686550" y="2690812"/>
              <a:ext cx="1640642" cy="636521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DE" sz="1400" b="0" i="1">
                            <a:latin typeface="Cambria Math" panose="02040503050406030204" pitchFamily="18" charset="0"/>
                          </a:rPr>
                          <m:t>𝑃𝑠</m:t>
                        </m:r>
                      </m:num>
                      <m:den>
                        <m:r>
                          <a:rPr lang="de-DE" sz="1400" b="0" i="1">
                            <a:latin typeface="Cambria Math" panose="02040503050406030204" pitchFamily="18" charset="0"/>
                          </a:rPr>
                          <m:t>𝐴𝑠𝑐</m:t>
                        </m:r>
                      </m:den>
                    </m:f>
                    <m:r>
                      <a:rPr lang="de-DE" sz="14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de-DE" sz="1400" b="0" i="1">
                        <a:latin typeface="Cambria Math" panose="02040503050406030204" pitchFamily="18" charset="0"/>
                      </a:rPr>
                      <m:t>𝑐</m:t>
                    </m:r>
                    <m:r>
                      <a:rPr lang="de-DE" sz="1400" b="0" i="1">
                        <a:latin typeface="Cambria Math" panose="02040503050406030204" pitchFamily="18" charset="0"/>
                      </a:rPr>
                      <m:t>∗</m:t>
                    </m:r>
                    <m:rad>
                      <m:radPr>
                        <m:degHide m:val="on"/>
                        <m:ctrlPr>
                          <a:rPr lang="de-DE" sz="14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de-DE" sz="1400" b="0" i="1">
                            <a:latin typeface="Cambria Math" panose="02040503050406030204" pitchFamily="18" charset="0"/>
                          </a:rPr>
                          <m:t>1+</m:t>
                        </m:r>
                        <m:f>
                          <m:fPr>
                            <m:ctrlPr>
                              <a:rPr lang="de-DE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de-DE" sz="14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de-DE" sz="1400" b="0" i="1">
                                    <a:latin typeface="Cambria Math" panose="02040503050406030204" pitchFamily="18" charset="0"/>
                                  </a:rPr>
                                  <m:t>𝐴𝑠𝑐𝑡</m:t>
                                </m:r>
                              </m:e>
                              <m:sup>
                                <m:r>
                                  <a:rPr lang="de-DE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sSup>
                              <m:sSupPr>
                                <m:ctrlPr>
                                  <a:rPr lang="de-DE" sz="14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de-DE" sz="1400" b="0" i="1">
                                    <a:latin typeface="Cambria Math" panose="02040503050406030204" pitchFamily="18" charset="0"/>
                                  </a:rPr>
                                  <m:t>𝐴𝑠𝑐</m:t>
                                </m:r>
                              </m:e>
                              <m:sup>
                                <m:r>
                                  <a:rPr lang="de-DE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den>
                        </m:f>
                      </m:e>
                    </m:rad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11" name="Textfeld 10"/>
            <xdr:cNvSpPr txBox="1"/>
          </xdr:nvSpPr>
          <xdr:spPr>
            <a:xfrm>
              <a:off x="6686550" y="2690812"/>
              <a:ext cx="1640642" cy="636521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400" b="0" i="0">
                  <a:latin typeface="Cambria Math" panose="02040503050406030204" pitchFamily="18" charset="0"/>
                </a:rPr>
                <a:t>𝑃𝑠/𝐴𝑠𝑐∗𝑐∗√(1+〖𝐴𝑠𝑐𝑡〗^2/〖𝐴𝑠𝑐〗^2 )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4</xdr:col>
      <xdr:colOff>190500</xdr:colOff>
      <xdr:row>17</xdr:row>
      <xdr:rowOff>80962</xdr:rowOff>
    </xdr:from>
    <xdr:ext cx="2118400" cy="4033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feld 11"/>
            <xdr:cNvSpPr txBox="1"/>
          </xdr:nvSpPr>
          <xdr:spPr>
            <a:xfrm>
              <a:off x="6515100" y="3671887"/>
              <a:ext cx="2118400" cy="403380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DE" sz="1400" b="0" i="1">
                            <a:latin typeface="Cambria Math" panose="02040503050406030204" pitchFamily="18" charset="0"/>
                          </a:rPr>
                          <m:t>𝑃𝑠</m:t>
                        </m:r>
                      </m:num>
                      <m:den>
                        <m:r>
                          <a:rPr lang="de-DE" sz="1400" b="0" i="1">
                            <a:latin typeface="Cambria Math" panose="02040503050406030204" pitchFamily="18" charset="0"/>
                          </a:rPr>
                          <m:t>𝐴𝑠𝑐</m:t>
                        </m:r>
                      </m:den>
                    </m:f>
                    <m:r>
                      <a:rPr lang="de-DE" sz="1400" b="0" i="1">
                        <a:latin typeface="Cambria Math" panose="02040503050406030204" pitchFamily="18" charset="0"/>
                      </a:rPr>
                      <m:t>∗</m:t>
                    </m:r>
                    <m:f>
                      <m:fPr>
                        <m:ctrlPr>
                          <a:rPr lang="de-DE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DE" sz="1400" b="0" i="1">
                            <a:latin typeface="Cambria Math" panose="02040503050406030204" pitchFamily="18" charset="0"/>
                          </a:rPr>
                          <m:t>𝑎</m:t>
                        </m:r>
                      </m:num>
                      <m:den>
                        <m:r>
                          <a:rPr lang="de-DE" sz="1400" b="0" i="1">
                            <a:latin typeface="Cambria Math" panose="02040503050406030204" pitchFamily="18" charset="0"/>
                          </a:rPr>
                          <m:t>100</m:t>
                        </m:r>
                      </m:den>
                    </m:f>
                    <m:r>
                      <a:rPr lang="de-DE" sz="1400" b="0" i="1">
                        <a:latin typeface="Cambria Math" panose="02040503050406030204" pitchFamily="18" charset="0"/>
                      </a:rPr>
                      <m:t>∗</m:t>
                    </m:r>
                    <m:rad>
                      <m:radPr>
                        <m:degHide m:val="on"/>
                        <m:ctrlPr>
                          <a:rPr lang="de-DE" sz="14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de-DE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de-DE" sz="1400" b="0" i="1">
                                <a:latin typeface="Cambria Math" panose="02040503050406030204" pitchFamily="18" charset="0"/>
                              </a:rPr>
                              <m:t>𝐴𝑠𝑐</m:t>
                            </m:r>
                          </m:e>
                          <m:sup>
                            <m:r>
                              <a:rPr lang="de-DE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de-DE" sz="14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de-DE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de-DE" sz="1400" b="0" i="1">
                                <a:latin typeface="Cambria Math" panose="02040503050406030204" pitchFamily="18" charset="0"/>
                              </a:rPr>
                              <m:t>𝐴𝑠𝑐𝑡</m:t>
                            </m:r>
                          </m:e>
                          <m:sup>
                            <m:r>
                              <a:rPr lang="de-DE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12" name="Textfeld 11"/>
            <xdr:cNvSpPr txBox="1"/>
          </xdr:nvSpPr>
          <xdr:spPr>
            <a:xfrm>
              <a:off x="6515100" y="3671887"/>
              <a:ext cx="2118400" cy="403380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400" b="0" i="0">
                  <a:latin typeface="Cambria Math" panose="02040503050406030204" pitchFamily="18" charset="0"/>
                </a:rPr>
                <a:t>𝑃𝑠/𝐴𝑠𝑐∗𝑎/100∗√(〖𝐴𝑠𝑐〗^2+〖𝐴𝑠𝑐𝑡〗^2 )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2</xdr:col>
      <xdr:colOff>152400</xdr:colOff>
      <xdr:row>17</xdr:row>
      <xdr:rowOff>90487</xdr:rowOff>
    </xdr:from>
    <xdr:ext cx="1912831" cy="4033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feld 12"/>
            <xdr:cNvSpPr txBox="1"/>
          </xdr:nvSpPr>
          <xdr:spPr>
            <a:xfrm>
              <a:off x="4248150" y="3681412"/>
              <a:ext cx="1912831" cy="403380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DE" sz="1400" b="0" i="1">
                            <a:latin typeface="Cambria Math" panose="02040503050406030204" pitchFamily="18" charset="0"/>
                          </a:rPr>
                          <m:t>𝑃𝑠</m:t>
                        </m:r>
                      </m:num>
                      <m:den>
                        <m:r>
                          <a:rPr lang="de-DE" sz="1400" b="0" i="1">
                            <a:latin typeface="Cambria Math" panose="02040503050406030204" pitchFamily="18" charset="0"/>
                          </a:rPr>
                          <m:t>𝐴𝑠</m:t>
                        </m:r>
                      </m:den>
                    </m:f>
                    <m:r>
                      <a:rPr lang="de-DE" sz="1400" b="0" i="1">
                        <a:latin typeface="Cambria Math" panose="02040503050406030204" pitchFamily="18" charset="0"/>
                      </a:rPr>
                      <m:t>∗</m:t>
                    </m:r>
                    <m:f>
                      <m:fPr>
                        <m:ctrlPr>
                          <a:rPr lang="de-DE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DE" sz="1400" b="0" i="1">
                            <a:latin typeface="Cambria Math" panose="02040503050406030204" pitchFamily="18" charset="0"/>
                          </a:rPr>
                          <m:t>𝑎</m:t>
                        </m:r>
                      </m:num>
                      <m:den>
                        <m:r>
                          <a:rPr lang="de-DE" sz="1400" b="0" i="1">
                            <a:latin typeface="Cambria Math" panose="02040503050406030204" pitchFamily="18" charset="0"/>
                          </a:rPr>
                          <m:t>100</m:t>
                        </m:r>
                      </m:den>
                    </m:f>
                    <m:r>
                      <a:rPr lang="de-DE" sz="1400" b="0" i="1">
                        <a:latin typeface="Cambria Math" panose="02040503050406030204" pitchFamily="18" charset="0"/>
                      </a:rPr>
                      <m:t>∗</m:t>
                    </m:r>
                    <m:rad>
                      <m:radPr>
                        <m:degHide m:val="on"/>
                        <m:ctrlPr>
                          <a:rPr lang="de-DE" sz="14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de-DE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de-DE" sz="1400" b="0" i="1">
                                <a:latin typeface="Cambria Math" panose="02040503050406030204" pitchFamily="18" charset="0"/>
                              </a:rPr>
                              <m:t>𝐴𝑠</m:t>
                            </m:r>
                          </m:e>
                          <m:sup>
                            <m:r>
                              <a:rPr lang="de-DE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de-DE" sz="14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de-DE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de-DE" sz="1400" b="0" i="1">
                                <a:latin typeface="Cambria Math" panose="02040503050406030204" pitchFamily="18" charset="0"/>
                              </a:rPr>
                              <m:t>𝐴𝑠𝑡</m:t>
                            </m:r>
                          </m:e>
                          <m:sup>
                            <m:r>
                              <a:rPr lang="de-DE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13" name="Textfeld 12"/>
            <xdr:cNvSpPr txBox="1"/>
          </xdr:nvSpPr>
          <xdr:spPr>
            <a:xfrm>
              <a:off x="4248150" y="3681412"/>
              <a:ext cx="1912831" cy="403380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400" b="0" i="0">
                  <a:latin typeface="Cambria Math" panose="02040503050406030204" pitchFamily="18" charset="0"/>
                </a:rPr>
                <a:t>𝑃𝑠/𝐴𝑠∗𝑎/100∗√(〖𝐴𝑠〗^2+〖𝐴𝑠𝑡〗^2 )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4</xdr:col>
      <xdr:colOff>400050</xdr:colOff>
      <xdr:row>21</xdr:row>
      <xdr:rowOff>66675</xdr:rowOff>
    </xdr:from>
    <xdr:ext cx="1694695" cy="4033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feld 13"/>
            <xdr:cNvSpPr txBox="1"/>
          </xdr:nvSpPr>
          <xdr:spPr>
            <a:xfrm>
              <a:off x="6343650" y="4514850"/>
              <a:ext cx="1694695" cy="403380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DE" sz="1400" b="0" i="1">
                            <a:latin typeface="Cambria Math" panose="02040503050406030204" pitchFamily="18" charset="0"/>
                          </a:rPr>
                          <m:t>𝑃𝑠</m:t>
                        </m:r>
                      </m:num>
                      <m:den>
                        <m:r>
                          <a:rPr lang="de-DE" sz="1400" b="0" i="1">
                            <a:latin typeface="Cambria Math" panose="02040503050406030204" pitchFamily="18" charset="0"/>
                          </a:rPr>
                          <m:t>𝐴𝑠𝑐</m:t>
                        </m:r>
                      </m:den>
                    </m:f>
                    <m:r>
                      <a:rPr lang="de-DE" sz="1400" b="0" i="1">
                        <a:latin typeface="Cambria Math" panose="02040503050406030204" pitchFamily="18" charset="0"/>
                      </a:rPr>
                      <m:t>∗</m:t>
                    </m:r>
                    <m:f>
                      <m:fPr>
                        <m:ctrlPr>
                          <a:rPr lang="de-DE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DE" sz="1400" b="0" i="1">
                            <a:latin typeface="Cambria Math" panose="02040503050406030204" pitchFamily="18" charset="0"/>
                          </a:rPr>
                          <m:t>𝑎</m:t>
                        </m:r>
                      </m:num>
                      <m:den>
                        <m:r>
                          <a:rPr lang="de-DE" sz="1400" b="0" i="1">
                            <a:latin typeface="Cambria Math" panose="02040503050406030204" pitchFamily="18" charset="0"/>
                          </a:rPr>
                          <m:t>100</m:t>
                        </m:r>
                      </m:den>
                    </m:f>
                    <m:r>
                      <a:rPr lang="de-DE" sz="1400" b="0" i="1">
                        <a:latin typeface="Cambria Math" panose="02040503050406030204" pitchFamily="18" charset="0"/>
                      </a:rPr>
                      <m:t>∗</m:t>
                    </m:r>
                    <m:rad>
                      <m:radPr>
                        <m:degHide m:val="on"/>
                        <m:ctrlPr>
                          <a:rPr lang="de-DE" sz="14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de-DE" sz="14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</m:rad>
                    <m:r>
                      <a:rPr lang="de-DE" sz="14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de-DE" sz="1400" b="0" i="1">
                        <a:latin typeface="Cambria Math" panose="02040503050406030204" pitchFamily="18" charset="0"/>
                      </a:rPr>
                      <m:t>𝐴𝑠𝑐𝑡</m:t>
                    </m:r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14" name="Textfeld 13"/>
            <xdr:cNvSpPr txBox="1"/>
          </xdr:nvSpPr>
          <xdr:spPr>
            <a:xfrm>
              <a:off x="6343650" y="4514850"/>
              <a:ext cx="1694695" cy="403380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400" b="0" i="0">
                  <a:latin typeface="Cambria Math" panose="02040503050406030204" pitchFamily="18" charset="0"/>
                </a:rPr>
                <a:t>𝑃𝑠/𝐴𝑠𝑐∗𝑎/100∗√2∗𝐴𝑠𝑐𝑡</a:t>
              </a:r>
              <a:endParaRPr lang="de-DE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0"/>
  <sheetViews>
    <sheetView tabSelected="1" workbookViewId="0">
      <selection activeCell="A14" sqref="A14"/>
    </sheetView>
  </sheetViews>
  <sheetFormatPr baseColWidth="10" defaultRowHeight="15" x14ac:dyDescent="0.25"/>
  <cols>
    <col min="1" max="1" width="16.5703125" customWidth="1"/>
    <col min="2" max="2" width="26.85546875" bestFit="1" customWidth="1"/>
    <col min="3" max="3" width="33.42578125" customWidth="1"/>
    <col min="4" max="4" width="2.5703125" style="38" customWidth="1"/>
    <col min="5" max="5" width="37.7109375" customWidth="1"/>
    <col min="6" max="6" width="33.5703125" customWidth="1"/>
    <col min="7" max="7" width="35.5703125" customWidth="1"/>
    <col min="8" max="8" width="35.5703125" bestFit="1" customWidth="1"/>
    <col min="9" max="9" width="3.28515625" customWidth="1"/>
    <col min="10" max="10" width="24.85546875" customWidth="1"/>
    <col min="11" max="11" width="25.42578125" customWidth="1"/>
    <col min="12" max="12" width="31.28515625" bestFit="1" customWidth="1"/>
    <col min="13" max="13" width="35.5703125" bestFit="1" customWidth="1"/>
  </cols>
  <sheetData>
    <row r="1" spans="1:8" ht="18.75" x14ac:dyDescent="0.3">
      <c r="C1" s="1" t="s">
        <v>123</v>
      </c>
      <c r="D1" s="42"/>
      <c r="E1" s="1" t="s">
        <v>124</v>
      </c>
      <c r="G1" s="38"/>
      <c r="H1" s="38"/>
    </row>
    <row r="2" spans="1:8" x14ac:dyDescent="0.25">
      <c r="B2" s="2"/>
      <c r="E2" t="s">
        <v>125</v>
      </c>
      <c r="G2" s="38"/>
      <c r="H2" s="38"/>
    </row>
    <row r="3" spans="1:8" ht="18.75" x14ac:dyDescent="0.25">
      <c r="B3" s="40"/>
      <c r="G3" s="38"/>
      <c r="H3" s="38"/>
    </row>
    <row r="4" spans="1:8" ht="15" customHeight="1" x14ac:dyDescent="0.3">
      <c r="A4" s="1" t="s">
        <v>129</v>
      </c>
      <c r="B4" t="s">
        <v>2</v>
      </c>
      <c r="C4" s="41"/>
      <c r="E4" s="41"/>
      <c r="G4" s="38"/>
      <c r="H4" s="38"/>
    </row>
    <row r="5" spans="1:8" ht="15" customHeight="1" x14ac:dyDescent="0.3">
      <c r="A5" s="1" t="s">
        <v>130</v>
      </c>
      <c r="B5" t="s">
        <v>4</v>
      </c>
      <c r="C5" s="41"/>
      <c r="E5" s="41"/>
      <c r="G5" s="38"/>
      <c r="H5" s="38"/>
    </row>
    <row r="6" spans="1:8" ht="15.75" customHeight="1" x14ac:dyDescent="0.3">
      <c r="A6" s="1"/>
      <c r="G6" s="38"/>
      <c r="H6" s="38"/>
    </row>
    <row r="7" spans="1:8" x14ac:dyDescent="0.25">
      <c r="B7" t="s">
        <v>3</v>
      </c>
      <c r="C7" s="41"/>
      <c r="E7" s="41"/>
      <c r="G7" s="38"/>
      <c r="H7" s="38"/>
    </row>
    <row r="8" spans="1:8" x14ac:dyDescent="0.25">
      <c r="B8" t="s">
        <v>126</v>
      </c>
      <c r="C8" s="41"/>
      <c r="E8" s="41"/>
      <c r="G8" s="38"/>
      <c r="H8" s="38"/>
    </row>
    <row r="9" spans="1:8" ht="15" customHeight="1" x14ac:dyDescent="0.25">
      <c r="B9" s="40"/>
      <c r="G9" s="38"/>
      <c r="H9" s="38"/>
    </row>
    <row r="10" spans="1:8" ht="15" customHeight="1" x14ac:dyDescent="0.25">
      <c r="B10" t="s">
        <v>122</v>
      </c>
      <c r="C10" s="41"/>
      <c r="E10" s="41"/>
      <c r="G10" s="38"/>
      <c r="H10" s="38"/>
    </row>
    <row r="11" spans="1:8" ht="15.75" customHeight="1" x14ac:dyDescent="0.25">
      <c r="B11" t="s">
        <v>127</v>
      </c>
      <c r="C11" s="41"/>
      <c r="E11" s="41"/>
      <c r="G11" s="38"/>
      <c r="H11" s="38"/>
    </row>
    <row r="12" spans="1:8" ht="18.75" x14ac:dyDescent="0.25">
      <c r="B12" s="39"/>
      <c r="G12" s="38"/>
      <c r="H12" s="38"/>
    </row>
    <row r="13" spans="1:8" ht="18.75" x14ac:dyDescent="0.25">
      <c r="B13" s="39"/>
      <c r="G13" s="38"/>
      <c r="H13" s="38"/>
    </row>
    <row r="14" spans="1:8" ht="18.75" x14ac:dyDescent="0.3">
      <c r="A14" s="1" t="s">
        <v>131</v>
      </c>
      <c r="B14" t="s">
        <v>2</v>
      </c>
      <c r="C14" s="41"/>
      <c r="E14" s="41"/>
      <c r="G14" s="38"/>
      <c r="H14" s="38"/>
    </row>
    <row r="15" spans="1:8" ht="18.75" x14ac:dyDescent="0.3">
      <c r="A15" s="1" t="s">
        <v>130</v>
      </c>
      <c r="B15" t="s">
        <v>4</v>
      </c>
      <c r="C15" s="41"/>
      <c r="E15" s="41"/>
      <c r="G15" s="38"/>
      <c r="H15" s="38"/>
    </row>
    <row r="16" spans="1:8" ht="18.75" x14ac:dyDescent="0.25">
      <c r="B16" s="39"/>
      <c r="C16" s="41"/>
      <c r="E16" s="41"/>
      <c r="G16" s="38"/>
      <c r="H16" s="38"/>
    </row>
    <row r="17" spans="2:8" ht="18.75" x14ac:dyDescent="0.25">
      <c r="B17" s="39"/>
      <c r="G17" s="38"/>
      <c r="H17" s="38"/>
    </row>
    <row r="18" spans="2:8" x14ac:dyDescent="0.25">
      <c r="B18" t="s">
        <v>122</v>
      </c>
      <c r="C18" s="41"/>
      <c r="E18" s="41"/>
      <c r="G18" s="38"/>
      <c r="H18" s="38"/>
    </row>
    <row r="19" spans="2:8" x14ac:dyDescent="0.25">
      <c r="B19" t="s">
        <v>127</v>
      </c>
      <c r="C19" s="41"/>
      <c r="E19" s="41"/>
      <c r="G19" s="38"/>
      <c r="H19" s="38"/>
    </row>
    <row r="20" spans="2:8" ht="18.75" x14ac:dyDescent="0.25">
      <c r="B20" s="39"/>
      <c r="C20" s="41"/>
      <c r="E20" s="41"/>
      <c r="G20" s="38"/>
      <c r="H20" s="38"/>
    </row>
    <row r="21" spans="2:8" ht="18.75" x14ac:dyDescent="0.25">
      <c r="B21" s="39"/>
      <c r="G21" s="38"/>
      <c r="H21" s="38"/>
    </row>
    <row r="22" spans="2:8" x14ac:dyDescent="0.25">
      <c r="B22" t="s">
        <v>121</v>
      </c>
      <c r="C22" s="41"/>
      <c r="E22" s="41"/>
      <c r="G22" s="38"/>
      <c r="H22" s="38"/>
    </row>
    <row r="23" spans="2:8" x14ac:dyDescent="0.25">
      <c r="B23" t="s">
        <v>128</v>
      </c>
      <c r="C23" s="41"/>
      <c r="E23" s="41"/>
      <c r="G23" s="38"/>
      <c r="H23" s="38"/>
    </row>
    <row r="24" spans="2:8" x14ac:dyDescent="0.25">
      <c r="B24" s="2"/>
      <c r="C24" s="41"/>
      <c r="E24" s="41"/>
      <c r="G24" s="38"/>
      <c r="H24" s="38"/>
    </row>
    <row r="25" spans="2:8" x14ac:dyDescent="0.25">
      <c r="B25" s="2"/>
      <c r="G25" s="38"/>
      <c r="H25" s="38"/>
    </row>
    <row r="26" spans="2:8" x14ac:dyDescent="0.25">
      <c r="B26" s="2"/>
    </row>
    <row r="27" spans="2:8" ht="18.75" customHeight="1" x14ac:dyDescent="0.25">
      <c r="B27" s="40"/>
      <c r="F27" s="38"/>
    </row>
    <row r="28" spans="2:8" ht="15" customHeight="1" x14ac:dyDescent="0.25">
      <c r="B28" s="40"/>
    </row>
    <row r="29" spans="2:8" ht="15" customHeight="1" x14ac:dyDescent="0.25">
      <c r="B29" s="40"/>
    </row>
    <row r="30" spans="2:8" ht="15" customHeight="1" x14ac:dyDescent="0.25">
      <c r="B30" s="40"/>
    </row>
    <row r="31" spans="2:8" ht="15.75" customHeight="1" x14ac:dyDescent="0.25">
      <c r="B31" s="40"/>
    </row>
    <row r="32" spans="2:8" x14ac:dyDescent="0.25">
      <c r="B32" s="2"/>
    </row>
    <row r="33" spans="2:7" x14ac:dyDescent="0.25">
      <c r="B33" s="2"/>
    </row>
    <row r="34" spans="2:7" ht="18.75" customHeight="1" x14ac:dyDescent="0.25">
      <c r="B34" s="40"/>
      <c r="E34" s="38"/>
      <c r="F34" s="38"/>
      <c r="G34" s="38"/>
    </row>
    <row r="35" spans="2:7" ht="15" customHeight="1" x14ac:dyDescent="0.25">
      <c r="B35" s="40"/>
    </row>
    <row r="36" spans="2:7" ht="15" customHeight="1" x14ac:dyDescent="0.25">
      <c r="B36" s="40"/>
    </row>
    <row r="37" spans="2:7" ht="15" customHeight="1" x14ac:dyDescent="0.25">
      <c r="B37" s="40"/>
    </row>
    <row r="38" spans="2:7" ht="15.75" customHeight="1" x14ac:dyDescent="0.25">
      <c r="B38" s="40"/>
    </row>
    <row r="39" spans="2:7" x14ac:dyDescent="0.25">
      <c r="B39" s="2"/>
    </row>
    <row r="40" spans="2:7" x14ac:dyDescent="0.25">
      <c r="B40" s="2"/>
    </row>
  </sheetData>
  <pageMargins left="0.7" right="0.7" top="0.78740157499999996" bottom="0.78740157499999996" header="0.3" footer="0.3"/>
  <pageSetup paperSize="9" scale="7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0"/>
  <sheetViews>
    <sheetView workbookViewId="0">
      <pane xSplit="11" ySplit="3" topLeftCell="L4" activePane="bottomRight" state="frozen"/>
      <selection pane="topRight" activeCell="M1" sqref="M1"/>
      <selection pane="bottomLeft" activeCell="A4" sqref="A4"/>
      <selection pane="bottomRight" activeCell="A4" sqref="A4"/>
    </sheetView>
  </sheetViews>
  <sheetFormatPr baseColWidth="10" defaultRowHeight="15" x14ac:dyDescent="0.25"/>
  <cols>
    <col min="11" max="11" width="11.42578125" customWidth="1"/>
    <col min="13" max="13" width="17.42578125" customWidth="1"/>
    <col min="14" max="14" width="16.5703125" customWidth="1"/>
    <col min="15" max="15" width="16.28515625" bestFit="1" customWidth="1"/>
    <col min="16" max="16" width="18.42578125" customWidth="1"/>
    <col min="17" max="17" width="14.42578125" customWidth="1"/>
    <col min="22" max="22" width="12" bestFit="1" customWidth="1"/>
  </cols>
  <sheetData>
    <row r="1" spans="1:23" ht="42" customHeight="1" thickBot="1" x14ac:dyDescent="0.3">
      <c r="A1" s="3" t="s">
        <v>7</v>
      </c>
      <c r="B1" s="6" t="s">
        <v>8</v>
      </c>
      <c r="C1" s="6"/>
      <c r="D1" s="6"/>
      <c r="E1" s="13"/>
      <c r="F1" s="17" t="s">
        <v>22</v>
      </c>
      <c r="G1" s="18"/>
      <c r="H1" s="18"/>
      <c r="I1" s="18"/>
      <c r="J1" s="18"/>
      <c r="K1" s="26"/>
      <c r="L1" s="48" t="s">
        <v>0</v>
      </c>
      <c r="M1" s="48"/>
      <c r="N1" s="48"/>
      <c r="O1" s="48"/>
      <c r="P1" s="48"/>
      <c r="Q1" s="49"/>
      <c r="R1" s="51" t="s">
        <v>6</v>
      </c>
      <c r="S1" s="51"/>
      <c r="T1" s="51"/>
      <c r="U1" s="51"/>
      <c r="V1" s="51"/>
      <c r="W1" s="51"/>
    </row>
    <row r="2" spans="1:23" ht="60.75" thickBot="1" x14ac:dyDescent="0.3">
      <c r="A2" s="22" t="s">
        <v>94</v>
      </c>
      <c r="B2" s="7" t="s">
        <v>9</v>
      </c>
      <c r="C2" s="10" t="s">
        <v>20</v>
      </c>
      <c r="D2" s="10" t="s">
        <v>95</v>
      </c>
      <c r="E2" s="14" t="s">
        <v>21</v>
      </c>
      <c r="F2" s="7" t="s">
        <v>23</v>
      </c>
      <c r="G2" s="10" t="s">
        <v>24</v>
      </c>
      <c r="H2" s="10" t="s">
        <v>91</v>
      </c>
      <c r="I2" s="10" t="s">
        <v>96</v>
      </c>
      <c r="J2" s="10" t="s">
        <v>92</v>
      </c>
      <c r="K2" s="14" t="s">
        <v>93</v>
      </c>
      <c r="L2" s="43" t="s">
        <v>1</v>
      </c>
      <c r="M2" s="43"/>
      <c r="N2" s="44"/>
      <c r="O2" s="45" t="s">
        <v>5</v>
      </c>
      <c r="P2" s="46"/>
      <c r="Q2" s="47"/>
      <c r="R2" s="50" t="s">
        <v>1</v>
      </c>
      <c r="S2" s="43"/>
      <c r="T2" s="44"/>
      <c r="U2" s="46" t="s">
        <v>5</v>
      </c>
      <c r="V2" s="46"/>
      <c r="W2" s="47"/>
    </row>
    <row r="3" spans="1:23" x14ac:dyDescent="0.25">
      <c r="A3" s="21">
        <v>3</v>
      </c>
      <c r="B3" s="7"/>
      <c r="C3" s="10"/>
      <c r="D3" s="23"/>
      <c r="E3" s="14"/>
      <c r="F3" s="7"/>
      <c r="G3" s="10"/>
      <c r="H3" s="10"/>
      <c r="I3" s="10"/>
      <c r="J3" s="10"/>
      <c r="K3" s="14"/>
      <c r="L3" s="29" t="s">
        <v>97</v>
      </c>
      <c r="M3" s="28" t="s">
        <v>98</v>
      </c>
      <c r="N3" s="28" t="s">
        <v>99</v>
      </c>
      <c r="O3" s="28" t="s">
        <v>97</v>
      </c>
      <c r="P3" s="28" t="s">
        <v>98</v>
      </c>
      <c r="Q3" s="28" t="s">
        <v>99</v>
      </c>
      <c r="R3" s="28" t="s">
        <v>97</v>
      </c>
      <c r="S3" s="28" t="s">
        <v>100</v>
      </c>
      <c r="T3" s="28" t="s">
        <v>101</v>
      </c>
      <c r="U3" s="28" t="s">
        <v>97</v>
      </c>
      <c r="V3" s="28" t="s">
        <v>100</v>
      </c>
      <c r="W3" s="28" t="s">
        <v>101</v>
      </c>
    </row>
    <row r="4" spans="1:23" x14ac:dyDescent="0.25">
      <c r="A4" s="4">
        <v>1</v>
      </c>
      <c r="B4" s="8" t="s">
        <v>10</v>
      </c>
      <c r="C4" s="11">
        <v>11066597</v>
      </c>
      <c r="D4" s="24">
        <v>4258061</v>
      </c>
      <c r="E4" s="15">
        <v>7278</v>
      </c>
      <c r="F4" s="8">
        <v>0</v>
      </c>
      <c r="G4" s="19" t="s">
        <v>10</v>
      </c>
      <c r="H4" s="19">
        <v>1080531</v>
      </c>
      <c r="I4" s="24">
        <v>131571</v>
      </c>
      <c r="J4" s="19">
        <v>6070</v>
      </c>
      <c r="K4" s="4">
        <v>710.61453092430395</v>
      </c>
      <c r="L4" s="27">
        <f>H4/C4*$A$3</f>
        <v>0.29291687408514111</v>
      </c>
      <c r="M4" s="25">
        <f>(H4/C4)*($A$3/100)*E4</f>
        <v>21.31849009591657</v>
      </c>
      <c r="N4" s="25">
        <f>$A$3/100*H4</f>
        <v>32415.93</v>
      </c>
      <c r="O4" s="25">
        <f>I4/D4*$A$3</f>
        <v>9.2697826545932532E-2</v>
      </c>
      <c r="P4" s="25">
        <f>(I4/D4)*($A$3/100)*E4</f>
        <v>6.7465478160129697</v>
      </c>
      <c r="Q4" s="25">
        <f>$A$3/100*I4</f>
        <v>3947.1299999999997</v>
      </c>
      <c r="R4" s="25">
        <f>((E4/C4)*$A$3*(SQRT(1+((H4^2)/(C4^2)))))</f>
        <v>1.9823464146455382E-3</v>
      </c>
      <c r="S4" s="25">
        <f>E4/C4*$A$3/100*SQRT((C4^2)+(H4^2))</f>
        <v>219.37828885277065</v>
      </c>
      <c r="T4" s="25">
        <f>E4/C4*$A$3/100*SQRT(2)*H4</f>
        <v>30.148897822961711</v>
      </c>
      <c r="U4" s="25">
        <f>E4/D4*$A$3*SQRT(1+((I4^2)/(D4^2)))</f>
        <v>5.1301333365711878E-3</v>
      </c>
      <c r="V4" s="25">
        <f>E4/D4*$A$3/100*SQRT((D4^2)+(I4^2))</f>
        <v>218.4442068525365</v>
      </c>
      <c r="W4" s="25">
        <f>E4/D4*$A$3/100*SQRT(2)*I4</f>
        <v>9.5410594206041281</v>
      </c>
    </row>
    <row r="5" spans="1:23" x14ac:dyDescent="0.25">
      <c r="A5" s="4">
        <v>2</v>
      </c>
      <c r="B5" s="8" t="s">
        <v>10</v>
      </c>
      <c r="C5" s="11">
        <v>11066597</v>
      </c>
      <c r="D5" s="24">
        <v>4258061</v>
      </c>
      <c r="E5" s="15">
        <v>7278</v>
      </c>
      <c r="F5" s="8">
        <v>1</v>
      </c>
      <c r="G5" s="19" t="s">
        <v>25</v>
      </c>
      <c r="H5" s="19">
        <v>1181306</v>
      </c>
      <c r="I5" s="24">
        <v>793426</v>
      </c>
      <c r="J5" s="19">
        <v>17337</v>
      </c>
      <c r="K5" s="4">
        <v>776.88543719934705</v>
      </c>
      <c r="L5" s="27">
        <f t="shared" ref="L5:L14" si="0">H5/C5*$A$3</f>
        <v>0.32023557015765552</v>
      </c>
      <c r="M5" s="25">
        <f t="shared" ref="M5:M14" si="1">(H5/C5)*($A$3/100)*E5</f>
        <v>23.306744796074167</v>
      </c>
      <c r="N5" s="25">
        <f t="shared" ref="N5:N14" si="2">$A$3/100*H5</f>
        <v>35439.18</v>
      </c>
      <c r="O5" s="25">
        <f t="shared" ref="O5:O68" si="3">I5/D5*$A$3</f>
        <v>0.5590051434209139</v>
      </c>
      <c r="P5" s="25">
        <f t="shared" ref="P5:P68" si="4">(I5/D5)*($A$3/100)*E5</f>
        <v>40.684394338174108</v>
      </c>
      <c r="Q5" s="25">
        <f t="shared" ref="Q5:Q68" si="5">$A$3/100*I5</f>
        <v>23802.78</v>
      </c>
      <c r="R5" s="25">
        <f t="shared" ref="R5:R68" si="6">((E5/C5)*$A$3*(SQRT(1+((H5^2)/(C5^2)))))</f>
        <v>1.9841728940108508E-3</v>
      </c>
      <c r="S5" s="25">
        <f t="shared" ref="S5:S68" si="7">E5/C5*$A$3/100*SQRT((C5^2)+(H5^2))</f>
        <v>219.58041796341794</v>
      </c>
      <c r="T5" s="25">
        <f t="shared" ref="T5:T68" si="8">E5/C5*$A$3/100*SQRT(2)*H5</f>
        <v>32.960714585376643</v>
      </c>
      <c r="U5" s="25">
        <f t="shared" ref="U5:U68" si="9">E5/D5*$A$3*SQRT(1+((I5^2)/(D5^2)))</f>
        <v>5.2159450376554079E-3</v>
      </c>
      <c r="V5" s="25">
        <f t="shared" ref="V5:V68" si="10">E5/D5*$A$3/100*SQRT((D5^2)+(I5^2))</f>
        <v>222.09812142984026</v>
      </c>
      <c r="W5" s="25">
        <f t="shared" ref="W5:W68" si="11">E5/D5*$A$3/100*SQRT(2)*I5</f>
        <v>57.536422249981008</v>
      </c>
    </row>
    <row r="6" spans="1:23" ht="30" x14ac:dyDescent="0.25">
      <c r="A6" s="4">
        <v>3</v>
      </c>
      <c r="B6" s="8" t="s">
        <v>10</v>
      </c>
      <c r="C6" s="11">
        <v>11066597</v>
      </c>
      <c r="D6" s="24">
        <v>4258061</v>
      </c>
      <c r="E6" s="15">
        <v>7278</v>
      </c>
      <c r="F6" s="8">
        <v>2</v>
      </c>
      <c r="G6" s="19" t="s">
        <v>26</v>
      </c>
      <c r="H6" s="19">
        <v>1378557</v>
      </c>
      <c r="I6" s="24">
        <v>764620</v>
      </c>
      <c r="J6" s="19">
        <v>15461</v>
      </c>
      <c r="K6" s="4">
        <v>906.61379688564</v>
      </c>
      <c r="L6" s="27">
        <f t="shared" si="0"/>
        <v>0.37370756340002259</v>
      </c>
      <c r="M6" s="25">
        <f t="shared" si="1"/>
        <v>27.198436464253643</v>
      </c>
      <c r="N6" s="25">
        <f t="shared" si="2"/>
        <v>41356.71</v>
      </c>
      <c r="O6" s="25">
        <f t="shared" si="3"/>
        <v>0.53870999029840105</v>
      </c>
      <c r="P6" s="25">
        <f t="shared" si="4"/>
        <v>39.207313093917627</v>
      </c>
      <c r="Q6" s="25">
        <f t="shared" si="5"/>
        <v>22938.6</v>
      </c>
      <c r="R6" s="25">
        <f t="shared" si="6"/>
        <v>1.9882130183910846E-3</v>
      </c>
      <c r="S6" s="25">
        <f t="shared" si="7"/>
        <v>220.0275222468772</v>
      </c>
      <c r="T6" s="25">
        <f t="shared" si="8"/>
        <v>38.464397723090435</v>
      </c>
      <c r="U6" s="25">
        <f t="shared" si="9"/>
        <v>5.2097022393859365E-3</v>
      </c>
      <c r="V6" s="25">
        <f t="shared" si="10"/>
        <v>221.8322992714192</v>
      </c>
      <c r="W6" s="25">
        <f t="shared" si="11"/>
        <v>55.447513921626566</v>
      </c>
    </row>
    <row r="7" spans="1:23" x14ac:dyDescent="0.25">
      <c r="A7" s="4">
        <v>4</v>
      </c>
      <c r="B7" s="8" t="s">
        <v>10</v>
      </c>
      <c r="C7" s="11">
        <v>11066597</v>
      </c>
      <c r="D7" s="24">
        <v>4258061</v>
      </c>
      <c r="E7" s="15">
        <v>7278</v>
      </c>
      <c r="F7" s="8">
        <v>3</v>
      </c>
      <c r="G7" s="19" t="s">
        <v>27</v>
      </c>
      <c r="H7" s="19">
        <v>586506</v>
      </c>
      <c r="I7" s="24">
        <v>448064</v>
      </c>
      <c r="J7" s="19">
        <v>10047</v>
      </c>
      <c r="K7" s="4">
        <v>385.718493800597</v>
      </c>
      <c r="L7" s="27">
        <f t="shared" si="0"/>
        <v>0.15899359125483653</v>
      </c>
      <c r="M7" s="25">
        <f t="shared" si="1"/>
        <v>11.571553571527001</v>
      </c>
      <c r="N7" s="25">
        <f t="shared" si="2"/>
        <v>17595.18</v>
      </c>
      <c r="O7" s="25">
        <f t="shared" si="3"/>
        <v>0.31568171522202237</v>
      </c>
      <c r="P7" s="25">
        <f t="shared" si="4"/>
        <v>22.97531523385879</v>
      </c>
      <c r="Q7" s="25">
        <f t="shared" si="5"/>
        <v>13441.92</v>
      </c>
      <c r="R7" s="25">
        <f t="shared" si="6"/>
        <v>1.9757330893626292E-3</v>
      </c>
      <c r="S7" s="25">
        <f t="shared" si="7"/>
        <v>218.64641879541202</v>
      </c>
      <c r="T7" s="25">
        <f t="shared" si="8"/>
        <v>16.36464799858031</v>
      </c>
      <c r="U7" s="25">
        <f t="shared" si="9"/>
        <v>5.1559967472024027E-3</v>
      </c>
      <c r="V7" s="25">
        <f t="shared" si="10"/>
        <v>219.5454866538941</v>
      </c>
      <c r="W7" s="25">
        <f t="shared" si="11"/>
        <v>32.492002403520289</v>
      </c>
    </row>
    <row r="8" spans="1:23" ht="30" x14ac:dyDescent="0.25">
      <c r="A8" s="4">
        <v>5</v>
      </c>
      <c r="B8" s="8" t="s">
        <v>10</v>
      </c>
      <c r="C8" s="11">
        <v>11066597</v>
      </c>
      <c r="D8" s="24">
        <v>4258061</v>
      </c>
      <c r="E8" s="15">
        <v>7278</v>
      </c>
      <c r="F8" s="8">
        <v>4</v>
      </c>
      <c r="G8" s="19" t="s">
        <v>28</v>
      </c>
      <c r="H8" s="19">
        <v>4455015</v>
      </c>
      <c r="I8" s="24">
        <v>1591638</v>
      </c>
      <c r="J8" s="19">
        <v>11732</v>
      </c>
      <c r="K8" s="4">
        <v>2929.87835094313</v>
      </c>
      <c r="L8" s="27">
        <f t="shared" si="0"/>
        <v>1.2076923917984905</v>
      </c>
      <c r="M8" s="25">
        <f t="shared" si="1"/>
        <v>87.895852275094143</v>
      </c>
      <c r="N8" s="25">
        <f t="shared" si="2"/>
        <v>133650.44999999998</v>
      </c>
      <c r="O8" s="25">
        <f t="shared" si="3"/>
        <v>1.1213822441717016</v>
      </c>
      <c r="P8" s="25">
        <f t="shared" si="4"/>
        <v>81.614199730816438</v>
      </c>
      <c r="Q8" s="25">
        <f t="shared" si="5"/>
        <v>47749.14</v>
      </c>
      <c r="R8" s="25">
        <f t="shared" si="6"/>
        <v>2.1268315337906727E-3</v>
      </c>
      <c r="S8" s="25">
        <f t="shared" si="7"/>
        <v>235.36787471353259</v>
      </c>
      <c r="T8" s="25">
        <f t="shared" si="8"/>
        <v>124.30350636378019</v>
      </c>
      <c r="U8" s="25">
        <f t="shared" si="9"/>
        <v>5.4742029693378592E-3</v>
      </c>
      <c r="V8" s="25">
        <f t="shared" si="10"/>
        <v>233.09490169821737</v>
      </c>
      <c r="W8" s="25">
        <f t="shared" si="11"/>
        <v>115.41990814154725</v>
      </c>
    </row>
    <row r="9" spans="1:23" ht="30" x14ac:dyDescent="0.25">
      <c r="A9" s="4">
        <v>6</v>
      </c>
      <c r="B9" s="8" t="s">
        <v>10</v>
      </c>
      <c r="C9" s="11">
        <v>11066597</v>
      </c>
      <c r="D9" s="24">
        <v>4258061</v>
      </c>
      <c r="E9" s="15">
        <v>7278</v>
      </c>
      <c r="F9" s="8">
        <v>5</v>
      </c>
      <c r="G9" s="19" t="s">
        <v>29</v>
      </c>
      <c r="H9" s="19">
        <v>2384683</v>
      </c>
      <c r="I9" s="24">
        <v>528744</v>
      </c>
      <c r="J9" s="19">
        <v>6410</v>
      </c>
      <c r="K9" s="4">
        <v>1568.28939023577</v>
      </c>
      <c r="L9" s="27">
        <f t="shared" si="0"/>
        <v>0.64645428038989761</v>
      </c>
      <c r="M9" s="25">
        <f t="shared" si="1"/>
        <v>47.048942526776749</v>
      </c>
      <c r="N9" s="25">
        <f t="shared" si="2"/>
        <v>71540.489999999991</v>
      </c>
      <c r="O9" s="25">
        <f t="shared" si="3"/>
        <v>0.37252448943310112</v>
      </c>
      <c r="P9" s="25">
        <f t="shared" si="4"/>
        <v>27.112332340941098</v>
      </c>
      <c r="Q9" s="25">
        <f t="shared" si="5"/>
        <v>15862.32</v>
      </c>
      <c r="R9" s="25">
        <f t="shared" si="6"/>
        <v>2.0182504869392078E-3</v>
      </c>
      <c r="S9" s="25">
        <f t="shared" si="7"/>
        <v>223.35164784009976</v>
      </c>
      <c r="T9" s="25">
        <f t="shared" si="8"/>
        <v>66.53725261667995</v>
      </c>
      <c r="U9" s="25">
        <f t="shared" si="9"/>
        <v>5.1670677141714009E-3</v>
      </c>
      <c r="V9" s="25">
        <f t="shared" si="10"/>
        <v>220.01689518072391</v>
      </c>
      <c r="W9" s="25">
        <f t="shared" si="11"/>
        <v>38.342628104125602</v>
      </c>
    </row>
    <row r="10" spans="1:23" ht="30" x14ac:dyDescent="0.25">
      <c r="A10" s="5">
        <v>7</v>
      </c>
      <c r="B10" s="9" t="s">
        <v>11</v>
      </c>
      <c r="C10" s="12">
        <v>10362872</v>
      </c>
      <c r="D10" s="12">
        <v>3654474</v>
      </c>
      <c r="E10" s="16">
        <v>8561</v>
      </c>
      <c r="F10" s="9">
        <v>10</v>
      </c>
      <c r="G10" s="20" t="s">
        <v>30</v>
      </c>
      <c r="H10" s="20">
        <v>1016614</v>
      </c>
      <c r="I10" s="12">
        <v>511481</v>
      </c>
      <c r="J10" s="20">
        <v>3857</v>
      </c>
      <c r="K10" s="5">
        <v>839.84442182833197</v>
      </c>
      <c r="L10" s="31">
        <f t="shared" si="0"/>
        <v>0.29430470626289701</v>
      </c>
      <c r="M10" s="30">
        <f t="shared" si="1"/>
        <v>25.195425903166612</v>
      </c>
      <c r="N10" s="30">
        <f t="shared" si="2"/>
        <v>30498.42</v>
      </c>
      <c r="O10" s="30">
        <f t="shared" si="3"/>
        <v>0.41988067229374182</v>
      </c>
      <c r="P10" s="30">
        <f t="shared" si="4"/>
        <v>35.945984355067239</v>
      </c>
      <c r="Q10" s="30">
        <f t="shared" si="5"/>
        <v>15344.43</v>
      </c>
      <c r="R10" s="30">
        <f t="shared" si="6"/>
        <v>2.4902642451162479E-3</v>
      </c>
      <c r="S10" s="30">
        <f t="shared" si="7"/>
        <v>258.06289618316299</v>
      </c>
      <c r="T10" s="30">
        <f t="shared" si="8"/>
        <v>35.631713022024613</v>
      </c>
      <c r="U10" s="30">
        <f t="shared" si="9"/>
        <v>7.0963236910757893E-3</v>
      </c>
      <c r="V10" s="30">
        <f t="shared" si="10"/>
        <v>259.33330424620505</v>
      </c>
      <c r="W10" s="30">
        <f t="shared" si="11"/>
        <v>50.835298587787193</v>
      </c>
    </row>
    <row r="11" spans="1:23" ht="30" x14ac:dyDescent="0.25">
      <c r="A11" s="5">
        <v>8</v>
      </c>
      <c r="B11" s="9" t="s">
        <v>11</v>
      </c>
      <c r="C11" s="12">
        <v>10362872</v>
      </c>
      <c r="D11" s="12">
        <v>3654474</v>
      </c>
      <c r="E11" s="16">
        <v>8561</v>
      </c>
      <c r="F11" s="9">
        <v>11</v>
      </c>
      <c r="G11" s="20" t="s">
        <v>31</v>
      </c>
      <c r="H11" s="20">
        <v>2590913</v>
      </c>
      <c r="I11" s="12">
        <v>633393</v>
      </c>
      <c r="J11" s="20">
        <v>4420</v>
      </c>
      <c r="K11" s="5">
        <v>2140.3975392203702</v>
      </c>
      <c r="L11" s="31">
        <f t="shared" si="0"/>
        <v>0.7500564515319692</v>
      </c>
      <c r="M11" s="30">
        <f t="shared" si="1"/>
        <v>64.212332815651877</v>
      </c>
      <c r="N11" s="30">
        <f t="shared" si="2"/>
        <v>77727.39</v>
      </c>
      <c r="O11" s="30">
        <f t="shared" si="3"/>
        <v>0.51995964398706906</v>
      </c>
      <c r="P11" s="30">
        <f t="shared" si="4"/>
        <v>44.513745121732981</v>
      </c>
      <c r="Q11" s="30">
        <f t="shared" si="5"/>
        <v>19001.79</v>
      </c>
      <c r="R11" s="30">
        <f t="shared" si="6"/>
        <v>2.5546535422644231E-3</v>
      </c>
      <c r="S11" s="30">
        <f t="shared" si="7"/>
        <v>264.73547662832806</v>
      </c>
      <c r="T11" s="30">
        <f t="shared" si="8"/>
        <v>90.809951939509844</v>
      </c>
      <c r="U11" s="30">
        <f t="shared" si="9"/>
        <v>7.1326000837089749E-3</v>
      </c>
      <c r="V11" s="30">
        <f t="shared" si="10"/>
        <v>260.65901558312271</v>
      </c>
      <c r="W11" s="30">
        <f t="shared" si="11"/>
        <v>62.951942063173988</v>
      </c>
    </row>
    <row r="12" spans="1:23" ht="30" x14ac:dyDescent="0.25">
      <c r="A12" s="5">
        <v>9</v>
      </c>
      <c r="B12" s="9" t="s">
        <v>11</v>
      </c>
      <c r="C12" s="12">
        <v>10362872</v>
      </c>
      <c r="D12" s="12">
        <v>3654474</v>
      </c>
      <c r="E12" s="16">
        <v>8561</v>
      </c>
      <c r="F12" s="9">
        <v>12</v>
      </c>
      <c r="G12" s="20" t="s">
        <v>32</v>
      </c>
      <c r="H12" s="20">
        <v>1478233</v>
      </c>
      <c r="I12" s="12">
        <v>676855</v>
      </c>
      <c r="J12" s="20">
        <v>5701</v>
      </c>
      <c r="K12" s="5">
        <v>1221.1999881597001</v>
      </c>
      <c r="L12" s="31">
        <f t="shared" si="0"/>
        <v>0.42794111516575717</v>
      </c>
      <c r="M12" s="30">
        <f t="shared" si="1"/>
        <v>36.636038869340467</v>
      </c>
      <c r="N12" s="30">
        <f t="shared" si="2"/>
        <v>44346.99</v>
      </c>
      <c r="O12" s="30">
        <f t="shared" si="3"/>
        <v>0.55563810277484527</v>
      </c>
      <c r="P12" s="30">
        <f t="shared" si="4"/>
        <v>47.568177978554502</v>
      </c>
      <c r="Q12" s="30">
        <f t="shared" si="5"/>
        <v>20305.649999999998</v>
      </c>
      <c r="R12" s="30">
        <f t="shared" si="6"/>
        <v>2.5034551450674328E-3</v>
      </c>
      <c r="S12" s="30">
        <f t="shared" si="7"/>
        <v>259.4298522607524</v>
      </c>
      <c r="T12" s="30">
        <f t="shared" si="8"/>
        <v>51.811183040649169</v>
      </c>
      <c r="U12" s="30">
        <f t="shared" si="9"/>
        <v>7.1473479293852876E-3</v>
      </c>
      <c r="V12" s="30">
        <f t="shared" si="10"/>
        <v>261.19797176892365</v>
      </c>
      <c r="W12" s="30">
        <f t="shared" si="11"/>
        <v>67.271562434648999</v>
      </c>
    </row>
    <row r="13" spans="1:23" ht="30" x14ac:dyDescent="0.25">
      <c r="A13" s="5">
        <v>10</v>
      </c>
      <c r="B13" s="9" t="s">
        <v>11</v>
      </c>
      <c r="C13" s="12">
        <v>10362872</v>
      </c>
      <c r="D13" s="12">
        <v>3654474</v>
      </c>
      <c r="E13" s="16">
        <v>8561</v>
      </c>
      <c r="F13" s="9">
        <v>13</v>
      </c>
      <c r="G13" s="20" t="s">
        <v>33</v>
      </c>
      <c r="H13" s="20">
        <v>1224215</v>
      </c>
      <c r="I13" s="12">
        <v>851238</v>
      </c>
      <c r="J13" s="20">
        <v>4523</v>
      </c>
      <c r="K13" s="5">
        <v>1011.35700882546</v>
      </c>
      <c r="L13" s="31">
        <f t="shared" si="0"/>
        <v>0.3544041651773755</v>
      </c>
      <c r="M13" s="30">
        <f t="shared" si="1"/>
        <v>30.340540580835118</v>
      </c>
      <c r="N13" s="30">
        <f t="shared" si="2"/>
        <v>36726.449999999997</v>
      </c>
      <c r="O13" s="30">
        <f t="shared" si="3"/>
        <v>0.69879112561753076</v>
      </c>
      <c r="P13" s="30">
        <f t="shared" si="4"/>
        <v>59.823508264116803</v>
      </c>
      <c r="Q13" s="30">
        <f t="shared" si="5"/>
        <v>25537.14</v>
      </c>
      <c r="R13" s="30">
        <f t="shared" si="6"/>
        <v>2.495600893610163E-3</v>
      </c>
      <c r="S13" s="30">
        <f t="shared" si="7"/>
        <v>258.61592623567731</v>
      </c>
      <c r="T13" s="30">
        <f t="shared" si="8"/>
        <v>42.90800397914829</v>
      </c>
      <c r="U13" s="30">
        <f t="shared" si="9"/>
        <v>7.2159585741830437E-3</v>
      </c>
      <c r="V13" s="30">
        <f t="shared" si="10"/>
        <v>263.70532994429004</v>
      </c>
      <c r="W13" s="30">
        <f t="shared" si="11"/>
        <v>84.603216735852939</v>
      </c>
    </row>
    <row r="14" spans="1:23" ht="30" x14ac:dyDescent="0.25">
      <c r="A14" s="5">
        <v>11</v>
      </c>
      <c r="B14" s="9" t="s">
        <v>11</v>
      </c>
      <c r="C14" s="12">
        <v>10362872</v>
      </c>
      <c r="D14" s="12">
        <v>3654474</v>
      </c>
      <c r="E14" s="16">
        <v>8561</v>
      </c>
      <c r="F14" s="9">
        <v>14</v>
      </c>
      <c r="G14" s="20" t="s">
        <v>34</v>
      </c>
      <c r="H14" s="20">
        <v>857437</v>
      </c>
      <c r="I14" s="12">
        <v>272635</v>
      </c>
      <c r="J14" s="20">
        <v>5595</v>
      </c>
      <c r="K14" s="5">
        <v>708.35456957115002</v>
      </c>
      <c r="L14" s="31">
        <f t="shared" si="0"/>
        <v>0.24822375495904997</v>
      </c>
      <c r="M14" s="30">
        <f t="shared" si="1"/>
        <v>21.250435662044264</v>
      </c>
      <c r="N14" s="30">
        <f t="shared" si="2"/>
        <v>25723.11</v>
      </c>
      <c r="O14" s="30">
        <f t="shared" si="3"/>
        <v>0.22380922671771644</v>
      </c>
      <c r="P14" s="30">
        <f t="shared" si="4"/>
        <v>19.160307899303703</v>
      </c>
      <c r="Q14" s="30">
        <f t="shared" si="5"/>
        <v>8179.0499999999993</v>
      </c>
      <c r="R14" s="30">
        <f t="shared" si="6"/>
        <v>2.4868361229515301E-3</v>
      </c>
      <c r="S14" s="30">
        <f t="shared" si="7"/>
        <v>257.7076442712297</v>
      </c>
      <c r="T14" s="30">
        <f t="shared" si="8"/>
        <v>30.052654319599885</v>
      </c>
      <c r="U14" s="30">
        <f t="shared" si="9"/>
        <v>7.0473539354082397E-3</v>
      </c>
      <c r="V14" s="30">
        <f t="shared" si="10"/>
        <v>257.54371725747092</v>
      </c>
      <c r="W14" s="30">
        <f t="shared" si="11"/>
        <v>27.096767290439647</v>
      </c>
    </row>
    <row r="15" spans="1:23" ht="30" x14ac:dyDescent="0.25">
      <c r="A15" s="5">
        <v>12</v>
      </c>
      <c r="B15" s="9" t="s">
        <v>11</v>
      </c>
      <c r="C15" s="12">
        <v>10362872</v>
      </c>
      <c r="D15" s="12">
        <v>3654474</v>
      </c>
      <c r="E15" s="16">
        <v>8561</v>
      </c>
      <c r="F15" s="9">
        <v>15</v>
      </c>
      <c r="G15" s="20" t="s">
        <v>35</v>
      </c>
      <c r="H15" s="20">
        <v>2323579</v>
      </c>
      <c r="I15" s="12">
        <v>686732</v>
      </c>
      <c r="J15" s="20">
        <v>3844</v>
      </c>
      <c r="K15" s="5">
        <v>1919.5650879545201</v>
      </c>
      <c r="L15" s="31">
        <f t="shared" ref="L15:L72" si="12">H15/C15*$A$3</f>
        <v>0.67266458564768539</v>
      </c>
      <c r="M15" s="30">
        <f t="shared" ref="M15:M72" si="13">(H15/C15)*($A$3/100)*E15</f>
        <v>57.586815177298334</v>
      </c>
      <c r="N15" s="30">
        <f t="shared" ref="N15:N72" si="14">$A$3/100*H15</f>
        <v>69707.37</v>
      </c>
      <c r="O15" s="30">
        <f t="shared" si="3"/>
        <v>0.56374624638183224</v>
      </c>
      <c r="P15" s="30">
        <f t="shared" si="4"/>
        <v>48.26231615274866</v>
      </c>
      <c r="Q15" s="30">
        <f t="shared" si="5"/>
        <v>20601.96</v>
      </c>
      <c r="R15" s="30">
        <f t="shared" si="6"/>
        <v>2.5399033602410835E-3</v>
      </c>
      <c r="S15" s="30">
        <f t="shared" si="7"/>
        <v>263.20693414548242</v>
      </c>
      <c r="T15" s="30">
        <f t="shared" si="8"/>
        <v>81.440055037608104</v>
      </c>
      <c r="U15" s="30">
        <f t="shared" si="9"/>
        <v>7.1508314562358155E-3</v>
      </c>
      <c r="V15" s="30">
        <f t="shared" si="10"/>
        <v>261.32527635195925</v>
      </c>
      <c r="W15" s="30">
        <f t="shared" si="11"/>
        <v>68.253222054755255</v>
      </c>
    </row>
    <row r="16" spans="1:23" ht="30" x14ac:dyDescent="0.25">
      <c r="A16" s="5">
        <v>13</v>
      </c>
      <c r="B16" s="9" t="s">
        <v>11</v>
      </c>
      <c r="C16" s="12">
        <v>10362872</v>
      </c>
      <c r="D16" s="12">
        <v>3654474</v>
      </c>
      <c r="E16" s="16">
        <v>8561</v>
      </c>
      <c r="F16" s="9">
        <v>16</v>
      </c>
      <c r="G16" s="20" t="s">
        <v>36</v>
      </c>
      <c r="H16" s="20">
        <v>871880</v>
      </c>
      <c r="I16" s="12">
        <v>22140</v>
      </c>
      <c r="J16" s="20">
        <v>53</v>
      </c>
      <c r="K16" s="5">
        <v>720.28138451505504</v>
      </c>
      <c r="L16" s="31">
        <f t="shared" si="12"/>
        <v>0.25240493176023016</v>
      </c>
      <c r="M16" s="30">
        <f t="shared" si="13"/>
        <v>21.608386207993306</v>
      </c>
      <c r="N16" s="30">
        <f t="shared" si="14"/>
        <v>26156.399999999998</v>
      </c>
      <c r="O16" s="30">
        <f t="shared" si="3"/>
        <v>1.8174982227264443E-2</v>
      </c>
      <c r="P16" s="30">
        <f t="shared" si="4"/>
        <v>1.5559602284761087</v>
      </c>
      <c r="Q16" s="30">
        <f t="shared" si="5"/>
        <v>664.19999999999993</v>
      </c>
      <c r="R16" s="30">
        <f t="shared" si="6"/>
        <v>2.4871233337399393E-3</v>
      </c>
      <c r="S16" s="30">
        <f t="shared" si="7"/>
        <v>257.73740755760269</v>
      </c>
      <c r="T16" s="30">
        <f t="shared" si="8"/>
        <v>30.558872836339869</v>
      </c>
      <c r="U16" s="30">
        <f t="shared" si="9"/>
        <v>7.0279529479482577E-3</v>
      </c>
      <c r="V16" s="30">
        <f t="shared" si="10"/>
        <v>256.83471321500252</v>
      </c>
      <c r="W16" s="30">
        <f t="shared" si="11"/>
        <v>2.2004600576240536</v>
      </c>
    </row>
    <row r="17" spans="1:23" ht="30" x14ac:dyDescent="0.25">
      <c r="A17" s="4">
        <v>14</v>
      </c>
      <c r="B17" s="8" t="s">
        <v>12</v>
      </c>
      <c r="C17" s="11">
        <v>25917883</v>
      </c>
      <c r="D17" s="24">
        <v>8118757</v>
      </c>
      <c r="E17" s="15">
        <v>9674</v>
      </c>
      <c r="F17" s="8">
        <v>20</v>
      </c>
      <c r="G17" s="19" t="s">
        <v>37</v>
      </c>
      <c r="H17" s="19">
        <v>2607158</v>
      </c>
      <c r="I17" s="24">
        <v>1803975</v>
      </c>
      <c r="J17" s="19">
        <v>9689</v>
      </c>
      <c r="K17" s="4">
        <v>973.14676029565999</v>
      </c>
      <c r="L17" s="27">
        <f t="shared" si="12"/>
        <v>0.30177904576542769</v>
      </c>
      <c r="M17" s="25">
        <f t="shared" si="13"/>
        <v>29.194104887347471</v>
      </c>
      <c r="N17" s="25">
        <f t="shared" si="14"/>
        <v>78214.739999999991</v>
      </c>
      <c r="O17" s="25">
        <f t="shared" si="3"/>
        <v>0.66659526821655091</v>
      </c>
      <c r="P17" s="25">
        <f t="shared" si="4"/>
        <v>64.486426247269122</v>
      </c>
      <c r="Q17" s="25">
        <f t="shared" si="5"/>
        <v>54119.25</v>
      </c>
      <c r="R17" s="25">
        <f t="shared" si="6"/>
        <v>1.1254185599340067E-3</v>
      </c>
      <c r="S17" s="25">
        <f t="shared" si="7"/>
        <v>291.68466562398072</v>
      </c>
      <c r="T17" s="25">
        <f t="shared" si="8"/>
        <v>41.286699073029453</v>
      </c>
      <c r="U17" s="25">
        <f t="shared" si="9"/>
        <v>3.6618669416014762E-3</v>
      </c>
      <c r="V17" s="25">
        <f t="shared" si="10"/>
        <v>297.29807865195573</v>
      </c>
      <c r="W17" s="25">
        <f t="shared" si="11"/>
        <v>91.197578587860335</v>
      </c>
    </row>
    <row r="18" spans="1:23" ht="30" x14ac:dyDescent="0.25">
      <c r="A18" s="4">
        <v>15</v>
      </c>
      <c r="B18" s="8" t="s">
        <v>12</v>
      </c>
      <c r="C18" s="11">
        <v>25917883</v>
      </c>
      <c r="D18" s="24">
        <v>8118757</v>
      </c>
      <c r="E18" s="15">
        <v>9674</v>
      </c>
      <c r="F18" s="8">
        <v>21</v>
      </c>
      <c r="G18" s="19" t="s">
        <v>38</v>
      </c>
      <c r="H18" s="19">
        <v>2414695</v>
      </c>
      <c r="I18" s="24">
        <v>1303825</v>
      </c>
      <c r="J18" s="19">
        <v>6540</v>
      </c>
      <c r="K18" s="4">
        <v>901.31230758035701</v>
      </c>
      <c r="L18" s="27">
        <f t="shared" si="12"/>
        <v>0.27950141606858864</v>
      </c>
      <c r="M18" s="25">
        <f t="shared" si="13"/>
        <v>27.038966990475263</v>
      </c>
      <c r="N18" s="25">
        <f t="shared" si="14"/>
        <v>72440.849999999991</v>
      </c>
      <c r="O18" s="25">
        <f t="shared" si="3"/>
        <v>0.4817824945370332</v>
      </c>
      <c r="P18" s="25">
        <f t="shared" si="4"/>
        <v>46.607638521512591</v>
      </c>
      <c r="Q18" s="25">
        <f t="shared" si="5"/>
        <v>39114.75</v>
      </c>
      <c r="R18" s="25">
        <f t="shared" si="6"/>
        <v>1.1246167369678769E-3</v>
      </c>
      <c r="S18" s="25">
        <f t="shared" si="7"/>
        <v>291.47685008575212</v>
      </c>
      <c r="T18" s="25">
        <f t="shared" si="8"/>
        <v>38.238873830488551</v>
      </c>
      <c r="U18" s="25">
        <f t="shared" si="9"/>
        <v>3.6204881323348673E-3</v>
      </c>
      <c r="V18" s="25">
        <f t="shared" si="10"/>
        <v>293.93863367810633</v>
      </c>
      <c r="W18" s="25">
        <f t="shared" si="11"/>
        <v>65.913154507305805</v>
      </c>
    </row>
    <row r="19" spans="1:23" ht="30" x14ac:dyDescent="0.25">
      <c r="A19" s="4">
        <v>16</v>
      </c>
      <c r="B19" s="8" t="s">
        <v>12</v>
      </c>
      <c r="C19" s="11">
        <v>25917883</v>
      </c>
      <c r="D19" s="24">
        <v>8118757</v>
      </c>
      <c r="E19" s="15">
        <v>9674</v>
      </c>
      <c r="F19" s="8">
        <v>22</v>
      </c>
      <c r="G19" s="19" t="s">
        <v>39</v>
      </c>
      <c r="H19" s="19">
        <v>6399774</v>
      </c>
      <c r="I19" s="24">
        <v>1392377</v>
      </c>
      <c r="J19" s="19">
        <v>4738</v>
      </c>
      <c r="K19" s="4">
        <v>2388.7683192726199</v>
      </c>
      <c r="L19" s="27">
        <f t="shared" si="12"/>
        <v>0.74077508568118777</v>
      </c>
      <c r="M19" s="25">
        <f t="shared" si="13"/>
        <v>71.662581788798093</v>
      </c>
      <c r="N19" s="25">
        <f t="shared" si="14"/>
        <v>191993.22</v>
      </c>
      <c r="O19" s="25">
        <f t="shared" si="3"/>
        <v>0.51450375962724337</v>
      </c>
      <c r="P19" s="25">
        <f t="shared" si="4"/>
        <v>49.77309370633953</v>
      </c>
      <c r="Q19" s="25">
        <f t="shared" si="5"/>
        <v>41771.31</v>
      </c>
      <c r="R19" s="25">
        <f t="shared" si="6"/>
        <v>1.153399524085708E-3</v>
      </c>
      <c r="S19" s="25">
        <f t="shared" si="7"/>
        <v>298.93673917509062</v>
      </c>
      <c r="T19" s="25">
        <f t="shared" si="8"/>
        <v>101.34619508038946</v>
      </c>
      <c r="U19" s="25">
        <f t="shared" si="9"/>
        <v>3.6268746968084269E-3</v>
      </c>
      <c r="V19" s="25">
        <f t="shared" si="10"/>
        <v>294.45714332836286</v>
      </c>
      <c r="W19" s="25">
        <f t="shared" si="11"/>
        <v>70.389784160772294</v>
      </c>
    </row>
    <row r="20" spans="1:23" ht="30" x14ac:dyDescent="0.25">
      <c r="A20" s="4">
        <v>17</v>
      </c>
      <c r="B20" s="8" t="s">
        <v>12</v>
      </c>
      <c r="C20" s="11">
        <v>25917883</v>
      </c>
      <c r="D20" s="24">
        <v>8118757</v>
      </c>
      <c r="E20" s="15">
        <v>9674</v>
      </c>
      <c r="F20" s="8">
        <v>23</v>
      </c>
      <c r="G20" s="19" t="s">
        <v>40</v>
      </c>
      <c r="H20" s="19">
        <v>2395114</v>
      </c>
      <c r="I20" s="24">
        <v>1304249</v>
      </c>
      <c r="J20" s="19">
        <v>6759</v>
      </c>
      <c r="K20" s="4">
        <v>893.99169704371604</v>
      </c>
      <c r="L20" s="27">
        <f t="shared" si="12"/>
        <v>0.27723491150878332</v>
      </c>
      <c r="M20" s="25">
        <f t="shared" si="13"/>
        <v>26.8197053393597</v>
      </c>
      <c r="N20" s="25">
        <f t="shared" si="14"/>
        <v>71853.42</v>
      </c>
      <c r="O20" s="25">
        <f t="shared" si="3"/>
        <v>0.48193916876684451</v>
      </c>
      <c r="P20" s="25">
        <f t="shared" si="4"/>
        <v>46.622795186504533</v>
      </c>
      <c r="Q20" s="25">
        <f t="shared" si="5"/>
        <v>39127.47</v>
      </c>
      <c r="R20" s="25">
        <f t="shared" si="6"/>
        <v>1.1245385742184289E-3</v>
      </c>
      <c r="S20" s="25">
        <f t="shared" si="7"/>
        <v>291.4565919558006</v>
      </c>
      <c r="T20" s="25">
        <f t="shared" si="8"/>
        <v>37.928791029772597</v>
      </c>
      <c r="U20" s="25">
        <f t="shared" si="9"/>
        <v>3.6205177385827303E-3</v>
      </c>
      <c r="V20" s="25">
        <f t="shared" si="10"/>
        <v>293.94103733742713</v>
      </c>
      <c r="W20" s="25">
        <f t="shared" si="11"/>
        <v>65.93458926849776</v>
      </c>
    </row>
    <row r="21" spans="1:23" ht="30" x14ac:dyDescent="0.25">
      <c r="A21" s="4">
        <v>18</v>
      </c>
      <c r="B21" s="8" t="s">
        <v>12</v>
      </c>
      <c r="C21" s="11">
        <v>25917883</v>
      </c>
      <c r="D21" s="24">
        <v>8118757</v>
      </c>
      <c r="E21" s="15">
        <v>9674</v>
      </c>
      <c r="F21" s="8">
        <v>24</v>
      </c>
      <c r="G21" s="19" t="s">
        <v>41</v>
      </c>
      <c r="H21" s="19">
        <v>1752319</v>
      </c>
      <c r="I21" s="24">
        <v>876813</v>
      </c>
      <c r="J21" s="19">
        <v>2945</v>
      </c>
      <c r="K21" s="4">
        <v>654.06045703060101</v>
      </c>
      <c r="L21" s="27">
        <f t="shared" si="12"/>
        <v>0.2028312651924542</v>
      </c>
      <c r="M21" s="25">
        <f t="shared" si="13"/>
        <v>19.621896594718017</v>
      </c>
      <c r="N21" s="25">
        <f t="shared" si="14"/>
        <v>52569.57</v>
      </c>
      <c r="O21" s="25">
        <f t="shared" si="3"/>
        <v>0.32399528647057674</v>
      </c>
      <c r="P21" s="25">
        <f t="shared" si="4"/>
        <v>31.343304013163589</v>
      </c>
      <c r="Q21" s="25">
        <f t="shared" si="5"/>
        <v>26304.39</v>
      </c>
      <c r="R21" s="25">
        <f t="shared" si="6"/>
        <v>1.1223237871701528E-3</v>
      </c>
      <c r="S21" s="25">
        <f t="shared" si="7"/>
        <v>290.88256603992926</v>
      </c>
      <c r="T21" s="25">
        <f t="shared" si="8"/>
        <v>27.749552283732672</v>
      </c>
      <c r="U21" s="25">
        <f t="shared" si="9"/>
        <v>3.5954716607535745E-3</v>
      </c>
      <c r="V21" s="25">
        <f t="shared" si="10"/>
        <v>291.90760714044706</v>
      </c>
      <c r="W21" s="25">
        <f t="shared" si="11"/>
        <v>44.326125624999008</v>
      </c>
    </row>
    <row r="22" spans="1:23" ht="30" x14ac:dyDescent="0.25">
      <c r="A22" s="4">
        <v>19</v>
      </c>
      <c r="B22" s="8" t="s">
        <v>12</v>
      </c>
      <c r="C22" s="11">
        <v>25917883</v>
      </c>
      <c r="D22" s="24">
        <v>8118757</v>
      </c>
      <c r="E22" s="15">
        <v>9674</v>
      </c>
      <c r="F22" s="8">
        <v>25</v>
      </c>
      <c r="G22" s="19" t="s">
        <v>42</v>
      </c>
      <c r="H22" s="19">
        <v>5301737</v>
      </c>
      <c r="I22" s="24">
        <v>806094</v>
      </c>
      <c r="J22" s="19">
        <v>4451</v>
      </c>
      <c r="K22" s="4">
        <v>1978.8772038608499</v>
      </c>
      <c r="L22" s="27">
        <f t="shared" si="12"/>
        <v>0.61367708929004738</v>
      </c>
      <c r="M22" s="25">
        <f t="shared" si="13"/>
        <v>59.367121617919175</v>
      </c>
      <c r="N22" s="25">
        <f t="shared" si="14"/>
        <v>159052.10999999999</v>
      </c>
      <c r="O22" s="25">
        <f t="shared" si="3"/>
        <v>0.29786357689976434</v>
      </c>
      <c r="P22" s="25">
        <f t="shared" si="4"/>
        <v>28.815322429283199</v>
      </c>
      <c r="Q22" s="25">
        <f t="shared" si="5"/>
        <v>24182.82</v>
      </c>
      <c r="R22" s="25">
        <f t="shared" si="6"/>
        <v>1.1429552922798778E-3</v>
      </c>
      <c r="S22" s="25">
        <f t="shared" si="7"/>
        <v>296.22981539540683</v>
      </c>
      <c r="T22" s="25">
        <f t="shared" si="8"/>
        <v>83.957788551114263</v>
      </c>
      <c r="U22" s="25">
        <f t="shared" si="9"/>
        <v>3.592261692225806E-3</v>
      </c>
      <c r="V22" s="25">
        <f t="shared" si="10"/>
        <v>291.64699759590104</v>
      </c>
      <c r="W22" s="25">
        <f t="shared" si="11"/>
        <v>40.751019783645944</v>
      </c>
    </row>
    <row r="23" spans="1:23" ht="30" x14ac:dyDescent="0.25">
      <c r="A23" s="4">
        <v>20</v>
      </c>
      <c r="B23" s="8" t="s">
        <v>12</v>
      </c>
      <c r="C23" s="11">
        <v>25917883</v>
      </c>
      <c r="D23" s="24">
        <v>8118757</v>
      </c>
      <c r="E23" s="15">
        <v>9674</v>
      </c>
      <c r="F23" s="8">
        <v>26</v>
      </c>
      <c r="G23" s="19" t="s">
        <v>43</v>
      </c>
      <c r="H23" s="19">
        <v>5047087</v>
      </c>
      <c r="I23" s="24">
        <v>631425</v>
      </c>
      <c r="J23" s="19">
        <v>2231</v>
      </c>
      <c r="K23" s="4">
        <v>1883.84325484128</v>
      </c>
      <c r="L23" s="27">
        <f t="shared" si="12"/>
        <v>0.58420130224370559</v>
      </c>
      <c r="M23" s="25">
        <f t="shared" si="13"/>
        <v>56.515633979056084</v>
      </c>
      <c r="N23" s="25">
        <f t="shared" si="14"/>
        <v>151412.60999999999</v>
      </c>
      <c r="O23" s="25">
        <f t="shared" si="3"/>
        <v>0.23332081499667989</v>
      </c>
      <c r="P23" s="25">
        <f t="shared" si="4"/>
        <v>22.571455642778812</v>
      </c>
      <c r="Q23" s="25">
        <f t="shared" si="5"/>
        <v>18942.75</v>
      </c>
      <c r="R23" s="25">
        <f t="shared" si="6"/>
        <v>1.1408013134006892E-3</v>
      </c>
      <c r="S23" s="25">
        <f t="shared" si="7"/>
        <v>295.67154966965393</v>
      </c>
      <c r="T23" s="25">
        <f t="shared" si="8"/>
        <v>79.925176059294841</v>
      </c>
      <c r="U23" s="25">
        <f t="shared" si="9"/>
        <v>3.585479999529967E-3</v>
      </c>
      <c r="V23" s="25">
        <f t="shared" si="10"/>
        <v>291.09640844543907</v>
      </c>
      <c r="W23" s="25">
        <f t="shared" si="11"/>
        <v>31.920858692520522</v>
      </c>
    </row>
    <row r="24" spans="1:23" ht="30" x14ac:dyDescent="0.25">
      <c r="A24" s="5">
        <v>21</v>
      </c>
      <c r="B24" s="9" t="s">
        <v>13</v>
      </c>
      <c r="C24" s="12">
        <v>20420286</v>
      </c>
      <c r="D24" s="12">
        <v>4500698</v>
      </c>
      <c r="E24" s="16">
        <v>10645</v>
      </c>
      <c r="F24" s="9">
        <v>30</v>
      </c>
      <c r="G24" s="20" t="s">
        <v>44</v>
      </c>
      <c r="H24" s="20">
        <v>1464676</v>
      </c>
      <c r="I24" s="12">
        <v>791337</v>
      </c>
      <c r="J24" s="20">
        <v>9202</v>
      </c>
      <c r="K24" s="5">
        <v>763.53217945845199</v>
      </c>
      <c r="L24" s="31">
        <f t="shared" si="12"/>
        <v>0.21517955233340025</v>
      </c>
      <c r="M24" s="30">
        <f t="shared" si="13"/>
        <v>22.905863345890452</v>
      </c>
      <c r="N24" s="30">
        <f t="shared" si="14"/>
        <v>43940.28</v>
      </c>
      <c r="O24" s="30">
        <f t="shared" si="3"/>
        <v>0.52747618258323481</v>
      </c>
      <c r="P24" s="30">
        <f t="shared" si="4"/>
        <v>56.149839635985344</v>
      </c>
      <c r="Q24" s="30">
        <f t="shared" si="5"/>
        <v>23740.11</v>
      </c>
      <c r="R24" s="30">
        <f t="shared" si="6"/>
        <v>1.567903725972878E-3</v>
      </c>
      <c r="S24" s="30">
        <f t="shared" si="7"/>
        <v>320.17042504831801</v>
      </c>
      <c r="T24" s="30">
        <f t="shared" si="8"/>
        <v>32.393782601623045</v>
      </c>
      <c r="U24" s="30">
        <f t="shared" si="9"/>
        <v>7.2044094410698093E-3</v>
      </c>
      <c r="V24" s="30">
        <f t="shared" si="10"/>
        <v>324.24871162604006</v>
      </c>
      <c r="W24" s="30">
        <f t="shared" si="11"/>
        <v>79.407864738284871</v>
      </c>
    </row>
    <row r="25" spans="1:23" x14ac:dyDescent="0.25">
      <c r="A25" s="5">
        <v>22</v>
      </c>
      <c r="B25" s="9" t="s">
        <v>13</v>
      </c>
      <c r="C25" s="12">
        <v>20420286</v>
      </c>
      <c r="D25" s="12">
        <v>4500698</v>
      </c>
      <c r="E25" s="16">
        <v>10645</v>
      </c>
      <c r="F25" s="9">
        <v>31</v>
      </c>
      <c r="G25" s="20" t="s">
        <v>45</v>
      </c>
      <c r="H25" s="20">
        <v>1866766</v>
      </c>
      <c r="I25" s="12">
        <v>396806</v>
      </c>
      <c r="J25" s="20">
        <v>3756</v>
      </c>
      <c r="K25" s="5">
        <v>973.13033784171898</v>
      </c>
      <c r="L25" s="31">
        <f t="shared" si="12"/>
        <v>0.27425169265503918</v>
      </c>
      <c r="M25" s="30">
        <f t="shared" si="13"/>
        <v>29.194092683128922</v>
      </c>
      <c r="N25" s="30">
        <f t="shared" si="14"/>
        <v>56002.979999999996</v>
      </c>
      <c r="O25" s="30">
        <f t="shared" si="3"/>
        <v>0.26449630701726712</v>
      </c>
      <c r="P25" s="30">
        <f t="shared" si="4"/>
        <v>28.155631881988082</v>
      </c>
      <c r="Q25" s="30">
        <f t="shared" si="5"/>
        <v>11904.18</v>
      </c>
      <c r="R25" s="30">
        <f t="shared" si="6"/>
        <v>1.5704072174498452E-3</v>
      </c>
      <c r="S25" s="30">
        <f t="shared" si="7"/>
        <v>320.68164516790034</v>
      </c>
      <c r="T25" s="30">
        <f t="shared" si="8"/>
        <v>41.28668181365807</v>
      </c>
      <c r="U25" s="30">
        <f t="shared" si="9"/>
        <v>7.1230901105395995E-3</v>
      </c>
      <c r="V25" s="30">
        <f t="shared" si="10"/>
        <v>320.5887741432536</v>
      </c>
      <c r="W25" s="30">
        <f t="shared" si="11"/>
        <v>39.818076464691863</v>
      </c>
    </row>
    <row r="26" spans="1:23" x14ac:dyDescent="0.25">
      <c r="A26" s="5">
        <v>23</v>
      </c>
      <c r="B26" s="9" t="s">
        <v>13</v>
      </c>
      <c r="C26" s="12">
        <v>20420286</v>
      </c>
      <c r="D26" s="12">
        <v>4500698</v>
      </c>
      <c r="E26" s="16">
        <v>10645</v>
      </c>
      <c r="F26" s="9">
        <v>32</v>
      </c>
      <c r="G26" s="20" t="s">
        <v>46</v>
      </c>
      <c r="H26" s="20">
        <v>1339501</v>
      </c>
      <c r="I26" s="12">
        <v>369747</v>
      </c>
      <c r="J26" s="20">
        <v>4053</v>
      </c>
      <c r="K26" s="5">
        <v>698.280421723882</v>
      </c>
      <c r="L26" s="31">
        <f t="shared" si="12"/>
        <v>0.19678975113277064</v>
      </c>
      <c r="M26" s="30">
        <f t="shared" si="13"/>
        <v>20.948269008083429</v>
      </c>
      <c r="N26" s="30">
        <f t="shared" si="14"/>
        <v>40185.03</v>
      </c>
      <c r="O26" s="30">
        <f t="shared" si="3"/>
        <v>0.24645977135102157</v>
      </c>
      <c r="P26" s="30">
        <f t="shared" si="4"/>
        <v>26.235642660316245</v>
      </c>
      <c r="Q26" s="30">
        <f t="shared" si="5"/>
        <v>11092.41</v>
      </c>
      <c r="R26" s="30">
        <f t="shared" si="6"/>
        <v>1.5672470499630497E-3</v>
      </c>
      <c r="S26" s="30">
        <f t="shared" si="7"/>
        <v>320.03632992901765</v>
      </c>
      <c r="T26" s="30">
        <f t="shared" si="8"/>
        <v>29.625326139471579</v>
      </c>
      <c r="U26" s="30">
        <f t="shared" si="9"/>
        <v>7.1194703469284609E-3</v>
      </c>
      <c r="V26" s="30">
        <f t="shared" si="10"/>
        <v>320.42585951480231</v>
      </c>
      <c r="W26" s="30">
        <f t="shared" si="11"/>
        <v>37.102801667793386</v>
      </c>
    </row>
    <row r="27" spans="1:23" ht="30" x14ac:dyDescent="0.25">
      <c r="A27" s="5">
        <v>24</v>
      </c>
      <c r="B27" s="9" t="s">
        <v>13</v>
      </c>
      <c r="C27" s="12">
        <v>20420286</v>
      </c>
      <c r="D27" s="12">
        <v>4500698</v>
      </c>
      <c r="E27" s="16">
        <v>10645</v>
      </c>
      <c r="F27" s="9">
        <v>33</v>
      </c>
      <c r="G27" s="20" t="s">
        <v>47</v>
      </c>
      <c r="H27" s="20">
        <v>8085894</v>
      </c>
      <c r="I27" s="12">
        <v>877839</v>
      </c>
      <c r="J27" s="20">
        <v>2893</v>
      </c>
      <c r="K27" s="5">
        <v>4215.1087892944897</v>
      </c>
      <c r="L27" s="31">
        <f t="shared" si="12"/>
        <v>1.1879207764279109</v>
      </c>
      <c r="M27" s="30">
        <f t="shared" si="13"/>
        <v>126.45416665075112</v>
      </c>
      <c r="N27" s="30">
        <f t="shared" si="14"/>
        <v>242576.81999999998</v>
      </c>
      <c r="O27" s="30">
        <f t="shared" si="3"/>
        <v>0.58513523902292486</v>
      </c>
      <c r="P27" s="30">
        <f t="shared" si="4"/>
        <v>62.287646193990348</v>
      </c>
      <c r="Q27" s="30">
        <f t="shared" si="5"/>
        <v>26335.17</v>
      </c>
      <c r="R27" s="30">
        <f t="shared" si="6"/>
        <v>1.6820283739831415E-3</v>
      </c>
      <c r="S27" s="30">
        <f t="shared" si="7"/>
        <v>343.47500456850707</v>
      </c>
      <c r="T27" s="30">
        <f t="shared" si="8"/>
        <v>178.8331974960798</v>
      </c>
      <c r="U27" s="30">
        <f t="shared" si="9"/>
        <v>7.2292731253143757E-3</v>
      </c>
      <c r="V27" s="30">
        <f t="shared" si="10"/>
        <v>325.36775096556164</v>
      </c>
      <c r="W27" s="30">
        <f t="shared" si="11"/>
        <v>88.088034015838062</v>
      </c>
    </row>
    <row r="28" spans="1:23" x14ac:dyDescent="0.25">
      <c r="A28" s="5">
        <v>25</v>
      </c>
      <c r="B28" s="9" t="s">
        <v>13</v>
      </c>
      <c r="C28" s="12">
        <v>20420286</v>
      </c>
      <c r="D28" s="12">
        <v>4500698</v>
      </c>
      <c r="E28" s="16">
        <v>10645</v>
      </c>
      <c r="F28" s="9">
        <v>34</v>
      </c>
      <c r="G28" s="20" t="s">
        <v>48</v>
      </c>
      <c r="H28" s="20">
        <v>1306565</v>
      </c>
      <c r="I28" s="12">
        <v>293510</v>
      </c>
      <c r="J28" s="20">
        <v>1038</v>
      </c>
      <c r="K28" s="5">
        <v>681.11072088239098</v>
      </c>
      <c r="L28" s="31">
        <f t="shared" si="12"/>
        <v>0.19195103339884662</v>
      </c>
      <c r="M28" s="30">
        <f t="shared" si="13"/>
        <v>20.433187505307224</v>
      </c>
      <c r="N28" s="30">
        <f t="shared" si="14"/>
        <v>39196.949999999997</v>
      </c>
      <c r="O28" s="30">
        <f t="shared" si="3"/>
        <v>0.19564298693224916</v>
      </c>
      <c r="P28" s="30">
        <f t="shared" si="4"/>
        <v>20.826195958937923</v>
      </c>
      <c r="Q28" s="30">
        <f t="shared" si="5"/>
        <v>8805.2999999999993</v>
      </c>
      <c r="R28" s="30">
        <f t="shared" si="6"/>
        <v>1.5670839652605511E-3</v>
      </c>
      <c r="S28" s="30">
        <f t="shared" si="7"/>
        <v>320.00302756634517</v>
      </c>
      <c r="T28" s="30">
        <f t="shared" si="8"/>
        <v>28.896890892517945</v>
      </c>
      <c r="U28" s="30">
        <f t="shared" si="9"/>
        <v>7.110638454499058E-3</v>
      </c>
      <c r="V28" s="30">
        <f t="shared" si="10"/>
        <v>320.02836270887008</v>
      </c>
      <c r="W28" s="30">
        <f t="shared" si="11"/>
        <v>29.452688777769762</v>
      </c>
    </row>
    <row r="29" spans="1:23" ht="30" x14ac:dyDescent="0.25">
      <c r="A29" s="5">
        <v>26</v>
      </c>
      <c r="B29" s="9" t="s">
        <v>13</v>
      </c>
      <c r="C29" s="12">
        <v>20420286</v>
      </c>
      <c r="D29" s="12">
        <v>4500698</v>
      </c>
      <c r="E29" s="16">
        <v>10645</v>
      </c>
      <c r="F29" s="9">
        <v>35</v>
      </c>
      <c r="G29" s="20" t="s">
        <v>49</v>
      </c>
      <c r="H29" s="20">
        <v>695467</v>
      </c>
      <c r="I29" s="12">
        <v>34157</v>
      </c>
      <c r="J29" s="20">
        <v>206</v>
      </c>
      <c r="K29" s="5">
        <v>362.54654056658899</v>
      </c>
      <c r="L29" s="31">
        <f t="shared" si="12"/>
        <v>0.10217295683321967</v>
      </c>
      <c r="M29" s="30">
        <f t="shared" si="13"/>
        <v>10.876311254896232</v>
      </c>
      <c r="N29" s="30">
        <f t="shared" si="14"/>
        <v>20864.009999999998</v>
      </c>
      <c r="O29" s="30">
        <f t="shared" si="3"/>
        <v>2.2767801794299464E-2</v>
      </c>
      <c r="P29" s="30">
        <f t="shared" si="4"/>
        <v>2.4236325010031776</v>
      </c>
      <c r="Q29" s="30">
        <f t="shared" si="5"/>
        <v>1024.71</v>
      </c>
      <c r="R29" s="30">
        <f t="shared" si="6"/>
        <v>1.5647927611636568E-3</v>
      </c>
      <c r="S29" s="30">
        <f t="shared" si="7"/>
        <v>319.5351571369157</v>
      </c>
      <c r="T29" s="30">
        <f t="shared" si="8"/>
        <v>15.381426885265393</v>
      </c>
      <c r="U29" s="30">
        <f t="shared" si="9"/>
        <v>7.0957704041679243E-3</v>
      </c>
      <c r="V29" s="30">
        <f t="shared" si="10"/>
        <v>319.35919666497779</v>
      </c>
      <c r="W29" s="30">
        <f t="shared" si="11"/>
        <v>3.4275339531269182</v>
      </c>
    </row>
    <row r="30" spans="1:23" x14ac:dyDescent="0.25">
      <c r="A30" s="5">
        <v>27</v>
      </c>
      <c r="B30" s="9" t="s">
        <v>13</v>
      </c>
      <c r="C30" s="12">
        <v>20420286</v>
      </c>
      <c r="D30" s="12">
        <v>4500698</v>
      </c>
      <c r="E30" s="16">
        <v>10645</v>
      </c>
      <c r="F30" s="9">
        <v>36</v>
      </c>
      <c r="G30" s="20" t="s">
        <v>50</v>
      </c>
      <c r="H30" s="20">
        <v>2400412</v>
      </c>
      <c r="I30" s="12">
        <v>942123</v>
      </c>
      <c r="J30" s="20">
        <v>4040</v>
      </c>
      <c r="K30" s="5">
        <v>1251.32414774157</v>
      </c>
      <c r="L30" s="31">
        <f t="shared" si="12"/>
        <v>0.35265108431879943</v>
      </c>
      <c r="M30" s="30">
        <f t="shared" si="13"/>
        <v>37.539707925736202</v>
      </c>
      <c r="N30" s="30">
        <f t="shared" si="14"/>
        <v>72012.36</v>
      </c>
      <c r="O30" s="30">
        <f t="shared" si="3"/>
        <v>0.62798459261207928</v>
      </c>
      <c r="P30" s="30">
        <f t="shared" si="4"/>
        <v>66.848959883555835</v>
      </c>
      <c r="Q30" s="30">
        <f t="shared" si="5"/>
        <v>28263.69</v>
      </c>
      <c r="R30" s="30">
        <f t="shared" si="6"/>
        <v>1.5746539165045926E-3</v>
      </c>
      <c r="S30" s="30">
        <f t="shared" si="7"/>
        <v>321.54883326043898</v>
      </c>
      <c r="T30" s="30">
        <f t="shared" si="8"/>
        <v>53.089164076100914</v>
      </c>
      <c r="U30" s="30">
        <f t="shared" si="9"/>
        <v>7.2493572118434114E-3</v>
      </c>
      <c r="V30" s="30">
        <f t="shared" si="10"/>
        <v>326.27167504629222</v>
      </c>
      <c r="W30" s="30">
        <f t="shared" si="11"/>
        <v>94.538705697859641</v>
      </c>
    </row>
    <row r="31" spans="1:23" x14ac:dyDescent="0.25">
      <c r="A31" s="5">
        <v>28</v>
      </c>
      <c r="B31" s="9" t="s">
        <v>13</v>
      </c>
      <c r="C31" s="12">
        <v>20420286</v>
      </c>
      <c r="D31" s="12">
        <v>4500698</v>
      </c>
      <c r="E31" s="16">
        <v>10645</v>
      </c>
      <c r="F31" s="9">
        <v>37</v>
      </c>
      <c r="G31" s="20" t="s">
        <v>51</v>
      </c>
      <c r="H31" s="20">
        <v>1222954</v>
      </c>
      <c r="I31" s="12">
        <v>667089</v>
      </c>
      <c r="J31" s="20">
        <v>5394</v>
      </c>
      <c r="K31" s="5">
        <v>637.52393961373002</v>
      </c>
      <c r="L31" s="31">
        <f t="shared" si="12"/>
        <v>0.17966751298194356</v>
      </c>
      <c r="M31" s="30">
        <f t="shared" si="13"/>
        <v>19.12560675692789</v>
      </c>
      <c r="N31" s="30">
        <f t="shared" si="14"/>
        <v>36688.619999999995</v>
      </c>
      <c r="O31" s="30">
        <f t="shared" si="3"/>
        <v>0.44465702875420654</v>
      </c>
      <c r="P31" s="30">
        <f t="shared" si="4"/>
        <v>47.333740710885287</v>
      </c>
      <c r="Q31" s="30">
        <f t="shared" si="5"/>
        <v>20012.669999999998</v>
      </c>
      <c r="R31" s="30">
        <f t="shared" si="6"/>
        <v>1.5666881244978598E-3</v>
      </c>
      <c r="S31" s="30">
        <f t="shared" si="7"/>
        <v>319.9221957504991</v>
      </c>
      <c r="T31" s="30">
        <f t="shared" si="8"/>
        <v>27.047692464261932</v>
      </c>
      <c r="U31" s="30">
        <f t="shared" si="9"/>
        <v>7.1730834373763706E-3</v>
      </c>
      <c r="V31" s="30">
        <f t="shared" si="10"/>
        <v>322.83882280432965</v>
      </c>
      <c r="W31" s="30">
        <f t="shared" si="11"/>
        <v>66.940018071185492</v>
      </c>
    </row>
    <row r="32" spans="1:23" ht="30" x14ac:dyDescent="0.25">
      <c r="A32" s="5">
        <v>29</v>
      </c>
      <c r="B32" s="9" t="s">
        <v>13</v>
      </c>
      <c r="C32" s="12">
        <v>20420286</v>
      </c>
      <c r="D32" s="12">
        <v>4500698</v>
      </c>
      <c r="E32" s="16">
        <v>10645</v>
      </c>
      <c r="F32" s="9">
        <v>38</v>
      </c>
      <c r="G32" s="20" t="s">
        <v>52</v>
      </c>
      <c r="H32" s="20">
        <v>2038052</v>
      </c>
      <c r="I32" s="12">
        <v>128091</v>
      </c>
      <c r="J32" s="20">
        <v>559</v>
      </c>
      <c r="K32" s="5">
        <v>1062.44292288422</v>
      </c>
      <c r="L32" s="31">
        <f t="shared" si="12"/>
        <v>0.2994157868308015</v>
      </c>
      <c r="M32" s="30">
        <f t="shared" si="13"/>
        <v>31.872810508138816</v>
      </c>
      <c r="N32" s="30">
        <f t="shared" si="14"/>
        <v>61141.56</v>
      </c>
      <c r="O32" s="30">
        <f t="shared" si="3"/>
        <v>8.5380756495992402E-2</v>
      </c>
      <c r="P32" s="30">
        <f t="shared" si="4"/>
        <v>9.0887815289983909</v>
      </c>
      <c r="Q32" s="30">
        <f t="shared" si="5"/>
        <v>3842.73</v>
      </c>
      <c r="R32" s="30">
        <f t="shared" si="6"/>
        <v>1.5716557341092033E-3</v>
      </c>
      <c r="S32" s="30">
        <f t="shared" si="7"/>
        <v>320.93659584049891</v>
      </c>
      <c r="T32" s="30">
        <f t="shared" si="8"/>
        <v>45.074960891557623</v>
      </c>
      <c r="U32" s="30">
        <f t="shared" si="9"/>
        <v>7.098439138282845E-3</v>
      </c>
      <c r="V32" s="30">
        <f t="shared" si="10"/>
        <v>319.47930832791326</v>
      </c>
      <c r="W32" s="30">
        <f t="shared" si="11"/>
        <v>12.853478103755602</v>
      </c>
    </row>
    <row r="33" spans="1:23" x14ac:dyDescent="0.25">
      <c r="A33" s="4">
        <v>30</v>
      </c>
      <c r="B33" s="8" t="s">
        <v>14</v>
      </c>
      <c r="C33" s="11">
        <v>21522960</v>
      </c>
      <c r="D33" s="24">
        <v>5221319</v>
      </c>
      <c r="E33" s="15">
        <v>12450</v>
      </c>
      <c r="F33" s="8">
        <v>40</v>
      </c>
      <c r="G33" s="19" t="s">
        <v>14</v>
      </c>
      <c r="H33" s="19">
        <v>5903674</v>
      </c>
      <c r="I33" s="24">
        <v>1554917</v>
      </c>
      <c r="J33" s="19">
        <v>6873</v>
      </c>
      <c r="K33" s="4">
        <v>3414.9879820287601</v>
      </c>
      <c r="L33" s="27">
        <f t="shared" si="12"/>
        <v>0.82288969546939628</v>
      </c>
      <c r="M33" s="25">
        <f t="shared" si="13"/>
        <v>102.44976708593983</v>
      </c>
      <c r="N33" s="25">
        <f t="shared" si="14"/>
        <v>177110.22</v>
      </c>
      <c r="O33" s="25">
        <f t="shared" si="3"/>
        <v>0.89340471248740017</v>
      </c>
      <c r="P33" s="25">
        <f t="shared" si="4"/>
        <v>111.2288867046813</v>
      </c>
      <c r="Q33" s="25">
        <f t="shared" si="5"/>
        <v>46647.509999999995</v>
      </c>
      <c r="R33" s="25">
        <f t="shared" si="6"/>
        <v>1.7994551724741471E-3</v>
      </c>
      <c r="S33" s="25">
        <f t="shared" si="7"/>
        <v>387.29601698954161</v>
      </c>
      <c r="T33" s="25">
        <f t="shared" si="8"/>
        <v>144.88585007490087</v>
      </c>
      <c r="U33" s="25">
        <f t="shared" si="9"/>
        <v>7.4638285182462129E-3</v>
      </c>
      <c r="V33" s="25">
        <f t="shared" si="10"/>
        <v>389.71029655060801</v>
      </c>
      <c r="W33" s="25">
        <f t="shared" si="11"/>
        <v>157.30140010542078</v>
      </c>
    </row>
    <row r="34" spans="1:23" x14ac:dyDescent="0.25">
      <c r="A34" s="4">
        <v>31</v>
      </c>
      <c r="B34" s="8" t="s">
        <v>14</v>
      </c>
      <c r="C34" s="11">
        <v>21522960</v>
      </c>
      <c r="D34" s="24">
        <v>5221319</v>
      </c>
      <c r="E34" s="15">
        <v>12450</v>
      </c>
      <c r="F34" s="8">
        <v>41</v>
      </c>
      <c r="G34" s="19" t="s">
        <v>53</v>
      </c>
      <c r="H34" s="19">
        <v>4858192</v>
      </c>
      <c r="I34" s="24">
        <v>499416</v>
      </c>
      <c r="J34" s="19">
        <v>1825</v>
      </c>
      <c r="K34" s="4">
        <v>2810.2061470416602</v>
      </c>
      <c r="L34" s="27">
        <f t="shared" si="12"/>
        <v>0.67716410753911171</v>
      </c>
      <c r="M34" s="25">
        <f t="shared" si="13"/>
        <v>84.306931388619404</v>
      </c>
      <c r="N34" s="25">
        <f t="shared" si="14"/>
        <v>145745.75999999998</v>
      </c>
      <c r="O34" s="25">
        <f t="shared" si="3"/>
        <v>0.28694818301659025</v>
      </c>
      <c r="P34" s="25">
        <f t="shared" si="4"/>
        <v>35.725048785565491</v>
      </c>
      <c r="Q34" s="25">
        <f t="shared" si="5"/>
        <v>14982.48</v>
      </c>
      <c r="R34" s="25">
        <f t="shared" si="6"/>
        <v>1.7790152177147543E-3</v>
      </c>
      <c r="S34" s="25">
        <f t="shared" si="7"/>
        <v>382.89673370265956</v>
      </c>
      <c r="T34" s="25">
        <f t="shared" si="8"/>
        <v>119.22800577184357</v>
      </c>
      <c r="U34" s="25">
        <f t="shared" si="9"/>
        <v>7.1860127611243132E-3</v>
      </c>
      <c r="V34" s="25">
        <f t="shared" si="10"/>
        <v>375.20464963900838</v>
      </c>
      <c r="W34" s="25">
        <f t="shared" si="11"/>
        <v>50.522848508987181</v>
      </c>
    </row>
    <row r="35" spans="1:23" x14ac:dyDescent="0.25">
      <c r="A35" s="4">
        <v>32</v>
      </c>
      <c r="B35" s="8" t="s">
        <v>14</v>
      </c>
      <c r="C35" s="11">
        <v>21522960</v>
      </c>
      <c r="D35" s="24">
        <v>5221319</v>
      </c>
      <c r="E35" s="15">
        <v>12450</v>
      </c>
      <c r="F35" s="8">
        <v>42</v>
      </c>
      <c r="G35" s="19" t="s">
        <v>54</v>
      </c>
      <c r="H35" s="19">
        <v>2295491</v>
      </c>
      <c r="I35" s="24">
        <v>1074824</v>
      </c>
      <c r="J35" s="19">
        <v>3892</v>
      </c>
      <c r="K35" s="4">
        <v>1327.83989704484</v>
      </c>
      <c r="L35" s="27">
        <f t="shared" si="12"/>
        <v>0.31995938291015735</v>
      </c>
      <c r="M35" s="25">
        <f t="shared" si="13"/>
        <v>39.834943172314588</v>
      </c>
      <c r="N35" s="25">
        <f t="shared" si="14"/>
        <v>68864.73</v>
      </c>
      <c r="O35" s="25">
        <f t="shared" si="3"/>
        <v>0.6175588965163783</v>
      </c>
      <c r="P35" s="25">
        <f t="shared" si="4"/>
        <v>76.886082616289102</v>
      </c>
      <c r="Q35" s="25">
        <f t="shared" si="5"/>
        <v>32244.719999999998</v>
      </c>
      <c r="R35" s="25">
        <f t="shared" si="6"/>
        <v>1.7451979372081386E-3</v>
      </c>
      <c r="S35" s="25">
        <f t="shared" si="7"/>
        <v>375.61825394613282</v>
      </c>
      <c r="T35" s="25">
        <f t="shared" si="8"/>
        <v>56.33511689064882</v>
      </c>
      <c r="U35" s="25">
        <f t="shared" si="9"/>
        <v>7.3033558939109419E-3</v>
      </c>
      <c r="V35" s="25">
        <f t="shared" si="10"/>
        <v>381.33150892639179</v>
      </c>
      <c r="W35" s="25">
        <f t="shared" si="11"/>
        <v>108.73334079369431</v>
      </c>
    </row>
    <row r="36" spans="1:23" x14ac:dyDescent="0.25">
      <c r="A36" s="4">
        <v>33</v>
      </c>
      <c r="B36" s="8" t="s">
        <v>14</v>
      </c>
      <c r="C36" s="11">
        <v>21522960</v>
      </c>
      <c r="D36" s="24">
        <v>5221319</v>
      </c>
      <c r="E36" s="15">
        <v>12450</v>
      </c>
      <c r="F36" s="8">
        <v>43</v>
      </c>
      <c r="G36" s="19" t="s">
        <v>55</v>
      </c>
      <c r="H36" s="19">
        <v>2754381</v>
      </c>
      <c r="I36" s="24">
        <v>844855</v>
      </c>
      <c r="J36" s="19">
        <v>3835</v>
      </c>
      <c r="K36" s="4">
        <v>1593.2839543816599</v>
      </c>
      <c r="L36" s="27">
        <f t="shared" si="12"/>
        <v>0.38392223932024222</v>
      </c>
      <c r="M36" s="25">
        <f t="shared" si="13"/>
        <v>47.798318795370157</v>
      </c>
      <c r="N36" s="25">
        <f t="shared" si="14"/>
        <v>82631.429999999993</v>
      </c>
      <c r="O36" s="25">
        <f t="shared" si="3"/>
        <v>0.48542619211735583</v>
      </c>
      <c r="P36" s="25">
        <f t="shared" si="4"/>
        <v>60.435560918610797</v>
      </c>
      <c r="Q36" s="25">
        <f t="shared" si="5"/>
        <v>25345.649999999998</v>
      </c>
      <c r="R36" s="25">
        <f t="shared" si="6"/>
        <v>1.749508673545927E-3</v>
      </c>
      <c r="S36" s="25">
        <f t="shared" si="7"/>
        <v>376.54605200382048</v>
      </c>
      <c r="T36" s="25">
        <f t="shared" si="8"/>
        <v>67.597030699045291</v>
      </c>
      <c r="U36" s="25">
        <f t="shared" si="9"/>
        <v>7.2464047615343596E-3</v>
      </c>
      <c r="V36" s="25">
        <f t="shared" si="10"/>
        <v>378.35790863089824</v>
      </c>
      <c r="W36" s="25">
        <f t="shared" si="11"/>
        <v>85.468789900724772</v>
      </c>
    </row>
    <row r="37" spans="1:23" x14ac:dyDescent="0.25">
      <c r="A37" s="4">
        <v>34</v>
      </c>
      <c r="B37" s="8" t="s">
        <v>14</v>
      </c>
      <c r="C37" s="11">
        <v>21522960</v>
      </c>
      <c r="D37" s="24">
        <v>5221319</v>
      </c>
      <c r="E37" s="15">
        <v>12450</v>
      </c>
      <c r="F37" s="8">
        <v>44</v>
      </c>
      <c r="G37" s="19" t="s">
        <v>56</v>
      </c>
      <c r="H37" s="19">
        <v>1154799</v>
      </c>
      <c r="I37" s="24">
        <v>418265</v>
      </c>
      <c r="J37" s="19">
        <v>2113</v>
      </c>
      <c r="K37" s="4">
        <v>667.99575164177895</v>
      </c>
      <c r="L37" s="27">
        <f t="shared" si="12"/>
        <v>0.16096285083464357</v>
      </c>
      <c r="M37" s="25">
        <f t="shared" si="13"/>
        <v>20.039874928913122</v>
      </c>
      <c r="N37" s="25">
        <f t="shared" si="14"/>
        <v>34643.97</v>
      </c>
      <c r="O37" s="25">
        <f t="shared" si="3"/>
        <v>0.24032145900298374</v>
      </c>
      <c r="P37" s="25">
        <f t="shared" si="4"/>
        <v>29.920021645871476</v>
      </c>
      <c r="Q37" s="25">
        <f t="shared" si="5"/>
        <v>12547.949999999999</v>
      </c>
      <c r="R37" s="25">
        <f t="shared" si="6"/>
        <v>1.7378521644097666E-3</v>
      </c>
      <c r="S37" s="25">
        <f t="shared" si="7"/>
        <v>374.03722620504834</v>
      </c>
      <c r="T37" s="25">
        <f t="shared" si="8"/>
        <v>28.340662912729506</v>
      </c>
      <c r="U37" s="25">
        <f t="shared" si="9"/>
        <v>7.176280312194719E-3</v>
      </c>
      <c r="V37" s="25">
        <f t="shared" si="10"/>
        <v>374.69648743388217</v>
      </c>
      <c r="W37" s="25">
        <f t="shared" si="11"/>
        <v>42.313300398088018</v>
      </c>
    </row>
    <row r="38" spans="1:23" x14ac:dyDescent="0.25">
      <c r="A38" s="4">
        <v>35</v>
      </c>
      <c r="B38" s="8" t="s">
        <v>14</v>
      </c>
      <c r="C38" s="11">
        <v>21522960</v>
      </c>
      <c r="D38" s="24">
        <v>5221319</v>
      </c>
      <c r="E38" s="15">
        <v>12450</v>
      </c>
      <c r="F38" s="8">
        <v>45</v>
      </c>
      <c r="G38" s="19" t="s">
        <v>57</v>
      </c>
      <c r="H38" s="19">
        <v>3432755</v>
      </c>
      <c r="I38" s="24">
        <v>652606</v>
      </c>
      <c r="J38" s="19">
        <v>2105</v>
      </c>
      <c r="K38" s="4">
        <v>1985.69787611479</v>
      </c>
      <c r="L38" s="27">
        <f t="shared" si="12"/>
        <v>0.47847809966658861</v>
      </c>
      <c r="M38" s="25">
        <f t="shared" si="13"/>
        <v>59.570523408490281</v>
      </c>
      <c r="N38" s="25">
        <f t="shared" si="14"/>
        <v>102982.65</v>
      </c>
      <c r="O38" s="25">
        <f t="shared" si="3"/>
        <v>0.37496617234074381</v>
      </c>
      <c r="P38" s="25">
        <f t="shared" si="4"/>
        <v>46.683288456422602</v>
      </c>
      <c r="Q38" s="25">
        <f t="shared" si="5"/>
        <v>19578.18</v>
      </c>
      <c r="R38" s="25">
        <f t="shared" si="6"/>
        <v>1.7572894208863514E-3</v>
      </c>
      <c r="S38" s="25">
        <f t="shared" si="7"/>
        <v>378.22069914160107</v>
      </c>
      <c r="T38" s="25">
        <f t="shared" si="8"/>
        <v>84.245442121950902</v>
      </c>
      <c r="U38" s="25">
        <f t="shared" si="9"/>
        <v>7.2090239318685061E-3</v>
      </c>
      <c r="V38" s="25">
        <f t="shared" si="10"/>
        <v>376.40613626919736</v>
      </c>
      <c r="W38" s="25">
        <f t="shared" si="11"/>
        <v>66.020139671248202</v>
      </c>
    </row>
    <row r="39" spans="1:23" x14ac:dyDescent="0.25">
      <c r="A39" s="4">
        <v>36</v>
      </c>
      <c r="B39" s="8" t="s">
        <v>14</v>
      </c>
      <c r="C39" s="11">
        <v>21522960</v>
      </c>
      <c r="D39" s="24">
        <v>5221319</v>
      </c>
      <c r="E39" s="15">
        <v>12450</v>
      </c>
      <c r="F39" s="8">
        <v>46</v>
      </c>
      <c r="G39" s="19" t="s">
        <v>58</v>
      </c>
      <c r="H39" s="19">
        <v>1123668</v>
      </c>
      <c r="I39" s="24">
        <v>176437</v>
      </c>
      <c r="J39" s="19">
        <v>497</v>
      </c>
      <c r="K39" s="4">
        <v>649.98839178088394</v>
      </c>
      <c r="L39" s="27">
        <f t="shared" si="12"/>
        <v>0.15662362425986018</v>
      </c>
      <c r="M39" s="25">
        <f t="shared" si="13"/>
        <v>19.49964122035259</v>
      </c>
      <c r="N39" s="25">
        <f t="shared" si="14"/>
        <v>33710.04</v>
      </c>
      <c r="O39" s="25">
        <f t="shared" si="3"/>
        <v>0.10137495908600874</v>
      </c>
      <c r="P39" s="25">
        <f t="shared" si="4"/>
        <v>12.621182406208089</v>
      </c>
      <c r="Q39" s="25">
        <f t="shared" si="5"/>
        <v>5293.11</v>
      </c>
      <c r="R39" s="25">
        <f t="shared" si="6"/>
        <v>1.7377194913376305E-3</v>
      </c>
      <c r="S39" s="25">
        <f t="shared" si="7"/>
        <v>374.00867103280171</v>
      </c>
      <c r="T39" s="25">
        <f t="shared" si="8"/>
        <v>27.576657075232088</v>
      </c>
      <c r="U39" s="25">
        <f t="shared" si="9"/>
        <v>7.1574478492533603E-3</v>
      </c>
      <c r="V39" s="25">
        <f t="shared" si="10"/>
        <v>373.71318446815707</v>
      </c>
      <c r="W39" s="25">
        <f t="shared" si="11"/>
        <v>17.849047332044169</v>
      </c>
    </row>
    <row r="40" spans="1:23" ht="30" x14ac:dyDescent="0.25">
      <c r="A40" s="5">
        <v>37</v>
      </c>
      <c r="B40" s="9" t="s">
        <v>15</v>
      </c>
      <c r="C40" s="12">
        <v>15448302</v>
      </c>
      <c r="D40" s="12">
        <v>4653168</v>
      </c>
      <c r="E40" s="16">
        <v>20016</v>
      </c>
      <c r="F40" s="9">
        <v>50</v>
      </c>
      <c r="G40" s="20" t="s">
        <v>59</v>
      </c>
      <c r="H40" s="20">
        <v>531927</v>
      </c>
      <c r="I40" s="12">
        <v>82761</v>
      </c>
      <c r="J40" s="20">
        <v>5134</v>
      </c>
      <c r="K40" s="5">
        <v>689.20920164526694</v>
      </c>
      <c r="L40" s="31">
        <f t="shared" si="12"/>
        <v>0.1032981488839356</v>
      </c>
      <c r="M40" s="30">
        <f t="shared" si="13"/>
        <v>20.676157480608548</v>
      </c>
      <c r="N40" s="30">
        <f t="shared" si="14"/>
        <v>15957.81</v>
      </c>
      <c r="O40" s="30">
        <f t="shared" si="3"/>
        <v>5.3357841367429673E-2</v>
      </c>
      <c r="P40" s="30">
        <f t="shared" si="4"/>
        <v>10.680105528104722</v>
      </c>
      <c r="Q40" s="30">
        <f t="shared" si="5"/>
        <v>2482.83</v>
      </c>
      <c r="R40" s="30">
        <f t="shared" si="6"/>
        <v>3.8893327090885415E-3</v>
      </c>
      <c r="S40" s="30">
        <f t="shared" si="7"/>
        <v>600.83586268477927</v>
      </c>
      <c r="T40" s="30">
        <f t="shared" si="8"/>
        <v>29.240502326838538</v>
      </c>
      <c r="U40" s="30">
        <f t="shared" si="9"/>
        <v>1.2906797484766414E-2</v>
      </c>
      <c r="V40" s="30">
        <f t="shared" si="10"/>
        <v>600.57497038595568</v>
      </c>
      <c r="W40" s="30">
        <f t="shared" si="11"/>
        <v>15.10395008542157</v>
      </c>
    </row>
    <row r="41" spans="1:23" ht="30" x14ac:dyDescent="0.25">
      <c r="A41" s="5">
        <v>38</v>
      </c>
      <c r="B41" s="9" t="s">
        <v>15</v>
      </c>
      <c r="C41" s="12">
        <v>15448302</v>
      </c>
      <c r="D41" s="12">
        <v>4653168</v>
      </c>
      <c r="E41" s="16">
        <v>20016</v>
      </c>
      <c r="F41" s="9">
        <v>51</v>
      </c>
      <c r="G41" s="20" t="s">
        <v>60</v>
      </c>
      <c r="H41" s="20">
        <v>1060497</v>
      </c>
      <c r="I41" s="12">
        <v>351269</v>
      </c>
      <c r="J41" s="20">
        <v>8103</v>
      </c>
      <c r="K41" s="5">
        <v>1374.06168763286</v>
      </c>
      <c r="L41" s="31">
        <f t="shared" si="12"/>
        <v>0.20594438146017602</v>
      </c>
      <c r="M41" s="30">
        <f t="shared" si="13"/>
        <v>41.221827393068835</v>
      </c>
      <c r="N41" s="30">
        <f t="shared" si="14"/>
        <v>31814.91</v>
      </c>
      <c r="O41" s="30">
        <f t="shared" si="3"/>
        <v>0.22647086887900886</v>
      </c>
      <c r="P41" s="30">
        <f t="shared" si="4"/>
        <v>45.330409114822416</v>
      </c>
      <c r="Q41" s="30">
        <f t="shared" si="5"/>
        <v>10538.07</v>
      </c>
      <c r="R41" s="30">
        <f t="shared" si="6"/>
        <v>3.896177311833695E-3</v>
      </c>
      <c r="S41" s="30">
        <f t="shared" si="7"/>
        <v>601.89323758755086</v>
      </c>
      <c r="T41" s="30">
        <f t="shared" si="8"/>
        <v>58.296467365080716</v>
      </c>
      <c r="U41" s="30">
        <f t="shared" si="9"/>
        <v>1.2941474971865007E-2</v>
      </c>
      <c r="V41" s="30">
        <f t="shared" si="10"/>
        <v>602.18857211883164</v>
      </c>
      <c r="W41" s="30">
        <f t="shared" si="11"/>
        <v>64.106879358102844</v>
      </c>
    </row>
    <row r="42" spans="1:23" x14ac:dyDescent="0.25">
      <c r="A42" s="5">
        <v>39</v>
      </c>
      <c r="B42" s="9" t="s">
        <v>15</v>
      </c>
      <c r="C42" s="12">
        <v>15448302</v>
      </c>
      <c r="D42" s="12">
        <v>4653168</v>
      </c>
      <c r="E42" s="16">
        <v>20016</v>
      </c>
      <c r="F42" s="9">
        <v>52</v>
      </c>
      <c r="G42" s="20" t="s">
        <v>61</v>
      </c>
      <c r="H42" s="20">
        <v>969294</v>
      </c>
      <c r="I42" s="12">
        <v>243330</v>
      </c>
      <c r="J42" s="20">
        <v>4431</v>
      </c>
      <c r="K42" s="5">
        <v>1255.88527959614</v>
      </c>
      <c r="L42" s="31">
        <f t="shared" si="12"/>
        <v>0.18823311455200709</v>
      </c>
      <c r="M42" s="30">
        <f t="shared" si="13"/>
        <v>37.676740208729733</v>
      </c>
      <c r="N42" s="30">
        <f t="shared" si="14"/>
        <v>29078.82</v>
      </c>
      <c r="O42" s="30">
        <f t="shared" si="3"/>
        <v>0.15688021580136371</v>
      </c>
      <c r="P42" s="30">
        <f t="shared" si="4"/>
        <v>31.401143994800961</v>
      </c>
      <c r="Q42" s="30">
        <f t="shared" si="5"/>
        <v>7299.9</v>
      </c>
      <c r="R42" s="30">
        <f t="shared" si="6"/>
        <v>3.8946729591011779E-3</v>
      </c>
      <c r="S42" s="30">
        <f t="shared" si="7"/>
        <v>601.66084063428639</v>
      </c>
      <c r="T42" s="30">
        <f t="shared" si="8"/>
        <v>53.282956989193316</v>
      </c>
      <c r="U42" s="30">
        <f t="shared" si="9"/>
        <v>1.2922389130136259E-2</v>
      </c>
      <c r="V42" s="30">
        <f t="shared" si="10"/>
        <v>601.30047583897885</v>
      </c>
      <c r="W42" s="30">
        <f t="shared" si="11"/>
        <v>44.407923711477999</v>
      </c>
    </row>
    <row r="43" spans="1:23" x14ac:dyDescent="0.25">
      <c r="A43" s="5">
        <v>40</v>
      </c>
      <c r="B43" s="9" t="s">
        <v>15</v>
      </c>
      <c r="C43" s="12">
        <v>15448302</v>
      </c>
      <c r="D43" s="12">
        <v>4653168</v>
      </c>
      <c r="E43" s="16">
        <v>20016</v>
      </c>
      <c r="F43" s="9">
        <v>53</v>
      </c>
      <c r="G43" s="20" t="s">
        <v>62</v>
      </c>
      <c r="H43" s="20">
        <v>1227024</v>
      </c>
      <c r="I43" s="12">
        <v>269486</v>
      </c>
      <c r="J43" s="20">
        <v>2886</v>
      </c>
      <c r="K43" s="5">
        <v>1589.8138671112599</v>
      </c>
      <c r="L43" s="31">
        <f t="shared" si="12"/>
        <v>0.2382832754046367</v>
      </c>
      <c r="M43" s="30">
        <f t="shared" si="13"/>
        <v>47.69478040499208</v>
      </c>
      <c r="N43" s="30">
        <f t="shared" si="14"/>
        <v>36810.720000000001</v>
      </c>
      <c r="O43" s="30">
        <f t="shared" si="3"/>
        <v>0.17374356567396665</v>
      </c>
      <c r="P43" s="30">
        <f t="shared" si="4"/>
        <v>34.776512105301165</v>
      </c>
      <c r="Q43" s="30">
        <f t="shared" si="5"/>
        <v>8084.58</v>
      </c>
      <c r="R43" s="30">
        <f t="shared" si="6"/>
        <v>3.8992710441916548E-3</v>
      </c>
      <c r="S43" s="30">
        <f t="shared" si="7"/>
        <v>602.37116670528019</v>
      </c>
      <c r="T43" s="30">
        <f t="shared" si="8"/>
        <v>67.450605303146347</v>
      </c>
      <c r="U43" s="30">
        <f t="shared" si="9"/>
        <v>1.2926380253820155E-2</v>
      </c>
      <c r="V43" s="30">
        <f t="shared" si="10"/>
        <v>601.48618952907827</v>
      </c>
      <c r="W43" s="30">
        <f t="shared" si="11"/>
        <v>49.181415071349029</v>
      </c>
    </row>
    <row r="44" spans="1:23" x14ac:dyDescent="0.25">
      <c r="A44" s="5">
        <v>41</v>
      </c>
      <c r="B44" s="9" t="s">
        <v>15</v>
      </c>
      <c r="C44" s="12">
        <v>15448302</v>
      </c>
      <c r="D44" s="12">
        <v>4653168</v>
      </c>
      <c r="E44" s="16">
        <v>20016</v>
      </c>
      <c r="F44" s="9">
        <v>54</v>
      </c>
      <c r="G44" s="20" t="s">
        <v>63</v>
      </c>
      <c r="H44" s="20">
        <v>762758</v>
      </c>
      <c r="I44" s="12">
        <v>437583</v>
      </c>
      <c r="J44" s="20">
        <v>9931</v>
      </c>
      <c r="K44" s="5">
        <v>988.28657470280802</v>
      </c>
      <c r="L44" s="31">
        <f t="shared" si="12"/>
        <v>0.14812462884270389</v>
      </c>
      <c r="M44" s="30">
        <f t="shared" si="13"/>
        <v>29.64862570915561</v>
      </c>
      <c r="N44" s="30">
        <f t="shared" si="14"/>
        <v>22882.739999999998</v>
      </c>
      <c r="O44" s="30">
        <f t="shared" si="3"/>
        <v>0.28211940768096061</v>
      </c>
      <c r="P44" s="30">
        <f t="shared" si="4"/>
        <v>56.469020641421075</v>
      </c>
      <c r="Q44" s="30">
        <f t="shared" si="5"/>
        <v>13127.49</v>
      </c>
      <c r="R44" s="30">
        <f t="shared" si="6"/>
        <v>3.8917643055894199E-3</v>
      </c>
      <c r="S44" s="30">
        <f t="shared" si="7"/>
        <v>601.21150305565652</v>
      </c>
      <c r="T44" s="30">
        <f t="shared" si="8"/>
        <v>41.929488583611487</v>
      </c>
      <c r="U44" s="30">
        <f t="shared" si="9"/>
        <v>1.2961692407329322E-2</v>
      </c>
      <c r="V44" s="30">
        <f t="shared" si="10"/>
        <v>603.12932335627772</v>
      </c>
      <c r="W44" s="30">
        <f t="shared" si="11"/>
        <v>79.859254845023941</v>
      </c>
    </row>
    <row r="45" spans="1:23" x14ac:dyDescent="0.25">
      <c r="A45" s="5">
        <v>42</v>
      </c>
      <c r="B45" s="9" t="s">
        <v>15</v>
      </c>
      <c r="C45" s="12">
        <v>15448302</v>
      </c>
      <c r="D45" s="12">
        <v>4653168</v>
      </c>
      <c r="E45" s="16">
        <v>20016</v>
      </c>
      <c r="F45" s="9">
        <v>55</v>
      </c>
      <c r="G45" s="20" t="s">
        <v>64</v>
      </c>
      <c r="H45" s="20">
        <v>1799310</v>
      </c>
      <c r="I45" s="12">
        <v>617664</v>
      </c>
      <c r="J45" s="20">
        <v>10583</v>
      </c>
      <c r="K45" s="5">
        <v>2331.32575038509</v>
      </c>
      <c r="L45" s="31">
        <f t="shared" si="12"/>
        <v>0.34941898468841431</v>
      </c>
      <c r="M45" s="30">
        <f t="shared" si="13"/>
        <v>69.939703975233002</v>
      </c>
      <c r="N45" s="30">
        <f t="shared" si="14"/>
        <v>53979.299999999996</v>
      </c>
      <c r="O45" s="30">
        <f t="shared" si="3"/>
        <v>0.39822159870436658</v>
      </c>
      <c r="P45" s="30">
        <f t="shared" si="4"/>
        <v>79.708035196666003</v>
      </c>
      <c r="Q45" s="30">
        <f t="shared" si="5"/>
        <v>18529.919999999998</v>
      </c>
      <c r="R45" s="30">
        <f t="shared" si="6"/>
        <v>3.9133059582767719E-3</v>
      </c>
      <c r="S45" s="30">
        <f t="shared" si="7"/>
        <v>604.53932261858961</v>
      </c>
      <c r="T45" s="30">
        <f t="shared" si="8"/>
        <v>98.909677910133993</v>
      </c>
      <c r="U45" s="30">
        <f t="shared" si="9"/>
        <v>1.3017951275740876E-2</v>
      </c>
      <c r="V45" s="30">
        <f t="shared" si="10"/>
        <v>605.74714301836627</v>
      </c>
      <c r="W45" s="30">
        <f t="shared" si="11"/>
        <v>112.72418440523711</v>
      </c>
    </row>
    <row r="46" spans="1:23" x14ac:dyDescent="0.25">
      <c r="A46" s="5">
        <v>43</v>
      </c>
      <c r="B46" s="9" t="s">
        <v>15</v>
      </c>
      <c r="C46" s="12">
        <v>15448302</v>
      </c>
      <c r="D46" s="12">
        <v>4653168</v>
      </c>
      <c r="E46" s="16">
        <v>20016</v>
      </c>
      <c r="F46" s="9">
        <v>56</v>
      </c>
      <c r="G46" s="20" t="s">
        <v>65</v>
      </c>
      <c r="H46" s="20">
        <v>2803847</v>
      </c>
      <c r="I46" s="12">
        <v>694176</v>
      </c>
      <c r="J46" s="20">
        <v>3922</v>
      </c>
      <c r="K46" s="5">
        <v>3632.8637780241402</v>
      </c>
      <c r="L46" s="31">
        <f t="shared" si="12"/>
        <v>0.5444961523926708</v>
      </c>
      <c r="M46" s="30">
        <f t="shared" si="13"/>
        <v>108.98634986291698</v>
      </c>
      <c r="N46" s="30">
        <f t="shared" si="14"/>
        <v>84115.41</v>
      </c>
      <c r="O46" s="30">
        <f t="shared" si="3"/>
        <v>0.44755057199740045</v>
      </c>
      <c r="P46" s="30">
        <f t="shared" si="4"/>
        <v>89.581722490999667</v>
      </c>
      <c r="Q46" s="30">
        <f t="shared" si="5"/>
        <v>20825.28</v>
      </c>
      <c r="R46" s="30">
        <f t="shared" si="6"/>
        <v>3.9505332285337232E-3</v>
      </c>
      <c r="S46" s="30">
        <f t="shared" si="7"/>
        <v>610.29030375423974</v>
      </c>
      <c r="T46" s="30">
        <f t="shared" si="8"/>
        <v>154.12997408967632</v>
      </c>
      <c r="U46" s="30">
        <f t="shared" si="9"/>
        <v>1.3047568625548712E-2</v>
      </c>
      <c r="V46" s="30">
        <f t="shared" si="10"/>
        <v>607.12528806207263</v>
      </c>
      <c r="W46" s="30">
        <f t="shared" si="11"/>
        <v>126.68768688751469</v>
      </c>
    </row>
    <row r="47" spans="1:23" x14ac:dyDescent="0.25">
      <c r="A47" s="5">
        <v>44</v>
      </c>
      <c r="B47" s="9" t="s">
        <v>15</v>
      </c>
      <c r="C47" s="12">
        <v>15448302</v>
      </c>
      <c r="D47" s="12">
        <v>4653168</v>
      </c>
      <c r="E47" s="16">
        <v>20016</v>
      </c>
      <c r="F47" s="9">
        <v>57</v>
      </c>
      <c r="G47" s="20" t="s">
        <v>66</v>
      </c>
      <c r="H47" s="20">
        <v>1810686</v>
      </c>
      <c r="I47" s="12">
        <v>656287</v>
      </c>
      <c r="J47" s="20">
        <v>8819</v>
      </c>
      <c r="K47" s="5">
        <v>2346.0674586873902</v>
      </c>
      <c r="L47" s="31">
        <f t="shared" si="12"/>
        <v>0.35162815952199794</v>
      </c>
      <c r="M47" s="30">
        <f t="shared" si="13"/>
        <v>70.381892409923097</v>
      </c>
      <c r="N47" s="30">
        <f t="shared" si="14"/>
        <v>54320.579999999994</v>
      </c>
      <c r="O47" s="30">
        <f t="shared" si="3"/>
        <v>0.42312269834229066</v>
      </c>
      <c r="P47" s="30">
        <f t="shared" si="4"/>
        <v>84.692239300192895</v>
      </c>
      <c r="Q47" s="30">
        <f t="shared" si="5"/>
        <v>19688.61</v>
      </c>
      <c r="R47" s="30">
        <f t="shared" si="6"/>
        <v>3.9136381418577023E-3</v>
      </c>
      <c r="S47" s="30">
        <f t="shared" si="7"/>
        <v>604.59063934136623</v>
      </c>
      <c r="T47" s="30">
        <f t="shared" si="8"/>
        <v>99.535026791597275</v>
      </c>
      <c r="U47" s="30">
        <f t="shared" si="9"/>
        <v>1.3032478612254466E-2</v>
      </c>
      <c r="V47" s="30">
        <f t="shared" si="10"/>
        <v>606.42312439226896</v>
      </c>
      <c r="W47" s="30">
        <f t="shared" si="11"/>
        <v>119.77291344608047</v>
      </c>
    </row>
    <row r="48" spans="1:23" ht="30" x14ac:dyDescent="0.25">
      <c r="A48" s="5">
        <v>45</v>
      </c>
      <c r="B48" s="9" t="s">
        <v>15</v>
      </c>
      <c r="C48" s="12">
        <v>15448302</v>
      </c>
      <c r="D48" s="12">
        <v>4653168</v>
      </c>
      <c r="E48" s="16">
        <v>20016</v>
      </c>
      <c r="F48" s="9">
        <v>58</v>
      </c>
      <c r="G48" s="20" t="s">
        <v>67</v>
      </c>
      <c r="H48" s="20">
        <v>1018389</v>
      </c>
      <c r="I48" s="12">
        <v>210754</v>
      </c>
      <c r="J48" s="20">
        <v>2431</v>
      </c>
      <c r="K48" s="5">
        <v>1319.4979340602199</v>
      </c>
      <c r="L48" s="31">
        <f t="shared" si="12"/>
        <v>0.19776717208143652</v>
      </c>
      <c r="M48" s="30">
        <f t="shared" si="13"/>
        <v>39.58507716382033</v>
      </c>
      <c r="N48" s="30">
        <f t="shared" si="14"/>
        <v>30551.67</v>
      </c>
      <c r="O48" s="30">
        <f t="shared" si="3"/>
        <v>0.13587775038425434</v>
      </c>
      <c r="P48" s="30">
        <f t="shared" si="4"/>
        <v>27.19729051691235</v>
      </c>
      <c r="Q48" s="30">
        <f t="shared" si="5"/>
        <v>6322.62</v>
      </c>
      <c r="R48" s="30">
        <f t="shared" si="6"/>
        <v>3.8954660322968373E-3</v>
      </c>
      <c r="S48" s="30">
        <f t="shared" si="7"/>
        <v>601.78335697663294</v>
      </c>
      <c r="T48" s="30">
        <f t="shared" si="8"/>
        <v>55.981752992660219</v>
      </c>
      <c r="U48" s="30">
        <f t="shared" si="9"/>
        <v>1.2917986245557704E-2</v>
      </c>
      <c r="V48" s="30">
        <f t="shared" si="10"/>
        <v>601.09560222269249</v>
      </c>
      <c r="W48" s="30">
        <f t="shared" si="11"/>
        <v>38.462777108818614</v>
      </c>
    </row>
    <row r="49" spans="1:23" ht="30" x14ac:dyDescent="0.25">
      <c r="A49" s="5">
        <v>46</v>
      </c>
      <c r="B49" s="9" t="s">
        <v>15</v>
      </c>
      <c r="C49" s="12">
        <v>15448302</v>
      </c>
      <c r="D49" s="12">
        <v>4653168</v>
      </c>
      <c r="E49" s="16">
        <v>20016</v>
      </c>
      <c r="F49" s="9">
        <v>59</v>
      </c>
      <c r="G49" s="20" t="s">
        <v>68</v>
      </c>
      <c r="H49" s="20">
        <v>3464570</v>
      </c>
      <c r="I49" s="12">
        <v>1089858</v>
      </c>
      <c r="J49" s="20">
        <v>4648</v>
      </c>
      <c r="K49" s="5">
        <v>4488.9884681348803</v>
      </c>
      <c r="L49" s="31">
        <f t="shared" si="12"/>
        <v>0.67280598217202126</v>
      </c>
      <c r="M49" s="30">
        <f t="shared" si="13"/>
        <v>134.66884539155177</v>
      </c>
      <c r="N49" s="30">
        <f t="shared" si="14"/>
        <v>103937.09999999999</v>
      </c>
      <c r="O49" s="30">
        <f t="shared" si="3"/>
        <v>0.70265548116895848</v>
      </c>
      <c r="P49" s="30">
        <f t="shared" si="4"/>
        <v>140.64352111077872</v>
      </c>
      <c r="Q49" s="30">
        <f t="shared" si="5"/>
        <v>32695.739999999998</v>
      </c>
      <c r="R49" s="30">
        <f t="shared" si="6"/>
        <v>3.9835818159876055E-3</v>
      </c>
      <c r="S49" s="30">
        <f t="shared" si="7"/>
        <v>615.39574935084966</v>
      </c>
      <c r="T49" s="30">
        <f t="shared" si="8"/>
        <v>190.45050758185803</v>
      </c>
      <c r="U49" s="30">
        <f t="shared" si="9"/>
        <v>1.3253997278440921E-2</v>
      </c>
      <c r="V49" s="30">
        <f t="shared" si="10"/>
        <v>616.73076008128385</v>
      </c>
      <c r="W49" s="30">
        <f t="shared" si="11"/>
        <v>198.89997501477001</v>
      </c>
    </row>
    <row r="50" spans="1:23" ht="60" x14ac:dyDescent="0.25">
      <c r="A50" s="4">
        <v>47</v>
      </c>
      <c r="B50" s="8" t="s">
        <v>16</v>
      </c>
      <c r="C50" s="11">
        <v>12568229</v>
      </c>
      <c r="D50" s="24">
        <v>3916611</v>
      </c>
      <c r="E50" s="15">
        <v>13674</v>
      </c>
      <c r="F50" s="8">
        <v>60</v>
      </c>
      <c r="G50" s="19" t="s">
        <v>69</v>
      </c>
      <c r="H50" s="19">
        <v>1596014</v>
      </c>
      <c r="I50" s="24">
        <v>709406</v>
      </c>
      <c r="J50" s="19">
        <v>15414</v>
      </c>
      <c r="K50" s="4">
        <v>1736.4322608227901</v>
      </c>
      <c r="L50" s="27">
        <f t="shared" si="12"/>
        <v>0.38096393692381003</v>
      </c>
      <c r="M50" s="25">
        <f t="shared" si="13"/>
        <v>52.093008734961785</v>
      </c>
      <c r="N50" s="25">
        <f t="shared" si="14"/>
        <v>47880.42</v>
      </c>
      <c r="O50" s="25">
        <f t="shared" si="3"/>
        <v>0.54338253147938365</v>
      </c>
      <c r="P50" s="25">
        <f t="shared" si="4"/>
        <v>74.302127354490906</v>
      </c>
      <c r="Q50" s="25">
        <f t="shared" si="5"/>
        <v>21282.18</v>
      </c>
      <c r="R50" s="25">
        <f t="shared" si="6"/>
        <v>3.2901561936555528E-3</v>
      </c>
      <c r="S50" s="25">
        <f t="shared" si="7"/>
        <v>413.51436487631332</v>
      </c>
      <c r="T50" s="25">
        <f t="shared" si="8"/>
        <v>73.670639457803063</v>
      </c>
      <c r="U50" s="25">
        <f t="shared" si="9"/>
        <v>1.0644273233359043E-2</v>
      </c>
      <c r="V50" s="25">
        <f t="shared" si="10"/>
        <v>416.89477632779597</v>
      </c>
      <c r="W50" s="25">
        <f t="shared" si="11"/>
        <v>105.079076217894</v>
      </c>
    </row>
    <row r="51" spans="1:23" ht="30" x14ac:dyDescent="0.25">
      <c r="A51" s="4">
        <v>48</v>
      </c>
      <c r="B51" s="8" t="s">
        <v>16</v>
      </c>
      <c r="C51" s="11">
        <v>12568229</v>
      </c>
      <c r="D51" s="24">
        <v>3916611</v>
      </c>
      <c r="E51" s="15">
        <v>13674</v>
      </c>
      <c r="F51" s="8">
        <v>61</v>
      </c>
      <c r="G51" s="19" t="s">
        <v>70</v>
      </c>
      <c r="H51" s="19">
        <v>768888</v>
      </c>
      <c r="I51" s="24">
        <v>512916</v>
      </c>
      <c r="J51" s="19">
        <v>10054</v>
      </c>
      <c r="K51" s="4">
        <v>836.53255174345895</v>
      </c>
      <c r="L51" s="27">
        <f t="shared" si="12"/>
        <v>0.18353134717707642</v>
      </c>
      <c r="M51" s="25">
        <f t="shared" si="13"/>
        <v>25.09607641299343</v>
      </c>
      <c r="N51" s="25">
        <f t="shared" si="14"/>
        <v>23066.639999999999</v>
      </c>
      <c r="O51" s="25">
        <f t="shared" si="3"/>
        <v>0.39287741366196438</v>
      </c>
      <c r="P51" s="25">
        <f t="shared" si="4"/>
        <v>53.722057544137009</v>
      </c>
      <c r="Q51" s="25">
        <f t="shared" si="5"/>
        <v>15387.48</v>
      </c>
      <c r="R51" s="25">
        <f t="shared" si="6"/>
        <v>3.2700465265595017E-3</v>
      </c>
      <c r="S51" s="25">
        <f t="shared" si="7"/>
        <v>410.98693586454402</v>
      </c>
      <c r="T51" s="25">
        <f t="shared" si="8"/>
        <v>35.491211625606844</v>
      </c>
      <c r="U51" s="25">
        <f t="shared" si="9"/>
        <v>1.0563283990874152E-2</v>
      </c>
      <c r="V51" s="25">
        <f t="shared" si="10"/>
        <v>413.72274274781608</v>
      </c>
      <c r="W51" s="25">
        <f t="shared" si="11"/>
        <v>75.974462377506413</v>
      </c>
    </row>
    <row r="52" spans="1:23" ht="30" x14ac:dyDescent="0.25">
      <c r="A52" s="4">
        <v>49</v>
      </c>
      <c r="B52" s="8" t="s">
        <v>16</v>
      </c>
      <c r="C52" s="11">
        <v>12568229</v>
      </c>
      <c r="D52" s="24">
        <v>3916611</v>
      </c>
      <c r="E52" s="15">
        <v>13674</v>
      </c>
      <c r="F52" s="8">
        <v>62</v>
      </c>
      <c r="G52" s="19" t="s">
        <v>71</v>
      </c>
      <c r="H52" s="19">
        <v>910254</v>
      </c>
      <c r="I52" s="24">
        <v>567168</v>
      </c>
      <c r="J52" s="19">
        <v>6493</v>
      </c>
      <c r="K52" s="4">
        <v>990.33428037226201</v>
      </c>
      <c r="L52" s="27">
        <f t="shared" si="12"/>
        <v>0.21727500350288015</v>
      </c>
      <c r="M52" s="25">
        <f t="shared" si="13"/>
        <v>29.710183978983835</v>
      </c>
      <c r="N52" s="25">
        <f t="shared" si="14"/>
        <v>27307.62</v>
      </c>
      <c r="O52" s="25">
        <f t="shared" si="3"/>
        <v>0.43443272768217223</v>
      </c>
      <c r="P52" s="25">
        <f t="shared" si="4"/>
        <v>59.404331183260226</v>
      </c>
      <c r="Q52" s="25">
        <f t="shared" si="5"/>
        <v>17015.04</v>
      </c>
      <c r="R52" s="25">
        <f t="shared" si="6"/>
        <v>3.2724934666027898E-3</v>
      </c>
      <c r="S52" s="25">
        <f t="shared" si="7"/>
        <v>411.29447289267699</v>
      </c>
      <c r="T52" s="25">
        <f t="shared" si="8"/>
        <v>42.016545123678782</v>
      </c>
      <c r="U52" s="25">
        <f t="shared" si="9"/>
        <v>1.0583100587205154E-2</v>
      </c>
      <c r="V52" s="25">
        <f t="shared" si="10"/>
        <v>414.49888173954162</v>
      </c>
      <c r="W52" s="25">
        <f t="shared" si="11"/>
        <v>84.010410823069591</v>
      </c>
    </row>
    <row r="53" spans="1:23" ht="30" x14ac:dyDescent="0.25">
      <c r="A53" s="4">
        <v>50</v>
      </c>
      <c r="B53" s="8" t="s">
        <v>16</v>
      </c>
      <c r="C53" s="11">
        <v>12568229</v>
      </c>
      <c r="D53" s="24">
        <v>3916611</v>
      </c>
      <c r="E53" s="15">
        <v>13674</v>
      </c>
      <c r="F53" s="8">
        <v>63</v>
      </c>
      <c r="G53" s="19" t="s">
        <v>72</v>
      </c>
      <c r="H53" s="19">
        <v>6056965</v>
      </c>
      <c r="I53" s="24">
        <v>1000437</v>
      </c>
      <c r="J53" s="19">
        <v>5516</v>
      </c>
      <c r="K53" s="4">
        <v>6589.8965782036903</v>
      </c>
      <c r="L53" s="27">
        <f t="shared" si="12"/>
        <v>1.4457800697297924</v>
      </c>
      <c r="M53" s="25">
        <f t="shared" si="13"/>
        <v>197.69596673485182</v>
      </c>
      <c r="N53" s="25">
        <f t="shared" si="14"/>
        <v>181708.94999999998</v>
      </c>
      <c r="O53" s="25">
        <f t="shared" si="3"/>
        <v>0.76630306149883154</v>
      </c>
      <c r="P53" s="25">
        <f t="shared" si="4"/>
        <v>104.78428062935022</v>
      </c>
      <c r="Q53" s="25">
        <f t="shared" si="5"/>
        <v>30013.11</v>
      </c>
      <c r="R53" s="25">
        <f t="shared" si="6"/>
        <v>3.6232036577144291E-3</v>
      </c>
      <c r="S53" s="25">
        <f t="shared" si="7"/>
        <v>455.37253283792563</v>
      </c>
      <c r="T53" s="25">
        <f t="shared" si="8"/>
        <v>279.58431738288772</v>
      </c>
      <c r="U53" s="25">
        <f t="shared" si="9"/>
        <v>1.0810144309032809E-2</v>
      </c>
      <c r="V53" s="25">
        <f t="shared" si="10"/>
        <v>423.39130112345299</v>
      </c>
      <c r="W53" s="25">
        <f t="shared" si="11"/>
        <v>148.18735078953549</v>
      </c>
    </row>
    <row r="54" spans="1:23" ht="30" x14ac:dyDescent="0.25">
      <c r="A54" s="4">
        <v>51</v>
      </c>
      <c r="B54" s="8" t="s">
        <v>16</v>
      </c>
      <c r="C54" s="11">
        <v>12568229</v>
      </c>
      <c r="D54" s="24">
        <v>3916611</v>
      </c>
      <c r="E54" s="15">
        <v>13674</v>
      </c>
      <c r="F54" s="8">
        <v>64</v>
      </c>
      <c r="G54" s="19" t="s">
        <v>73</v>
      </c>
      <c r="H54" s="19">
        <v>3236108</v>
      </c>
      <c r="I54" s="24">
        <v>1126684</v>
      </c>
      <c r="J54" s="19">
        <v>7755</v>
      </c>
      <c r="K54" s="4">
        <v>3520.80432879296</v>
      </c>
      <c r="L54" s="27">
        <f t="shared" si="12"/>
        <v>0.77244964266644089</v>
      </c>
      <c r="M54" s="25">
        <f t="shared" si="13"/>
        <v>105.62476413820913</v>
      </c>
      <c r="N54" s="25">
        <f t="shared" si="14"/>
        <v>97083.239999999991</v>
      </c>
      <c r="O54" s="25">
        <f t="shared" si="3"/>
        <v>0.86300426567764832</v>
      </c>
      <c r="P54" s="25">
        <f t="shared" si="4"/>
        <v>118.00720328876163</v>
      </c>
      <c r="Q54" s="25">
        <f t="shared" si="5"/>
        <v>33800.519999999997</v>
      </c>
      <c r="R54" s="25">
        <f t="shared" si="6"/>
        <v>3.3704040042835505E-3</v>
      </c>
      <c r="S54" s="25">
        <f t="shared" si="7"/>
        <v>423.60009348352639</v>
      </c>
      <c r="T54" s="25">
        <f t="shared" si="8"/>
        <v>149.37597396671467</v>
      </c>
      <c r="U54" s="25">
        <f t="shared" si="9"/>
        <v>1.0898609064320873E-2</v>
      </c>
      <c r="V54" s="25">
        <f t="shared" si="10"/>
        <v>426.85612146018843</v>
      </c>
      <c r="W54" s="25">
        <f t="shared" si="11"/>
        <v>166.88738734868565</v>
      </c>
    </row>
    <row r="55" spans="1:23" ht="30" x14ac:dyDescent="0.25">
      <c r="A55" s="5">
        <v>52</v>
      </c>
      <c r="B55" s="9" t="s">
        <v>17</v>
      </c>
      <c r="C55" s="12">
        <v>5647106</v>
      </c>
      <c r="D55" s="12">
        <v>1656790</v>
      </c>
      <c r="E55" s="16">
        <v>7597</v>
      </c>
      <c r="F55" s="9">
        <v>70</v>
      </c>
      <c r="G55" s="20" t="s">
        <v>17</v>
      </c>
      <c r="H55" s="20">
        <v>1811185</v>
      </c>
      <c r="I55" s="12">
        <v>767473</v>
      </c>
      <c r="J55" s="20">
        <v>13097</v>
      </c>
      <c r="K55" s="5">
        <v>2436.5742390351702</v>
      </c>
      <c r="L55" s="31">
        <f t="shared" si="12"/>
        <v>0.96218399300455848</v>
      </c>
      <c r="M55" s="30">
        <f t="shared" si="13"/>
        <v>73.097117948556303</v>
      </c>
      <c r="N55" s="30">
        <f t="shared" si="14"/>
        <v>54335.549999999996</v>
      </c>
      <c r="O55" s="30">
        <f t="shared" si="3"/>
        <v>1.3896866832851478</v>
      </c>
      <c r="P55" s="30">
        <f t="shared" si="4"/>
        <v>105.57449732917267</v>
      </c>
      <c r="Q55" s="30">
        <f t="shared" si="5"/>
        <v>23024.19</v>
      </c>
      <c r="R55" s="30">
        <f t="shared" si="6"/>
        <v>4.238370358671955E-3</v>
      </c>
      <c r="S55" s="30">
        <f t="shared" si="7"/>
        <v>239.34526682678549</v>
      </c>
      <c r="T55" s="30">
        <f t="shared" si="8"/>
        <v>103.37493557323411</v>
      </c>
      <c r="U55" s="30">
        <f t="shared" si="9"/>
        <v>1.516034762057189E-2</v>
      </c>
      <c r="V55" s="30">
        <f t="shared" si="10"/>
        <v>251.17512334287304</v>
      </c>
      <c r="W55" s="30">
        <f t="shared" si="11"/>
        <v>149.3048859636381</v>
      </c>
    </row>
    <row r="56" spans="1:23" ht="30" x14ac:dyDescent="0.25">
      <c r="A56" s="5">
        <v>53</v>
      </c>
      <c r="B56" s="9" t="s">
        <v>17</v>
      </c>
      <c r="C56" s="12">
        <v>5647106</v>
      </c>
      <c r="D56" s="12">
        <v>1656790</v>
      </c>
      <c r="E56" s="16">
        <v>7597</v>
      </c>
      <c r="F56" s="9">
        <v>71</v>
      </c>
      <c r="G56" s="20" t="s">
        <v>74</v>
      </c>
      <c r="H56" s="20">
        <v>1517812</v>
      </c>
      <c r="I56" s="12">
        <v>595768</v>
      </c>
      <c r="J56" s="20">
        <v>7440</v>
      </c>
      <c r="K56" s="5">
        <v>2041.8887371158601</v>
      </c>
      <c r="L56" s="31">
        <f t="shared" si="12"/>
        <v>0.80633088877736669</v>
      </c>
      <c r="M56" s="30">
        <f t="shared" si="13"/>
        <v>61.25695762041655</v>
      </c>
      <c r="N56" s="30">
        <f t="shared" si="14"/>
        <v>45534.36</v>
      </c>
      <c r="O56" s="30">
        <f t="shared" si="3"/>
        <v>1.0787752219653668</v>
      </c>
      <c r="P56" s="30">
        <f t="shared" si="4"/>
        <v>81.954553612708906</v>
      </c>
      <c r="Q56" s="30">
        <f t="shared" si="5"/>
        <v>17873.04</v>
      </c>
      <c r="R56" s="30">
        <f t="shared" si="6"/>
        <v>4.1791086036227386E-3</v>
      </c>
      <c r="S56" s="30">
        <f t="shared" si="7"/>
        <v>235.99869270169592</v>
      </c>
      <c r="T56" s="30">
        <f t="shared" si="8"/>
        <v>86.630420256506994</v>
      </c>
      <c r="U56" s="30">
        <f t="shared" si="9"/>
        <v>1.4618465145475825E-2</v>
      </c>
      <c r="V56" s="30">
        <f t="shared" si="10"/>
        <v>242.19726868372894</v>
      </c>
      <c r="W56" s="30">
        <f t="shared" si="11"/>
        <v>115.90124121732588</v>
      </c>
    </row>
    <row r="57" spans="1:23" ht="30" x14ac:dyDescent="0.25">
      <c r="A57" s="5">
        <v>54</v>
      </c>
      <c r="B57" s="9" t="s">
        <v>17</v>
      </c>
      <c r="C57" s="12">
        <v>5647106</v>
      </c>
      <c r="D57" s="12">
        <v>1656790</v>
      </c>
      <c r="E57" s="16">
        <v>7597</v>
      </c>
      <c r="F57" s="9">
        <v>72</v>
      </c>
      <c r="G57" s="20" t="s">
        <v>75</v>
      </c>
      <c r="H57" s="20">
        <v>2318109</v>
      </c>
      <c r="I57" s="12">
        <v>293549</v>
      </c>
      <c r="J57" s="20">
        <v>1286</v>
      </c>
      <c r="K57" s="5">
        <v>3118.5370239506301</v>
      </c>
      <c r="L57" s="31">
        <f t="shared" si="12"/>
        <v>1.2314851182180748</v>
      </c>
      <c r="M57" s="30">
        <f t="shared" si="13"/>
        <v>93.555924431027137</v>
      </c>
      <c r="N57" s="30">
        <f t="shared" si="14"/>
        <v>69543.27</v>
      </c>
      <c r="O57" s="30">
        <f t="shared" si="3"/>
        <v>0.53153809474948543</v>
      </c>
      <c r="P57" s="30">
        <f t="shared" si="4"/>
        <v>40.380949058118411</v>
      </c>
      <c r="Q57" s="30">
        <f t="shared" si="5"/>
        <v>8806.4699999999993</v>
      </c>
      <c r="R57" s="30">
        <f t="shared" si="6"/>
        <v>4.3626758685806118E-3</v>
      </c>
      <c r="S57" s="30">
        <f t="shared" si="7"/>
        <v>246.36493073516786</v>
      </c>
      <c r="T57" s="30">
        <f t="shared" si="8"/>
        <v>132.30805717071098</v>
      </c>
      <c r="U57" s="30">
        <f t="shared" si="9"/>
        <v>1.3970369948659789E-2</v>
      </c>
      <c r="V57" s="30">
        <f t="shared" si="10"/>
        <v>231.45969227240056</v>
      </c>
      <c r="W57" s="30">
        <f t="shared" si="11"/>
        <v>57.107285819488112</v>
      </c>
    </row>
    <row r="58" spans="1:23" ht="30" x14ac:dyDescent="0.25">
      <c r="A58" s="4">
        <v>55</v>
      </c>
      <c r="B58" s="8" t="s">
        <v>18</v>
      </c>
      <c r="C58" s="11">
        <v>29391400</v>
      </c>
      <c r="D58" s="24">
        <v>3946489</v>
      </c>
      <c r="E58" s="15">
        <v>22498</v>
      </c>
      <c r="F58" s="8">
        <v>80</v>
      </c>
      <c r="G58" s="19" t="s">
        <v>76</v>
      </c>
      <c r="H58" s="19">
        <v>674350</v>
      </c>
      <c r="I58" s="24">
        <v>475415</v>
      </c>
      <c r="J58" s="19">
        <v>4393</v>
      </c>
      <c r="K58" s="4">
        <v>516.18142774561704</v>
      </c>
      <c r="L58" s="27">
        <f t="shared" si="12"/>
        <v>6.8831358832855877E-2</v>
      </c>
      <c r="M58" s="25">
        <f t="shared" si="13"/>
        <v>15.485679110215914</v>
      </c>
      <c r="N58" s="25">
        <f t="shared" si="14"/>
        <v>20230.5</v>
      </c>
      <c r="O58" s="25">
        <f t="shared" si="3"/>
        <v>0.36139591419106953</v>
      </c>
      <c r="P58" s="25">
        <f t="shared" si="4"/>
        <v>81.306852774706826</v>
      </c>
      <c r="Q58" s="25">
        <f t="shared" si="5"/>
        <v>14262.449999999999</v>
      </c>
      <c r="R58" s="25">
        <f t="shared" si="6"/>
        <v>2.2969903668507421E-3</v>
      </c>
      <c r="S58" s="25">
        <f t="shared" si="7"/>
        <v>675.11762668256904</v>
      </c>
      <c r="T58" s="25">
        <f t="shared" si="8"/>
        <v>21.900057420225071</v>
      </c>
      <c r="U58" s="25">
        <f t="shared" si="9"/>
        <v>1.7225936466335221E-2</v>
      </c>
      <c r="V58" s="25">
        <f t="shared" si="10"/>
        <v>679.81968779090823</v>
      </c>
      <c r="W58" s="25">
        <f t="shared" si="11"/>
        <v>114.98525390786293</v>
      </c>
    </row>
    <row r="59" spans="1:23" ht="30" x14ac:dyDescent="0.25">
      <c r="A59" s="4">
        <v>56</v>
      </c>
      <c r="B59" s="8" t="s">
        <v>18</v>
      </c>
      <c r="C59" s="11">
        <v>29391400</v>
      </c>
      <c r="D59" s="24">
        <v>3946489</v>
      </c>
      <c r="E59" s="15">
        <v>22498</v>
      </c>
      <c r="F59" s="8">
        <v>81</v>
      </c>
      <c r="G59" s="19" t="s">
        <v>77</v>
      </c>
      <c r="H59" s="19">
        <v>1079475</v>
      </c>
      <c r="I59" s="24">
        <v>418499</v>
      </c>
      <c r="J59" s="19">
        <v>3531</v>
      </c>
      <c r="K59" s="4">
        <v>826.28160861144704</v>
      </c>
      <c r="L59" s="27">
        <f t="shared" si="12"/>
        <v>0.11018274052954265</v>
      </c>
      <c r="M59" s="25">
        <f t="shared" si="13"/>
        <v>24.788912964336504</v>
      </c>
      <c r="N59" s="25">
        <f t="shared" si="14"/>
        <v>32384.25</v>
      </c>
      <c r="O59" s="25">
        <f t="shared" si="3"/>
        <v>0.31813011514792011</v>
      </c>
      <c r="P59" s="25">
        <f t="shared" si="4"/>
        <v>71.572913305979057</v>
      </c>
      <c r="Q59" s="25">
        <f t="shared" si="5"/>
        <v>12554.97</v>
      </c>
      <c r="R59" s="25">
        <f t="shared" si="6"/>
        <v>2.2979343106653552E-3</v>
      </c>
      <c r="S59" s="25">
        <f t="shared" si="7"/>
        <v>675.3950649848972</v>
      </c>
      <c r="T59" s="25">
        <f t="shared" si="8"/>
        <v>35.056816910650937</v>
      </c>
      <c r="U59" s="25">
        <f t="shared" si="9"/>
        <v>1.7198180647324129E-2</v>
      </c>
      <c r="V59" s="25">
        <f t="shared" si="10"/>
        <v>678.7243074467757</v>
      </c>
      <c r="W59" s="25">
        <f t="shared" si="11"/>
        <v>101.21938469586935</v>
      </c>
    </row>
    <row r="60" spans="1:23" ht="30" x14ac:dyDescent="0.25">
      <c r="A60" s="4">
        <v>57</v>
      </c>
      <c r="B60" s="8" t="s">
        <v>18</v>
      </c>
      <c r="C60" s="11">
        <v>29391400</v>
      </c>
      <c r="D60" s="24">
        <v>3946489</v>
      </c>
      <c r="E60" s="15">
        <v>22498</v>
      </c>
      <c r="F60" s="8">
        <v>82</v>
      </c>
      <c r="G60" s="19" t="s">
        <v>78</v>
      </c>
      <c r="H60" s="19">
        <v>618330</v>
      </c>
      <c r="I60" s="24">
        <v>188373</v>
      </c>
      <c r="J60" s="19">
        <v>1818</v>
      </c>
      <c r="K60" s="4">
        <v>473.30172299823403</v>
      </c>
      <c r="L60" s="27">
        <f t="shared" si="12"/>
        <v>6.3113359690249532E-2</v>
      </c>
      <c r="M60" s="25">
        <f t="shared" si="13"/>
        <v>14.199243663112339</v>
      </c>
      <c r="N60" s="25">
        <f t="shared" si="14"/>
        <v>18549.899999999998</v>
      </c>
      <c r="O60" s="25">
        <f t="shared" si="3"/>
        <v>0.1431953820218427</v>
      </c>
      <c r="P60" s="25">
        <f t="shared" si="4"/>
        <v>32.216097047274168</v>
      </c>
      <c r="Q60" s="25">
        <f t="shared" si="5"/>
        <v>5651.19</v>
      </c>
      <c r="R60" s="25">
        <f t="shared" si="6"/>
        <v>2.296894138442333E-3</v>
      </c>
      <c r="S60" s="25">
        <f t="shared" si="7"/>
        <v>675.08934380613982</v>
      </c>
      <c r="T60" s="25">
        <f t="shared" si="8"/>
        <v>20.080762963813697</v>
      </c>
      <c r="U60" s="25">
        <f t="shared" si="9"/>
        <v>1.7121761358529792E-2</v>
      </c>
      <c r="V60" s="25">
        <f t="shared" si="10"/>
        <v>675.70842862062875</v>
      </c>
      <c r="W60" s="25">
        <f t="shared" si="11"/>
        <v>45.560441370982957</v>
      </c>
    </row>
    <row r="61" spans="1:23" ht="30" x14ac:dyDescent="0.25">
      <c r="A61" s="4">
        <v>58</v>
      </c>
      <c r="B61" s="8" t="s">
        <v>18</v>
      </c>
      <c r="C61" s="11">
        <v>29391400</v>
      </c>
      <c r="D61" s="24">
        <v>3946489</v>
      </c>
      <c r="E61" s="15">
        <v>22498</v>
      </c>
      <c r="F61" s="8">
        <v>83</v>
      </c>
      <c r="G61" s="19" t="s">
        <v>79</v>
      </c>
      <c r="H61" s="19">
        <v>477457</v>
      </c>
      <c r="I61" s="24">
        <v>294151</v>
      </c>
      <c r="J61" s="19">
        <v>3394</v>
      </c>
      <c r="K61" s="4">
        <v>365.46749745374098</v>
      </c>
      <c r="L61" s="27">
        <f t="shared" si="12"/>
        <v>4.8734357669250189E-2</v>
      </c>
      <c r="M61" s="25">
        <f t="shared" si="13"/>
        <v>10.964255788427907</v>
      </c>
      <c r="N61" s="25">
        <f t="shared" si="14"/>
        <v>14323.71</v>
      </c>
      <c r="O61" s="25">
        <f t="shared" si="3"/>
        <v>0.22360457611816481</v>
      </c>
      <c r="P61" s="25">
        <f t="shared" si="4"/>
        <v>50.306557535064719</v>
      </c>
      <c r="Q61" s="25">
        <f t="shared" si="5"/>
        <v>8824.5299999999988</v>
      </c>
      <c r="R61" s="25">
        <f t="shared" si="6"/>
        <v>2.2966889978678186E-3</v>
      </c>
      <c r="S61" s="25">
        <f t="shared" si="7"/>
        <v>675.02905011932205</v>
      </c>
      <c r="T61" s="25">
        <f t="shared" si="8"/>
        <v>15.505799237322462</v>
      </c>
      <c r="U61" s="25">
        <f t="shared" si="9"/>
        <v>1.7149729783991201E-2</v>
      </c>
      <c r="V61" s="25">
        <f t="shared" si="10"/>
        <v>676.81219945493649</v>
      </c>
      <c r="W61" s="25">
        <f t="shared" si="11"/>
        <v>71.144215942390929</v>
      </c>
    </row>
    <row r="62" spans="1:23" ht="30" x14ac:dyDescent="0.25">
      <c r="A62" s="4">
        <v>59</v>
      </c>
      <c r="B62" s="8" t="s">
        <v>18</v>
      </c>
      <c r="C62" s="11">
        <v>29391400</v>
      </c>
      <c r="D62" s="24">
        <v>3946489</v>
      </c>
      <c r="E62" s="15">
        <v>22498</v>
      </c>
      <c r="F62" s="8">
        <v>84</v>
      </c>
      <c r="G62" s="19" t="s">
        <v>80</v>
      </c>
      <c r="H62" s="19">
        <v>839909</v>
      </c>
      <c r="I62" s="24">
        <v>168692</v>
      </c>
      <c r="J62" s="19">
        <v>1768</v>
      </c>
      <c r="K62" s="4">
        <v>642.90854102374203</v>
      </c>
      <c r="L62" s="27">
        <f t="shared" si="12"/>
        <v>8.5730077505664914E-2</v>
      </c>
      <c r="M62" s="25">
        <f t="shared" si="13"/>
        <v>19.287552837224492</v>
      </c>
      <c r="N62" s="25">
        <f t="shared" si="14"/>
        <v>25197.27</v>
      </c>
      <c r="O62" s="25">
        <f t="shared" si="3"/>
        <v>0.12823448893434139</v>
      </c>
      <c r="P62" s="25">
        <f t="shared" si="4"/>
        <v>28.850195320448126</v>
      </c>
      <c r="Q62" s="25">
        <f t="shared" si="5"/>
        <v>5060.76</v>
      </c>
      <c r="R62" s="25">
        <f t="shared" si="6"/>
        <v>2.2973234721490455E-3</v>
      </c>
      <c r="S62" s="25">
        <f t="shared" si="7"/>
        <v>675.21553099321454</v>
      </c>
      <c r="T62" s="25">
        <f t="shared" si="8"/>
        <v>27.276718807390552</v>
      </c>
      <c r="U62" s="25">
        <f t="shared" si="9"/>
        <v>1.7117907004155958E-2</v>
      </c>
      <c r="V62" s="25">
        <f t="shared" si="10"/>
        <v>675.55631694924443</v>
      </c>
      <c r="W62" s="25">
        <f t="shared" si="11"/>
        <v>40.800337499290542</v>
      </c>
    </row>
    <row r="63" spans="1:23" ht="30" x14ac:dyDescent="0.25">
      <c r="A63" s="4">
        <v>60</v>
      </c>
      <c r="B63" s="8" t="s">
        <v>18</v>
      </c>
      <c r="C63" s="11">
        <v>29391400</v>
      </c>
      <c r="D63" s="24">
        <v>3946489</v>
      </c>
      <c r="E63" s="15">
        <v>22498</v>
      </c>
      <c r="F63" s="8">
        <v>85</v>
      </c>
      <c r="G63" s="19" t="s">
        <v>81</v>
      </c>
      <c r="H63" s="19">
        <v>1140433</v>
      </c>
      <c r="I63" s="24">
        <v>192716</v>
      </c>
      <c r="J63" s="19">
        <v>2220</v>
      </c>
      <c r="K63" s="4">
        <v>872.94689036319903</v>
      </c>
      <c r="L63" s="27">
        <f t="shared" si="12"/>
        <v>0.11640476465904993</v>
      </c>
      <c r="M63" s="25">
        <f t="shared" si="13"/>
        <v>26.188743952993054</v>
      </c>
      <c r="N63" s="25">
        <f t="shared" si="14"/>
        <v>34212.99</v>
      </c>
      <c r="O63" s="25">
        <f t="shared" si="3"/>
        <v>0.14649679753319975</v>
      </c>
      <c r="P63" s="25">
        <f t="shared" si="4"/>
        <v>32.958849509019281</v>
      </c>
      <c r="Q63" s="25">
        <f t="shared" si="5"/>
        <v>5781.48</v>
      </c>
      <c r="R63" s="25">
        <f t="shared" si="6"/>
        <v>2.2981140447059139E-3</v>
      </c>
      <c r="S63" s="25">
        <f t="shared" si="7"/>
        <v>675.44789133569395</v>
      </c>
      <c r="T63" s="25">
        <f t="shared" si="8"/>
        <v>37.036476879839164</v>
      </c>
      <c r="U63" s="25">
        <f t="shared" si="9"/>
        <v>1.7122668997311193E-2</v>
      </c>
      <c r="V63" s="25">
        <f t="shared" si="10"/>
        <v>675.74424848529645</v>
      </c>
      <c r="W63" s="25">
        <f t="shared" si="11"/>
        <v>46.610851975868897</v>
      </c>
    </row>
    <row r="64" spans="1:23" ht="30" x14ac:dyDescent="0.25">
      <c r="A64" s="4">
        <v>61</v>
      </c>
      <c r="B64" s="8" t="s">
        <v>18</v>
      </c>
      <c r="C64" s="11">
        <v>29391400</v>
      </c>
      <c r="D64" s="24">
        <v>3946489</v>
      </c>
      <c r="E64" s="15">
        <v>22498</v>
      </c>
      <c r="F64" s="8">
        <v>86</v>
      </c>
      <c r="G64" s="19" t="s">
        <v>82</v>
      </c>
      <c r="H64" s="19">
        <v>4993824</v>
      </c>
      <c r="I64" s="24">
        <v>623134</v>
      </c>
      <c r="J64" s="19">
        <v>2281</v>
      </c>
      <c r="K64" s="4">
        <v>3822.5536203157799</v>
      </c>
      <c r="L64" s="27">
        <f t="shared" si="12"/>
        <v>0.50972298019148454</v>
      </c>
      <c r="M64" s="25">
        <f t="shared" si="13"/>
        <v>114.67747608348019</v>
      </c>
      <c r="N64" s="25">
        <f t="shared" si="14"/>
        <v>149814.72</v>
      </c>
      <c r="O64" s="25">
        <f t="shared" si="3"/>
        <v>0.47368737123047849</v>
      </c>
      <c r="P64" s="25">
        <f t="shared" si="4"/>
        <v>106.57018477943305</v>
      </c>
      <c r="Q64" s="25">
        <f t="shared" si="5"/>
        <v>18694.02</v>
      </c>
      <c r="R64" s="25">
        <f t="shared" si="6"/>
        <v>2.3292969241199193E-3</v>
      </c>
      <c r="S64" s="25">
        <f t="shared" si="7"/>
        <v>684.61297615578189</v>
      </c>
      <c r="T64" s="25">
        <f t="shared" si="8"/>
        <v>162.17844197597395</v>
      </c>
      <c r="U64" s="25">
        <f t="shared" si="9"/>
        <v>1.7314166999914546E-2</v>
      </c>
      <c r="V64" s="25">
        <f t="shared" si="10"/>
        <v>683.30169609325753</v>
      </c>
      <c r="W64" s="25">
        <f t="shared" si="11"/>
        <v>150.71300065968103</v>
      </c>
    </row>
    <row r="65" spans="1:23" ht="30" x14ac:dyDescent="0.25">
      <c r="A65" s="4">
        <v>62</v>
      </c>
      <c r="B65" s="8" t="s">
        <v>18</v>
      </c>
      <c r="C65" s="11">
        <v>29391400</v>
      </c>
      <c r="D65" s="24">
        <v>3946489</v>
      </c>
      <c r="E65" s="15">
        <v>22498</v>
      </c>
      <c r="F65" s="8">
        <v>87</v>
      </c>
      <c r="G65" s="19" t="s">
        <v>83</v>
      </c>
      <c r="H65" s="19">
        <v>2650279</v>
      </c>
      <c r="I65" s="24">
        <v>748812</v>
      </c>
      <c r="J65" s="19">
        <v>3004</v>
      </c>
      <c r="K65" s="4">
        <v>2028.70419773955</v>
      </c>
      <c r="L65" s="27">
        <f t="shared" si="12"/>
        <v>0.27051576311438041</v>
      </c>
      <c r="M65" s="25">
        <f t="shared" si="13"/>
        <v>60.860636385473292</v>
      </c>
      <c r="N65" s="25">
        <f t="shared" si="14"/>
        <v>79508.37</v>
      </c>
      <c r="O65" s="25">
        <f t="shared" si="3"/>
        <v>0.56922393550317762</v>
      </c>
      <c r="P65" s="25">
        <f t="shared" si="4"/>
        <v>128.06400100950492</v>
      </c>
      <c r="Q65" s="25">
        <f t="shared" si="5"/>
        <v>22464.36</v>
      </c>
      <c r="R65" s="25">
        <f t="shared" si="6"/>
        <v>2.3057030459342526E-3</v>
      </c>
      <c r="S65" s="25">
        <f t="shared" si="7"/>
        <v>677.67840504271999</v>
      </c>
      <c r="T65" s="25">
        <f t="shared" si="8"/>
        <v>86.069937390993815</v>
      </c>
      <c r="U65" s="25">
        <f t="shared" si="9"/>
        <v>1.740742442157895E-2</v>
      </c>
      <c r="V65" s="25">
        <f t="shared" si="10"/>
        <v>686.98208998092707</v>
      </c>
      <c r="W65" s="25">
        <f t="shared" si="11"/>
        <v>181.10984707940358</v>
      </c>
    </row>
    <row r="66" spans="1:23" ht="30" x14ac:dyDescent="0.25">
      <c r="A66" s="4">
        <v>63</v>
      </c>
      <c r="B66" s="8" t="s">
        <v>18</v>
      </c>
      <c r="C66" s="11">
        <v>29391400</v>
      </c>
      <c r="D66" s="24">
        <v>3946489</v>
      </c>
      <c r="E66" s="15">
        <v>22498</v>
      </c>
      <c r="F66" s="8">
        <v>88</v>
      </c>
      <c r="G66" s="19" t="s">
        <v>84</v>
      </c>
      <c r="H66" s="19">
        <v>16917343</v>
      </c>
      <c r="I66" s="24">
        <v>836696</v>
      </c>
      <c r="J66" s="19">
        <v>2149</v>
      </c>
      <c r="K66" s="4">
        <v>12949.6544939009</v>
      </c>
      <c r="L66" s="27">
        <f t="shared" si="12"/>
        <v>1.7267645978075219</v>
      </c>
      <c r="M66" s="25">
        <f t="shared" si="13"/>
        <v>388.4874992147362</v>
      </c>
      <c r="N66" s="25">
        <f t="shared" si="14"/>
        <v>507520.29</v>
      </c>
      <c r="O66" s="25">
        <f t="shared" si="3"/>
        <v>0.63603065915044987</v>
      </c>
      <c r="P66" s="25">
        <f t="shared" si="4"/>
        <v>143.09417769566821</v>
      </c>
      <c r="Q66" s="25">
        <f t="shared" si="5"/>
        <v>25100.879999999997</v>
      </c>
      <c r="R66" s="25">
        <f t="shared" si="6"/>
        <v>2.6496172918876186E-3</v>
      </c>
      <c r="S66" s="25">
        <f t="shared" si="7"/>
        <v>778.75961672785763</v>
      </c>
      <c r="T66" s="25">
        <f t="shared" si="8"/>
        <v>549.40429020188719</v>
      </c>
      <c r="U66" s="25">
        <f t="shared" si="9"/>
        <v>1.7482425222811574E-2</v>
      </c>
      <c r="V66" s="25">
        <f t="shared" si="10"/>
        <v>689.94198835148416</v>
      </c>
      <c r="W66" s="25">
        <f t="shared" si="11"/>
        <v>202.36572679383966</v>
      </c>
    </row>
    <row r="67" spans="1:23" ht="30" x14ac:dyDescent="0.25">
      <c r="A67" s="5">
        <v>64</v>
      </c>
      <c r="B67" s="9" t="s">
        <v>19</v>
      </c>
      <c r="C67" s="12">
        <v>16049797</v>
      </c>
      <c r="D67" s="12">
        <v>4299519</v>
      </c>
      <c r="E67" s="16">
        <v>7899</v>
      </c>
      <c r="F67" s="9">
        <v>90</v>
      </c>
      <c r="G67" s="20" t="s">
        <v>85</v>
      </c>
      <c r="H67" s="20">
        <v>3661377</v>
      </c>
      <c r="I67" s="12">
        <v>1435411</v>
      </c>
      <c r="J67" s="20">
        <v>7669</v>
      </c>
      <c r="K67" s="5">
        <v>1801.9537164933599</v>
      </c>
      <c r="L67" s="31">
        <f t="shared" si="12"/>
        <v>0.68437818870855505</v>
      </c>
      <c r="M67" s="30">
        <f t="shared" si="13"/>
        <v>54.059033126088764</v>
      </c>
      <c r="N67" s="30">
        <f t="shared" si="14"/>
        <v>109841.31</v>
      </c>
      <c r="O67" s="30">
        <f t="shared" si="3"/>
        <v>1.0015615700267868</v>
      </c>
      <c r="P67" s="30">
        <f t="shared" si="4"/>
        <v>79.113348416415874</v>
      </c>
      <c r="Q67" s="30">
        <f t="shared" si="5"/>
        <v>43062.33</v>
      </c>
      <c r="R67" s="30">
        <f t="shared" si="6"/>
        <v>1.5143988139122654E-3</v>
      </c>
      <c r="S67" s="30">
        <f t="shared" si="7"/>
        <v>243.05793540332635</v>
      </c>
      <c r="T67" s="30">
        <f t="shared" si="8"/>
        <v>76.451017815691145</v>
      </c>
      <c r="U67" s="30">
        <f t="shared" si="9"/>
        <v>5.8105882536276911E-3</v>
      </c>
      <c r="V67" s="30">
        <f t="shared" si="10"/>
        <v>249.82734597649076</v>
      </c>
      <c r="W67" s="30">
        <f t="shared" si="11"/>
        <v>111.88317029524337</v>
      </c>
    </row>
    <row r="68" spans="1:23" ht="30" x14ac:dyDescent="0.25">
      <c r="A68" s="5">
        <v>65</v>
      </c>
      <c r="B68" s="9" t="s">
        <v>19</v>
      </c>
      <c r="C68" s="12">
        <v>16049797</v>
      </c>
      <c r="D68" s="12">
        <v>4299519</v>
      </c>
      <c r="E68" s="16">
        <v>7899</v>
      </c>
      <c r="F68" s="9">
        <v>91</v>
      </c>
      <c r="G68" s="20" t="s">
        <v>86</v>
      </c>
      <c r="H68" s="20">
        <v>1471920</v>
      </c>
      <c r="I68" s="12">
        <v>368937</v>
      </c>
      <c r="J68" s="20">
        <v>2771</v>
      </c>
      <c r="K68" s="5">
        <v>724.41672349104499</v>
      </c>
      <c r="L68" s="31">
        <f t="shared" si="12"/>
        <v>0.27512871346597095</v>
      </c>
      <c r="M68" s="30">
        <f t="shared" si="13"/>
        <v>21.732417076677045</v>
      </c>
      <c r="N68" s="30">
        <f t="shared" si="14"/>
        <v>44157.599999999999</v>
      </c>
      <c r="O68" s="30">
        <f t="shared" si="3"/>
        <v>0.25742670284745806</v>
      </c>
      <c r="P68" s="30">
        <f t="shared" si="4"/>
        <v>20.33413525792071</v>
      </c>
      <c r="Q68" s="30">
        <f t="shared" si="5"/>
        <v>11068.109999999999</v>
      </c>
      <c r="R68" s="30">
        <f t="shared" si="6"/>
        <v>1.4826632929656207E-3</v>
      </c>
      <c r="S68" s="30">
        <f t="shared" si="7"/>
        <v>237.96444871449737</v>
      </c>
      <c r="T68" s="30">
        <f t="shared" si="8"/>
        <v>30.734278972985329</v>
      </c>
      <c r="U68" s="30">
        <f t="shared" si="9"/>
        <v>5.5318007626396024E-3</v>
      </c>
      <c r="V68" s="30">
        <f t="shared" si="10"/>
        <v>237.8408248318346</v>
      </c>
      <c r="W68" s="30">
        <f t="shared" si="11"/>
        <v>28.756809860880406</v>
      </c>
    </row>
    <row r="69" spans="1:23" x14ac:dyDescent="0.25">
      <c r="A69" s="5">
        <v>66</v>
      </c>
      <c r="B69" s="9" t="s">
        <v>19</v>
      </c>
      <c r="C69" s="12">
        <v>16049797</v>
      </c>
      <c r="D69" s="12">
        <v>4299519</v>
      </c>
      <c r="E69" s="16">
        <v>7899</v>
      </c>
      <c r="F69" s="9">
        <v>92</v>
      </c>
      <c r="G69" s="20" t="s">
        <v>87</v>
      </c>
      <c r="H69" s="20">
        <v>967551</v>
      </c>
      <c r="I69" s="12">
        <v>297313</v>
      </c>
      <c r="J69" s="20">
        <v>2041</v>
      </c>
      <c r="K69" s="5">
        <v>476.189954013901</v>
      </c>
      <c r="L69" s="31">
        <f t="shared" si="12"/>
        <v>0.18085294162910598</v>
      </c>
      <c r="M69" s="30">
        <f t="shared" si="13"/>
        <v>14.28557385928308</v>
      </c>
      <c r="N69" s="30">
        <f t="shared" si="14"/>
        <v>29026.53</v>
      </c>
      <c r="O69" s="30">
        <f t="shared" ref="O69:O72" si="15">I69/D69*$A$3</f>
        <v>0.20745087997052697</v>
      </c>
      <c r="P69" s="30">
        <f t="shared" ref="P69:P72" si="16">(I69/D69)*($A$3/100)*E69</f>
        <v>16.386545008871924</v>
      </c>
      <c r="Q69" s="30">
        <f t="shared" ref="Q69:Q72" si="17">$A$3/100*I69</f>
        <v>8919.39</v>
      </c>
      <c r="R69" s="30">
        <f t="shared" ref="R69:R72" si="18">((E69/C69)*$A$3*(SQRT(1+((H69^2)/(C69^2)))))</f>
        <v>1.4791477269079051E-3</v>
      </c>
      <c r="S69" s="30">
        <f t="shared" ref="S69:S72" si="19">E69/C69*$A$3/100*SQRT((C69^2)+(H69^2))</f>
        <v>237.40020749883317</v>
      </c>
      <c r="T69" s="30">
        <f t="shared" ref="T69:T72" si="20">E69/C69*$A$3/100*SQRT(2)*H69</f>
        <v>20.202852298080689</v>
      </c>
      <c r="U69" s="30">
        <f t="shared" ref="U69:U72" si="21">E69/D69*$A$3*SQRT(1+((I69^2)/(D69^2)))</f>
        <v>5.5247084967865387E-3</v>
      </c>
      <c r="V69" s="30">
        <f t="shared" ref="V69:V72" si="22">E69/D69*$A$3/100*SQRT((D69^2)+(I69^2))</f>
        <v>237.53589151395164</v>
      </c>
      <c r="W69" s="30">
        <f t="shared" ref="W69:W72" si="23">E69/D69*$A$3/100*SQRT(2)*I69</f>
        <v>23.174074191983824</v>
      </c>
    </row>
    <row r="70" spans="1:23" x14ac:dyDescent="0.25">
      <c r="A70" s="5">
        <v>67</v>
      </c>
      <c r="B70" s="9" t="s">
        <v>19</v>
      </c>
      <c r="C70" s="12">
        <v>16049797</v>
      </c>
      <c r="D70" s="12">
        <v>4299519</v>
      </c>
      <c r="E70" s="16">
        <v>7899</v>
      </c>
      <c r="F70" s="9">
        <v>93</v>
      </c>
      <c r="G70" s="20" t="s">
        <v>88</v>
      </c>
      <c r="H70" s="20">
        <v>901963</v>
      </c>
      <c r="I70" s="12">
        <v>644261</v>
      </c>
      <c r="J70" s="20">
        <v>3244</v>
      </c>
      <c r="K70" s="5">
        <v>443.90733522444202</v>
      </c>
      <c r="L70" s="31">
        <f t="shared" si="12"/>
        <v>0.16859334731772621</v>
      </c>
      <c r="M70" s="30">
        <f t="shared" si="13"/>
        <v>13.317188504627193</v>
      </c>
      <c r="N70" s="30">
        <f t="shared" si="14"/>
        <v>27058.89</v>
      </c>
      <c r="O70" s="30">
        <f t="shared" si="15"/>
        <v>0.44953470376570037</v>
      </c>
      <c r="P70" s="30">
        <f t="shared" si="16"/>
        <v>35.508746250452674</v>
      </c>
      <c r="Q70" s="30">
        <f t="shared" si="17"/>
        <v>19327.829999999998</v>
      </c>
      <c r="R70" s="30">
        <f t="shared" si="18"/>
        <v>1.4787969171785489E-3</v>
      </c>
      <c r="S70" s="30">
        <f t="shared" si="19"/>
        <v>237.34390324941523</v>
      </c>
      <c r="T70" s="30">
        <f t="shared" si="20"/>
        <v>18.833348595922853</v>
      </c>
      <c r="U70" s="30">
        <f t="shared" si="21"/>
        <v>5.5730800072685245E-3</v>
      </c>
      <c r="V70" s="30">
        <f t="shared" si="22"/>
        <v>239.61563379771161</v>
      </c>
      <c r="W70" s="30">
        <f t="shared" si="23"/>
        <v>50.216950530254955</v>
      </c>
    </row>
    <row r="71" spans="1:23" x14ac:dyDescent="0.25">
      <c r="A71" s="5">
        <v>68</v>
      </c>
      <c r="B71" s="9" t="s">
        <v>19</v>
      </c>
      <c r="C71" s="12">
        <v>16049797</v>
      </c>
      <c r="D71" s="12">
        <v>4299519</v>
      </c>
      <c r="E71" s="16">
        <v>7899</v>
      </c>
      <c r="F71" s="9">
        <v>94</v>
      </c>
      <c r="G71" s="20" t="s">
        <v>89</v>
      </c>
      <c r="H71" s="20">
        <v>3964388</v>
      </c>
      <c r="I71" s="12">
        <v>1114047</v>
      </c>
      <c r="J71" s="20">
        <v>4756</v>
      </c>
      <c r="K71" s="5">
        <v>1951.08224131565</v>
      </c>
      <c r="L71" s="31">
        <f t="shared" si="12"/>
        <v>0.74101647516164837</v>
      </c>
      <c r="M71" s="30">
        <f t="shared" si="13"/>
        <v>58.532891373018607</v>
      </c>
      <c r="N71" s="30">
        <f t="shared" si="14"/>
        <v>118931.64</v>
      </c>
      <c r="O71" s="30">
        <f t="shared" si="15"/>
        <v>0.77732904541182402</v>
      </c>
      <c r="P71" s="30">
        <f t="shared" si="16"/>
        <v>61.401221297079978</v>
      </c>
      <c r="Q71" s="30">
        <f t="shared" si="17"/>
        <v>33421.409999999996</v>
      </c>
      <c r="R71" s="30">
        <f t="shared" si="18"/>
        <v>1.5208413567218569E-3</v>
      </c>
      <c r="S71" s="30">
        <f t="shared" si="19"/>
        <v>244.09195044590388</v>
      </c>
      <c r="T71" s="30">
        <f t="shared" si="20"/>
        <v>82.778008824634057</v>
      </c>
      <c r="U71" s="30">
        <f t="shared" si="21"/>
        <v>5.693558056414443E-3</v>
      </c>
      <c r="V71" s="30">
        <f t="shared" si="22"/>
        <v>244.79561041156967</v>
      </c>
      <c r="W71" s="30">
        <f t="shared" si="23"/>
        <v>86.834439904602235</v>
      </c>
    </row>
    <row r="72" spans="1:23" ht="30" x14ac:dyDescent="0.25">
      <c r="A72" s="5">
        <v>69</v>
      </c>
      <c r="B72" s="9" t="s">
        <v>19</v>
      </c>
      <c r="C72" s="12">
        <v>16049797</v>
      </c>
      <c r="D72" s="12">
        <v>4299519</v>
      </c>
      <c r="E72" s="16">
        <v>7899</v>
      </c>
      <c r="F72" s="9">
        <v>95</v>
      </c>
      <c r="G72" s="20" t="s">
        <v>90</v>
      </c>
      <c r="H72" s="20">
        <v>5082598</v>
      </c>
      <c r="I72" s="12">
        <v>439551</v>
      </c>
      <c r="J72" s="20">
        <v>857</v>
      </c>
      <c r="K72" s="5">
        <v>2501.4500294244399</v>
      </c>
      <c r="L72" s="31">
        <f t="shared" si="12"/>
        <v>0.9500303337169933</v>
      </c>
      <c r="M72" s="30">
        <f t="shared" si="13"/>
        <v>75.042896060305296</v>
      </c>
      <c r="N72" s="30">
        <f t="shared" si="14"/>
        <v>152477.94</v>
      </c>
      <c r="O72" s="30">
        <f t="shared" si="15"/>
        <v>0.30669779573017353</v>
      </c>
      <c r="P72" s="30">
        <f t="shared" si="16"/>
        <v>24.226058884726406</v>
      </c>
      <c r="Q72" s="30">
        <f t="shared" si="17"/>
        <v>13186.529999999999</v>
      </c>
      <c r="R72" s="30">
        <f t="shared" si="18"/>
        <v>1.5487319557294834E-3</v>
      </c>
      <c r="S72" s="30">
        <f t="shared" si="19"/>
        <v>248.56833496871192</v>
      </c>
      <c r="T72" s="30">
        <f t="shared" si="20"/>
        <v>106.12668136823828</v>
      </c>
      <c r="U72" s="30">
        <f t="shared" si="21"/>
        <v>5.5402738685352854E-3</v>
      </c>
      <c r="V72" s="30">
        <f t="shared" si="22"/>
        <v>238.20512762970958</v>
      </c>
      <c r="W72" s="30">
        <f t="shared" si="23"/>
        <v>34.260821037629306</v>
      </c>
    </row>
    <row r="73" spans="1:23" x14ac:dyDescent="0.25">
      <c r="L73">
        <f>SUM(L4:L72)</f>
        <v>30.000000244253929</v>
      </c>
      <c r="M73">
        <f t="shared" ref="M73:W73" si="24">SUM(M4:M72)</f>
        <v>3608.7600217825066</v>
      </c>
      <c r="N73">
        <f t="shared" si="24"/>
        <v>5051863.0200000005</v>
      </c>
      <c r="O73">
        <f t="shared" si="24"/>
        <v>30.000002957320621</v>
      </c>
      <c r="P73">
        <f t="shared" si="24"/>
        <v>3608.760164882448</v>
      </c>
      <c r="Q73">
        <f t="shared" si="24"/>
        <v>1326776.73</v>
      </c>
      <c r="R73">
        <f t="shared" si="24"/>
        <v>0.16293328165715601</v>
      </c>
      <c r="S73">
        <f t="shared" si="24"/>
        <v>27288.941511986748</v>
      </c>
      <c r="T73">
        <f t="shared" si="24"/>
        <v>5103.5573661546487</v>
      </c>
      <c r="U73">
        <f t="shared" si="24"/>
        <v>0.63761178375444483</v>
      </c>
      <c r="V73">
        <f t="shared" si="24"/>
        <v>27194.354533389767</v>
      </c>
      <c r="W73">
        <f t="shared" si="24"/>
        <v>5103.5575685285239</v>
      </c>
    </row>
    <row r="79" spans="1:23" x14ac:dyDescent="0.25">
      <c r="L79" s="32">
        <f t="shared" ref="L79:W79" si="25">MIN(L4:L72)</f>
        <v>4.8734357669250189E-2</v>
      </c>
      <c r="M79" s="35">
        <f t="shared" si="25"/>
        <v>10.876311254896232</v>
      </c>
      <c r="N79" s="36">
        <f t="shared" si="25"/>
        <v>14323.71</v>
      </c>
      <c r="O79" s="32">
        <f t="shared" si="25"/>
        <v>1.8174982227264443E-2</v>
      </c>
      <c r="P79" s="35">
        <f t="shared" si="25"/>
        <v>1.5559602284761087</v>
      </c>
      <c r="Q79" s="36">
        <f t="shared" si="25"/>
        <v>664.19999999999993</v>
      </c>
      <c r="R79" s="37">
        <f t="shared" si="25"/>
        <v>1.1223237871701528E-3</v>
      </c>
      <c r="S79" s="34">
        <f t="shared" si="25"/>
        <v>218.64641879541202</v>
      </c>
      <c r="T79" s="33">
        <f t="shared" si="25"/>
        <v>15.381426885265393</v>
      </c>
      <c r="U79" s="37">
        <f t="shared" si="25"/>
        <v>3.585479999529967E-3</v>
      </c>
      <c r="V79" s="34">
        <f t="shared" si="25"/>
        <v>218.4442068525365</v>
      </c>
      <c r="W79" s="33">
        <f t="shared" si="25"/>
        <v>2.2004600576240536</v>
      </c>
    </row>
    <row r="80" spans="1:23" x14ac:dyDescent="0.25">
      <c r="L80" s="32">
        <f t="shared" ref="L80:W80" si="26">MAX(L4:L72)</f>
        <v>1.7267645978075219</v>
      </c>
      <c r="M80" s="35">
        <f t="shared" si="26"/>
        <v>388.4874992147362</v>
      </c>
      <c r="N80" s="36">
        <f t="shared" si="26"/>
        <v>507520.29</v>
      </c>
      <c r="O80" s="32">
        <f t="shared" si="26"/>
        <v>1.3896866832851478</v>
      </c>
      <c r="P80" s="35">
        <f t="shared" si="26"/>
        <v>143.09417769566821</v>
      </c>
      <c r="Q80" s="36">
        <f t="shared" si="26"/>
        <v>54119.25</v>
      </c>
      <c r="R80" s="37">
        <f t="shared" si="26"/>
        <v>4.3626758685806118E-3</v>
      </c>
      <c r="S80" s="34">
        <f t="shared" si="26"/>
        <v>778.75961672785763</v>
      </c>
      <c r="T80" s="33">
        <f t="shared" si="26"/>
        <v>549.40429020188719</v>
      </c>
      <c r="U80" s="37">
        <f t="shared" si="26"/>
        <v>1.7482425222811574E-2</v>
      </c>
      <c r="V80" s="34">
        <f t="shared" si="26"/>
        <v>689.94198835148416</v>
      </c>
      <c r="W80" s="33">
        <f t="shared" si="26"/>
        <v>202.36572679383966</v>
      </c>
    </row>
  </sheetData>
  <mergeCells count="6">
    <mergeCell ref="L2:N2"/>
    <mergeCell ref="O2:Q2"/>
    <mergeCell ref="L1:Q1"/>
    <mergeCell ref="R2:T2"/>
    <mergeCell ref="U2:W2"/>
    <mergeCell ref="R1:W1"/>
  </mergeCells>
  <pageMargins left="0.7" right="0.7" top="0.78740157499999996" bottom="0.78740157499999996" header="0.3" footer="0.3"/>
  <pageSetup paperSize="9" scale="4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0"/>
  <sheetViews>
    <sheetView workbookViewId="0">
      <selection activeCell="H16" sqref="H16"/>
    </sheetView>
  </sheetViews>
  <sheetFormatPr baseColWidth="10" defaultRowHeight="15" x14ac:dyDescent="0.25"/>
  <cols>
    <col min="12" max="12" width="12.85546875" bestFit="1" customWidth="1"/>
    <col min="13" max="13" width="12.42578125" bestFit="1" customWidth="1"/>
    <col min="14" max="14" width="13.140625" bestFit="1" customWidth="1"/>
    <col min="15" max="15" width="13.5703125" bestFit="1" customWidth="1"/>
    <col min="16" max="16" width="13.85546875" bestFit="1" customWidth="1"/>
    <col min="17" max="17" width="14.5703125" bestFit="1" customWidth="1"/>
  </cols>
  <sheetData>
    <row r="1" spans="1:23" x14ac:dyDescent="0.25">
      <c r="A1" t="s">
        <v>7</v>
      </c>
      <c r="B1" t="s">
        <v>9</v>
      </c>
      <c r="C1" t="s">
        <v>102</v>
      </c>
      <c r="D1" t="s">
        <v>103</v>
      </c>
      <c r="E1" t="s">
        <v>104</v>
      </c>
      <c r="F1" t="s">
        <v>23</v>
      </c>
      <c r="G1" t="s">
        <v>24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  <c r="M1" t="s">
        <v>110</v>
      </c>
      <c r="N1" t="s">
        <v>111</v>
      </c>
      <c r="O1" t="s">
        <v>112</v>
      </c>
      <c r="P1" t="s">
        <v>113</v>
      </c>
      <c r="Q1" t="s">
        <v>114</v>
      </c>
      <c r="R1" t="s">
        <v>115</v>
      </c>
      <c r="S1" t="s">
        <v>116</v>
      </c>
      <c r="T1" t="s">
        <v>117</v>
      </c>
      <c r="U1" t="s">
        <v>118</v>
      </c>
      <c r="V1" t="s">
        <v>119</v>
      </c>
      <c r="W1" t="s">
        <v>120</v>
      </c>
    </row>
    <row r="2" spans="1:23" x14ac:dyDescent="0.25">
      <c r="A2">
        <v>1</v>
      </c>
      <c r="B2" t="s">
        <v>10</v>
      </c>
      <c r="C2">
        <v>11066597</v>
      </c>
      <c r="D2">
        <v>4258061</v>
      </c>
      <c r="E2">
        <v>7278</v>
      </c>
      <c r="F2">
        <v>0</v>
      </c>
      <c r="G2" t="s">
        <v>10</v>
      </c>
      <c r="H2">
        <v>1080531</v>
      </c>
      <c r="I2">
        <v>131571</v>
      </c>
      <c r="J2">
        <v>6070</v>
      </c>
      <c r="K2">
        <v>710.61453092430395</v>
      </c>
      <c r="L2">
        <v>0.29291687408514111</v>
      </c>
      <c r="M2">
        <v>21.31849009591657</v>
      </c>
      <c r="N2">
        <v>32415.93</v>
      </c>
      <c r="O2">
        <v>9.2697826545932532E-2</v>
      </c>
      <c r="P2">
        <v>6.7465478160129697</v>
      </c>
      <c r="Q2">
        <v>3947.1299999999997</v>
      </c>
      <c r="R2">
        <v>1.9823464146455382E-3</v>
      </c>
      <c r="S2">
        <v>219.37828885277065</v>
      </c>
      <c r="T2">
        <v>30.148897822961711</v>
      </c>
      <c r="U2">
        <v>5.1301333365711878E-3</v>
      </c>
      <c r="V2">
        <v>218.4442068525365</v>
      </c>
      <c r="W2">
        <v>9.5410594206041281</v>
      </c>
    </row>
    <row r="3" spans="1:23" x14ac:dyDescent="0.25">
      <c r="A3">
        <v>2</v>
      </c>
      <c r="B3" t="s">
        <v>10</v>
      </c>
      <c r="C3">
        <v>11066597</v>
      </c>
      <c r="D3">
        <v>4258061</v>
      </c>
      <c r="E3">
        <v>7278</v>
      </c>
      <c r="F3">
        <v>1</v>
      </c>
      <c r="G3" t="s">
        <v>25</v>
      </c>
      <c r="H3">
        <v>1181306</v>
      </c>
      <c r="I3">
        <v>793426</v>
      </c>
      <c r="J3">
        <v>17337</v>
      </c>
      <c r="K3">
        <v>776.88543719934705</v>
      </c>
      <c r="L3">
        <v>0.32023557015765552</v>
      </c>
      <c r="M3">
        <v>23.306744796074167</v>
      </c>
      <c r="N3">
        <v>35439.18</v>
      </c>
      <c r="O3">
        <v>0.5590051434209139</v>
      </c>
      <c r="P3">
        <v>40.684394338174108</v>
      </c>
      <c r="Q3">
        <v>23802.78</v>
      </c>
      <c r="R3">
        <v>1.9841728940108508E-3</v>
      </c>
      <c r="S3">
        <v>219.58041796341794</v>
      </c>
      <c r="T3">
        <v>32.960714585376643</v>
      </c>
      <c r="U3">
        <v>5.2159450376554079E-3</v>
      </c>
      <c r="V3">
        <v>222.09812142984026</v>
      </c>
      <c r="W3">
        <v>57.536422249981008</v>
      </c>
    </row>
    <row r="4" spans="1:23" x14ac:dyDescent="0.25">
      <c r="A4">
        <v>3</v>
      </c>
      <c r="B4" t="s">
        <v>10</v>
      </c>
      <c r="C4">
        <v>11066597</v>
      </c>
      <c r="D4">
        <v>4258061</v>
      </c>
      <c r="E4">
        <v>7278</v>
      </c>
      <c r="F4">
        <v>2</v>
      </c>
      <c r="G4" t="s">
        <v>26</v>
      </c>
      <c r="H4">
        <v>1378557</v>
      </c>
      <c r="I4">
        <v>764620</v>
      </c>
      <c r="J4">
        <v>15461</v>
      </c>
      <c r="K4">
        <v>906.61379688564</v>
      </c>
      <c r="L4">
        <v>0.37370756340002259</v>
      </c>
      <c r="M4">
        <v>27.198436464253643</v>
      </c>
      <c r="N4">
        <v>41356.71</v>
      </c>
      <c r="O4">
        <v>0.53870999029840105</v>
      </c>
      <c r="P4">
        <v>39.207313093917627</v>
      </c>
      <c r="Q4">
        <v>22938.6</v>
      </c>
      <c r="R4">
        <v>1.9882130183910846E-3</v>
      </c>
      <c r="S4">
        <v>220.0275222468772</v>
      </c>
      <c r="T4">
        <v>38.464397723090435</v>
      </c>
      <c r="U4">
        <v>5.2097022393859365E-3</v>
      </c>
      <c r="V4">
        <v>221.8322992714192</v>
      </c>
      <c r="W4">
        <v>55.447513921626566</v>
      </c>
    </row>
    <row r="5" spans="1:23" x14ac:dyDescent="0.25">
      <c r="A5">
        <v>4</v>
      </c>
      <c r="B5" t="s">
        <v>10</v>
      </c>
      <c r="C5">
        <v>11066597</v>
      </c>
      <c r="D5">
        <v>4258061</v>
      </c>
      <c r="E5">
        <v>7278</v>
      </c>
      <c r="F5">
        <v>3</v>
      </c>
      <c r="G5" t="s">
        <v>27</v>
      </c>
      <c r="H5">
        <v>586506</v>
      </c>
      <c r="I5">
        <v>448064</v>
      </c>
      <c r="J5">
        <v>10047</v>
      </c>
      <c r="K5">
        <v>385.718493800597</v>
      </c>
      <c r="L5">
        <v>0.15899359125483653</v>
      </c>
      <c r="M5">
        <v>11.571553571527001</v>
      </c>
      <c r="N5">
        <v>17595.18</v>
      </c>
      <c r="O5">
        <v>0.31568171522202237</v>
      </c>
      <c r="P5">
        <v>22.97531523385879</v>
      </c>
      <c r="Q5">
        <v>13441.92</v>
      </c>
      <c r="R5">
        <v>1.9757330893626292E-3</v>
      </c>
      <c r="S5">
        <v>218.64641879541202</v>
      </c>
      <c r="T5">
        <v>16.36464799858031</v>
      </c>
      <c r="U5">
        <v>5.1559967472024027E-3</v>
      </c>
      <c r="V5">
        <v>219.5454866538941</v>
      </c>
      <c r="W5">
        <v>32.492002403520289</v>
      </c>
    </row>
    <row r="6" spans="1:23" x14ac:dyDescent="0.25">
      <c r="A6">
        <v>5</v>
      </c>
      <c r="B6" t="s">
        <v>10</v>
      </c>
      <c r="C6">
        <v>11066597</v>
      </c>
      <c r="D6">
        <v>4258061</v>
      </c>
      <c r="E6">
        <v>7278</v>
      </c>
      <c r="F6">
        <v>4</v>
      </c>
      <c r="G6" t="s">
        <v>28</v>
      </c>
      <c r="H6">
        <v>4455015</v>
      </c>
      <c r="I6">
        <v>1591638</v>
      </c>
      <c r="J6">
        <v>11732</v>
      </c>
      <c r="K6">
        <v>2929.87835094313</v>
      </c>
      <c r="L6">
        <v>1.2076923917984905</v>
      </c>
      <c r="M6">
        <v>87.895852275094143</v>
      </c>
      <c r="N6">
        <v>133650.44999999998</v>
      </c>
      <c r="O6">
        <v>1.1213822441717016</v>
      </c>
      <c r="P6">
        <v>81.614199730816438</v>
      </c>
      <c r="Q6">
        <v>47749.14</v>
      </c>
      <c r="R6">
        <v>2.1268315337906727E-3</v>
      </c>
      <c r="S6">
        <v>235.36787471353259</v>
      </c>
      <c r="T6">
        <v>124.30350636378019</v>
      </c>
      <c r="U6">
        <v>5.4742029693378592E-3</v>
      </c>
      <c r="V6">
        <v>233.09490169821737</v>
      </c>
      <c r="W6">
        <v>115.41990814154725</v>
      </c>
    </row>
    <row r="7" spans="1:23" x14ac:dyDescent="0.25">
      <c r="A7">
        <v>6</v>
      </c>
      <c r="B7" t="s">
        <v>10</v>
      </c>
      <c r="C7">
        <v>11066597</v>
      </c>
      <c r="D7">
        <v>4258061</v>
      </c>
      <c r="E7">
        <v>7278</v>
      </c>
      <c r="F7">
        <v>5</v>
      </c>
      <c r="G7" t="s">
        <v>29</v>
      </c>
      <c r="H7">
        <v>2384683</v>
      </c>
      <c r="I7">
        <v>528744</v>
      </c>
      <c r="J7">
        <v>6410</v>
      </c>
      <c r="K7">
        <v>1568.28939023577</v>
      </c>
      <c r="L7">
        <v>0.64645428038989761</v>
      </c>
      <c r="M7">
        <v>47.048942526776749</v>
      </c>
      <c r="N7">
        <v>71540.489999999991</v>
      </c>
      <c r="O7">
        <v>0.37252448943310112</v>
      </c>
      <c r="P7">
        <v>27.112332340941098</v>
      </c>
      <c r="Q7">
        <v>15862.32</v>
      </c>
      <c r="R7">
        <v>2.0182504869392078E-3</v>
      </c>
      <c r="S7">
        <v>223.35164784009976</v>
      </c>
      <c r="T7">
        <v>66.53725261667995</v>
      </c>
      <c r="U7">
        <v>5.1670677141714009E-3</v>
      </c>
      <c r="V7">
        <v>220.01689518072391</v>
      </c>
      <c r="W7">
        <v>38.342628104125602</v>
      </c>
    </row>
    <row r="8" spans="1:23" x14ac:dyDescent="0.25">
      <c r="A8">
        <v>7</v>
      </c>
      <c r="B8" t="s">
        <v>11</v>
      </c>
      <c r="C8">
        <v>10362872</v>
      </c>
      <c r="D8">
        <v>3654474</v>
      </c>
      <c r="E8">
        <v>8561</v>
      </c>
      <c r="F8">
        <v>10</v>
      </c>
      <c r="G8" t="s">
        <v>30</v>
      </c>
      <c r="H8">
        <v>1016614</v>
      </c>
      <c r="I8">
        <v>511481</v>
      </c>
      <c r="J8">
        <v>3857</v>
      </c>
      <c r="K8">
        <v>839.84442182833197</v>
      </c>
      <c r="L8">
        <v>0.29430470626289701</v>
      </c>
      <c r="M8">
        <v>25.195425903166612</v>
      </c>
      <c r="N8">
        <v>30498.42</v>
      </c>
      <c r="O8">
        <v>0.41988067229374182</v>
      </c>
      <c r="P8">
        <v>35.945984355067239</v>
      </c>
      <c r="Q8">
        <v>15344.43</v>
      </c>
      <c r="R8">
        <v>2.4902642451162479E-3</v>
      </c>
      <c r="S8">
        <v>258.06289618316299</v>
      </c>
      <c r="T8">
        <v>35.631713022024613</v>
      </c>
      <c r="U8">
        <v>7.0963236910757893E-3</v>
      </c>
      <c r="V8">
        <v>259.33330424620505</v>
      </c>
      <c r="W8">
        <v>50.835298587787193</v>
      </c>
    </row>
    <row r="9" spans="1:23" x14ac:dyDescent="0.25">
      <c r="A9">
        <v>8</v>
      </c>
      <c r="B9" t="s">
        <v>11</v>
      </c>
      <c r="C9">
        <v>10362872</v>
      </c>
      <c r="D9">
        <v>3654474</v>
      </c>
      <c r="E9">
        <v>8561</v>
      </c>
      <c r="F9">
        <v>11</v>
      </c>
      <c r="G9" t="s">
        <v>31</v>
      </c>
      <c r="H9">
        <v>2590913</v>
      </c>
      <c r="I9">
        <v>633393</v>
      </c>
      <c r="J9">
        <v>4420</v>
      </c>
      <c r="K9">
        <v>2140.3975392203702</v>
      </c>
      <c r="L9">
        <v>0.7500564515319692</v>
      </c>
      <c r="M9">
        <v>64.212332815651877</v>
      </c>
      <c r="N9">
        <v>77727.39</v>
      </c>
      <c r="O9">
        <v>0.51995964398706906</v>
      </c>
      <c r="P9">
        <v>44.513745121732981</v>
      </c>
      <c r="Q9">
        <v>19001.79</v>
      </c>
      <c r="R9">
        <v>2.5546535422644231E-3</v>
      </c>
      <c r="S9">
        <v>264.73547662832806</v>
      </c>
      <c r="T9">
        <v>90.809951939509844</v>
      </c>
      <c r="U9">
        <v>7.1326000837089749E-3</v>
      </c>
      <c r="V9">
        <v>260.65901558312271</v>
      </c>
      <c r="W9">
        <v>62.951942063173988</v>
      </c>
    </row>
    <row r="10" spans="1:23" x14ac:dyDescent="0.25">
      <c r="A10">
        <v>9</v>
      </c>
      <c r="B10" t="s">
        <v>11</v>
      </c>
      <c r="C10">
        <v>10362872</v>
      </c>
      <c r="D10">
        <v>3654474</v>
      </c>
      <c r="E10">
        <v>8561</v>
      </c>
      <c r="F10">
        <v>12</v>
      </c>
      <c r="G10" t="s">
        <v>32</v>
      </c>
      <c r="H10">
        <v>1478233</v>
      </c>
      <c r="I10">
        <v>676855</v>
      </c>
      <c r="J10">
        <v>5701</v>
      </c>
      <c r="K10">
        <v>1221.1999881597001</v>
      </c>
      <c r="L10">
        <v>0.42794111516575717</v>
      </c>
      <c r="M10">
        <v>36.636038869340467</v>
      </c>
      <c r="N10">
        <v>44346.99</v>
      </c>
      <c r="O10">
        <v>0.55563810277484527</v>
      </c>
      <c r="P10">
        <v>47.568177978554502</v>
      </c>
      <c r="Q10">
        <v>20305.649999999998</v>
      </c>
      <c r="R10">
        <v>2.5034551450674328E-3</v>
      </c>
      <c r="S10">
        <v>259.4298522607524</v>
      </c>
      <c r="T10">
        <v>51.811183040649169</v>
      </c>
      <c r="U10">
        <v>7.1473479293852876E-3</v>
      </c>
      <c r="V10">
        <v>261.19797176892365</v>
      </c>
      <c r="W10">
        <v>67.271562434648999</v>
      </c>
    </row>
    <row r="11" spans="1:23" x14ac:dyDescent="0.25">
      <c r="A11">
        <v>10</v>
      </c>
      <c r="B11" t="s">
        <v>11</v>
      </c>
      <c r="C11">
        <v>10362872</v>
      </c>
      <c r="D11">
        <v>3654474</v>
      </c>
      <c r="E11">
        <v>8561</v>
      </c>
      <c r="F11">
        <v>13</v>
      </c>
      <c r="G11" t="s">
        <v>33</v>
      </c>
      <c r="H11">
        <v>1224215</v>
      </c>
      <c r="I11">
        <v>851238</v>
      </c>
      <c r="J11">
        <v>4523</v>
      </c>
      <c r="K11">
        <v>1011.35700882546</v>
      </c>
      <c r="L11">
        <v>0.3544041651773755</v>
      </c>
      <c r="M11">
        <v>30.340540580835118</v>
      </c>
      <c r="N11">
        <v>36726.449999999997</v>
      </c>
      <c r="O11">
        <v>0.69879112561753076</v>
      </c>
      <c r="P11">
        <v>59.823508264116803</v>
      </c>
      <c r="Q11">
        <v>25537.14</v>
      </c>
      <c r="R11">
        <v>2.495600893610163E-3</v>
      </c>
      <c r="S11">
        <v>258.61592623567731</v>
      </c>
      <c r="T11">
        <v>42.90800397914829</v>
      </c>
      <c r="U11">
        <v>7.2159585741830437E-3</v>
      </c>
      <c r="V11">
        <v>263.70532994429004</v>
      </c>
      <c r="W11">
        <v>84.603216735852939</v>
      </c>
    </row>
    <row r="12" spans="1:23" x14ac:dyDescent="0.25">
      <c r="A12">
        <v>11</v>
      </c>
      <c r="B12" t="s">
        <v>11</v>
      </c>
      <c r="C12">
        <v>10362872</v>
      </c>
      <c r="D12">
        <v>3654474</v>
      </c>
      <c r="E12">
        <v>8561</v>
      </c>
      <c r="F12">
        <v>14</v>
      </c>
      <c r="G12" t="s">
        <v>34</v>
      </c>
      <c r="H12">
        <v>857437</v>
      </c>
      <c r="I12">
        <v>272635</v>
      </c>
      <c r="J12">
        <v>5595</v>
      </c>
      <c r="K12">
        <v>708.35456957115002</v>
      </c>
      <c r="L12">
        <v>0.24822375495904997</v>
      </c>
      <c r="M12">
        <v>21.250435662044264</v>
      </c>
      <c r="N12">
        <v>25723.11</v>
      </c>
      <c r="O12">
        <v>0.22380922671771644</v>
      </c>
      <c r="P12">
        <v>19.160307899303703</v>
      </c>
      <c r="Q12">
        <v>8179.0499999999993</v>
      </c>
      <c r="R12">
        <v>2.4868361229515301E-3</v>
      </c>
      <c r="S12">
        <v>257.7076442712297</v>
      </c>
      <c r="T12">
        <v>30.052654319599885</v>
      </c>
      <c r="U12">
        <v>7.0473539354082397E-3</v>
      </c>
      <c r="V12">
        <v>257.54371725747092</v>
      </c>
      <c r="W12">
        <v>27.096767290439647</v>
      </c>
    </row>
    <row r="13" spans="1:23" x14ac:dyDescent="0.25">
      <c r="A13">
        <v>12</v>
      </c>
      <c r="B13" t="s">
        <v>11</v>
      </c>
      <c r="C13">
        <v>10362872</v>
      </c>
      <c r="D13">
        <v>3654474</v>
      </c>
      <c r="E13">
        <v>8561</v>
      </c>
      <c r="F13">
        <v>15</v>
      </c>
      <c r="G13" t="s">
        <v>35</v>
      </c>
      <c r="H13">
        <v>2323579</v>
      </c>
      <c r="I13">
        <v>686732</v>
      </c>
      <c r="J13">
        <v>3844</v>
      </c>
      <c r="K13">
        <v>1919.5650879545201</v>
      </c>
      <c r="L13">
        <v>0.67266458564768539</v>
      </c>
      <c r="M13">
        <v>57.586815177298334</v>
      </c>
      <c r="N13">
        <v>69707.37</v>
      </c>
      <c r="O13">
        <v>0.56374624638183224</v>
      </c>
      <c r="P13">
        <v>48.26231615274866</v>
      </c>
      <c r="Q13">
        <v>20601.96</v>
      </c>
      <c r="R13">
        <v>2.5399033602410835E-3</v>
      </c>
      <c r="S13">
        <v>263.20693414548242</v>
      </c>
      <c r="T13">
        <v>81.440055037608104</v>
      </c>
      <c r="U13">
        <v>7.1508314562358155E-3</v>
      </c>
      <c r="V13">
        <v>261.32527635195925</v>
      </c>
      <c r="W13">
        <v>68.253222054755255</v>
      </c>
    </row>
    <row r="14" spans="1:23" x14ac:dyDescent="0.25">
      <c r="A14">
        <v>13</v>
      </c>
      <c r="B14" t="s">
        <v>11</v>
      </c>
      <c r="C14">
        <v>10362872</v>
      </c>
      <c r="D14">
        <v>3654474</v>
      </c>
      <c r="E14">
        <v>8561</v>
      </c>
      <c r="F14">
        <v>16</v>
      </c>
      <c r="G14" t="s">
        <v>36</v>
      </c>
      <c r="H14">
        <v>871880</v>
      </c>
      <c r="I14">
        <v>22140</v>
      </c>
      <c r="J14">
        <v>53</v>
      </c>
      <c r="K14">
        <v>720.28138451505504</v>
      </c>
      <c r="L14">
        <v>0.25240493176023016</v>
      </c>
      <c r="M14">
        <v>21.608386207993306</v>
      </c>
      <c r="N14">
        <v>26156.399999999998</v>
      </c>
      <c r="O14">
        <v>1.8174982227264443E-2</v>
      </c>
      <c r="P14">
        <v>1.5559602284761087</v>
      </c>
      <c r="Q14">
        <v>664.19999999999993</v>
      </c>
      <c r="R14">
        <v>2.4871233337399393E-3</v>
      </c>
      <c r="S14">
        <v>257.73740755760269</v>
      </c>
      <c r="T14">
        <v>30.558872836339869</v>
      </c>
      <c r="U14">
        <v>7.0279529479482577E-3</v>
      </c>
      <c r="V14">
        <v>256.83471321500252</v>
      </c>
      <c r="W14">
        <v>2.2004600576240536</v>
      </c>
    </row>
    <row r="15" spans="1:23" x14ac:dyDescent="0.25">
      <c r="A15">
        <v>14</v>
      </c>
      <c r="B15" t="s">
        <v>12</v>
      </c>
      <c r="C15">
        <v>25917883</v>
      </c>
      <c r="D15">
        <v>8118757</v>
      </c>
      <c r="E15">
        <v>9674</v>
      </c>
      <c r="F15">
        <v>20</v>
      </c>
      <c r="G15" t="s">
        <v>37</v>
      </c>
      <c r="H15">
        <v>2607158</v>
      </c>
      <c r="I15">
        <v>1803975</v>
      </c>
      <c r="J15">
        <v>9689</v>
      </c>
      <c r="K15">
        <v>973.14676029565999</v>
      </c>
      <c r="L15">
        <v>0.30177904576542769</v>
      </c>
      <c r="M15">
        <v>29.194104887347471</v>
      </c>
      <c r="N15">
        <v>78214.739999999991</v>
      </c>
      <c r="O15">
        <v>0.66659526821655091</v>
      </c>
      <c r="P15">
        <v>64.486426247269122</v>
      </c>
      <c r="Q15">
        <v>54119.25</v>
      </c>
      <c r="R15">
        <v>1.1254185599340067E-3</v>
      </c>
      <c r="S15">
        <v>291.68466562398072</v>
      </c>
      <c r="T15">
        <v>41.286699073029453</v>
      </c>
      <c r="U15">
        <v>3.6618669416014762E-3</v>
      </c>
      <c r="V15">
        <v>297.29807865195573</v>
      </c>
      <c r="W15">
        <v>91.197578587860335</v>
      </c>
    </row>
    <row r="16" spans="1:23" x14ac:dyDescent="0.25">
      <c r="A16">
        <v>15</v>
      </c>
      <c r="B16" t="s">
        <v>12</v>
      </c>
      <c r="C16">
        <v>25917883</v>
      </c>
      <c r="D16">
        <v>8118757</v>
      </c>
      <c r="E16">
        <v>9674</v>
      </c>
      <c r="F16">
        <v>21</v>
      </c>
      <c r="G16" t="s">
        <v>38</v>
      </c>
      <c r="H16">
        <v>2414695</v>
      </c>
      <c r="I16">
        <v>1303825</v>
      </c>
      <c r="J16">
        <v>6540</v>
      </c>
      <c r="K16">
        <v>901.31230758035701</v>
      </c>
      <c r="L16">
        <v>0.27950141606858864</v>
      </c>
      <c r="M16">
        <v>27.038966990475263</v>
      </c>
      <c r="N16">
        <v>72440.849999999991</v>
      </c>
      <c r="O16">
        <v>0.4817824945370332</v>
      </c>
      <c r="P16">
        <v>46.607638521512591</v>
      </c>
      <c r="Q16">
        <v>39114.75</v>
      </c>
      <c r="R16">
        <v>1.1246167369678769E-3</v>
      </c>
      <c r="S16">
        <v>291.47685008575212</v>
      </c>
      <c r="T16">
        <v>38.238873830488551</v>
      </c>
      <c r="U16">
        <v>3.6204881323348673E-3</v>
      </c>
      <c r="V16">
        <v>293.93863367810633</v>
      </c>
      <c r="W16">
        <v>65.913154507305805</v>
      </c>
    </row>
    <row r="17" spans="1:23" x14ac:dyDescent="0.25">
      <c r="A17">
        <v>16</v>
      </c>
      <c r="B17" t="s">
        <v>12</v>
      </c>
      <c r="C17">
        <v>25917883</v>
      </c>
      <c r="D17">
        <v>8118757</v>
      </c>
      <c r="E17">
        <v>9674</v>
      </c>
      <c r="F17">
        <v>22</v>
      </c>
      <c r="G17" t="s">
        <v>39</v>
      </c>
      <c r="H17">
        <v>6399774</v>
      </c>
      <c r="I17">
        <v>1392377</v>
      </c>
      <c r="J17">
        <v>4738</v>
      </c>
      <c r="K17">
        <v>2388.7683192726199</v>
      </c>
      <c r="L17">
        <v>0.74077508568118777</v>
      </c>
      <c r="M17">
        <v>71.662581788798093</v>
      </c>
      <c r="N17">
        <v>191993.22</v>
      </c>
      <c r="O17">
        <v>0.51450375962724337</v>
      </c>
      <c r="P17">
        <v>49.77309370633953</v>
      </c>
      <c r="Q17">
        <v>41771.31</v>
      </c>
      <c r="R17">
        <v>1.153399524085708E-3</v>
      </c>
      <c r="S17">
        <v>298.93673917509062</v>
      </c>
      <c r="T17">
        <v>101.34619508038946</v>
      </c>
      <c r="U17">
        <v>3.6268746968084269E-3</v>
      </c>
      <c r="V17">
        <v>294.45714332836286</v>
      </c>
      <c r="W17">
        <v>70.389784160772294</v>
      </c>
    </row>
    <row r="18" spans="1:23" x14ac:dyDescent="0.25">
      <c r="A18">
        <v>17</v>
      </c>
      <c r="B18" t="s">
        <v>12</v>
      </c>
      <c r="C18">
        <v>25917883</v>
      </c>
      <c r="D18">
        <v>8118757</v>
      </c>
      <c r="E18">
        <v>9674</v>
      </c>
      <c r="F18">
        <v>23</v>
      </c>
      <c r="G18" t="s">
        <v>40</v>
      </c>
      <c r="H18">
        <v>2395114</v>
      </c>
      <c r="I18">
        <v>1304249</v>
      </c>
      <c r="J18">
        <v>6759</v>
      </c>
      <c r="K18">
        <v>893.99169704371604</v>
      </c>
      <c r="L18">
        <v>0.27723491150878332</v>
      </c>
      <c r="M18">
        <v>26.8197053393597</v>
      </c>
      <c r="N18">
        <v>71853.42</v>
      </c>
      <c r="O18">
        <v>0.48193916876684451</v>
      </c>
      <c r="P18">
        <v>46.622795186504533</v>
      </c>
      <c r="Q18">
        <v>39127.47</v>
      </c>
      <c r="R18">
        <v>1.1245385742184289E-3</v>
      </c>
      <c r="S18">
        <v>291.4565919558006</v>
      </c>
      <c r="T18">
        <v>37.928791029772597</v>
      </c>
      <c r="U18">
        <v>3.6205177385827303E-3</v>
      </c>
      <c r="V18">
        <v>293.94103733742713</v>
      </c>
      <c r="W18">
        <v>65.93458926849776</v>
      </c>
    </row>
    <row r="19" spans="1:23" x14ac:dyDescent="0.25">
      <c r="A19">
        <v>18</v>
      </c>
      <c r="B19" t="s">
        <v>12</v>
      </c>
      <c r="C19">
        <v>25917883</v>
      </c>
      <c r="D19">
        <v>8118757</v>
      </c>
      <c r="E19">
        <v>9674</v>
      </c>
      <c r="F19">
        <v>24</v>
      </c>
      <c r="G19" t="s">
        <v>41</v>
      </c>
      <c r="H19">
        <v>1752319</v>
      </c>
      <c r="I19">
        <v>876813</v>
      </c>
      <c r="J19">
        <v>2945</v>
      </c>
      <c r="K19">
        <v>654.06045703060101</v>
      </c>
      <c r="L19">
        <v>0.2028312651924542</v>
      </c>
      <c r="M19">
        <v>19.621896594718017</v>
      </c>
      <c r="N19">
        <v>52569.57</v>
      </c>
      <c r="O19">
        <v>0.32399528647057674</v>
      </c>
      <c r="P19">
        <v>31.343304013163589</v>
      </c>
      <c r="Q19">
        <v>26304.39</v>
      </c>
      <c r="R19">
        <v>1.1223237871701528E-3</v>
      </c>
      <c r="S19">
        <v>290.88256603992926</v>
      </c>
      <c r="T19">
        <v>27.749552283732672</v>
      </c>
      <c r="U19">
        <v>3.5954716607535745E-3</v>
      </c>
      <c r="V19">
        <v>291.90760714044706</v>
      </c>
      <c r="W19">
        <v>44.326125624999008</v>
      </c>
    </row>
    <row r="20" spans="1:23" x14ac:dyDescent="0.25">
      <c r="A20">
        <v>19</v>
      </c>
      <c r="B20" t="s">
        <v>12</v>
      </c>
      <c r="C20">
        <v>25917883</v>
      </c>
      <c r="D20">
        <v>8118757</v>
      </c>
      <c r="E20">
        <v>9674</v>
      </c>
      <c r="F20">
        <v>25</v>
      </c>
      <c r="G20" t="s">
        <v>42</v>
      </c>
      <c r="H20">
        <v>5301737</v>
      </c>
      <c r="I20">
        <v>806094</v>
      </c>
      <c r="J20">
        <v>4451</v>
      </c>
      <c r="K20">
        <v>1978.8772038608499</v>
      </c>
      <c r="L20">
        <v>0.61367708929004738</v>
      </c>
      <c r="M20">
        <v>59.367121617919175</v>
      </c>
      <c r="N20">
        <v>159052.10999999999</v>
      </c>
      <c r="O20">
        <v>0.29786357689976434</v>
      </c>
      <c r="P20">
        <v>28.815322429283199</v>
      </c>
      <c r="Q20">
        <v>24182.82</v>
      </c>
      <c r="R20">
        <v>1.1429552922798778E-3</v>
      </c>
      <c r="S20">
        <v>296.22981539540683</v>
      </c>
      <c r="T20">
        <v>83.957788551114263</v>
      </c>
      <c r="U20">
        <v>3.592261692225806E-3</v>
      </c>
      <c r="V20">
        <v>291.64699759590104</v>
      </c>
      <c r="W20">
        <v>40.751019783645944</v>
      </c>
    </row>
    <row r="21" spans="1:23" x14ac:dyDescent="0.25">
      <c r="A21">
        <v>20</v>
      </c>
      <c r="B21" t="s">
        <v>12</v>
      </c>
      <c r="C21">
        <v>25917883</v>
      </c>
      <c r="D21">
        <v>8118757</v>
      </c>
      <c r="E21">
        <v>9674</v>
      </c>
      <c r="F21">
        <v>26</v>
      </c>
      <c r="G21" t="s">
        <v>43</v>
      </c>
      <c r="H21">
        <v>5047087</v>
      </c>
      <c r="I21">
        <v>631425</v>
      </c>
      <c r="J21">
        <v>2231</v>
      </c>
      <c r="K21">
        <v>1883.84325484128</v>
      </c>
      <c r="L21">
        <v>0.58420130224370559</v>
      </c>
      <c r="M21">
        <v>56.515633979056084</v>
      </c>
      <c r="N21">
        <v>151412.60999999999</v>
      </c>
      <c r="O21">
        <v>0.23332081499667989</v>
      </c>
      <c r="P21">
        <v>22.571455642778812</v>
      </c>
      <c r="Q21">
        <v>18942.75</v>
      </c>
      <c r="R21">
        <v>1.1408013134006892E-3</v>
      </c>
      <c r="S21">
        <v>295.67154966965393</v>
      </c>
      <c r="T21">
        <v>79.925176059294841</v>
      </c>
      <c r="U21">
        <v>3.585479999529967E-3</v>
      </c>
      <c r="V21">
        <v>291.09640844543907</v>
      </c>
      <c r="W21">
        <v>31.920858692520522</v>
      </c>
    </row>
    <row r="22" spans="1:23" x14ac:dyDescent="0.25">
      <c r="A22">
        <v>21</v>
      </c>
      <c r="B22" t="s">
        <v>13</v>
      </c>
      <c r="C22">
        <v>20420286</v>
      </c>
      <c r="D22">
        <v>4500698</v>
      </c>
      <c r="E22">
        <v>10645</v>
      </c>
      <c r="F22">
        <v>30</v>
      </c>
      <c r="G22" t="s">
        <v>44</v>
      </c>
      <c r="H22">
        <v>1464676</v>
      </c>
      <c r="I22">
        <v>791337</v>
      </c>
      <c r="J22">
        <v>9202</v>
      </c>
      <c r="K22">
        <v>763.53217945845199</v>
      </c>
      <c r="L22">
        <v>0.21517955233340025</v>
      </c>
      <c r="M22">
        <v>22.905863345890452</v>
      </c>
      <c r="N22">
        <v>43940.28</v>
      </c>
      <c r="O22">
        <v>0.52747618258323481</v>
      </c>
      <c r="P22">
        <v>56.149839635985344</v>
      </c>
      <c r="Q22">
        <v>23740.11</v>
      </c>
      <c r="R22">
        <v>1.567903725972878E-3</v>
      </c>
      <c r="S22">
        <v>320.17042504831801</v>
      </c>
      <c r="T22">
        <v>32.393782601623045</v>
      </c>
      <c r="U22">
        <v>7.2044094410698093E-3</v>
      </c>
      <c r="V22">
        <v>324.24871162604006</v>
      </c>
      <c r="W22">
        <v>79.407864738284871</v>
      </c>
    </row>
    <row r="23" spans="1:23" x14ac:dyDescent="0.25">
      <c r="A23">
        <v>22</v>
      </c>
      <c r="B23" t="s">
        <v>13</v>
      </c>
      <c r="C23">
        <v>20420286</v>
      </c>
      <c r="D23">
        <v>4500698</v>
      </c>
      <c r="E23">
        <v>10645</v>
      </c>
      <c r="F23">
        <v>31</v>
      </c>
      <c r="G23" t="s">
        <v>45</v>
      </c>
      <c r="H23">
        <v>1866766</v>
      </c>
      <c r="I23">
        <v>396806</v>
      </c>
      <c r="J23">
        <v>3756</v>
      </c>
      <c r="K23">
        <v>973.13033784171898</v>
      </c>
      <c r="L23">
        <v>0.27425169265503918</v>
      </c>
      <c r="M23">
        <v>29.194092683128922</v>
      </c>
      <c r="N23">
        <v>56002.979999999996</v>
      </c>
      <c r="O23">
        <v>0.26449630701726712</v>
      </c>
      <c r="P23">
        <v>28.155631881988082</v>
      </c>
      <c r="Q23">
        <v>11904.18</v>
      </c>
      <c r="R23">
        <v>1.5704072174498452E-3</v>
      </c>
      <c r="S23">
        <v>320.68164516790034</v>
      </c>
      <c r="T23">
        <v>41.28668181365807</v>
      </c>
      <c r="U23">
        <v>7.1230901105395995E-3</v>
      </c>
      <c r="V23">
        <v>320.5887741432536</v>
      </c>
      <c r="W23">
        <v>39.818076464691863</v>
      </c>
    </row>
    <row r="24" spans="1:23" x14ac:dyDescent="0.25">
      <c r="A24">
        <v>23</v>
      </c>
      <c r="B24" t="s">
        <v>13</v>
      </c>
      <c r="C24">
        <v>20420286</v>
      </c>
      <c r="D24">
        <v>4500698</v>
      </c>
      <c r="E24">
        <v>10645</v>
      </c>
      <c r="F24">
        <v>32</v>
      </c>
      <c r="G24" t="s">
        <v>46</v>
      </c>
      <c r="H24">
        <v>1339501</v>
      </c>
      <c r="I24">
        <v>369747</v>
      </c>
      <c r="J24">
        <v>4053</v>
      </c>
      <c r="K24">
        <v>698.280421723882</v>
      </c>
      <c r="L24">
        <v>0.19678975113277064</v>
      </c>
      <c r="M24">
        <v>20.948269008083429</v>
      </c>
      <c r="N24">
        <v>40185.03</v>
      </c>
      <c r="O24">
        <v>0.24645977135102157</v>
      </c>
      <c r="P24">
        <v>26.235642660316245</v>
      </c>
      <c r="Q24">
        <v>11092.41</v>
      </c>
      <c r="R24">
        <v>1.5672470499630497E-3</v>
      </c>
      <c r="S24">
        <v>320.03632992901765</v>
      </c>
      <c r="T24">
        <v>29.625326139471579</v>
      </c>
      <c r="U24">
        <v>7.1194703469284609E-3</v>
      </c>
      <c r="V24">
        <v>320.42585951480231</v>
      </c>
      <c r="W24">
        <v>37.102801667793386</v>
      </c>
    </row>
    <row r="25" spans="1:23" x14ac:dyDescent="0.25">
      <c r="A25">
        <v>24</v>
      </c>
      <c r="B25" t="s">
        <v>13</v>
      </c>
      <c r="C25">
        <v>20420286</v>
      </c>
      <c r="D25">
        <v>4500698</v>
      </c>
      <c r="E25">
        <v>10645</v>
      </c>
      <c r="F25">
        <v>33</v>
      </c>
      <c r="G25" t="s">
        <v>47</v>
      </c>
      <c r="H25">
        <v>8085894</v>
      </c>
      <c r="I25">
        <v>877839</v>
      </c>
      <c r="J25">
        <v>2893</v>
      </c>
      <c r="K25">
        <v>4215.1087892944897</v>
      </c>
      <c r="L25">
        <v>1.1879207764279109</v>
      </c>
      <c r="M25">
        <v>126.45416665075112</v>
      </c>
      <c r="N25">
        <v>242576.81999999998</v>
      </c>
      <c r="O25">
        <v>0.58513523902292486</v>
      </c>
      <c r="P25">
        <v>62.287646193990348</v>
      </c>
      <c r="Q25">
        <v>26335.17</v>
      </c>
      <c r="R25">
        <v>1.6820283739831415E-3</v>
      </c>
      <c r="S25">
        <v>343.47500456850707</v>
      </c>
      <c r="T25">
        <v>178.8331974960798</v>
      </c>
      <c r="U25">
        <v>7.2292731253143757E-3</v>
      </c>
      <c r="V25">
        <v>325.36775096556164</v>
      </c>
      <c r="W25">
        <v>88.088034015838062</v>
      </c>
    </row>
    <row r="26" spans="1:23" x14ac:dyDescent="0.25">
      <c r="A26">
        <v>25</v>
      </c>
      <c r="B26" t="s">
        <v>13</v>
      </c>
      <c r="C26">
        <v>20420286</v>
      </c>
      <c r="D26">
        <v>4500698</v>
      </c>
      <c r="E26">
        <v>10645</v>
      </c>
      <c r="F26">
        <v>34</v>
      </c>
      <c r="G26" t="s">
        <v>48</v>
      </c>
      <c r="H26">
        <v>1306565</v>
      </c>
      <c r="I26">
        <v>293510</v>
      </c>
      <c r="J26">
        <v>1038</v>
      </c>
      <c r="K26">
        <v>681.11072088239098</v>
      </c>
      <c r="L26">
        <v>0.19195103339884662</v>
      </c>
      <c r="M26">
        <v>20.433187505307224</v>
      </c>
      <c r="N26">
        <v>39196.949999999997</v>
      </c>
      <c r="O26">
        <v>0.19564298693224916</v>
      </c>
      <c r="P26">
        <v>20.826195958937923</v>
      </c>
      <c r="Q26">
        <v>8805.2999999999993</v>
      </c>
      <c r="R26">
        <v>1.5670839652605511E-3</v>
      </c>
      <c r="S26">
        <v>320.00302756634517</v>
      </c>
      <c r="T26">
        <v>28.896890892517945</v>
      </c>
      <c r="U26">
        <v>7.110638454499058E-3</v>
      </c>
      <c r="V26">
        <v>320.02836270887008</v>
      </c>
      <c r="W26">
        <v>29.452688777769762</v>
      </c>
    </row>
    <row r="27" spans="1:23" x14ac:dyDescent="0.25">
      <c r="A27">
        <v>26</v>
      </c>
      <c r="B27" t="s">
        <v>13</v>
      </c>
      <c r="C27">
        <v>20420286</v>
      </c>
      <c r="D27">
        <v>4500698</v>
      </c>
      <c r="E27">
        <v>10645</v>
      </c>
      <c r="F27">
        <v>35</v>
      </c>
      <c r="G27" t="s">
        <v>49</v>
      </c>
      <c r="H27">
        <v>695467</v>
      </c>
      <c r="I27">
        <v>34157</v>
      </c>
      <c r="J27">
        <v>206</v>
      </c>
      <c r="K27">
        <v>362.54654056658899</v>
      </c>
      <c r="L27">
        <v>0.10217295683321967</v>
      </c>
      <c r="M27">
        <v>10.876311254896232</v>
      </c>
      <c r="N27">
        <v>20864.009999999998</v>
      </c>
      <c r="O27">
        <v>2.2767801794299464E-2</v>
      </c>
      <c r="P27">
        <v>2.4236325010031776</v>
      </c>
      <c r="Q27">
        <v>1024.71</v>
      </c>
      <c r="R27">
        <v>1.5647927611636568E-3</v>
      </c>
      <c r="S27">
        <v>319.5351571369157</v>
      </c>
      <c r="T27">
        <v>15.381426885265393</v>
      </c>
      <c r="U27">
        <v>7.0957704041679243E-3</v>
      </c>
      <c r="V27">
        <v>319.35919666497779</v>
      </c>
      <c r="W27">
        <v>3.4275339531269182</v>
      </c>
    </row>
    <row r="28" spans="1:23" x14ac:dyDescent="0.25">
      <c r="A28">
        <v>27</v>
      </c>
      <c r="B28" t="s">
        <v>13</v>
      </c>
      <c r="C28">
        <v>20420286</v>
      </c>
      <c r="D28">
        <v>4500698</v>
      </c>
      <c r="E28">
        <v>10645</v>
      </c>
      <c r="F28">
        <v>36</v>
      </c>
      <c r="G28" t="s">
        <v>50</v>
      </c>
      <c r="H28">
        <v>2400412</v>
      </c>
      <c r="I28">
        <v>942123</v>
      </c>
      <c r="J28">
        <v>4040</v>
      </c>
      <c r="K28">
        <v>1251.32414774157</v>
      </c>
      <c r="L28">
        <v>0.35265108431879943</v>
      </c>
      <c r="M28">
        <v>37.539707925736202</v>
      </c>
      <c r="N28">
        <v>72012.36</v>
      </c>
      <c r="O28">
        <v>0.62798459261207928</v>
      </c>
      <c r="P28">
        <v>66.848959883555835</v>
      </c>
      <c r="Q28">
        <v>28263.69</v>
      </c>
      <c r="R28">
        <v>1.5746539165045926E-3</v>
      </c>
      <c r="S28">
        <v>321.54883326043898</v>
      </c>
      <c r="T28">
        <v>53.089164076100914</v>
      </c>
      <c r="U28">
        <v>7.2493572118434114E-3</v>
      </c>
      <c r="V28">
        <v>326.27167504629222</v>
      </c>
      <c r="W28">
        <v>94.538705697859641</v>
      </c>
    </row>
    <row r="29" spans="1:23" x14ac:dyDescent="0.25">
      <c r="A29">
        <v>28</v>
      </c>
      <c r="B29" t="s">
        <v>13</v>
      </c>
      <c r="C29">
        <v>20420286</v>
      </c>
      <c r="D29">
        <v>4500698</v>
      </c>
      <c r="E29">
        <v>10645</v>
      </c>
      <c r="F29">
        <v>37</v>
      </c>
      <c r="G29" t="s">
        <v>51</v>
      </c>
      <c r="H29">
        <v>1222954</v>
      </c>
      <c r="I29">
        <v>667089</v>
      </c>
      <c r="J29">
        <v>5394</v>
      </c>
      <c r="K29">
        <v>637.52393961373002</v>
      </c>
      <c r="L29">
        <v>0.17966751298194356</v>
      </c>
      <c r="M29">
        <v>19.12560675692789</v>
      </c>
      <c r="N29">
        <v>36688.619999999995</v>
      </c>
      <c r="O29">
        <v>0.44465702875420654</v>
      </c>
      <c r="P29">
        <v>47.333740710885287</v>
      </c>
      <c r="Q29">
        <v>20012.669999999998</v>
      </c>
      <c r="R29">
        <v>1.5666881244978598E-3</v>
      </c>
      <c r="S29">
        <v>319.9221957504991</v>
      </c>
      <c r="T29">
        <v>27.047692464261932</v>
      </c>
      <c r="U29">
        <v>7.1730834373763706E-3</v>
      </c>
      <c r="V29">
        <v>322.83882280432965</v>
      </c>
      <c r="W29">
        <v>66.940018071185492</v>
      </c>
    </row>
    <row r="30" spans="1:23" x14ac:dyDescent="0.25">
      <c r="A30">
        <v>29</v>
      </c>
      <c r="B30" t="s">
        <v>13</v>
      </c>
      <c r="C30">
        <v>20420286</v>
      </c>
      <c r="D30">
        <v>4500698</v>
      </c>
      <c r="E30">
        <v>10645</v>
      </c>
      <c r="F30">
        <v>38</v>
      </c>
      <c r="G30" t="s">
        <v>52</v>
      </c>
      <c r="H30">
        <v>2038052</v>
      </c>
      <c r="I30">
        <v>128091</v>
      </c>
      <c r="J30">
        <v>559</v>
      </c>
      <c r="K30">
        <v>1062.44292288422</v>
      </c>
      <c r="L30">
        <v>0.2994157868308015</v>
      </c>
      <c r="M30">
        <v>31.872810508138816</v>
      </c>
      <c r="N30">
        <v>61141.56</v>
      </c>
      <c r="O30">
        <v>8.5380756495992402E-2</v>
      </c>
      <c r="P30">
        <v>9.0887815289983909</v>
      </c>
      <c r="Q30">
        <v>3842.73</v>
      </c>
      <c r="R30">
        <v>1.5716557341092033E-3</v>
      </c>
      <c r="S30">
        <v>320.93659584049891</v>
      </c>
      <c r="T30">
        <v>45.074960891557623</v>
      </c>
      <c r="U30">
        <v>7.098439138282845E-3</v>
      </c>
      <c r="V30">
        <v>319.47930832791326</v>
      </c>
      <c r="W30">
        <v>12.853478103755602</v>
      </c>
    </row>
    <row r="31" spans="1:23" x14ac:dyDescent="0.25">
      <c r="A31">
        <v>30</v>
      </c>
      <c r="B31" t="s">
        <v>14</v>
      </c>
      <c r="C31">
        <v>21522960</v>
      </c>
      <c r="D31">
        <v>5221319</v>
      </c>
      <c r="E31">
        <v>12450</v>
      </c>
      <c r="F31">
        <v>40</v>
      </c>
      <c r="G31" t="s">
        <v>14</v>
      </c>
      <c r="H31">
        <v>5903674</v>
      </c>
      <c r="I31">
        <v>1554917</v>
      </c>
      <c r="J31">
        <v>6873</v>
      </c>
      <c r="K31">
        <v>3414.9879820287601</v>
      </c>
      <c r="L31">
        <v>0.82288969546939628</v>
      </c>
      <c r="M31">
        <v>102.44976708593983</v>
      </c>
      <c r="N31">
        <v>177110.22</v>
      </c>
      <c r="O31">
        <v>0.89340471248740017</v>
      </c>
      <c r="P31">
        <v>111.2288867046813</v>
      </c>
      <c r="Q31">
        <v>46647.509999999995</v>
      </c>
      <c r="R31">
        <v>1.7994551724741471E-3</v>
      </c>
      <c r="S31">
        <v>387.29601698954161</v>
      </c>
      <c r="T31">
        <v>144.88585007490087</v>
      </c>
      <c r="U31">
        <v>7.4638285182462129E-3</v>
      </c>
      <c r="V31">
        <v>389.71029655060801</v>
      </c>
      <c r="W31">
        <v>157.30140010542078</v>
      </c>
    </row>
    <row r="32" spans="1:23" x14ac:dyDescent="0.25">
      <c r="A32">
        <v>31</v>
      </c>
      <c r="B32" t="s">
        <v>14</v>
      </c>
      <c r="C32">
        <v>21522960</v>
      </c>
      <c r="D32">
        <v>5221319</v>
      </c>
      <c r="E32">
        <v>12450</v>
      </c>
      <c r="F32">
        <v>41</v>
      </c>
      <c r="G32" t="s">
        <v>53</v>
      </c>
      <c r="H32">
        <v>4858192</v>
      </c>
      <c r="I32">
        <v>499416</v>
      </c>
      <c r="J32">
        <v>1825</v>
      </c>
      <c r="K32">
        <v>2810.2061470416602</v>
      </c>
      <c r="L32">
        <v>0.67716410753911171</v>
      </c>
      <c r="M32">
        <v>84.306931388619404</v>
      </c>
      <c r="N32">
        <v>145745.75999999998</v>
      </c>
      <c r="O32">
        <v>0.28694818301659025</v>
      </c>
      <c r="P32">
        <v>35.725048785565491</v>
      </c>
      <c r="Q32">
        <v>14982.48</v>
      </c>
      <c r="R32">
        <v>1.7790152177147543E-3</v>
      </c>
      <c r="S32">
        <v>382.89673370265956</v>
      </c>
      <c r="T32">
        <v>119.22800577184357</v>
      </c>
      <c r="U32">
        <v>7.1860127611243132E-3</v>
      </c>
      <c r="V32">
        <v>375.20464963900838</v>
      </c>
      <c r="W32">
        <v>50.522848508987181</v>
      </c>
    </row>
    <row r="33" spans="1:23" x14ac:dyDescent="0.25">
      <c r="A33">
        <v>32</v>
      </c>
      <c r="B33" t="s">
        <v>14</v>
      </c>
      <c r="C33">
        <v>21522960</v>
      </c>
      <c r="D33">
        <v>5221319</v>
      </c>
      <c r="E33">
        <v>12450</v>
      </c>
      <c r="F33">
        <v>42</v>
      </c>
      <c r="G33" t="s">
        <v>54</v>
      </c>
      <c r="H33">
        <v>2295491</v>
      </c>
      <c r="I33">
        <v>1074824</v>
      </c>
      <c r="J33">
        <v>3892</v>
      </c>
      <c r="K33">
        <v>1327.83989704484</v>
      </c>
      <c r="L33">
        <v>0.31995938291015735</v>
      </c>
      <c r="M33">
        <v>39.834943172314588</v>
      </c>
      <c r="N33">
        <v>68864.73</v>
      </c>
      <c r="O33">
        <v>0.6175588965163783</v>
      </c>
      <c r="P33">
        <v>76.886082616289102</v>
      </c>
      <c r="Q33">
        <v>32244.719999999998</v>
      </c>
      <c r="R33">
        <v>1.7451979372081386E-3</v>
      </c>
      <c r="S33">
        <v>375.61825394613282</v>
      </c>
      <c r="T33">
        <v>56.33511689064882</v>
      </c>
      <c r="U33">
        <v>7.3033558939109419E-3</v>
      </c>
      <c r="V33">
        <v>381.33150892639179</v>
      </c>
      <c r="W33">
        <v>108.73334079369431</v>
      </c>
    </row>
    <row r="34" spans="1:23" x14ac:dyDescent="0.25">
      <c r="A34">
        <v>33</v>
      </c>
      <c r="B34" t="s">
        <v>14</v>
      </c>
      <c r="C34">
        <v>21522960</v>
      </c>
      <c r="D34">
        <v>5221319</v>
      </c>
      <c r="E34">
        <v>12450</v>
      </c>
      <c r="F34">
        <v>43</v>
      </c>
      <c r="G34" t="s">
        <v>55</v>
      </c>
      <c r="H34">
        <v>2754381</v>
      </c>
      <c r="I34">
        <v>844855</v>
      </c>
      <c r="J34">
        <v>3835</v>
      </c>
      <c r="K34">
        <v>1593.2839543816599</v>
      </c>
      <c r="L34">
        <v>0.38392223932024222</v>
      </c>
      <c r="M34">
        <v>47.798318795370157</v>
      </c>
      <c r="N34">
        <v>82631.429999999993</v>
      </c>
      <c r="O34">
        <v>0.48542619211735583</v>
      </c>
      <c r="P34">
        <v>60.435560918610797</v>
      </c>
      <c r="Q34">
        <v>25345.649999999998</v>
      </c>
      <c r="R34">
        <v>1.749508673545927E-3</v>
      </c>
      <c r="S34">
        <v>376.54605200382048</v>
      </c>
      <c r="T34">
        <v>67.597030699045291</v>
      </c>
      <c r="U34">
        <v>7.2464047615343596E-3</v>
      </c>
      <c r="V34">
        <v>378.35790863089824</v>
      </c>
      <c r="W34">
        <v>85.468789900724772</v>
      </c>
    </row>
    <row r="35" spans="1:23" x14ac:dyDescent="0.25">
      <c r="A35">
        <v>34</v>
      </c>
      <c r="B35" t="s">
        <v>14</v>
      </c>
      <c r="C35">
        <v>21522960</v>
      </c>
      <c r="D35">
        <v>5221319</v>
      </c>
      <c r="E35">
        <v>12450</v>
      </c>
      <c r="F35">
        <v>44</v>
      </c>
      <c r="G35" t="s">
        <v>56</v>
      </c>
      <c r="H35">
        <v>1154799</v>
      </c>
      <c r="I35">
        <v>418265</v>
      </c>
      <c r="J35">
        <v>2113</v>
      </c>
      <c r="K35">
        <v>667.99575164177895</v>
      </c>
      <c r="L35">
        <v>0.16096285083464357</v>
      </c>
      <c r="M35">
        <v>20.039874928913122</v>
      </c>
      <c r="N35">
        <v>34643.97</v>
      </c>
      <c r="O35">
        <v>0.24032145900298374</v>
      </c>
      <c r="P35">
        <v>29.920021645871476</v>
      </c>
      <c r="Q35">
        <v>12547.949999999999</v>
      </c>
      <c r="R35">
        <v>1.7378521644097666E-3</v>
      </c>
      <c r="S35">
        <v>374.03722620504834</v>
      </c>
      <c r="T35">
        <v>28.340662912729506</v>
      </c>
      <c r="U35">
        <v>7.176280312194719E-3</v>
      </c>
      <c r="V35">
        <v>374.69648743388217</v>
      </c>
      <c r="W35">
        <v>42.313300398088018</v>
      </c>
    </row>
    <row r="36" spans="1:23" x14ac:dyDescent="0.25">
      <c r="A36">
        <v>35</v>
      </c>
      <c r="B36" t="s">
        <v>14</v>
      </c>
      <c r="C36">
        <v>21522960</v>
      </c>
      <c r="D36">
        <v>5221319</v>
      </c>
      <c r="E36">
        <v>12450</v>
      </c>
      <c r="F36">
        <v>45</v>
      </c>
      <c r="G36" t="s">
        <v>57</v>
      </c>
      <c r="H36">
        <v>3432755</v>
      </c>
      <c r="I36">
        <v>652606</v>
      </c>
      <c r="J36">
        <v>2105</v>
      </c>
      <c r="K36">
        <v>1985.69787611479</v>
      </c>
      <c r="L36">
        <v>0.47847809966658861</v>
      </c>
      <c r="M36">
        <v>59.570523408490281</v>
      </c>
      <c r="N36">
        <v>102982.65</v>
      </c>
      <c r="O36">
        <v>0.37496617234074381</v>
      </c>
      <c r="P36">
        <v>46.683288456422602</v>
      </c>
      <c r="Q36">
        <v>19578.18</v>
      </c>
      <c r="R36">
        <v>1.7572894208863514E-3</v>
      </c>
      <c r="S36">
        <v>378.22069914160107</v>
      </c>
      <c r="T36">
        <v>84.245442121950902</v>
      </c>
      <c r="U36">
        <v>7.2090239318685061E-3</v>
      </c>
      <c r="V36">
        <v>376.40613626919736</v>
      </c>
      <c r="W36">
        <v>66.020139671248202</v>
      </c>
    </row>
    <row r="37" spans="1:23" x14ac:dyDescent="0.25">
      <c r="A37">
        <v>36</v>
      </c>
      <c r="B37" t="s">
        <v>14</v>
      </c>
      <c r="C37">
        <v>21522960</v>
      </c>
      <c r="D37">
        <v>5221319</v>
      </c>
      <c r="E37">
        <v>12450</v>
      </c>
      <c r="F37">
        <v>46</v>
      </c>
      <c r="G37" t="s">
        <v>58</v>
      </c>
      <c r="H37">
        <v>1123668</v>
      </c>
      <c r="I37">
        <v>176437</v>
      </c>
      <c r="J37">
        <v>497</v>
      </c>
      <c r="K37">
        <v>649.98839178088394</v>
      </c>
      <c r="L37">
        <v>0.15662362425986018</v>
      </c>
      <c r="M37">
        <v>19.49964122035259</v>
      </c>
      <c r="N37">
        <v>33710.04</v>
      </c>
      <c r="O37">
        <v>0.10137495908600874</v>
      </c>
      <c r="P37">
        <v>12.621182406208089</v>
      </c>
      <c r="Q37">
        <v>5293.11</v>
      </c>
      <c r="R37">
        <v>1.7377194913376305E-3</v>
      </c>
      <c r="S37">
        <v>374.00867103280171</v>
      </c>
      <c r="T37">
        <v>27.576657075232088</v>
      </c>
      <c r="U37">
        <v>7.1574478492533603E-3</v>
      </c>
      <c r="V37">
        <v>373.71318446815707</v>
      </c>
      <c r="W37">
        <v>17.849047332044169</v>
      </c>
    </row>
    <row r="38" spans="1:23" x14ac:dyDescent="0.25">
      <c r="A38">
        <v>37</v>
      </c>
      <c r="B38" t="s">
        <v>15</v>
      </c>
      <c r="C38">
        <v>15448302</v>
      </c>
      <c r="D38">
        <v>4653168</v>
      </c>
      <c r="E38">
        <v>20016</v>
      </c>
      <c r="F38">
        <v>50</v>
      </c>
      <c r="G38" t="s">
        <v>59</v>
      </c>
      <c r="H38">
        <v>531927</v>
      </c>
      <c r="I38">
        <v>82761</v>
      </c>
      <c r="J38">
        <v>5134</v>
      </c>
      <c r="K38">
        <v>689.20920164526694</v>
      </c>
      <c r="L38">
        <v>0.1032981488839356</v>
      </c>
      <c r="M38">
        <v>20.676157480608548</v>
      </c>
      <c r="N38">
        <v>15957.81</v>
      </c>
      <c r="O38">
        <v>5.3357841367429673E-2</v>
      </c>
      <c r="P38">
        <v>10.680105528104722</v>
      </c>
      <c r="Q38">
        <v>2482.83</v>
      </c>
      <c r="R38">
        <v>3.8893327090885415E-3</v>
      </c>
      <c r="S38">
        <v>600.83586268477927</v>
      </c>
      <c r="T38">
        <v>29.240502326838538</v>
      </c>
      <c r="U38">
        <v>1.2906797484766414E-2</v>
      </c>
      <c r="V38">
        <v>600.57497038595568</v>
      </c>
      <c r="W38">
        <v>15.10395008542157</v>
      </c>
    </row>
    <row r="39" spans="1:23" x14ac:dyDescent="0.25">
      <c r="A39">
        <v>38</v>
      </c>
      <c r="B39" t="s">
        <v>15</v>
      </c>
      <c r="C39">
        <v>15448302</v>
      </c>
      <c r="D39">
        <v>4653168</v>
      </c>
      <c r="E39">
        <v>20016</v>
      </c>
      <c r="F39">
        <v>51</v>
      </c>
      <c r="G39" t="s">
        <v>60</v>
      </c>
      <c r="H39">
        <v>1060497</v>
      </c>
      <c r="I39">
        <v>351269</v>
      </c>
      <c r="J39">
        <v>8103</v>
      </c>
      <c r="K39">
        <v>1374.06168763286</v>
      </c>
      <c r="L39">
        <v>0.20594438146017602</v>
      </c>
      <c r="M39">
        <v>41.221827393068835</v>
      </c>
      <c r="N39">
        <v>31814.91</v>
      </c>
      <c r="O39">
        <v>0.22647086887900886</v>
      </c>
      <c r="P39">
        <v>45.330409114822416</v>
      </c>
      <c r="Q39">
        <v>10538.07</v>
      </c>
      <c r="R39">
        <v>3.896177311833695E-3</v>
      </c>
      <c r="S39">
        <v>601.89323758755086</v>
      </c>
      <c r="T39">
        <v>58.296467365080716</v>
      </c>
      <c r="U39">
        <v>1.2941474971865007E-2</v>
      </c>
      <c r="V39">
        <v>602.18857211883164</v>
      </c>
      <c r="W39">
        <v>64.106879358102844</v>
      </c>
    </row>
    <row r="40" spans="1:23" x14ac:dyDescent="0.25">
      <c r="A40">
        <v>39</v>
      </c>
      <c r="B40" t="s">
        <v>15</v>
      </c>
      <c r="C40">
        <v>15448302</v>
      </c>
      <c r="D40">
        <v>4653168</v>
      </c>
      <c r="E40">
        <v>20016</v>
      </c>
      <c r="F40">
        <v>52</v>
      </c>
      <c r="G40" t="s">
        <v>61</v>
      </c>
      <c r="H40">
        <v>969294</v>
      </c>
      <c r="I40">
        <v>243330</v>
      </c>
      <c r="J40">
        <v>4431</v>
      </c>
      <c r="K40">
        <v>1255.88527959614</v>
      </c>
      <c r="L40">
        <v>0.18823311455200709</v>
      </c>
      <c r="M40">
        <v>37.676740208729733</v>
      </c>
      <c r="N40">
        <v>29078.82</v>
      </c>
      <c r="O40">
        <v>0.15688021580136371</v>
      </c>
      <c r="P40">
        <v>31.401143994800961</v>
      </c>
      <c r="Q40">
        <v>7299.9</v>
      </c>
      <c r="R40">
        <v>3.8946729591011779E-3</v>
      </c>
      <c r="S40">
        <v>601.66084063428639</v>
      </c>
      <c r="T40">
        <v>53.282956989193316</v>
      </c>
      <c r="U40">
        <v>1.2922389130136259E-2</v>
      </c>
      <c r="V40">
        <v>601.30047583897885</v>
      </c>
      <c r="W40">
        <v>44.407923711477999</v>
      </c>
    </row>
    <row r="41" spans="1:23" x14ac:dyDescent="0.25">
      <c r="A41">
        <v>40</v>
      </c>
      <c r="B41" t="s">
        <v>15</v>
      </c>
      <c r="C41">
        <v>15448302</v>
      </c>
      <c r="D41">
        <v>4653168</v>
      </c>
      <c r="E41">
        <v>20016</v>
      </c>
      <c r="F41">
        <v>53</v>
      </c>
      <c r="G41" t="s">
        <v>62</v>
      </c>
      <c r="H41">
        <v>1227024</v>
      </c>
      <c r="I41">
        <v>269486</v>
      </c>
      <c r="J41">
        <v>2886</v>
      </c>
      <c r="K41">
        <v>1589.8138671112599</v>
      </c>
      <c r="L41">
        <v>0.2382832754046367</v>
      </c>
      <c r="M41">
        <v>47.69478040499208</v>
      </c>
      <c r="N41">
        <v>36810.720000000001</v>
      </c>
      <c r="O41">
        <v>0.17374356567396665</v>
      </c>
      <c r="P41">
        <v>34.776512105301165</v>
      </c>
      <c r="Q41">
        <v>8084.58</v>
      </c>
      <c r="R41">
        <v>3.8992710441916548E-3</v>
      </c>
      <c r="S41">
        <v>602.37116670528019</v>
      </c>
      <c r="T41">
        <v>67.450605303146347</v>
      </c>
      <c r="U41">
        <v>1.2926380253820155E-2</v>
      </c>
      <c r="V41">
        <v>601.48618952907827</v>
      </c>
      <c r="W41">
        <v>49.181415071349029</v>
      </c>
    </row>
    <row r="42" spans="1:23" x14ac:dyDescent="0.25">
      <c r="A42">
        <v>41</v>
      </c>
      <c r="B42" t="s">
        <v>15</v>
      </c>
      <c r="C42">
        <v>15448302</v>
      </c>
      <c r="D42">
        <v>4653168</v>
      </c>
      <c r="E42">
        <v>20016</v>
      </c>
      <c r="F42">
        <v>54</v>
      </c>
      <c r="G42" t="s">
        <v>63</v>
      </c>
      <c r="H42">
        <v>762758</v>
      </c>
      <c r="I42">
        <v>437583</v>
      </c>
      <c r="J42">
        <v>9931</v>
      </c>
      <c r="K42">
        <v>988.28657470280802</v>
      </c>
      <c r="L42">
        <v>0.14812462884270389</v>
      </c>
      <c r="M42">
        <v>29.64862570915561</v>
      </c>
      <c r="N42">
        <v>22882.739999999998</v>
      </c>
      <c r="O42">
        <v>0.28211940768096061</v>
      </c>
      <c r="P42">
        <v>56.469020641421075</v>
      </c>
      <c r="Q42">
        <v>13127.49</v>
      </c>
      <c r="R42">
        <v>3.8917643055894199E-3</v>
      </c>
      <c r="S42">
        <v>601.21150305565652</v>
      </c>
      <c r="T42">
        <v>41.929488583611487</v>
      </c>
      <c r="U42">
        <v>1.2961692407329322E-2</v>
      </c>
      <c r="V42">
        <v>603.12932335627772</v>
      </c>
      <c r="W42">
        <v>79.859254845023941</v>
      </c>
    </row>
    <row r="43" spans="1:23" x14ac:dyDescent="0.25">
      <c r="A43">
        <v>42</v>
      </c>
      <c r="B43" t="s">
        <v>15</v>
      </c>
      <c r="C43">
        <v>15448302</v>
      </c>
      <c r="D43">
        <v>4653168</v>
      </c>
      <c r="E43">
        <v>20016</v>
      </c>
      <c r="F43">
        <v>55</v>
      </c>
      <c r="G43" t="s">
        <v>64</v>
      </c>
      <c r="H43">
        <v>1799310</v>
      </c>
      <c r="I43">
        <v>617664</v>
      </c>
      <c r="J43">
        <v>10583</v>
      </c>
      <c r="K43">
        <v>2331.32575038509</v>
      </c>
      <c r="L43">
        <v>0.34941898468841431</v>
      </c>
      <c r="M43">
        <v>69.939703975233002</v>
      </c>
      <c r="N43">
        <v>53979.299999999996</v>
      </c>
      <c r="O43">
        <v>0.39822159870436658</v>
      </c>
      <c r="P43">
        <v>79.708035196666003</v>
      </c>
      <c r="Q43">
        <v>18529.919999999998</v>
      </c>
      <c r="R43">
        <v>3.9133059582767719E-3</v>
      </c>
      <c r="S43">
        <v>604.53932261858961</v>
      </c>
      <c r="T43">
        <v>98.909677910133993</v>
      </c>
      <c r="U43">
        <v>1.3017951275740876E-2</v>
      </c>
      <c r="V43">
        <v>605.74714301836627</v>
      </c>
      <c r="W43">
        <v>112.72418440523711</v>
      </c>
    </row>
    <row r="44" spans="1:23" x14ac:dyDescent="0.25">
      <c r="A44">
        <v>43</v>
      </c>
      <c r="B44" t="s">
        <v>15</v>
      </c>
      <c r="C44">
        <v>15448302</v>
      </c>
      <c r="D44">
        <v>4653168</v>
      </c>
      <c r="E44">
        <v>20016</v>
      </c>
      <c r="F44">
        <v>56</v>
      </c>
      <c r="G44" t="s">
        <v>65</v>
      </c>
      <c r="H44">
        <v>2803847</v>
      </c>
      <c r="I44">
        <v>694176</v>
      </c>
      <c r="J44">
        <v>3922</v>
      </c>
      <c r="K44">
        <v>3632.8637780241402</v>
      </c>
      <c r="L44">
        <v>0.5444961523926708</v>
      </c>
      <c r="M44">
        <v>108.98634986291698</v>
      </c>
      <c r="N44">
        <v>84115.41</v>
      </c>
      <c r="O44">
        <v>0.44755057199740045</v>
      </c>
      <c r="P44">
        <v>89.581722490999667</v>
      </c>
      <c r="Q44">
        <v>20825.28</v>
      </c>
      <c r="R44">
        <v>3.9505332285337232E-3</v>
      </c>
      <c r="S44">
        <v>610.29030375423974</v>
      </c>
      <c r="T44">
        <v>154.12997408967632</v>
      </c>
      <c r="U44">
        <v>1.3047568625548712E-2</v>
      </c>
      <c r="V44">
        <v>607.12528806207263</v>
      </c>
      <c r="W44">
        <v>126.68768688751469</v>
      </c>
    </row>
    <row r="45" spans="1:23" x14ac:dyDescent="0.25">
      <c r="A45">
        <v>44</v>
      </c>
      <c r="B45" t="s">
        <v>15</v>
      </c>
      <c r="C45">
        <v>15448302</v>
      </c>
      <c r="D45">
        <v>4653168</v>
      </c>
      <c r="E45">
        <v>20016</v>
      </c>
      <c r="F45">
        <v>57</v>
      </c>
      <c r="G45" t="s">
        <v>66</v>
      </c>
      <c r="H45">
        <v>1810686</v>
      </c>
      <c r="I45">
        <v>656287</v>
      </c>
      <c r="J45">
        <v>8819</v>
      </c>
      <c r="K45">
        <v>2346.0674586873902</v>
      </c>
      <c r="L45">
        <v>0.35162815952199794</v>
      </c>
      <c r="M45">
        <v>70.381892409923097</v>
      </c>
      <c r="N45">
        <v>54320.579999999994</v>
      </c>
      <c r="O45">
        <v>0.42312269834229066</v>
      </c>
      <c r="P45">
        <v>84.692239300192895</v>
      </c>
      <c r="Q45">
        <v>19688.61</v>
      </c>
      <c r="R45">
        <v>3.9136381418577023E-3</v>
      </c>
      <c r="S45">
        <v>604.59063934136623</v>
      </c>
      <c r="T45">
        <v>99.535026791597275</v>
      </c>
      <c r="U45">
        <v>1.3032478612254466E-2</v>
      </c>
      <c r="V45">
        <v>606.42312439226896</v>
      </c>
      <c r="W45">
        <v>119.77291344608047</v>
      </c>
    </row>
    <row r="46" spans="1:23" x14ac:dyDescent="0.25">
      <c r="A46">
        <v>45</v>
      </c>
      <c r="B46" t="s">
        <v>15</v>
      </c>
      <c r="C46">
        <v>15448302</v>
      </c>
      <c r="D46">
        <v>4653168</v>
      </c>
      <c r="E46">
        <v>20016</v>
      </c>
      <c r="F46">
        <v>58</v>
      </c>
      <c r="G46" t="s">
        <v>67</v>
      </c>
      <c r="H46">
        <v>1018389</v>
      </c>
      <c r="I46">
        <v>210754</v>
      </c>
      <c r="J46">
        <v>2431</v>
      </c>
      <c r="K46">
        <v>1319.4979340602199</v>
      </c>
      <c r="L46">
        <v>0.19776717208143652</v>
      </c>
      <c r="M46">
        <v>39.58507716382033</v>
      </c>
      <c r="N46">
        <v>30551.67</v>
      </c>
      <c r="O46">
        <v>0.13587775038425434</v>
      </c>
      <c r="P46">
        <v>27.19729051691235</v>
      </c>
      <c r="Q46">
        <v>6322.62</v>
      </c>
      <c r="R46">
        <v>3.8954660322968373E-3</v>
      </c>
      <c r="S46">
        <v>601.78335697663294</v>
      </c>
      <c r="T46">
        <v>55.981752992660219</v>
      </c>
      <c r="U46">
        <v>1.2917986245557704E-2</v>
      </c>
      <c r="V46">
        <v>601.09560222269249</v>
      </c>
      <c r="W46">
        <v>38.462777108818614</v>
      </c>
    </row>
    <row r="47" spans="1:23" x14ac:dyDescent="0.25">
      <c r="A47">
        <v>46</v>
      </c>
      <c r="B47" t="s">
        <v>15</v>
      </c>
      <c r="C47">
        <v>15448302</v>
      </c>
      <c r="D47">
        <v>4653168</v>
      </c>
      <c r="E47">
        <v>20016</v>
      </c>
      <c r="F47">
        <v>59</v>
      </c>
      <c r="G47" t="s">
        <v>68</v>
      </c>
      <c r="H47">
        <v>3464570</v>
      </c>
      <c r="I47">
        <v>1089858</v>
      </c>
      <c r="J47">
        <v>4648</v>
      </c>
      <c r="K47">
        <v>4488.9884681348803</v>
      </c>
      <c r="L47">
        <v>0.67280598217202126</v>
      </c>
      <c r="M47">
        <v>134.66884539155177</v>
      </c>
      <c r="N47">
        <v>103937.09999999999</v>
      </c>
      <c r="O47">
        <v>0.70265548116895848</v>
      </c>
      <c r="P47">
        <v>140.64352111077872</v>
      </c>
      <c r="Q47">
        <v>32695.739999999998</v>
      </c>
      <c r="R47">
        <v>3.9835818159876055E-3</v>
      </c>
      <c r="S47">
        <v>615.39574935084966</v>
      </c>
      <c r="T47">
        <v>190.45050758185803</v>
      </c>
      <c r="U47">
        <v>1.3253997278440921E-2</v>
      </c>
      <c r="V47">
        <v>616.73076008128385</v>
      </c>
      <c r="W47">
        <v>198.89997501477001</v>
      </c>
    </row>
    <row r="48" spans="1:23" x14ac:dyDescent="0.25">
      <c r="A48">
        <v>47</v>
      </c>
      <c r="B48" t="s">
        <v>16</v>
      </c>
      <c r="C48">
        <v>12568229</v>
      </c>
      <c r="D48">
        <v>3916611</v>
      </c>
      <c r="E48">
        <v>13674</v>
      </c>
      <c r="F48">
        <v>60</v>
      </c>
      <c r="G48" t="s">
        <v>69</v>
      </c>
      <c r="H48">
        <v>1596014</v>
      </c>
      <c r="I48">
        <v>709406</v>
      </c>
      <c r="J48">
        <v>15414</v>
      </c>
      <c r="K48">
        <v>1736.4322608227901</v>
      </c>
      <c r="L48">
        <v>0.38096393692381003</v>
      </c>
      <c r="M48">
        <v>52.093008734961785</v>
      </c>
      <c r="N48">
        <v>47880.42</v>
      </c>
      <c r="O48">
        <v>0.54338253147938365</v>
      </c>
      <c r="P48">
        <v>74.302127354490906</v>
      </c>
      <c r="Q48">
        <v>21282.18</v>
      </c>
      <c r="R48">
        <v>3.2901561936555528E-3</v>
      </c>
      <c r="S48">
        <v>413.51436487631332</v>
      </c>
      <c r="T48">
        <v>73.670639457803063</v>
      </c>
      <c r="U48">
        <v>1.0644273233359043E-2</v>
      </c>
      <c r="V48">
        <v>416.89477632779597</v>
      </c>
      <c r="W48">
        <v>105.079076217894</v>
      </c>
    </row>
    <row r="49" spans="1:23" x14ac:dyDescent="0.25">
      <c r="A49">
        <v>48</v>
      </c>
      <c r="B49" t="s">
        <v>16</v>
      </c>
      <c r="C49">
        <v>12568229</v>
      </c>
      <c r="D49">
        <v>3916611</v>
      </c>
      <c r="E49">
        <v>13674</v>
      </c>
      <c r="F49">
        <v>61</v>
      </c>
      <c r="G49" t="s">
        <v>70</v>
      </c>
      <c r="H49">
        <v>768888</v>
      </c>
      <c r="I49">
        <v>512916</v>
      </c>
      <c r="J49">
        <v>10054</v>
      </c>
      <c r="K49">
        <v>836.53255174345895</v>
      </c>
      <c r="L49">
        <v>0.18353134717707642</v>
      </c>
      <c r="M49">
        <v>25.09607641299343</v>
      </c>
      <c r="N49">
        <v>23066.639999999999</v>
      </c>
      <c r="O49">
        <v>0.39287741366196438</v>
      </c>
      <c r="P49">
        <v>53.722057544137009</v>
      </c>
      <c r="Q49">
        <v>15387.48</v>
      </c>
      <c r="R49">
        <v>3.2700465265595017E-3</v>
      </c>
      <c r="S49">
        <v>410.98693586454402</v>
      </c>
      <c r="T49">
        <v>35.491211625606844</v>
      </c>
      <c r="U49">
        <v>1.0563283990874152E-2</v>
      </c>
      <c r="V49">
        <v>413.72274274781608</v>
      </c>
      <c r="W49">
        <v>75.974462377506413</v>
      </c>
    </row>
    <row r="50" spans="1:23" x14ac:dyDescent="0.25">
      <c r="A50">
        <v>49</v>
      </c>
      <c r="B50" t="s">
        <v>16</v>
      </c>
      <c r="C50">
        <v>12568229</v>
      </c>
      <c r="D50">
        <v>3916611</v>
      </c>
      <c r="E50">
        <v>13674</v>
      </c>
      <c r="F50">
        <v>62</v>
      </c>
      <c r="G50" t="s">
        <v>71</v>
      </c>
      <c r="H50">
        <v>910254</v>
      </c>
      <c r="I50">
        <v>567168</v>
      </c>
      <c r="J50">
        <v>6493</v>
      </c>
      <c r="K50">
        <v>990.33428037226201</v>
      </c>
      <c r="L50">
        <v>0.21727500350288015</v>
      </c>
      <c r="M50">
        <v>29.710183978983835</v>
      </c>
      <c r="N50">
        <v>27307.62</v>
      </c>
      <c r="O50">
        <v>0.43443272768217223</v>
      </c>
      <c r="P50">
        <v>59.404331183260226</v>
      </c>
      <c r="Q50">
        <v>17015.04</v>
      </c>
      <c r="R50">
        <v>3.2724934666027898E-3</v>
      </c>
      <c r="S50">
        <v>411.29447289267699</v>
      </c>
      <c r="T50">
        <v>42.016545123678782</v>
      </c>
      <c r="U50">
        <v>1.0583100587205154E-2</v>
      </c>
      <c r="V50">
        <v>414.49888173954162</v>
      </c>
      <c r="W50">
        <v>84.010410823069591</v>
      </c>
    </row>
    <row r="51" spans="1:23" x14ac:dyDescent="0.25">
      <c r="A51">
        <v>50</v>
      </c>
      <c r="B51" t="s">
        <v>16</v>
      </c>
      <c r="C51">
        <v>12568229</v>
      </c>
      <c r="D51">
        <v>3916611</v>
      </c>
      <c r="E51">
        <v>13674</v>
      </c>
      <c r="F51">
        <v>63</v>
      </c>
      <c r="G51" t="s">
        <v>72</v>
      </c>
      <c r="H51">
        <v>6056965</v>
      </c>
      <c r="I51">
        <v>1000437</v>
      </c>
      <c r="J51">
        <v>5516</v>
      </c>
      <c r="K51">
        <v>6589.8965782036903</v>
      </c>
      <c r="L51">
        <v>1.4457800697297924</v>
      </c>
      <c r="M51">
        <v>197.69596673485182</v>
      </c>
      <c r="N51">
        <v>181708.94999999998</v>
      </c>
      <c r="O51">
        <v>0.76630306149883154</v>
      </c>
      <c r="P51">
        <v>104.78428062935022</v>
      </c>
      <c r="Q51">
        <v>30013.11</v>
      </c>
      <c r="R51">
        <v>3.6232036577144291E-3</v>
      </c>
      <c r="S51">
        <v>455.37253283792563</v>
      </c>
      <c r="T51">
        <v>279.58431738288772</v>
      </c>
      <c r="U51">
        <v>1.0810144309032809E-2</v>
      </c>
      <c r="V51">
        <v>423.39130112345299</v>
      </c>
      <c r="W51">
        <v>148.18735078953549</v>
      </c>
    </row>
    <row r="52" spans="1:23" x14ac:dyDescent="0.25">
      <c r="A52">
        <v>51</v>
      </c>
      <c r="B52" t="s">
        <v>16</v>
      </c>
      <c r="C52">
        <v>12568229</v>
      </c>
      <c r="D52">
        <v>3916611</v>
      </c>
      <c r="E52">
        <v>13674</v>
      </c>
      <c r="F52">
        <v>64</v>
      </c>
      <c r="G52" t="s">
        <v>73</v>
      </c>
      <c r="H52">
        <v>3236108</v>
      </c>
      <c r="I52">
        <v>1126684</v>
      </c>
      <c r="J52">
        <v>7755</v>
      </c>
      <c r="K52">
        <v>3520.80432879296</v>
      </c>
      <c r="L52">
        <v>0.77244964266644089</v>
      </c>
      <c r="M52">
        <v>105.62476413820913</v>
      </c>
      <c r="N52">
        <v>97083.239999999991</v>
      </c>
      <c r="O52">
        <v>0.86300426567764832</v>
      </c>
      <c r="P52">
        <v>118.00720328876163</v>
      </c>
      <c r="Q52">
        <v>33800.519999999997</v>
      </c>
      <c r="R52">
        <v>3.3704040042835505E-3</v>
      </c>
      <c r="S52">
        <v>423.60009348352639</v>
      </c>
      <c r="T52">
        <v>149.37597396671467</v>
      </c>
      <c r="U52">
        <v>1.0898609064320873E-2</v>
      </c>
      <c r="V52">
        <v>426.85612146018843</v>
      </c>
      <c r="W52">
        <v>166.88738734868565</v>
      </c>
    </row>
    <row r="53" spans="1:23" x14ac:dyDescent="0.25">
      <c r="A53">
        <v>52</v>
      </c>
      <c r="B53" t="s">
        <v>17</v>
      </c>
      <c r="C53">
        <v>5647106</v>
      </c>
      <c r="D53">
        <v>1656790</v>
      </c>
      <c r="E53">
        <v>7597</v>
      </c>
      <c r="F53">
        <v>70</v>
      </c>
      <c r="G53" t="s">
        <v>17</v>
      </c>
      <c r="H53">
        <v>1811185</v>
      </c>
      <c r="I53">
        <v>767473</v>
      </c>
      <c r="J53">
        <v>13097</v>
      </c>
      <c r="K53">
        <v>2436.5742390351702</v>
      </c>
      <c r="L53">
        <v>0.96218399300455848</v>
      </c>
      <c r="M53">
        <v>73.097117948556303</v>
      </c>
      <c r="N53">
        <v>54335.549999999996</v>
      </c>
      <c r="O53">
        <v>1.3896866832851478</v>
      </c>
      <c r="P53">
        <v>105.57449732917267</v>
      </c>
      <c r="Q53">
        <v>23024.19</v>
      </c>
      <c r="R53">
        <v>4.238370358671955E-3</v>
      </c>
      <c r="S53">
        <v>239.34526682678549</v>
      </c>
      <c r="T53">
        <v>103.37493557323411</v>
      </c>
      <c r="U53">
        <v>1.516034762057189E-2</v>
      </c>
      <c r="V53">
        <v>251.17512334287304</v>
      </c>
      <c r="W53">
        <v>149.3048859636381</v>
      </c>
    </row>
    <row r="54" spans="1:23" x14ac:dyDescent="0.25">
      <c r="A54">
        <v>53</v>
      </c>
      <c r="B54" t="s">
        <v>17</v>
      </c>
      <c r="C54">
        <v>5647106</v>
      </c>
      <c r="D54">
        <v>1656790</v>
      </c>
      <c r="E54">
        <v>7597</v>
      </c>
      <c r="F54">
        <v>71</v>
      </c>
      <c r="G54" t="s">
        <v>74</v>
      </c>
      <c r="H54">
        <v>1517812</v>
      </c>
      <c r="I54">
        <v>595768</v>
      </c>
      <c r="J54">
        <v>7440</v>
      </c>
      <c r="K54">
        <v>2041.8887371158601</v>
      </c>
      <c r="L54">
        <v>0.80633088877736669</v>
      </c>
      <c r="M54">
        <v>61.25695762041655</v>
      </c>
      <c r="N54">
        <v>45534.36</v>
      </c>
      <c r="O54">
        <v>1.0787752219653668</v>
      </c>
      <c r="P54">
        <v>81.954553612708906</v>
      </c>
      <c r="Q54">
        <v>17873.04</v>
      </c>
      <c r="R54">
        <v>4.1791086036227386E-3</v>
      </c>
      <c r="S54">
        <v>235.99869270169592</v>
      </c>
      <c r="T54">
        <v>86.630420256506994</v>
      </c>
      <c r="U54">
        <v>1.4618465145475825E-2</v>
      </c>
      <c r="V54">
        <v>242.19726868372894</v>
      </c>
      <c r="W54">
        <v>115.90124121732588</v>
      </c>
    </row>
    <row r="55" spans="1:23" x14ac:dyDescent="0.25">
      <c r="A55">
        <v>54</v>
      </c>
      <c r="B55" t="s">
        <v>17</v>
      </c>
      <c r="C55">
        <v>5647106</v>
      </c>
      <c r="D55">
        <v>1656790</v>
      </c>
      <c r="E55">
        <v>7597</v>
      </c>
      <c r="F55">
        <v>72</v>
      </c>
      <c r="G55" t="s">
        <v>75</v>
      </c>
      <c r="H55">
        <v>2318109</v>
      </c>
      <c r="I55">
        <v>293549</v>
      </c>
      <c r="J55">
        <v>1286</v>
      </c>
      <c r="K55">
        <v>3118.5370239506301</v>
      </c>
      <c r="L55">
        <v>1.2314851182180748</v>
      </c>
      <c r="M55">
        <v>93.555924431027137</v>
      </c>
      <c r="N55">
        <v>69543.27</v>
      </c>
      <c r="O55">
        <v>0.53153809474948543</v>
      </c>
      <c r="P55">
        <v>40.380949058118411</v>
      </c>
      <c r="Q55">
        <v>8806.4699999999993</v>
      </c>
      <c r="R55">
        <v>4.3626758685806118E-3</v>
      </c>
      <c r="S55">
        <v>246.36493073516786</v>
      </c>
      <c r="T55">
        <v>132.30805717071098</v>
      </c>
      <c r="U55">
        <v>1.3970369948659789E-2</v>
      </c>
      <c r="V55">
        <v>231.45969227240056</v>
      </c>
      <c r="W55">
        <v>57.107285819488112</v>
      </c>
    </row>
    <row r="56" spans="1:23" x14ac:dyDescent="0.25">
      <c r="A56">
        <v>55</v>
      </c>
      <c r="B56" t="s">
        <v>18</v>
      </c>
      <c r="C56">
        <v>29391400</v>
      </c>
      <c r="D56">
        <v>3946489</v>
      </c>
      <c r="E56">
        <v>22498</v>
      </c>
      <c r="F56">
        <v>80</v>
      </c>
      <c r="G56" t="s">
        <v>76</v>
      </c>
      <c r="H56">
        <v>674350</v>
      </c>
      <c r="I56">
        <v>475415</v>
      </c>
      <c r="J56">
        <v>4393</v>
      </c>
      <c r="K56">
        <v>516.18142774561704</v>
      </c>
      <c r="L56">
        <v>6.8831358832855877E-2</v>
      </c>
      <c r="M56">
        <v>15.485679110215914</v>
      </c>
      <c r="N56">
        <v>20230.5</v>
      </c>
      <c r="O56">
        <v>0.36139591419106953</v>
      </c>
      <c r="P56">
        <v>81.306852774706826</v>
      </c>
      <c r="Q56">
        <v>14262.449999999999</v>
      </c>
      <c r="R56">
        <v>2.2969903668507421E-3</v>
      </c>
      <c r="S56">
        <v>675.11762668256904</v>
      </c>
      <c r="T56">
        <v>21.900057420225071</v>
      </c>
      <c r="U56">
        <v>1.7225936466335221E-2</v>
      </c>
      <c r="V56">
        <v>679.81968779090823</v>
      </c>
      <c r="W56">
        <v>114.98525390786293</v>
      </c>
    </row>
    <row r="57" spans="1:23" x14ac:dyDescent="0.25">
      <c r="A57">
        <v>56</v>
      </c>
      <c r="B57" t="s">
        <v>18</v>
      </c>
      <c r="C57">
        <v>29391400</v>
      </c>
      <c r="D57">
        <v>3946489</v>
      </c>
      <c r="E57">
        <v>22498</v>
      </c>
      <c r="F57">
        <v>81</v>
      </c>
      <c r="G57" t="s">
        <v>77</v>
      </c>
      <c r="H57">
        <v>1079475</v>
      </c>
      <c r="I57">
        <v>418499</v>
      </c>
      <c r="J57">
        <v>3531</v>
      </c>
      <c r="K57">
        <v>826.28160861144704</v>
      </c>
      <c r="L57">
        <v>0.11018274052954265</v>
      </c>
      <c r="M57">
        <v>24.788912964336504</v>
      </c>
      <c r="N57">
        <v>32384.25</v>
      </c>
      <c r="O57">
        <v>0.31813011514792011</v>
      </c>
      <c r="P57">
        <v>71.572913305979057</v>
      </c>
      <c r="Q57">
        <v>12554.97</v>
      </c>
      <c r="R57">
        <v>2.2979343106653552E-3</v>
      </c>
      <c r="S57">
        <v>675.3950649848972</v>
      </c>
      <c r="T57">
        <v>35.056816910650937</v>
      </c>
      <c r="U57">
        <v>1.7198180647324129E-2</v>
      </c>
      <c r="V57">
        <v>678.7243074467757</v>
      </c>
      <c r="W57">
        <v>101.21938469586935</v>
      </c>
    </row>
    <row r="58" spans="1:23" x14ac:dyDescent="0.25">
      <c r="A58">
        <v>57</v>
      </c>
      <c r="B58" t="s">
        <v>18</v>
      </c>
      <c r="C58">
        <v>29391400</v>
      </c>
      <c r="D58">
        <v>3946489</v>
      </c>
      <c r="E58">
        <v>22498</v>
      </c>
      <c r="F58">
        <v>82</v>
      </c>
      <c r="G58" t="s">
        <v>78</v>
      </c>
      <c r="H58">
        <v>618330</v>
      </c>
      <c r="I58">
        <v>188373</v>
      </c>
      <c r="J58">
        <v>1818</v>
      </c>
      <c r="K58">
        <v>473.30172299823403</v>
      </c>
      <c r="L58">
        <v>6.3113359690249532E-2</v>
      </c>
      <c r="M58">
        <v>14.199243663112339</v>
      </c>
      <c r="N58">
        <v>18549.899999999998</v>
      </c>
      <c r="O58">
        <v>0.1431953820218427</v>
      </c>
      <c r="P58">
        <v>32.216097047274168</v>
      </c>
      <c r="Q58">
        <v>5651.19</v>
      </c>
      <c r="R58">
        <v>2.296894138442333E-3</v>
      </c>
      <c r="S58">
        <v>675.08934380613982</v>
      </c>
      <c r="T58">
        <v>20.080762963813697</v>
      </c>
      <c r="U58">
        <v>1.7121761358529792E-2</v>
      </c>
      <c r="V58">
        <v>675.70842862062875</v>
      </c>
      <c r="W58">
        <v>45.560441370982957</v>
      </c>
    </row>
    <row r="59" spans="1:23" x14ac:dyDescent="0.25">
      <c r="A59">
        <v>58</v>
      </c>
      <c r="B59" t="s">
        <v>18</v>
      </c>
      <c r="C59">
        <v>29391400</v>
      </c>
      <c r="D59">
        <v>3946489</v>
      </c>
      <c r="E59">
        <v>22498</v>
      </c>
      <c r="F59">
        <v>83</v>
      </c>
      <c r="G59" t="s">
        <v>79</v>
      </c>
      <c r="H59">
        <v>477457</v>
      </c>
      <c r="I59">
        <v>294151</v>
      </c>
      <c r="J59">
        <v>3394</v>
      </c>
      <c r="K59">
        <v>365.46749745374098</v>
      </c>
      <c r="L59">
        <v>4.8734357669250189E-2</v>
      </c>
      <c r="M59">
        <v>10.964255788427907</v>
      </c>
      <c r="N59">
        <v>14323.71</v>
      </c>
      <c r="O59">
        <v>0.22360457611816481</v>
      </c>
      <c r="P59">
        <v>50.306557535064719</v>
      </c>
      <c r="Q59">
        <v>8824.5299999999988</v>
      </c>
      <c r="R59">
        <v>2.2966889978678186E-3</v>
      </c>
      <c r="S59">
        <v>675.02905011932205</v>
      </c>
      <c r="T59">
        <v>15.505799237322462</v>
      </c>
      <c r="U59">
        <v>1.7149729783991201E-2</v>
      </c>
      <c r="V59">
        <v>676.81219945493649</v>
      </c>
      <c r="W59">
        <v>71.144215942390929</v>
      </c>
    </row>
    <row r="60" spans="1:23" x14ac:dyDescent="0.25">
      <c r="A60">
        <v>59</v>
      </c>
      <c r="B60" t="s">
        <v>18</v>
      </c>
      <c r="C60">
        <v>29391400</v>
      </c>
      <c r="D60">
        <v>3946489</v>
      </c>
      <c r="E60">
        <v>22498</v>
      </c>
      <c r="F60">
        <v>84</v>
      </c>
      <c r="G60" t="s">
        <v>80</v>
      </c>
      <c r="H60">
        <v>839909</v>
      </c>
      <c r="I60">
        <v>168692</v>
      </c>
      <c r="J60">
        <v>1768</v>
      </c>
      <c r="K60">
        <v>642.90854102374203</v>
      </c>
      <c r="L60">
        <v>8.5730077505664914E-2</v>
      </c>
      <c r="M60">
        <v>19.287552837224492</v>
      </c>
      <c r="N60">
        <v>25197.27</v>
      </c>
      <c r="O60">
        <v>0.12823448893434139</v>
      </c>
      <c r="P60">
        <v>28.850195320448126</v>
      </c>
      <c r="Q60">
        <v>5060.76</v>
      </c>
      <c r="R60">
        <v>2.2973234721490455E-3</v>
      </c>
      <c r="S60">
        <v>675.21553099321454</v>
      </c>
      <c r="T60">
        <v>27.276718807390552</v>
      </c>
      <c r="U60">
        <v>1.7117907004155958E-2</v>
      </c>
      <c r="V60">
        <v>675.55631694924443</v>
      </c>
      <c r="W60">
        <v>40.800337499290542</v>
      </c>
    </row>
    <row r="61" spans="1:23" x14ac:dyDescent="0.25">
      <c r="A61">
        <v>60</v>
      </c>
      <c r="B61" t="s">
        <v>18</v>
      </c>
      <c r="C61">
        <v>29391400</v>
      </c>
      <c r="D61">
        <v>3946489</v>
      </c>
      <c r="E61">
        <v>22498</v>
      </c>
      <c r="F61">
        <v>85</v>
      </c>
      <c r="G61" t="s">
        <v>81</v>
      </c>
      <c r="H61">
        <v>1140433</v>
      </c>
      <c r="I61">
        <v>192716</v>
      </c>
      <c r="J61">
        <v>2220</v>
      </c>
      <c r="K61">
        <v>872.94689036319903</v>
      </c>
      <c r="L61">
        <v>0.11640476465904993</v>
      </c>
      <c r="M61">
        <v>26.188743952993054</v>
      </c>
      <c r="N61">
        <v>34212.99</v>
      </c>
      <c r="O61">
        <v>0.14649679753319975</v>
      </c>
      <c r="P61">
        <v>32.958849509019281</v>
      </c>
      <c r="Q61">
        <v>5781.48</v>
      </c>
      <c r="R61">
        <v>2.2981140447059139E-3</v>
      </c>
      <c r="S61">
        <v>675.44789133569395</v>
      </c>
      <c r="T61">
        <v>37.036476879839164</v>
      </c>
      <c r="U61">
        <v>1.7122668997311193E-2</v>
      </c>
      <c r="V61">
        <v>675.74424848529645</v>
      </c>
      <c r="W61">
        <v>46.610851975868897</v>
      </c>
    </row>
    <row r="62" spans="1:23" x14ac:dyDescent="0.25">
      <c r="A62">
        <v>61</v>
      </c>
      <c r="B62" t="s">
        <v>18</v>
      </c>
      <c r="C62">
        <v>29391400</v>
      </c>
      <c r="D62">
        <v>3946489</v>
      </c>
      <c r="E62">
        <v>22498</v>
      </c>
      <c r="F62">
        <v>86</v>
      </c>
      <c r="G62" t="s">
        <v>82</v>
      </c>
      <c r="H62">
        <v>4993824</v>
      </c>
      <c r="I62">
        <v>623134</v>
      </c>
      <c r="J62">
        <v>2281</v>
      </c>
      <c r="K62">
        <v>3822.5536203157799</v>
      </c>
      <c r="L62">
        <v>0.50972298019148454</v>
      </c>
      <c r="M62">
        <v>114.67747608348019</v>
      </c>
      <c r="N62">
        <v>149814.72</v>
      </c>
      <c r="O62">
        <v>0.47368737123047849</v>
      </c>
      <c r="P62">
        <v>106.57018477943305</v>
      </c>
      <c r="Q62">
        <v>18694.02</v>
      </c>
      <c r="R62">
        <v>2.3292969241199193E-3</v>
      </c>
      <c r="S62">
        <v>684.61297615578189</v>
      </c>
      <c r="T62">
        <v>162.17844197597395</v>
      </c>
      <c r="U62">
        <v>1.7314166999914546E-2</v>
      </c>
      <c r="V62">
        <v>683.30169609325753</v>
      </c>
      <c r="W62">
        <v>150.71300065968103</v>
      </c>
    </row>
    <row r="63" spans="1:23" x14ac:dyDescent="0.25">
      <c r="A63">
        <v>62</v>
      </c>
      <c r="B63" t="s">
        <v>18</v>
      </c>
      <c r="C63">
        <v>29391400</v>
      </c>
      <c r="D63">
        <v>3946489</v>
      </c>
      <c r="E63">
        <v>22498</v>
      </c>
      <c r="F63">
        <v>87</v>
      </c>
      <c r="G63" t="s">
        <v>83</v>
      </c>
      <c r="H63">
        <v>2650279</v>
      </c>
      <c r="I63">
        <v>748812</v>
      </c>
      <c r="J63">
        <v>3004</v>
      </c>
      <c r="K63">
        <v>2028.70419773955</v>
      </c>
      <c r="L63">
        <v>0.27051576311438041</v>
      </c>
      <c r="M63">
        <v>60.860636385473292</v>
      </c>
      <c r="N63">
        <v>79508.37</v>
      </c>
      <c r="O63">
        <v>0.56922393550317762</v>
      </c>
      <c r="P63">
        <v>128.06400100950492</v>
      </c>
      <c r="Q63">
        <v>22464.36</v>
      </c>
      <c r="R63">
        <v>2.3057030459342526E-3</v>
      </c>
      <c r="S63">
        <v>677.67840504271999</v>
      </c>
      <c r="T63">
        <v>86.069937390993815</v>
      </c>
      <c r="U63">
        <v>1.740742442157895E-2</v>
      </c>
      <c r="V63">
        <v>686.98208998092707</v>
      </c>
      <c r="W63">
        <v>181.10984707940358</v>
      </c>
    </row>
    <row r="64" spans="1:23" x14ac:dyDescent="0.25">
      <c r="A64">
        <v>63</v>
      </c>
      <c r="B64" t="s">
        <v>18</v>
      </c>
      <c r="C64">
        <v>29391400</v>
      </c>
      <c r="D64">
        <v>3946489</v>
      </c>
      <c r="E64">
        <v>22498</v>
      </c>
      <c r="F64">
        <v>88</v>
      </c>
      <c r="G64" t="s">
        <v>84</v>
      </c>
      <c r="H64">
        <v>16917343</v>
      </c>
      <c r="I64">
        <v>836696</v>
      </c>
      <c r="J64">
        <v>2149</v>
      </c>
      <c r="K64">
        <v>12949.6544939009</v>
      </c>
      <c r="L64">
        <v>1.7267645978075219</v>
      </c>
      <c r="M64">
        <v>388.4874992147362</v>
      </c>
      <c r="N64">
        <v>507520.29</v>
      </c>
      <c r="O64">
        <v>0.63603065915044987</v>
      </c>
      <c r="P64">
        <v>143.09417769566821</v>
      </c>
      <c r="Q64">
        <v>25100.879999999997</v>
      </c>
      <c r="R64">
        <v>2.6496172918876186E-3</v>
      </c>
      <c r="S64">
        <v>778.75961672785763</v>
      </c>
      <c r="T64">
        <v>549.40429020188719</v>
      </c>
      <c r="U64">
        <v>1.7482425222811574E-2</v>
      </c>
      <c r="V64">
        <v>689.94198835148416</v>
      </c>
      <c r="W64">
        <v>202.36572679383966</v>
      </c>
    </row>
    <row r="65" spans="1:23" x14ac:dyDescent="0.25">
      <c r="A65">
        <v>64</v>
      </c>
      <c r="B65" t="s">
        <v>19</v>
      </c>
      <c r="C65">
        <v>16049797</v>
      </c>
      <c r="D65">
        <v>4299519</v>
      </c>
      <c r="E65">
        <v>7899</v>
      </c>
      <c r="F65">
        <v>90</v>
      </c>
      <c r="G65" t="s">
        <v>85</v>
      </c>
      <c r="H65">
        <v>3661377</v>
      </c>
      <c r="I65">
        <v>1435411</v>
      </c>
      <c r="J65">
        <v>7669</v>
      </c>
      <c r="K65">
        <v>1801.9537164933599</v>
      </c>
      <c r="L65">
        <v>0.68437818870855505</v>
      </c>
      <c r="M65">
        <v>54.059033126088764</v>
      </c>
      <c r="N65">
        <v>109841.31</v>
      </c>
      <c r="O65">
        <v>1.0015615700267868</v>
      </c>
      <c r="P65">
        <v>79.113348416415874</v>
      </c>
      <c r="Q65">
        <v>43062.33</v>
      </c>
      <c r="R65">
        <v>1.5143988139122654E-3</v>
      </c>
      <c r="S65">
        <v>243.05793540332635</v>
      </c>
      <c r="T65">
        <v>76.451017815691145</v>
      </c>
      <c r="U65">
        <v>5.8105882536276911E-3</v>
      </c>
      <c r="V65">
        <v>249.82734597649076</v>
      </c>
      <c r="W65">
        <v>111.88317029524337</v>
      </c>
    </row>
    <row r="66" spans="1:23" x14ac:dyDescent="0.25">
      <c r="A66">
        <v>65</v>
      </c>
      <c r="B66" t="s">
        <v>19</v>
      </c>
      <c r="C66">
        <v>16049797</v>
      </c>
      <c r="D66">
        <v>4299519</v>
      </c>
      <c r="E66">
        <v>7899</v>
      </c>
      <c r="F66">
        <v>91</v>
      </c>
      <c r="G66" t="s">
        <v>86</v>
      </c>
      <c r="H66">
        <v>1471920</v>
      </c>
      <c r="I66">
        <v>368937</v>
      </c>
      <c r="J66">
        <v>2771</v>
      </c>
      <c r="K66">
        <v>724.41672349104499</v>
      </c>
      <c r="L66">
        <v>0.27512871346597095</v>
      </c>
      <c r="M66">
        <v>21.732417076677045</v>
      </c>
      <c r="N66">
        <v>44157.599999999999</v>
      </c>
      <c r="O66">
        <v>0.25742670284745806</v>
      </c>
      <c r="P66">
        <v>20.33413525792071</v>
      </c>
      <c r="Q66">
        <v>11068.109999999999</v>
      </c>
      <c r="R66">
        <v>1.4826632929656207E-3</v>
      </c>
      <c r="S66">
        <v>237.96444871449737</v>
      </c>
      <c r="T66">
        <v>30.734278972985329</v>
      </c>
      <c r="U66">
        <v>5.5318007626396024E-3</v>
      </c>
      <c r="V66">
        <v>237.8408248318346</v>
      </c>
      <c r="W66">
        <v>28.756809860880406</v>
      </c>
    </row>
    <row r="67" spans="1:23" x14ac:dyDescent="0.25">
      <c r="A67">
        <v>66</v>
      </c>
      <c r="B67" t="s">
        <v>19</v>
      </c>
      <c r="C67">
        <v>16049797</v>
      </c>
      <c r="D67">
        <v>4299519</v>
      </c>
      <c r="E67">
        <v>7899</v>
      </c>
      <c r="F67">
        <v>92</v>
      </c>
      <c r="G67" t="s">
        <v>87</v>
      </c>
      <c r="H67">
        <v>967551</v>
      </c>
      <c r="I67">
        <v>297313</v>
      </c>
      <c r="J67">
        <v>2041</v>
      </c>
      <c r="K67">
        <v>476.189954013901</v>
      </c>
      <c r="L67">
        <v>0.18085294162910598</v>
      </c>
      <c r="M67">
        <v>14.28557385928308</v>
      </c>
      <c r="N67">
        <v>29026.53</v>
      </c>
      <c r="O67">
        <v>0.20745087997052697</v>
      </c>
      <c r="P67">
        <v>16.386545008871924</v>
      </c>
      <c r="Q67">
        <v>8919.39</v>
      </c>
      <c r="R67">
        <v>1.4791477269079051E-3</v>
      </c>
      <c r="S67">
        <v>237.40020749883317</v>
      </c>
      <c r="T67">
        <v>20.202852298080689</v>
      </c>
      <c r="U67">
        <v>5.5247084967865387E-3</v>
      </c>
      <c r="V67">
        <v>237.53589151395164</v>
      </c>
      <c r="W67">
        <v>23.174074191983824</v>
      </c>
    </row>
    <row r="68" spans="1:23" x14ac:dyDescent="0.25">
      <c r="A68">
        <v>67</v>
      </c>
      <c r="B68" t="s">
        <v>19</v>
      </c>
      <c r="C68">
        <v>16049797</v>
      </c>
      <c r="D68">
        <v>4299519</v>
      </c>
      <c r="E68">
        <v>7899</v>
      </c>
      <c r="F68">
        <v>93</v>
      </c>
      <c r="G68" t="s">
        <v>88</v>
      </c>
      <c r="H68">
        <v>901963</v>
      </c>
      <c r="I68">
        <v>644261</v>
      </c>
      <c r="J68">
        <v>3244</v>
      </c>
      <c r="K68">
        <v>443.90733522444202</v>
      </c>
      <c r="L68">
        <v>0.16859334731772621</v>
      </c>
      <c r="M68">
        <v>13.317188504627193</v>
      </c>
      <c r="N68">
        <v>27058.89</v>
      </c>
      <c r="O68">
        <v>0.44953470376570037</v>
      </c>
      <c r="P68">
        <v>35.508746250452674</v>
      </c>
      <c r="Q68">
        <v>19327.829999999998</v>
      </c>
      <c r="R68">
        <v>1.4787969171785489E-3</v>
      </c>
      <c r="S68">
        <v>237.34390324941523</v>
      </c>
      <c r="T68">
        <v>18.833348595922853</v>
      </c>
      <c r="U68">
        <v>5.5730800072685245E-3</v>
      </c>
      <c r="V68">
        <v>239.61563379771161</v>
      </c>
      <c r="W68">
        <v>50.216950530254955</v>
      </c>
    </row>
    <row r="69" spans="1:23" x14ac:dyDescent="0.25">
      <c r="A69">
        <v>68</v>
      </c>
      <c r="B69" t="s">
        <v>19</v>
      </c>
      <c r="C69">
        <v>16049797</v>
      </c>
      <c r="D69">
        <v>4299519</v>
      </c>
      <c r="E69">
        <v>7899</v>
      </c>
      <c r="F69">
        <v>94</v>
      </c>
      <c r="G69" t="s">
        <v>89</v>
      </c>
      <c r="H69">
        <v>3964388</v>
      </c>
      <c r="I69">
        <v>1114047</v>
      </c>
      <c r="J69">
        <v>4756</v>
      </c>
      <c r="K69">
        <v>1951.08224131565</v>
      </c>
      <c r="L69">
        <v>0.74101647516164837</v>
      </c>
      <c r="M69">
        <v>58.532891373018607</v>
      </c>
      <c r="N69">
        <v>118931.64</v>
      </c>
      <c r="O69">
        <v>0.77732904541182402</v>
      </c>
      <c r="P69">
        <v>61.401221297079978</v>
      </c>
      <c r="Q69">
        <v>33421.409999999996</v>
      </c>
      <c r="R69">
        <v>1.5208413567218569E-3</v>
      </c>
      <c r="S69">
        <v>244.09195044590388</v>
      </c>
      <c r="T69">
        <v>82.778008824634057</v>
      </c>
      <c r="U69">
        <v>5.693558056414443E-3</v>
      </c>
      <c r="V69">
        <v>244.79561041156967</v>
      </c>
      <c r="W69">
        <v>86.834439904602235</v>
      </c>
    </row>
    <row r="70" spans="1:23" x14ac:dyDescent="0.25">
      <c r="A70">
        <v>69</v>
      </c>
      <c r="B70" t="s">
        <v>19</v>
      </c>
      <c r="C70">
        <v>16049797</v>
      </c>
      <c r="D70">
        <v>4299519</v>
      </c>
      <c r="E70">
        <v>7899</v>
      </c>
      <c r="F70">
        <v>95</v>
      </c>
      <c r="G70" t="s">
        <v>90</v>
      </c>
      <c r="H70">
        <v>5082598</v>
      </c>
      <c r="I70">
        <v>439551</v>
      </c>
      <c r="J70">
        <v>857</v>
      </c>
      <c r="K70">
        <v>2501.4500294244399</v>
      </c>
      <c r="L70">
        <v>0.9500303337169933</v>
      </c>
      <c r="M70">
        <v>75.042896060305296</v>
      </c>
      <c r="N70">
        <v>152477.94</v>
      </c>
      <c r="O70">
        <v>0.30669779573017353</v>
      </c>
      <c r="P70">
        <v>24.226058884726406</v>
      </c>
      <c r="Q70">
        <v>13186.529999999999</v>
      </c>
      <c r="R70">
        <v>1.5487319557294834E-3</v>
      </c>
      <c r="S70">
        <v>248.56833496871192</v>
      </c>
      <c r="T70">
        <v>106.12668136823828</v>
      </c>
      <c r="U70">
        <v>5.5402738685352854E-3</v>
      </c>
      <c r="V70">
        <v>238.20512762970958</v>
      </c>
      <c r="W70">
        <v>34.260821037629306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1_Formel-Übersicht</vt:lpstr>
      <vt:lpstr>2_Uncertainties</vt:lpstr>
      <vt:lpstr>3_Export</vt:lpstr>
    </vt:vector>
  </TitlesOfParts>
  <Company>Hafencity Universitaet Hamburg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Schotten</dc:creator>
  <cp:lastModifiedBy>Schotten</cp:lastModifiedBy>
  <cp:lastPrinted>2018-05-28T14:12:20Z</cp:lastPrinted>
  <dcterms:created xsi:type="dcterms:W3CDTF">2018-05-23T13:57:03Z</dcterms:created>
  <dcterms:modified xsi:type="dcterms:W3CDTF">2018-05-28T14:12:29Z</dcterms:modified>
</cp:coreProperties>
</file>