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80" yWindow="-20" windowWidth="24240" windowHeight="18560" tabRatio="500"/>
  </bookViews>
  <sheets>
    <sheet name="Predicted comparison count" sheetId="2" r:id="rId1"/>
    <sheet name="queens-louis-analysis" sheetId="3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7" i="2" l="1"/>
  <c r="E76" i="2"/>
  <c r="D75" i="2"/>
  <c r="D70" i="2"/>
  <c r="E69" i="2"/>
  <c r="E31" i="2"/>
  <c r="E32" i="2"/>
  <c r="E33" i="2"/>
  <c r="E34" i="2"/>
  <c r="E35" i="2"/>
  <c r="E36" i="2"/>
  <c r="E37" i="2"/>
  <c r="E38" i="2"/>
  <c r="E30" i="2"/>
  <c r="E50" i="2"/>
  <c r="E51" i="2"/>
  <c r="E52" i="2"/>
  <c r="E53" i="2"/>
  <c r="E54" i="2"/>
  <c r="E55" i="2"/>
  <c r="E56" i="2"/>
  <c r="E49" i="2"/>
  <c r="D50" i="2"/>
  <c r="D51" i="2"/>
  <c r="D52" i="2"/>
  <c r="D53" i="2"/>
  <c r="D54" i="2"/>
  <c r="D55" i="2"/>
  <c r="D56" i="2"/>
  <c r="D57" i="2"/>
  <c r="E57" i="2"/>
  <c r="C47" i="2"/>
  <c r="D31" i="2"/>
  <c r="D32" i="2"/>
  <c r="D33" i="2"/>
  <c r="D34" i="2"/>
  <c r="D35" i="2"/>
  <c r="D36" i="2"/>
  <c r="D37" i="2"/>
  <c r="D38" i="2"/>
  <c r="F30" i="2"/>
  <c r="F31" i="2"/>
  <c r="F32" i="2"/>
  <c r="F33" i="2"/>
  <c r="F34" i="2"/>
  <c r="F35" i="2"/>
  <c r="F36" i="2"/>
  <c r="F37" i="2"/>
  <c r="F38" i="2"/>
  <c r="F41" i="2"/>
  <c r="B49" i="2"/>
  <c r="D49" i="2"/>
  <c r="B50" i="2"/>
  <c r="B51" i="2"/>
  <c r="B52" i="2"/>
  <c r="B53" i="2"/>
  <c r="B54" i="2"/>
  <c r="B55" i="2"/>
  <c r="B56" i="2"/>
  <c r="B57" i="2"/>
  <c r="F59" i="2"/>
  <c r="D63" i="2"/>
  <c r="D68" i="2"/>
  <c r="F50" i="2"/>
  <c r="F51" i="2"/>
  <c r="F52" i="2"/>
  <c r="F53" i="2"/>
  <c r="F54" i="2"/>
  <c r="F55" i="2"/>
  <c r="F56" i="2"/>
  <c r="F57" i="2"/>
  <c r="F49" i="2"/>
  <c r="D30" i="2"/>
  <c r="B30" i="2"/>
  <c r="B31" i="2"/>
  <c r="B32" i="2"/>
  <c r="C31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E25" i="1"/>
  <c r="E23" i="1"/>
  <c r="G16" i="1"/>
  <c r="G15" i="1"/>
  <c r="G11" i="1"/>
  <c r="G12" i="1"/>
  <c r="G13" i="1"/>
  <c r="G14" i="1"/>
  <c r="F16" i="1"/>
  <c r="F15" i="1"/>
  <c r="F9" i="1"/>
  <c r="F10" i="1"/>
  <c r="F11" i="1"/>
  <c r="F12" i="1"/>
  <c r="F13" i="1"/>
  <c r="F14" i="1"/>
</calcChain>
</file>

<file path=xl/sharedStrings.xml><?xml version="1.0" encoding="utf-8"?>
<sst xmlns="http://schemas.openxmlformats.org/spreadsheetml/2006/main" count="68" uniqueCount="50">
  <si>
    <t>Queens</t>
  </si>
  <si>
    <t>Calls</t>
  </si>
  <si>
    <t>Time/ms</t>
  </si>
  <si>
    <t>Estimated time/ms</t>
  </si>
  <si>
    <t>n^n</t>
  </si>
  <si>
    <t>Louis version</t>
  </si>
  <si>
    <t>Fast version</t>
  </si>
  <si>
    <t>Slow down</t>
  </si>
  <si>
    <t>Estimate</t>
  </si>
  <si>
    <t>n</t>
  </si>
  <si>
    <t>Comparisons</t>
  </si>
  <si>
    <t>Solutions</t>
  </si>
  <si>
    <t>Total calls</t>
  </si>
  <si>
    <t>Calls k=0</t>
  </si>
  <si>
    <t>Calls k=1</t>
  </si>
  <si>
    <t>Analysis of queens-louis</t>
  </si>
  <si>
    <t>Calls k=2</t>
  </si>
  <si>
    <t>Calls k=3</t>
  </si>
  <si>
    <t>Calls k=4</t>
  </si>
  <si>
    <t>Calls k=5</t>
  </si>
  <si>
    <t>Calls k=6</t>
  </si>
  <si>
    <t>Calls k=7</t>
  </si>
  <si>
    <t>Predicted comparison count</t>
  </si>
  <si>
    <t>Time millis</t>
  </si>
  <si>
    <t>Analysis of queens-louis for different values of n - actual values</t>
  </si>
  <si>
    <t xml:space="preserve">For (queens-louis n), number of calls to (queens-cols k) is n^(n-k) </t>
  </si>
  <si>
    <t>This can be seen intuitively as each call makes n recursive calls</t>
  </si>
  <si>
    <t>solutions</t>
  </si>
  <si>
    <t>k</t>
  </si>
  <si>
    <t>Comparison count</t>
  </si>
  <si>
    <t xml:space="preserve">Calls to (queen-cols k) </t>
  </si>
  <si>
    <t xml:space="preserve">Comparisons by (queens-cols k) </t>
  </si>
  <si>
    <t>Total comparisons</t>
  </si>
  <si>
    <t>Predicted comparison count for queens-louis</t>
  </si>
  <si>
    <t>Slow down for n=8</t>
  </si>
  <si>
    <t>Calculated using fast (queens n) version</t>
  </si>
  <si>
    <t>Predicted comparison count for queens</t>
  </si>
  <si>
    <t>Predicted time for queens 8</t>
  </si>
  <si>
    <t>minutes</t>
  </si>
  <si>
    <t>Calls k=8</t>
  </si>
  <si>
    <t>n due to inner loop</t>
  </si>
  <si>
    <t>k (or k-1) due to number of positions in each solution</t>
  </si>
  <si>
    <t>For (queens-cols k), number of comparisons is (count (queens k-1)) *(k-1) * n</t>
  </si>
  <si>
    <t>Actual time</t>
  </si>
  <si>
    <t>mins</t>
  </si>
  <si>
    <t>Actual slow down</t>
  </si>
  <si>
    <t>Possible solution count for (queens-cols k) for n=8</t>
  </si>
  <si>
    <t>Macbook</t>
  </si>
  <si>
    <t>Mac Mini</t>
  </si>
  <si>
    <t>millis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</si>
</sst>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3" borderId="0" xfId="0" applyFont="1" applyFill="1"/>
    <xf numFmtId="1" fontId="1" fillId="3" borderId="0" xfId="0" applyNumberFormat="1" applyFont="1" applyFill="1"/>
    <xf numFmtId="0" fontId="0" fillId="3" borderId="0" xfId="0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39" workbookViewId="0">
      <selection activeCell="D74" sqref="D74"/>
    </sheetView>
  </sheetViews>
  <sheetFormatPr baseColWidth="10" defaultRowHeight="15" x14ac:dyDescent="0"/>
  <cols>
    <col min="3" max="3" width="25.83203125" customWidth="1"/>
    <col min="4" max="4" width="28.33203125" customWidth="1"/>
    <col min="5" max="5" width="30.1640625" customWidth="1"/>
  </cols>
  <sheetData>
    <row r="1" spans="1:3" s="5" customFormat="1" ht="25">
      <c r="A1" s="5" t="s">
        <v>22</v>
      </c>
    </row>
    <row r="3" spans="1:3" ht="20">
      <c r="A3" s="6" t="s">
        <v>46</v>
      </c>
    </row>
    <row r="4" spans="1:3">
      <c r="A4" t="s">
        <v>35</v>
      </c>
    </row>
    <row r="6" spans="1:3">
      <c r="A6" t="s">
        <v>9</v>
      </c>
      <c r="B6" t="s">
        <v>28</v>
      </c>
      <c r="C6" t="s">
        <v>27</v>
      </c>
    </row>
    <row r="7" spans="1:3">
      <c r="A7">
        <v>8</v>
      </c>
      <c r="B7">
        <v>0</v>
      </c>
      <c r="C7">
        <v>0</v>
      </c>
    </row>
    <row r="8" spans="1:3">
      <c r="A8">
        <v>8</v>
      </c>
      <c r="B8">
        <v>1</v>
      </c>
      <c r="C8">
        <v>8</v>
      </c>
    </row>
    <row r="9" spans="1:3">
      <c r="A9">
        <v>8</v>
      </c>
      <c r="B9">
        <v>2</v>
      </c>
      <c r="C9">
        <v>42</v>
      </c>
    </row>
    <row r="10" spans="1:3">
      <c r="A10">
        <v>8</v>
      </c>
      <c r="B10">
        <v>3</v>
      </c>
      <c r="C10">
        <v>140</v>
      </c>
    </row>
    <row r="11" spans="1:3">
      <c r="A11">
        <v>8</v>
      </c>
      <c r="B11">
        <v>4</v>
      </c>
      <c r="C11">
        <v>344</v>
      </c>
    </row>
    <row r="12" spans="1:3">
      <c r="A12">
        <v>8</v>
      </c>
      <c r="B12">
        <v>5</v>
      </c>
      <c r="C12">
        <v>568</v>
      </c>
    </row>
    <row r="13" spans="1:3">
      <c r="A13">
        <v>8</v>
      </c>
      <c r="B13">
        <v>6</v>
      </c>
      <c r="C13">
        <v>550</v>
      </c>
    </row>
    <row r="14" spans="1:3">
      <c r="A14">
        <v>8</v>
      </c>
      <c r="B14">
        <v>7</v>
      </c>
      <c r="C14">
        <v>312</v>
      </c>
    </row>
    <row r="15" spans="1:3">
      <c r="A15">
        <v>8</v>
      </c>
      <c r="B15">
        <v>8</v>
      </c>
      <c r="C15">
        <v>92</v>
      </c>
    </row>
    <row r="17" spans="1:6" ht="20">
      <c r="A17" s="6" t="s">
        <v>33</v>
      </c>
    </row>
    <row r="20" spans="1:6">
      <c r="A20" t="s">
        <v>25</v>
      </c>
    </row>
    <row r="21" spans="1:6">
      <c r="A21" t="s">
        <v>26</v>
      </c>
    </row>
    <row r="23" spans="1:6">
      <c r="A23" t="s">
        <v>42</v>
      </c>
    </row>
    <row r="24" spans="1:6">
      <c r="A24" t="s">
        <v>40</v>
      </c>
    </row>
    <row r="25" spans="1:6">
      <c r="A25" t="s">
        <v>41</v>
      </c>
    </row>
    <row r="27" spans="1:6">
      <c r="A27" s="7" t="s">
        <v>29</v>
      </c>
    </row>
    <row r="28" spans="1:6">
      <c r="B28" s="1" t="s">
        <v>9</v>
      </c>
      <c r="C28" s="8">
        <v>8</v>
      </c>
    </row>
    <row r="29" spans="1:6">
      <c r="B29" s="1" t="s">
        <v>28</v>
      </c>
      <c r="C29" s="1" t="s">
        <v>30</v>
      </c>
      <c r="E29" s="1" t="s">
        <v>31</v>
      </c>
      <c r="F29" s="1" t="s">
        <v>32</v>
      </c>
    </row>
    <row r="30" spans="1:6">
      <c r="B30">
        <f>$C28</f>
        <v>8</v>
      </c>
      <c r="C30">
        <v>1</v>
      </c>
      <c r="D30">
        <f>IF(B30=0,0,VLOOKUP(B30-1,$B$7:$C$14,2))</f>
        <v>312</v>
      </c>
      <c r="E30">
        <f>D30*$C$28*(B30-1)</f>
        <v>17472</v>
      </c>
      <c r="F30">
        <f t="shared" ref="F30:F38" si="0">C30*E30</f>
        <v>17472</v>
      </c>
    </row>
    <row r="31" spans="1:6">
      <c r="B31">
        <f>MAX(B30-1,0)</f>
        <v>7</v>
      </c>
      <c r="C31">
        <f>IF(B31=0,0,$C$28*C30)</f>
        <v>8</v>
      </c>
      <c r="D31">
        <f t="shared" ref="D31:D38" si="1">IF(B31=0,0,VLOOKUP(B31-1,$B$7:$C$14,2))</f>
        <v>550</v>
      </c>
      <c r="E31">
        <f t="shared" ref="E31:E38" si="2">D31*$C$28*(B31-1)</f>
        <v>26400</v>
      </c>
      <c r="F31">
        <f t="shared" si="0"/>
        <v>211200</v>
      </c>
    </row>
    <row r="32" spans="1:6">
      <c r="B32">
        <f t="shared" ref="B32:B38" si="3">MAX(B31-1,0)</f>
        <v>6</v>
      </c>
      <c r="C32">
        <f t="shared" ref="C32:C38" si="4">IF(B32=0,0,$C$28*C31)</f>
        <v>64</v>
      </c>
      <c r="D32">
        <f t="shared" si="1"/>
        <v>568</v>
      </c>
      <c r="E32">
        <f t="shared" si="2"/>
        <v>22720</v>
      </c>
      <c r="F32">
        <f t="shared" si="0"/>
        <v>1454080</v>
      </c>
    </row>
    <row r="33" spans="1:6">
      <c r="B33">
        <f t="shared" si="3"/>
        <v>5</v>
      </c>
      <c r="C33">
        <f t="shared" si="4"/>
        <v>512</v>
      </c>
      <c r="D33">
        <f t="shared" si="1"/>
        <v>344</v>
      </c>
      <c r="E33">
        <f t="shared" si="2"/>
        <v>11008</v>
      </c>
      <c r="F33">
        <f t="shared" si="0"/>
        <v>5636096</v>
      </c>
    </row>
    <row r="34" spans="1:6">
      <c r="B34">
        <f t="shared" si="3"/>
        <v>4</v>
      </c>
      <c r="C34">
        <f t="shared" si="4"/>
        <v>4096</v>
      </c>
      <c r="D34">
        <f t="shared" si="1"/>
        <v>140</v>
      </c>
      <c r="E34">
        <f t="shared" si="2"/>
        <v>3360</v>
      </c>
      <c r="F34">
        <f t="shared" si="0"/>
        <v>13762560</v>
      </c>
    </row>
    <row r="35" spans="1:6">
      <c r="B35">
        <f t="shared" si="3"/>
        <v>3</v>
      </c>
      <c r="C35">
        <f t="shared" si="4"/>
        <v>32768</v>
      </c>
      <c r="D35">
        <f t="shared" si="1"/>
        <v>42</v>
      </c>
      <c r="E35">
        <f t="shared" si="2"/>
        <v>672</v>
      </c>
      <c r="F35">
        <f t="shared" si="0"/>
        <v>22020096</v>
      </c>
    </row>
    <row r="36" spans="1:6">
      <c r="B36">
        <f t="shared" si="3"/>
        <v>2</v>
      </c>
      <c r="C36">
        <f t="shared" si="4"/>
        <v>262144</v>
      </c>
      <c r="D36">
        <f t="shared" si="1"/>
        <v>8</v>
      </c>
      <c r="E36">
        <f t="shared" si="2"/>
        <v>64</v>
      </c>
      <c r="F36">
        <f t="shared" si="0"/>
        <v>16777216</v>
      </c>
    </row>
    <row r="37" spans="1:6">
      <c r="B37">
        <f t="shared" si="3"/>
        <v>1</v>
      </c>
      <c r="C37">
        <f t="shared" si="4"/>
        <v>2097152</v>
      </c>
      <c r="D37">
        <f t="shared" si="1"/>
        <v>0</v>
      </c>
      <c r="E37">
        <f t="shared" si="2"/>
        <v>0</v>
      </c>
      <c r="F37">
        <f t="shared" si="0"/>
        <v>0</v>
      </c>
    </row>
    <row r="38" spans="1:6">
      <c r="B38">
        <f t="shared" si="3"/>
        <v>0</v>
      </c>
      <c r="C38">
        <f t="shared" si="4"/>
        <v>0</v>
      </c>
      <c r="D38">
        <f t="shared" si="1"/>
        <v>0</v>
      </c>
      <c r="E38">
        <f t="shared" si="2"/>
        <v>0</v>
      </c>
      <c r="F38">
        <f t="shared" si="0"/>
        <v>0</v>
      </c>
    </row>
    <row r="41" spans="1:6">
      <c r="D41" t="s">
        <v>10</v>
      </c>
      <c r="F41" s="11">
        <f>SUM(F30:F38)</f>
        <v>59878720</v>
      </c>
    </row>
    <row r="44" spans="1:6" ht="20">
      <c r="A44" s="6" t="s">
        <v>36</v>
      </c>
    </row>
    <row r="46" spans="1:6">
      <c r="A46" s="7" t="s">
        <v>29</v>
      </c>
    </row>
    <row r="47" spans="1:6">
      <c r="B47" s="1" t="s">
        <v>9</v>
      </c>
      <c r="C47" s="8">
        <f>$C$28</f>
        <v>8</v>
      </c>
    </row>
    <row r="48" spans="1:6">
      <c r="B48" s="1" t="s">
        <v>28</v>
      </c>
      <c r="D48" s="1" t="s">
        <v>31</v>
      </c>
      <c r="E48" s="1" t="s">
        <v>31</v>
      </c>
      <c r="F48" s="1" t="s">
        <v>32</v>
      </c>
    </row>
    <row r="49" spans="2:6">
      <c r="B49">
        <f>C47</f>
        <v>8</v>
      </c>
      <c r="D49">
        <f>IF(B49=0,0,VLOOKUP(B49-1,$B$7:$C$14,2))</f>
        <v>312</v>
      </c>
      <c r="E49">
        <f>D49*$C$47*(B49-1)</f>
        <v>17472</v>
      </c>
      <c r="F49">
        <f>E49</f>
        <v>17472</v>
      </c>
    </row>
    <row r="50" spans="2:6">
      <c r="B50">
        <f>MAX(B49-1,0)</f>
        <v>7</v>
      </c>
      <c r="D50">
        <f t="shared" ref="D50:D57" si="5">IF(B50=0,0,VLOOKUP(B50-1,$B$7:$C$14,2))</f>
        <v>550</v>
      </c>
      <c r="E50">
        <f t="shared" ref="E50:E56" si="6">D50*$C$47*(B50-1)</f>
        <v>26400</v>
      </c>
      <c r="F50">
        <f t="shared" ref="F50:F57" si="7">E50</f>
        <v>26400</v>
      </c>
    </row>
    <row r="51" spans="2:6">
      <c r="B51">
        <f t="shared" ref="B51:B57" si="8">MAX(B50-1,0)</f>
        <v>6</v>
      </c>
      <c r="D51">
        <f t="shared" si="5"/>
        <v>568</v>
      </c>
      <c r="E51">
        <f t="shared" si="6"/>
        <v>22720</v>
      </c>
      <c r="F51">
        <f t="shared" si="7"/>
        <v>22720</v>
      </c>
    </row>
    <row r="52" spans="2:6">
      <c r="B52">
        <f t="shared" si="8"/>
        <v>5</v>
      </c>
      <c r="D52">
        <f t="shared" si="5"/>
        <v>344</v>
      </c>
      <c r="E52">
        <f t="shared" si="6"/>
        <v>11008</v>
      </c>
      <c r="F52">
        <f t="shared" si="7"/>
        <v>11008</v>
      </c>
    </row>
    <row r="53" spans="2:6">
      <c r="B53">
        <f t="shared" si="8"/>
        <v>4</v>
      </c>
      <c r="D53">
        <f t="shared" si="5"/>
        <v>140</v>
      </c>
      <c r="E53">
        <f t="shared" si="6"/>
        <v>3360</v>
      </c>
      <c r="F53">
        <f t="shared" si="7"/>
        <v>3360</v>
      </c>
    </row>
    <row r="54" spans="2:6">
      <c r="B54">
        <f t="shared" si="8"/>
        <v>3</v>
      </c>
      <c r="D54">
        <f t="shared" si="5"/>
        <v>42</v>
      </c>
      <c r="E54">
        <f t="shared" si="6"/>
        <v>672</v>
      </c>
      <c r="F54">
        <f t="shared" si="7"/>
        <v>672</v>
      </c>
    </row>
    <row r="55" spans="2:6">
      <c r="B55">
        <f t="shared" si="8"/>
        <v>2</v>
      </c>
      <c r="D55">
        <f t="shared" si="5"/>
        <v>8</v>
      </c>
      <c r="E55">
        <f t="shared" si="6"/>
        <v>64</v>
      </c>
      <c r="F55">
        <f t="shared" si="7"/>
        <v>64</v>
      </c>
    </row>
    <row r="56" spans="2:6">
      <c r="B56">
        <f t="shared" si="8"/>
        <v>1</v>
      </c>
      <c r="D56">
        <f t="shared" si="5"/>
        <v>0</v>
      </c>
      <c r="E56">
        <f t="shared" si="6"/>
        <v>0</v>
      </c>
      <c r="F56">
        <f t="shared" si="7"/>
        <v>0</v>
      </c>
    </row>
    <row r="57" spans="2:6">
      <c r="B57">
        <f t="shared" si="8"/>
        <v>0</v>
      </c>
      <c r="D57">
        <f t="shared" si="5"/>
        <v>0</v>
      </c>
      <c r="E57">
        <f t="shared" ref="E57" si="9">D57*$C$47</f>
        <v>0</v>
      </c>
      <c r="F57">
        <f t="shared" si="7"/>
        <v>0</v>
      </c>
    </row>
    <row r="59" spans="2:6">
      <c r="D59" t="s">
        <v>10</v>
      </c>
      <c r="F59" s="9">
        <f>SUM(E49:E57)</f>
        <v>81696</v>
      </c>
    </row>
    <row r="60" spans="2:6">
      <c r="F60">
        <v>81696</v>
      </c>
    </row>
    <row r="63" spans="2:6">
      <c r="C63" t="s">
        <v>34</v>
      </c>
      <c r="D63" s="10">
        <f>F41/F59</f>
        <v>732.9455542499021</v>
      </c>
    </row>
    <row r="66" spans="3:6" ht="20">
      <c r="C66" s="6" t="s">
        <v>47</v>
      </c>
    </row>
    <row r="67" spans="3:6">
      <c r="C67" t="s">
        <v>6</v>
      </c>
      <c r="D67">
        <v>0.43</v>
      </c>
    </row>
    <row r="68" spans="3:6">
      <c r="C68" t="s">
        <v>37</v>
      </c>
      <c r="D68">
        <f>D67*D63/60</f>
        <v>5.2527764721242978</v>
      </c>
      <c r="E68" t="s">
        <v>38</v>
      </c>
    </row>
    <row r="69" spans="3:6">
      <c r="C69" s="1" t="s">
        <v>43</v>
      </c>
      <c r="D69" s="1">
        <v>954131</v>
      </c>
      <c r="E69" s="1">
        <f>D69/1000/60</f>
        <v>15.902183333333333</v>
      </c>
      <c r="F69" s="1" t="s">
        <v>44</v>
      </c>
    </row>
    <row r="70" spans="3:6">
      <c r="C70" t="s">
        <v>45</v>
      </c>
      <c r="D70">
        <f>D69/D67/1000</f>
        <v>2218.9093023255814</v>
      </c>
    </row>
    <row r="73" spans="3:6" ht="20">
      <c r="C73" s="6" t="s">
        <v>48</v>
      </c>
    </row>
    <row r="74" spans="3:6">
      <c r="C74" t="s">
        <v>6</v>
      </c>
      <c r="D74">
        <v>165</v>
      </c>
      <c r="E74" t="s">
        <v>49</v>
      </c>
    </row>
    <row r="75" spans="3:6">
      <c r="C75" t="s">
        <v>37</v>
      </c>
      <c r="D75">
        <f>D63*D74/60000</f>
        <v>2.0156002741872308</v>
      </c>
      <c r="E75" t="s">
        <v>38</v>
      </c>
    </row>
    <row r="76" spans="3:6">
      <c r="C76" t="s">
        <v>43</v>
      </c>
      <c r="D76">
        <v>455666</v>
      </c>
      <c r="E76">
        <f>D76/60000</f>
        <v>7.5944333333333329</v>
      </c>
      <c r="F76" t="s">
        <v>44</v>
      </c>
    </row>
    <row r="77" spans="3:6">
      <c r="C77" t="s">
        <v>45</v>
      </c>
      <c r="D77">
        <f>D76/D74</f>
        <v>2761.6121212121211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3" sqref="E13"/>
    </sheetView>
  </sheetViews>
  <sheetFormatPr baseColWidth="10" defaultRowHeight="15" x14ac:dyDescent="0"/>
  <cols>
    <col min="12" max="12" width="16.5" bestFit="1" customWidth="1"/>
    <col min="13" max="13" width="15" customWidth="1"/>
  </cols>
  <sheetData>
    <row r="1" spans="1:15" ht="25">
      <c r="A1" s="5" t="s">
        <v>15</v>
      </c>
    </row>
    <row r="3" spans="1:15">
      <c r="A3" t="s">
        <v>24</v>
      </c>
    </row>
    <row r="5" spans="1:15">
      <c r="B5" s="1" t="s">
        <v>9</v>
      </c>
      <c r="C5" s="1" t="s">
        <v>13</v>
      </c>
      <c r="D5" s="1" t="s">
        <v>14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39</v>
      </c>
      <c r="L5" s="1" t="s">
        <v>12</v>
      </c>
      <c r="M5" s="1" t="s">
        <v>10</v>
      </c>
      <c r="N5" s="1" t="s">
        <v>11</v>
      </c>
      <c r="O5" s="1" t="s">
        <v>23</v>
      </c>
    </row>
    <row r="6" spans="1:15">
      <c r="B6">
        <v>1</v>
      </c>
      <c r="C6">
        <v>1</v>
      </c>
      <c r="D6">
        <v>1</v>
      </c>
      <c r="L6">
        <v>2</v>
      </c>
      <c r="M6">
        <v>0</v>
      </c>
      <c r="N6">
        <v>1</v>
      </c>
    </row>
    <row r="7" spans="1:15">
      <c r="B7">
        <v>2</v>
      </c>
      <c r="C7">
        <v>4</v>
      </c>
      <c r="D7">
        <v>2</v>
      </c>
      <c r="E7">
        <v>1</v>
      </c>
      <c r="L7">
        <v>7</v>
      </c>
      <c r="M7">
        <v>0</v>
      </c>
      <c r="N7">
        <v>0</v>
      </c>
    </row>
    <row r="8" spans="1:15">
      <c r="B8">
        <v>3</v>
      </c>
      <c r="C8">
        <v>27</v>
      </c>
      <c r="D8">
        <v>9</v>
      </c>
      <c r="E8">
        <v>3</v>
      </c>
      <c r="F8">
        <v>1</v>
      </c>
      <c r="L8">
        <v>40</v>
      </c>
      <c r="M8">
        <v>27</v>
      </c>
      <c r="N8">
        <v>0</v>
      </c>
    </row>
    <row r="9" spans="1:15">
      <c r="B9">
        <v>4</v>
      </c>
      <c r="C9">
        <v>256</v>
      </c>
      <c r="D9">
        <v>64</v>
      </c>
      <c r="E9">
        <v>16</v>
      </c>
      <c r="F9">
        <v>4</v>
      </c>
      <c r="G9">
        <v>1</v>
      </c>
      <c r="L9">
        <v>341</v>
      </c>
      <c r="M9">
        <v>496</v>
      </c>
      <c r="N9">
        <v>2</v>
      </c>
    </row>
    <row r="10" spans="1:15">
      <c r="B10">
        <v>5</v>
      </c>
      <c r="C10">
        <v>3125</v>
      </c>
      <c r="D10">
        <v>625</v>
      </c>
      <c r="E10">
        <v>125</v>
      </c>
      <c r="F10">
        <v>25</v>
      </c>
      <c r="G10">
        <v>5</v>
      </c>
      <c r="H10">
        <v>1</v>
      </c>
      <c r="M10">
        <v>7415</v>
      </c>
    </row>
    <row r="11" spans="1:15">
      <c r="B11">
        <v>6</v>
      </c>
      <c r="C11">
        <v>46656</v>
      </c>
      <c r="D11">
        <v>7776</v>
      </c>
      <c r="E11">
        <v>1296</v>
      </c>
      <c r="F11">
        <v>216</v>
      </c>
      <c r="G11">
        <v>36</v>
      </c>
      <c r="H11">
        <v>6</v>
      </c>
      <c r="I11">
        <v>1</v>
      </c>
      <c r="M11">
        <v>129648</v>
      </c>
    </row>
    <row r="12" spans="1:15">
      <c r="B12">
        <v>7</v>
      </c>
      <c r="C12">
        <v>823543</v>
      </c>
      <c r="D12">
        <v>117649</v>
      </c>
      <c r="E12">
        <v>16807</v>
      </c>
      <c r="F12">
        <v>2401</v>
      </c>
      <c r="G12">
        <v>343</v>
      </c>
      <c r="H12">
        <v>49</v>
      </c>
      <c r="I12">
        <v>7</v>
      </c>
      <c r="J12">
        <v>1</v>
      </c>
    </row>
    <row r="13" spans="1:15">
      <c r="B13">
        <v>8</v>
      </c>
      <c r="C13">
        <v>16777216</v>
      </c>
      <c r="D13">
        <v>2097152</v>
      </c>
      <c r="E13">
        <v>262144</v>
      </c>
      <c r="F13">
        <v>32768</v>
      </c>
      <c r="G13">
        <v>4096</v>
      </c>
      <c r="H13">
        <v>512</v>
      </c>
      <c r="I13">
        <v>64</v>
      </c>
      <c r="J13">
        <v>8</v>
      </c>
      <c r="K13">
        <v>1</v>
      </c>
      <c r="M13">
        <v>59878720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5"/>
  <sheetViews>
    <sheetView workbookViewId="0">
      <selection activeCell="G16" sqref="G16"/>
    </sheetView>
  </sheetViews>
  <sheetFormatPr baseColWidth="10" defaultRowHeight="15" x14ac:dyDescent="0"/>
  <cols>
    <col min="3" max="3" width="12.5" customWidth="1"/>
    <col min="5" max="5" width="12.83203125" bestFit="1" customWidth="1"/>
    <col min="7" max="7" width="18" customWidth="1"/>
  </cols>
  <sheetData>
    <row r="4" spans="3:7">
      <c r="C4" s="1" t="s">
        <v>5</v>
      </c>
    </row>
    <row r="7" spans="3:7">
      <c r="C7" s="1" t="s">
        <v>0</v>
      </c>
      <c r="D7" s="1" t="s">
        <v>1</v>
      </c>
      <c r="E7" s="1" t="s">
        <v>2</v>
      </c>
      <c r="F7" s="1" t="s">
        <v>4</v>
      </c>
      <c r="G7" s="1" t="s">
        <v>3</v>
      </c>
    </row>
    <row r="8" spans="3:7">
      <c r="C8" s="2">
        <v>0</v>
      </c>
      <c r="D8" s="2">
        <v>1</v>
      </c>
      <c r="E8" s="2">
        <v>0.54</v>
      </c>
      <c r="G8" s="3"/>
    </row>
    <row r="9" spans="3:7">
      <c r="C9" s="2">
        <v>1</v>
      </c>
      <c r="D9" s="2">
        <v>2</v>
      </c>
      <c r="E9" s="2">
        <v>0.36</v>
      </c>
      <c r="F9">
        <f t="shared" ref="F9:F13" si="0">C9^C9</f>
        <v>1</v>
      </c>
      <c r="G9" s="3"/>
    </row>
    <row r="10" spans="3:7">
      <c r="C10">
        <v>2</v>
      </c>
      <c r="D10">
        <v>7</v>
      </c>
      <c r="E10">
        <v>0.48</v>
      </c>
      <c r="F10">
        <f t="shared" si="0"/>
        <v>4</v>
      </c>
      <c r="G10" s="3"/>
    </row>
    <row r="11" spans="3:7">
      <c r="C11">
        <v>3</v>
      </c>
      <c r="D11">
        <v>40</v>
      </c>
      <c r="E11">
        <v>0.72</v>
      </c>
      <c r="F11">
        <f t="shared" si="0"/>
        <v>27</v>
      </c>
      <c r="G11" s="3">
        <f t="shared" ref="G11:G16" si="1">F11/F10*E10</f>
        <v>3.2399999999999998</v>
      </c>
    </row>
    <row r="12" spans="3:7">
      <c r="C12">
        <v>4</v>
      </c>
      <c r="D12">
        <v>341</v>
      </c>
      <c r="E12">
        <v>2.69</v>
      </c>
      <c r="F12">
        <f t="shared" si="0"/>
        <v>256</v>
      </c>
      <c r="G12" s="3">
        <f t="shared" si="1"/>
        <v>6.8266666666666662</v>
      </c>
    </row>
    <row r="13" spans="3:7">
      <c r="C13">
        <v>5</v>
      </c>
      <c r="D13">
        <v>3906</v>
      </c>
      <c r="E13">
        <v>47.18</v>
      </c>
      <c r="F13">
        <f t="shared" si="0"/>
        <v>3125</v>
      </c>
      <c r="G13" s="3">
        <f t="shared" si="1"/>
        <v>32.8369140625</v>
      </c>
    </row>
    <row r="14" spans="3:7">
      <c r="C14">
        <v>6</v>
      </c>
      <c r="D14">
        <v>55987</v>
      </c>
      <c r="E14">
        <v>865</v>
      </c>
      <c r="F14">
        <f>C14^C14</f>
        <v>46656</v>
      </c>
      <c r="G14" s="3">
        <f t="shared" si="1"/>
        <v>704.39362559999995</v>
      </c>
    </row>
    <row r="15" spans="3:7">
      <c r="C15">
        <v>7</v>
      </c>
      <c r="D15">
        <v>960800</v>
      </c>
      <c r="E15">
        <v>17369</v>
      </c>
      <c r="F15">
        <f>C15^C15</f>
        <v>823543</v>
      </c>
      <c r="G15" s="3">
        <f t="shared" si="1"/>
        <v>15268.447680898493</v>
      </c>
    </row>
    <row r="16" spans="3:7">
      <c r="C16">
        <v>8</v>
      </c>
      <c r="F16">
        <f>C16^C16</f>
        <v>16777216</v>
      </c>
      <c r="G16" s="3">
        <f t="shared" si="1"/>
        <v>353841.22590320115</v>
      </c>
    </row>
    <row r="19" spans="3:5">
      <c r="C19" s="1" t="s">
        <v>6</v>
      </c>
    </row>
    <row r="20" spans="3:5">
      <c r="C20">
        <v>8</v>
      </c>
      <c r="D20">
        <v>9</v>
      </c>
      <c r="E20">
        <v>13.6</v>
      </c>
    </row>
    <row r="23" spans="3:5">
      <c r="D23" t="s">
        <v>7</v>
      </c>
      <c r="E23">
        <f>F16/D20</f>
        <v>1864135.111111111</v>
      </c>
    </row>
    <row r="25" spans="3:5">
      <c r="D25" t="s">
        <v>8</v>
      </c>
      <c r="E25" s="4">
        <f>E23*E20</f>
        <v>25352237.51111111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 comparison count</vt:lpstr>
      <vt:lpstr>queens-louis-analysis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Rachel Bowyer</cp:lastModifiedBy>
  <dcterms:created xsi:type="dcterms:W3CDTF">2015-08-19T16:06:18Z</dcterms:created>
  <dcterms:modified xsi:type="dcterms:W3CDTF">2015-08-22T20:57:59Z</dcterms:modified>
</cp:coreProperties>
</file>