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ina\Downloads\"/>
    </mc:Choice>
  </mc:AlternateContent>
  <xr:revisionPtr revIDLastSave="0" documentId="8_{3B75D7BD-48B0-4401-9D52-7150820A8905}" xr6:coauthVersionLast="47" xr6:coauthVersionMax="47" xr10:uidLastSave="{00000000-0000-0000-0000-000000000000}"/>
  <bookViews>
    <workbookView xWindow="-28920" yWindow="-90" windowWidth="29040" windowHeight="15840" activeTab="1" xr2:uid="{00000000-000D-0000-FFFF-FFFF00000000}"/>
  </bookViews>
  <sheets>
    <sheet name="Протокол" sheetId="2" r:id="rId1"/>
    <sheet name="Данные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3" l="1"/>
  <c r="A8" i="2" s="1"/>
  <c r="A16" i="3"/>
  <c r="BB69" i="2"/>
  <c r="V69" i="2"/>
  <c r="AC61" i="2"/>
  <c r="AW61" i="2" s="1"/>
  <c r="AC60" i="2"/>
  <c r="AW60" i="2" s="1"/>
  <c r="AC59" i="2"/>
  <c r="AW59" i="2" s="1"/>
  <c r="AC58" i="2"/>
  <c r="AW58" i="2" s="1"/>
  <c r="AC57" i="2"/>
  <c r="AW57" i="2" s="1"/>
  <c r="AC56" i="2"/>
  <c r="AW56" i="2" s="1"/>
  <c r="AC55" i="2"/>
  <c r="AW55" i="2" s="1"/>
  <c r="AC54" i="2"/>
  <c r="AW54" i="2" s="1"/>
  <c r="AJ53" i="2"/>
  <c r="AC53" i="2"/>
  <c r="AW53" i="2" s="1"/>
  <c r="A35" i="2"/>
  <c r="AP31" i="2"/>
  <c r="AF31" i="2"/>
  <c r="AF30" i="2"/>
  <c r="AP30" i="2" s="1"/>
  <c r="AP29" i="2"/>
  <c r="AF29" i="2"/>
  <c r="AP28" i="2"/>
  <c r="AF28" i="2"/>
  <c r="A10" i="2"/>
  <c r="A9" i="2"/>
  <c r="A5" i="2"/>
  <c r="AQ53" i="2" l="1"/>
  <c r="AJ54" i="2" s="1"/>
  <c r="AQ54" i="2" s="1"/>
  <c r="AJ55" i="2" s="1"/>
  <c r="AQ55" i="2" s="1"/>
  <c r="AJ56" i="2" s="1"/>
  <c r="AQ56" i="2" s="1"/>
  <c r="AJ57" i="2" s="1"/>
  <c r="AQ57" i="2" s="1"/>
  <c r="AJ58" i="2" s="1"/>
  <c r="AQ58" i="2" s="1"/>
  <c r="AJ59" i="2" s="1"/>
  <c r="AQ59" i="2" s="1"/>
  <c r="AJ60" i="2" s="1"/>
  <c r="AQ60" i="2" s="1"/>
  <c r="AJ61" i="2" s="1"/>
  <c r="AQ61" i="2" s="1"/>
  <c r="BD54" i="2"/>
  <c r="BK54" i="2" s="1"/>
  <c r="BD55" i="2"/>
  <c r="BK55" i="2" s="1"/>
  <c r="BD56" i="2"/>
  <c r="BK56" i="2" s="1"/>
  <c r="BD57" i="2"/>
  <c r="BK57" i="2" s="1"/>
  <c r="BD58" i="2"/>
  <c r="BK58" i="2" s="1"/>
  <c r="BD59" i="2"/>
  <c r="BK59" i="2" s="1"/>
  <c r="BD60" i="2"/>
  <c r="BK60" i="2" s="1"/>
  <c r="BD61" i="2"/>
  <c r="BK61" i="2" s="1"/>
  <c r="BD53" i="2"/>
  <c r="BK53" i="2" s="1"/>
  <c r="A14" i="2"/>
  <c r="A15" i="2"/>
  <c r="A18" i="2"/>
  <c r="A19" i="2"/>
  <c r="A38" i="2"/>
  <c r="A23" i="2"/>
  <c r="A6" i="2"/>
  <c r="A22" i="2"/>
</calcChain>
</file>

<file path=xl/sharedStrings.xml><?xml version="1.0" encoding="utf-8"?>
<sst xmlns="http://schemas.openxmlformats.org/spreadsheetml/2006/main" count="271" uniqueCount="178">
  <si>
    <t>Общество с ограниченной ответственностью</t>
  </si>
  <si>
    <t>610027, Россия, Кировская область, город Киров, улица Красноармейская, дом 43А, помещение 1,21.</t>
  </si>
  <si>
    <t>"ЕДИНИЦА ИЗМЕРЕНИЯ"</t>
  </si>
  <si>
    <t>610008, г. Киров, ул. Гагарина, д. 20, кв.62</t>
  </si>
  <si>
    <t>ОСНОВНЫЕ МЕТРОЛОГИЧЕСКИЕ ХАРАКТЕРИСТИКИ ПОВЕРЯЕМОГО СИ</t>
  </si>
  <si>
    <t>Диапазон измерения объемного расхода жидкости:</t>
  </si>
  <si>
    <t>Пределы допускаемой относительной погрешности в диапазоне расходов:</t>
  </si>
  <si>
    <t>класс А:</t>
  </si>
  <si>
    <t>класс В:</t>
  </si>
  <si>
    <t>условия поверки</t>
  </si>
  <si>
    <t>в начале поверки</t>
  </si>
  <si>
    <t>в конце поверки</t>
  </si>
  <si>
    <t>Температура окружающей среды, °С</t>
  </si>
  <si>
    <t>от 5-50°С</t>
  </si>
  <si>
    <t>Влажность окружающей среды, %</t>
  </si>
  <si>
    <t>от 30-95%</t>
  </si>
  <si>
    <t>Атмосферное давление,  кПа</t>
  </si>
  <si>
    <t>от 84-106 кПа</t>
  </si>
  <si>
    <t>Температура поверочной жидкости-воды, °С</t>
  </si>
  <si>
    <t>от 5-40°С для СХВ, от 40-90°С для СГВ, от 5-90°С для универсальных счётчиков</t>
  </si>
  <si>
    <t>ЭТАЛОНЫ, ПРИМЕНЯЕМЫЕ ПРИ ПОВЕРКЕ</t>
  </si>
  <si>
    <t>МЕТОДИКА ПОВЕРКИ</t>
  </si>
  <si>
    <t>РЕЗУЛЬТАТЫ ПОВЕРКИ</t>
  </si>
  <si>
    <t>1. Внешний  осмотр (2.7.1): соответствует.</t>
  </si>
  <si>
    <t>2. Опробование (2.7.2):  соответствует.</t>
  </si>
  <si>
    <t>2.1 Проверка герметичности (2.7.2.1): соответствует.</t>
  </si>
  <si>
    <t xml:space="preserve">3. Определение относительной погрешности (2.7.3) </t>
  </si>
  <si>
    <t>Режим измерений</t>
  </si>
  <si>
    <t>Результаты измерений</t>
  </si>
  <si>
    <t>Класс счетчика</t>
  </si>
  <si>
    <r>
      <rPr>
        <sz val="9"/>
        <color theme="1"/>
        <rFont val="Times New Roman"/>
        <charset val="204"/>
      </rPr>
      <t>Расход, м</t>
    </r>
    <r>
      <rPr>
        <vertAlign val="superscript"/>
        <sz val="9"/>
        <color theme="1"/>
        <rFont val="Times New Roman"/>
        <charset val="204"/>
      </rPr>
      <t>3</t>
    </r>
    <r>
      <rPr>
        <sz val="9"/>
        <color theme="1"/>
        <rFont val="Times New Roman"/>
        <charset val="204"/>
      </rPr>
      <t xml:space="preserve">/ч </t>
    </r>
  </si>
  <si>
    <r>
      <rPr>
        <sz val="9"/>
        <color theme="1"/>
        <rFont val="Times New Roman"/>
        <charset val="204"/>
      </rPr>
      <t>V воды счёт., м</t>
    </r>
    <r>
      <rPr>
        <vertAlign val="superscript"/>
        <sz val="9"/>
        <color theme="1"/>
        <rFont val="Times New Roman"/>
        <charset val="204"/>
      </rPr>
      <t>3</t>
    </r>
  </si>
  <si>
    <r>
      <rPr>
        <sz val="9"/>
        <color theme="1"/>
        <rFont val="Times New Roman"/>
        <charset val="204"/>
      </rPr>
      <t>Vсчет, м</t>
    </r>
    <r>
      <rPr>
        <vertAlign val="superscript"/>
        <sz val="9"/>
        <color theme="1"/>
        <rFont val="Times New Roman"/>
        <charset val="204"/>
      </rPr>
      <t>3</t>
    </r>
  </si>
  <si>
    <r>
      <rPr>
        <sz val="9"/>
        <color theme="1"/>
        <rFont val="Times New Roman"/>
        <charset val="204"/>
      </rPr>
      <t>Vэтал, м</t>
    </r>
    <r>
      <rPr>
        <vertAlign val="superscript"/>
        <sz val="9"/>
        <color theme="1"/>
        <rFont val="Times New Roman"/>
        <charset val="204"/>
      </rPr>
      <t>3</t>
    </r>
  </si>
  <si>
    <t>δ, %</t>
  </si>
  <si>
    <t>δдоп, %</t>
  </si>
  <si>
    <t>начало измерений</t>
  </si>
  <si>
    <t>конец измерений</t>
  </si>
  <si>
    <r>
      <rPr>
        <sz val="9"/>
        <color theme="1"/>
        <rFont val="Times New Roman"/>
        <charset val="204"/>
      </rPr>
      <t>Измерения на минимальном расходе Q</t>
    </r>
    <r>
      <rPr>
        <vertAlign val="subscript"/>
        <sz val="9"/>
        <color theme="1"/>
        <rFont val="Times New Roman"/>
        <charset val="204"/>
      </rPr>
      <t>наим</t>
    </r>
    <r>
      <rPr>
        <sz val="9"/>
        <color theme="1"/>
        <rFont val="Times New Roman"/>
        <charset val="204"/>
      </rPr>
      <t xml:space="preserve">, равном 
(60 + 6) л/ч (класс А) 
(30 + 3) л/ч (класс В) 
</t>
    </r>
  </si>
  <si>
    <t>В</t>
  </si>
  <si>
    <t>±</t>
  </si>
  <si>
    <r>
      <rPr>
        <sz val="9"/>
        <color theme="1"/>
        <rFont val="Times New Roman"/>
        <charset val="204"/>
      </rPr>
      <t>Измерения на  расходе 1,1</t>
    </r>
    <r>
      <rPr>
        <vertAlign val="subscript"/>
        <sz val="9"/>
        <color theme="1"/>
        <rFont val="Times New Roman"/>
        <charset val="204"/>
      </rPr>
      <t>*</t>
    </r>
    <r>
      <rPr>
        <sz val="9"/>
        <color theme="1"/>
        <rFont val="Times New Roman"/>
        <charset val="204"/>
      </rPr>
      <t>Q</t>
    </r>
    <r>
      <rPr>
        <vertAlign val="subscript"/>
        <sz val="9"/>
        <color theme="1"/>
        <rFont val="Times New Roman"/>
        <charset val="204"/>
      </rPr>
      <t>п</t>
    </r>
    <r>
      <rPr>
        <sz val="9"/>
        <color theme="1"/>
        <rFont val="Times New Roman"/>
        <charset val="204"/>
      </rPr>
      <t xml:space="preserve">, равном 
(165 </t>
    </r>
    <r>
      <rPr>
        <sz val="9"/>
        <color indexed="8"/>
        <rFont val="Calibri"/>
        <charset val="204"/>
      </rPr>
      <t>±</t>
    </r>
    <r>
      <rPr>
        <sz val="9"/>
        <color indexed="8"/>
        <rFont val="Times New Roman"/>
        <charset val="204"/>
      </rPr>
      <t xml:space="preserve"> 16,5) л/ч (класс А) 
(132 ± 13,2) л/ч (класс В) 
</t>
    </r>
  </si>
  <si>
    <r>
      <rPr>
        <sz val="9"/>
        <color theme="1"/>
        <rFont val="Times New Roman"/>
        <charset val="204"/>
      </rPr>
      <t>Измерения на расходе Q</t>
    </r>
    <r>
      <rPr>
        <vertAlign val="subscript"/>
        <sz val="9"/>
        <color theme="1"/>
        <rFont val="Times New Roman"/>
        <charset val="204"/>
      </rPr>
      <t>наиб</t>
    </r>
    <r>
      <rPr>
        <sz val="9"/>
        <color theme="1"/>
        <rFont val="Times New Roman"/>
        <charset val="204"/>
      </rPr>
      <t xml:space="preserve"> , л/ч 
</t>
    </r>
  </si>
  <si>
    <t>ЗАКЛЮЧЕНИЕ</t>
  </si>
  <si>
    <t>На основании результатов периодической поверки СИ соответствует установленным в описании типа метрологическим требованиям и пригодно к применению.</t>
  </si>
  <si>
    <t>Поверитель</t>
  </si>
  <si>
    <t>Дата поверки</t>
  </si>
  <si>
    <t>(подпись)</t>
  </si>
  <si>
    <t>УВС-15Х</t>
  </si>
  <si>
    <t>УПСЖ 3ПМ, № 043</t>
  </si>
  <si>
    <t>40391.09.3Р.00233424</t>
  </si>
  <si>
    <t>Протокол №</t>
  </si>
  <si>
    <t>00204</t>
  </si>
  <si>
    <t>УПСЖ 3ПМ, №039</t>
  </si>
  <si>
    <t>40391.09.3Р.00233422</t>
  </si>
  <si>
    <t>Год изготовления</t>
  </si>
  <si>
    <t>Номер</t>
  </si>
  <si>
    <t>120091786</t>
  </si>
  <si>
    <t>УПСЖ 3ПМ, №144</t>
  </si>
  <si>
    <t>40391.09.3Р.00233425</t>
  </si>
  <si>
    <t>Суслопаров (Коробов)</t>
  </si>
  <si>
    <r>
      <rPr>
        <b/>
        <sz val="11"/>
        <color rgb="FF3F3F3F"/>
        <rFont val="Calibri"/>
        <charset val="204"/>
        <scheme val="minor"/>
      </rPr>
      <t>Показания на начало поверки, м</t>
    </r>
    <r>
      <rPr>
        <b/>
        <vertAlign val="superscript"/>
        <sz val="11"/>
        <color rgb="FF3F3F3F"/>
        <rFont val="Calibri"/>
        <charset val="204"/>
        <scheme val="minor"/>
      </rPr>
      <t>3</t>
    </r>
  </si>
  <si>
    <t>00574,771</t>
  </si>
  <si>
    <t>Собственник</t>
  </si>
  <si>
    <t>Частное лицо</t>
  </si>
  <si>
    <t>УПСЖ-3П, №00041</t>
  </si>
  <si>
    <t>32213.06.3Р.00233420</t>
  </si>
  <si>
    <t>Елькин</t>
  </si>
  <si>
    <t>Адрес</t>
  </si>
  <si>
    <t>Кировская обл.п.Мурыгино,Ул.Красных курсантов д.1 кв.29</t>
  </si>
  <si>
    <t>Эталон</t>
  </si>
  <si>
    <t>УПСЖ-3П, №00124</t>
  </si>
  <si>
    <t>32213.06.3Р.00233421</t>
  </si>
  <si>
    <t>Ваганов, Дюпин (Береснев)</t>
  </si>
  <si>
    <t>Таб номер поверителя</t>
  </si>
  <si>
    <t>02</t>
  </si>
  <si>
    <t>Стариков С.В.</t>
  </si>
  <si>
    <t>УПСЖ 5П №2350 72850.18.3Р.00701885</t>
  </si>
  <si>
    <t>УПСЖ-3ПМ, № 271</t>
  </si>
  <si>
    <t>40391.09.3Р.37591</t>
  </si>
  <si>
    <t xml:space="preserve">Зуев </t>
  </si>
  <si>
    <t>Дата</t>
  </si>
  <si>
    <t xml:space="preserve">Температура воздуха °С:  </t>
  </si>
  <si>
    <t xml:space="preserve">5-50 </t>
  </si>
  <si>
    <t>влажность воздуха  %:</t>
  </si>
  <si>
    <t>30-95</t>
  </si>
  <si>
    <t>атмосферное давление, кПа:</t>
  </si>
  <si>
    <t>630-795</t>
  </si>
  <si>
    <t>t пов-й жидкости в начале поверки, °С:</t>
  </si>
  <si>
    <t>5-40 для хв  и 40-90 для гв 5-90 для универсальных</t>
  </si>
  <si>
    <t>t пов-й жидкости в конце поверки,  °С:</t>
  </si>
  <si>
    <t>СЕГОДНЯ:</t>
  </si>
  <si>
    <t>тип</t>
  </si>
  <si>
    <t>мп</t>
  </si>
  <si>
    <t>min</t>
  </si>
  <si>
    <t>перех А</t>
  </si>
  <si>
    <t>перех B</t>
  </si>
  <si>
    <t>ном</t>
  </si>
  <si>
    <t>max</t>
  </si>
  <si>
    <t>порг1</t>
  </si>
  <si>
    <t>погр2</t>
  </si>
  <si>
    <t>Столбец1</t>
  </si>
  <si>
    <t>Столбец2</t>
  </si>
  <si>
    <t>Столбец3</t>
  </si>
  <si>
    <t>Столбец4</t>
  </si>
  <si>
    <t>СВК 15-3 13869-98</t>
  </si>
  <si>
    <t>МИ 1592-2015 "Рекомендация. ГСИ. Счетчики воды. Методика поверки."</t>
  </si>
  <si>
    <t>1.5.1</t>
  </si>
  <si>
    <t>1.5.2</t>
  </si>
  <si>
    <t>13869-98</t>
  </si>
  <si>
    <t>СВК15-3</t>
  </si>
  <si>
    <t>СВК 15-3 13869-02</t>
  </si>
  <si>
    <t>13869-02</t>
  </si>
  <si>
    <t>СВК 15-3 13869-03</t>
  </si>
  <si>
    <t>13869-03</t>
  </si>
  <si>
    <t>СВК 15-3-2 13869-08</t>
  </si>
  <si>
    <t>13869-08</t>
  </si>
  <si>
    <t>СВК 15-3-2</t>
  </si>
  <si>
    <t>СВК 15-3-2 13869-13</t>
  </si>
  <si>
    <t>13869-13</t>
  </si>
  <si>
    <t>СВКМ-15Х 57034-14</t>
  </si>
  <si>
    <t>57034-14</t>
  </si>
  <si>
    <t>СВКМ-15Х</t>
  </si>
  <si>
    <t>СВКМ-15У 57034-14</t>
  </si>
  <si>
    <t>СВКМ-15У</t>
  </si>
  <si>
    <t>СВК-15Х 61399-15</t>
  </si>
  <si>
    <t>61399-15</t>
  </si>
  <si>
    <t>СВК-15Х</t>
  </si>
  <si>
    <t>СВК-15Г 61399-15</t>
  </si>
  <si>
    <t>СВК-15Г</t>
  </si>
  <si>
    <t>СВ-15Г 24319-05</t>
  </si>
  <si>
    <t>24319-05</t>
  </si>
  <si>
    <t>СВ-15Г</t>
  </si>
  <si>
    <t>СВ-15Г 38760-08</t>
  </si>
  <si>
    <t>38760-08</t>
  </si>
  <si>
    <t>СВ-15Х 24319-05</t>
  </si>
  <si>
    <t>СВ-15Х</t>
  </si>
  <si>
    <t>СВ-15Х 38760-08</t>
  </si>
  <si>
    <t>СКВ-3/15 27361-04</t>
  </si>
  <si>
    <t>27361-04</t>
  </si>
  <si>
    <t>СКВ-3/15</t>
  </si>
  <si>
    <t>СГВ-15 16078-05</t>
  </si>
  <si>
    <t>16078-05</t>
  </si>
  <si>
    <t>СГВ-15</t>
  </si>
  <si>
    <t>СХВ-15 16078-05</t>
  </si>
  <si>
    <t xml:space="preserve"> 16078-05</t>
  </si>
  <si>
    <t>СХВ-15</t>
  </si>
  <si>
    <t>СХВ-15 16078-13</t>
  </si>
  <si>
    <t xml:space="preserve"> 16078-13</t>
  </si>
  <si>
    <t>ЕВ-АМ 24860-11</t>
  </si>
  <si>
    <t xml:space="preserve"> 24860-11</t>
  </si>
  <si>
    <t xml:space="preserve">ЕВ-АМ </t>
  </si>
  <si>
    <t>ПУЛЬС 57032-14</t>
  </si>
  <si>
    <t xml:space="preserve"> 57032-14</t>
  </si>
  <si>
    <t xml:space="preserve">ПУЛЬС </t>
  </si>
  <si>
    <t>WFW2 54418-13</t>
  </si>
  <si>
    <t>54418-13</t>
  </si>
  <si>
    <t>WFW2</t>
  </si>
  <si>
    <t>WFK2 54418-13</t>
  </si>
  <si>
    <t>WFK2</t>
  </si>
  <si>
    <t>VLF-R 26382-07</t>
  </si>
  <si>
    <t>26382-07</t>
  </si>
  <si>
    <t>VLF-R</t>
  </si>
  <si>
    <t>VLF-U 58362-14</t>
  </si>
  <si>
    <t>«Счетчики холодной и горячей воды
крыльчатые VLF торговой марки VALTEC. Методика поверки» МП-2550-0241-2014</t>
  </si>
  <si>
    <t>58362-14</t>
  </si>
  <si>
    <t>VLF-U</t>
  </si>
  <si>
    <t>ОХТА 47153-11</t>
  </si>
  <si>
    <t>«Счетчики воды крыльчатые ОХТА.
Методика поверки» МП 2550-0159-2011</t>
  </si>
  <si>
    <t>47153-11</t>
  </si>
  <si>
    <t>ОХТА</t>
  </si>
  <si>
    <t>ГОСТ 8.156-83 " ГСИ Счетчики холодной воды.Методы и средства поверки"</t>
  </si>
  <si>
    <t>47204-11</t>
  </si>
  <si>
    <t>ЭКО-15 53352-13</t>
  </si>
  <si>
    <t>53352-13</t>
  </si>
  <si>
    <t>ЭКО-15</t>
  </si>
  <si>
    <t>ЭКО-15 63564-16</t>
  </si>
  <si>
    <t>63564-16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</si>
</sst>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dd\.mm\.yyyy"/>
    <numFmt numFmtId="169" formatCode="0.000"/>
    <numFmt numFmtId="170" formatCode="0.0"/>
    <numFmt numFmtId="171" formatCode="0.0000"/>
    <numFmt numFmtId="172" formatCode="[$-F800]dddd\,\ mmmm\ dd\,\ yyyy"/>
  </numFmts>
  <fonts count="44" x14ac:knownFonts="1">
    <font>
      <sz val="11"/>
      <color theme="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indexed="63"/>
      <name val="Calibri"/>
      <charset val="204"/>
    </font>
    <font>
      <b/>
      <sz val="12"/>
      <color rgb="FF3F3F3F"/>
      <name val="Calibri"/>
      <charset val="204"/>
      <scheme val="minor"/>
    </font>
    <font>
      <b/>
      <sz val="14"/>
      <color theme="4" tint="-0.249977111117893"/>
      <name val="Calibri"/>
      <charset val="204"/>
      <scheme val="minor"/>
    </font>
    <font>
      <sz val="11"/>
      <name val="Calibri"/>
      <charset val="204"/>
      <scheme val="minor"/>
    </font>
    <font>
      <b/>
      <sz val="16"/>
      <color theme="4" tint="-0.249977111117893"/>
      <name val="Calibri"/>
      <charset val="204"/>
      <scheme val="minor"/>
    </font>
    <font>
      <b/>
      <sz val="16"/>
      <color rgb="FFFF0000"/>
      <name val="Calibri"/>
      <charset val="204"/>
      <scheme val="minor"/>
    </font>
    <font>
      <sz val="8"/>
      <color theme="1"/>
      <name val="Times New Roman"/>
      <charset val="204"/>
    </font>
    <font>
      <b/>
      <sz val="8"/>
      <color theme="0"/>
      <name val="Times New Roman"/>
      <charset val="204"/>
    </font>
    <font>
      <sz val="8"/>
      <name val="Times New Roman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b/>
      <sz val="12"/>
      <color theme="1"/>
      <name val="Times New Roman"/>
      <charset val="204"/>
    </font>
    <font>
      <b/>
      <sz val="11"/>
      <color theme="1"/>
      <name val="Times New Roman"/>
      <charset val="204"/>
    </font>
    <font>
      <b/>
      <sz val="16"/>
      <color indexed="8"/>
      <name val="Times New Roman"/>
      <charset val="204"/>
    </font>
    <font>
      <b/>
      <sz val="12"/>
      <color indexed="8"/>
      <name val="Times New Roman"/>
      <charset val="204"/>
    </font>
    <font>
      <sz val="11"/>
      <color theme="1"/>
      <name val="Times New Roman"/>
      <charset val="204"/>
    </font>
    <font>
      <sz val="12"/>
      <color indexed="8"/>
      <name val="Times New Roman"/>
      <charset val="204"/>
    </font>
    <font>
      <sz val="12"/>
      <color theme="1"/>
      <name val="Times New Roman"/>
      <charset val="204"/>
    </font>
    <font>
      <sz val="12"/>
      <name val="Times New Roman"/>
      <charset val="204"/>
    </font>
    <font>
      <sz val="10"/>
      <name val="Times New Roman"/>
      <charset val="204"/>
    </font>
    <font>
      <sz val="10"/>
      <color theme="1"/>
      <name val="Calibri"/>
      <charset val="204"/>
      <scheme val="minor"/>
    </font>
    <font>
      <sz val="12"/>
      <color indexed="8"/>
      <name val="Calibri"/>
      <charset val="204"/>
    </font>
    <font>
      <sz val="10"/>
      <color indexed="8"/>
      <name val="Times New Roman"/>
      <charset val="204"/>
    </font>
    <font>
      <sz val="10"/>
      <color theme="1"/>
      <name val="Times New Roman"/>
      <charset val="204"/>
    </font>
    <font>
      <sz val="9"/>
      <color theme="1"/>
      <name val="Times New Roman"/>
      <charset val="204"/>
    </font>
    <font>
      <sz val="9"/>
      <color theme="1"/>
      <name val="Calibri"/>
      <charset val="204"/>
      <scheme val="minor"/>
    </font>
    <font>
      <sz val="9"/>
      <color indexed="8"/>
      <name val="Times New Roman"/>
      <charset val="204"/>
    </font>
    <font>
      <sz val="11"/>
      <name val="Times New Roman"/>
      <charset val="204"/>
    </font>
    <font>
      <sz val="9"/>
      <name val="Times New Roman"/>
      <charset val="204"/>
    </font>
    <font>
      <sz val="8"/>
      <color indexed="8"/>
      <name val="Times New Roman"/>
      <charset val="204"/>
    </font>
    <font>
      <u/>
      <sz val="11"/>
      <color theme="1"/>
      <name val="Times New Roman"/>
      <charset val="204"/>
    </font>
    <font>
      <b/>
      <vertAlign val="superscript"/>
      <sz val="11"/>
      <color rgb="FF3F3F3F"/>
      <name val="Calibri"/>
      <charset val="204"/>
      <scheme val="minor"/>
    </font>
    <font>
      <vertAlign val="superscript"/>
      <sz val="9"/>
      <color theme="1"/>
      <name val="Times New Roman"/>
      <charset val="204"/>
    </font>
    <font>
      <vertAlign val="subscript"/>
      <sz val="9"/>
      <color theme="1"/>
      <name val="Times New Roman"/>
      <charset val="204"/>
    </font>
    <font>
      <sz val="9"/>
      <color indexed="8"/>
      <name val="Calibri"/>
      <charset val="204"/>
    </font>
    <font>
      <b/>
      <sz val="20"/>
      <color rgb="FFFF9900"/>
      <name val="Calibri"/>
      <family val="2"/>
      <charset val="204"/>
    </font>
    <font>
      <b/>
      <sz val="20"/>
      <color rgb="FFFF0000"/>
      <name val="Calibri"/>
      <family val="2"/>
      <charset val="204"/>
    </font>
    <font>
      <b/>
      <sz val="14"/>
      <color rgb="FF339966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8" borderId="20" applyNumberFormat="0" applyAlignment="0" applyProtection="0"/>
  </cellStyleXfs>
  <cellXfs count="2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1" xfId="1" applyFill="1" applyBorder="1"/>
    <xf numFmtId="0" fontId="2" fillId="3" borderId="1" xfId="0" applyFont="1" applyFill="1" applyBorder="1"/>
    <xf numFmtId="0" fontId="1" fillId="0" borderId="0" xfId="1" applyFill="1" applyBorder="1" applyAlignment="1"/>
    <xf numFmtId="0" fontId="3" fillId="0" borderId="0" xfId="0" applyFont="1"/>
    <xf numFmtId="0" fontId="3" fillId="0" borderId="0" xfId="1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168" fontId="2" fillId="4" borderId="1" xfId="0" applyNumberFormat="1" applyFont="1" applyFill="1" applyBorder="1" applyAlignment="1">
      <alignment horizontal="left"/>
    </xf>
    <xf numFmtId="0" fontId="5" fillId="2" borderId="1" xfId="1" applyFont="1" applyFill="1" applyBorder="1"/>
    <xf numFmtId="49" fontId="6" fillId="0" borderId="0" xfId="1" applyNumberFormat="1" applyFont="1" applyFill="1" applyBorder="1" applyAlignment="1"/>
    <xf numFmtId="49" fontId="1" fillId="0" borderId="0" xfId="1" applyNumberFormat="1" applyFill="1" applyBorder="1" applyAlignment="1"/>
    <xf numFmtId="0" fontId="2" fillId="3" borderId="2" xfId="0" applyFont="1" applyFill="1" applyBorder="1" applyAlignment="1">
      <alignment horizontal="left"/>
    </xf>
    <xf numFmtId="0" fontId="5" fillId="2" borderId="3" xfId="1" applyFont="1" applyFill="1" applyBorder="1"/>
    <xf numFmtId="0" fontId="2" fillId="3" borderId="4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5" borderId="5" xfId="0" applyFont="1" applyFill="1" applyBorder="1" applyAlignment="1"/>
    <xf numFmtId="168" fontId="8" fillId="2" borderId="3" xfId="0" applyNumberFormat="1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6" xfId="0" applyFont="1" applyFill="1" applyBorder="1"/>
    <xf numFmtId="0" fontId="0" fillId="0" borderId="6" xfId="0" applyBorder="1"/>
    <xf numFmtId="0" fontId="0" fillId="0" borderId="0" xfId="0" applyFill="1"/>
    <xf numFmtId="0" fontId="9" fillId="0" borderId="7" xfId="0" applyFont="1" applyFill="1" applyBorder="1"/>
    <xf numFmtId="0" fontId="0" fillId="0" borderId="0" xfId="0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/>
    <xf numFmtId="168" fontId="11" fillId="0" borderId="0" xfId="0" applyNumberFormat="1" applyFont="1" applyAlignment="1">
      <alignment horizontal="left"/>
    </xf>
    <xf numFmtId="0" fontId="12" fillId="6" borderId="8" xfId="0" applyFont="1" applyFill="1" applyBorder="1"/>
    <xf numFmtId="0" fontId="12" fillId="6" borderId="9" xfId="0" applyFont="1" applyFill="1" applyBorder="1" applyAlignment="1">
      <alignment horizontal="left"/>
    </xf>
    <xf numFmtId="0" fontId="12" fillId="6" borderId="9" xfId="0" applyFont="1" applyFill="1" applyBorder="1"/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0" borderId="2" xfId="0" applyFont="1" applyBorder="1" applyAlignment="1">
      <alignment vertical="center" wrapText="1"/>
    </xf>
    <xf numFmtId="0" fontId="11" fillId="0" borderId="2" xfId="0" applyFont="1" applyBorder="1"/>
    <xf numFmtId="0" fontId="14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0" fontId="4" fillId="6" borderId="9" xfId="0" applyFont="1" applyFill="1" applyBorder="1" applyAlignment="1">
      <alignment horizontal="right"/>
    </xf>
    <xf numFmtId="0" fontId="4" fillId="6" borderId="10" xfId="0" applyFont="1" applyFill="1" applyBorder="1"/>
    <xf numFmtId="0" fontId="14" fillId="0" borderId="11" xfId="0" applyFont="1" applyBorder="1" applyAlignment="1">
      <alignment vertical="center"/>
    </xf>
    <xf numFmtId="49" fontId="11" fillId="0" borderId="1" xfId="0" applyNumberFormat="1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0" fontId="13" fillId="7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3" fillId="0" borderId="2" xfId="0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center"/>
    </xf>
    <xf numFmtId="0" fontId="13" fillId="0" borderId="1" xfId="0" applyFont="1" applyFill="1" applyBorder="1" applyAlignment="1">
      <alignment vertical="center" wrapText="1"/>
    </xf>
    <xf numFmtId="0" fontId="13" fillId="7" borderId="1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2" fillId="0" borderId="0" xfId="0" applyFont="1" applyAlignment="1">
      <alignment horizontal="center"/>
    </xf>
    <xf numFmtId="0" fontId="21" fillId="0" borderId="0" xfId="0" applyFont="1"/>
    <xf numFmtId="0" fontId="24" fillId="0" borderId="0" xfId="0" applyFont="1" applyAlignment="1">
      <alignment horizontal="center"/>
    </xf>
    <xf numFmtId="0" fontId="0" fillId="0" borderId="11" xfId="0" applyBorder="1"/>
    <xf numFmtId="0" fontId="24" fillId="0" borderId="0" xfId="0" applyFont="1" applyBorder="1" applyAlignment="1">
      <alignment horizontal="center"/>
    </xf>
    <xf numFmtId="0" fontId="27" fillId="0" borderId="0" xfId="0" applyFont="1" applyAlignment="1"/>
    <xf numFmtId="0" fontId="24" fillId="0" borderId="0" xfId="0" applyFont="1" applyAlignment="1"/>
    <xf numFmtId="0" fontId="0" fillId="0" borderId="0" xfId="0" applyAlignment="1"/>
    <xf numFmtId="0" fontId="31" fillId="0" borderId="0" xfId="0" applyFont="1" applyBorder="1" applyAlignment="1">
      <alignment vertical="center"/>
    </xf>
    <xf numFmtId="0" fontId="21" fillId="0" borderId="0" xfId="0" applyFont="1" applyBorder="1" applyAlignment="1"/>
    <xf numFmtId="49" fontId="22" fillId="0" borderId="0" xfId="0" applyNumberFormat="1" applyFont="1" applyBorder="1" applyAlignment="1"/>
    <xf numFmtId="0" fontId="22" fillId="0" borderId="0" xfId="0" applyFont="1" applyBorder="1" applyAlignment="1"/>
    <xf numFmtId="0" fontId="3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right"/>
    </xf>
    <xf numFmtId="0" fontId="20" fillId="0" borderId="0" xfId="0" applyFont="1" applyAlignment="1"/>
    <xf numFmtId="0" fontId="33" fillId="0" borderId="0" xfId="0" applyFont="1" applyBorder="1" applyAlignment="1">
      <alignment horizontal="center"/>
    </xf>
    <xf numFmtId="0" fontId="27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31" fillId="0" borderId="0" xfId="0" applyFont="1" applyBorder="1"/>
    <xf numFmtId="0" fontId="34" fillId="0" borderId="0" xfId="0" applyFont="1" applyBorder="1" applyAlignment="1">
      <alignment vertical="center" wrapText="1"/>
    </xf>
    <xf numFmtId="0" fontId="22" fillId="0" borderId="0" xfId="0" applyFont="1"/>
    <xf numFmtId="0" fontId="3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15" xfId="0" applyFont="1" applyBorder="1" applyAlignment="1">
      <alignment vertical="center"/>
    </xf>
    <xf numFmtId="0" fontId="26" fillId="0" borderId="16" xfId="0" applyFont="1" applyBorder="1" applyAlignment="1"/>
    <xf numFmtId="0" fontId="26" fillId="0" borderId="19" xfId="0" applyFont="1" applyBorder="1" applyAlignment="1"/>
    <xf numFmtId="0" fontId="25" fillId="0" borderId="15" xfId="0" applyFont="1" applyBorder="1" applyAlignment="1">
      <alignment horizontal="center" wrapText="1"/>
    </xf>
    <xf numFmtId="0" fontId="26" fillId="0" borderId="16" xfId="0" applyFont="1" applyBorder="1"/>
    <xf numFmtId="0" fontId="26" fillId="0" borderId="19" xfId="0" applyFont="1" applyBorder="1"/>
    <xf numFmtId="0" fontId="34" fillId="0" borderId="0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center"/>
    </xf>
    <xf numFmtId="170" fontId="25" fillId="0" borderId="15" xfId="0" applyNumberFormat="1" applyFont="1" applyBorder="1" applyAlignment="1">
      <alignment horizontal="center"/>
    </xf>
    <xf numFmtId="170" fontId="26" fillId="0" borderId="16" xfId="0" applyNumberFormat="1" applyFont="1" applyBorder="1"/>
    <xf numFmtId="170" fontId="26" fillId="0" borderId="19" xfId="0" applyNumberFormat="1" applyFont="1" applyBorder="1"/>
    <xf numFmtId="0" fontId="34" fillId="0" borderId="0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169" fontId="32" fillId="0" borderId="15" xfId="0" applyNumberFormat="1" applyFont="1" applyBorder="1" applyAlignment="1">
      <alignment horizontal="center" vertical="center"/>
    </xf>
    <xf numFmtId="169" fontId="32" fillId="0" borderId="16" xfId="0" applyNumberFormat="1" applyFont="1" applyBorder="1" applyAlignment="1">
      <alignment horizontal="center" vertical="center"/>
    </xf>
    <xf numFmtId="169" fontId="32" fillId="0" borderId="19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71" fontId="32" fillId="0" borderId="15" xfId="0" applyNumberFormat="1" applyFont="1" applyBorder="1" applyAlignment="1">
      <alignment horizontal="center" vertical="center"/>
    </xf>
    <xf numFmtId="171" fontId="32" fillId="0" borderId="16" xfId="0" applyNumberFormat="1" applyFont="1" applyBorder="1" applyAlignment="1">
      <alignment horizontal="center" vertical="center"/>
    </xf>
    <xf numFmtId="171" fontId="32" fillId="0" borderId="19" xfId="0" applyNumberFormat="1" applyFont="1" applyBorder="1" applyAlignment="1">
      <alignment horizontal="center" vertical="center"/>
    </xf>
    <xf numFmtId="170" fontId="32" fillId="0" borderId="15" xfId="0" applyNumberFormat="1" applyFont="1" applyBorder="1" applyAlignment="1">
      <alignment horizontal="center" vertical="center"/>
    </xf>
    <xf numFmtId="170" fontId="32" fillId="0" borderId="16" xfId="0" applyNumberFormat="1" applyFont="1" applyBorder="1" applyAlignment="1">
      <alignment horizontal="center" vertical="center"/>
    </xf>
    <xf numFmtId="170" fontId="32" fillId="0" borderId="19" xfId="0" applyNumberFormat="1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1" fillId="0" borderId="16" xfId="0" applyFont="1" applyBorder="1"/>
    <xf numFmtId="0" fontId="31" fillId="0" borderId="19" xfId="0" applyFont="1" applyBorder="1"/>
    <xf numFmtId="0" fontId="31" fillId="0" borderId="15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169" fontId="31" fillId="0" borderId="15" xfId="0" applyNumberFormat="1" applyFont="1" applyBorder="1" applyAlignment="1">
      <alignment horizontal="center"/>
    </xf>
    <xf numFmtId="169" fontId="31" fillId="0" borderId="16" xfId="0" applyNumberFormat="1" applyFont="1" applyBorder="1" applyAlignment="1">
      <alignment horizontal="center"/>
    </xf>
    <xf numFmtId="169" fontId="31" fillId="0" borderId="19" xfId="0" applyNumberFormat="1" applyFont="1" applyBorder="1" applyAlignment="1">
      <alignment horizontal="center"/>
    </xf>
    <xf numFmtId="169" fontId="31" fillId="0" borderId="16" xfId="0" applyNumberFormat="1" applyFont="1" applyBorder="1" applyAlignment="1">
      <alignment horizontal="center" vertical="center"/>
    </xf>
    <xf numFmtId="169" fontId="31" fillId="0" borderId="19" xfId="0" applyNumberFormat="1" applyFont="1" applyBorder="1" applyAlignment="1">
      <alignment horizontal="center" vertical="center"/>
    </xf>
    <xf numFmtId="171" fontId="31" fillId="0" borderId="16" xfId="0" applyNumberFormat="1" applyFont="1" applyBorder="1" applyAlignment="1">
      <alignment horizontal="center" vertical="center"/>
    </xf>
    <xf numFmtId="171" fontId="31" fillId="0" borderId="19" xfId="0" applyNumberFormat="1" applyFont="1" applyBorder="1" applyAlignment="1">
      <alignment horizontal="center" vertical="center"/>
    </xf>
    <xf numFmtId="170" fontId="31" fillId="0" borderId="16" xfId="0" applyNumberFormat="1" applyFont="1" applyBorder="1" applyAlignment="1"/>
    <xf numFmtId="170" fontId="31" fillId="0" borderId="19" xfId="0" applyNumberFormat="1" applyFont="1" applyBorder="1" applyAlignment="1"/>
    <xf numFmtId="0" fontId="32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169" fontId="31" fillId="0" borderId="15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/>
    </xf>
    <xf numFmtId="172" fontId="21" fillId="0" borderId="0" xfId="0" applyNumberFormat="1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172" fontId="36" fillId="0" borderId="0" xfId="0" applyNumberFormat="1" applyFont="1" applyBorder="1" applyAlignment="1">
      <alignment horizontal="left"/>
    </xf>
    <xf numFmtId="0" fontId="32" fillId="0" borderId="13" xfId="0" applyFont="1" applyBorder="1" applyAlignment="1">
      <alignment horizontal="right" vertical="center"/>
    </xf>
    <xf numFmtId="0" fontId="31" fillId="0" borderId="14" xfId="0" applyFont="1" applyBorder="1"/>
    <xf numFmtId="0" fontId="31" fillId="0" borderId="3" xfId="0" applyFont="1" applyBorder="1"/>
    <xf numFmtId="0" fontId="31" fillId="0" borderId="0" xfId="0" applyFont="1"/>
    <xf numFmtId="0" fontId="31" fillId="0" borderId="10" xfId="0" applyFont="1" applyBorder="1"/>
    <xf numFmtId="0" fontId="31" fillId="0" borderId="11" xfId="0" applyFont="1" applyBorder="1"/>
    <xf numFmtId="0" fontId="32" fillId="0" borderId="14" xfId="0" applyFont="1" applyBorder="1" applyAlignment="1">
      <alignment horizontal="left" vertical="center"/>
    </xf>
    <xf numFmtId="0" fontId="31" fillId="0" borderId="17" xfId="0" applyFont="1" applyBorder="1"/>
    <xf numFmtId="0" fontId="31" fillId="0" borderId="18" xfId="0" applyFont="1" applyBorder="1"/>
    <xf numFmtId="0" fontId="31" fillId="0" borderId="8" xfId="0" applyFont="1" applyBorder="1"/>
    <xf numFmtId="0" fontId="33" fillId="0" borderId="13" xfId="0" applyFont="1" applyBorder="1" applyAlignment="1">
      <alignment horizontal="center" wrapText="1"/>
    </xf>
    <xf numFmtId="0" fontId="0" fillId="0" borderId="14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30" fillId="0" borderId="13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2" fillId="0" borderId="0" xfId="0" applyFont="1" applyAlignment="1">
      <alignment wrapText="1"/>
    </xf>
    <xf numFmtId="0" fontId="0" fillId="0" borderId="0" xfId="0" applyAlignment="1">
      <alignment wrapText="1"/>
    </xf>
    <xf numFmtId="0" fontId="30" fillId="0" borderId="13" xfId="0" applyFont="1" applyBorder="1" applyAlignment="1">
      <alignment horizontal="left" vertical="center" wrapText="1"/>
    </xf>
    <xf numFmtId="0" fontId="31" fillId="0" borderId="14" xfId="0" applyFont="1" applyBorder="1" applyAlignment="1">
      <alignment vertical="center"/>
    </xf>
    <xf numFmtId="0" fontId="31" fillId="0" borderId="17" xfId="0" applyFont="1" applyBorder="1" applyAlignment="1">
      <alignment vertical="center"/>
    </xf>
    <xf numFmtId="0" fontId="31" fillId="0" borderId="3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8" xfId="0" applyFont="1" applyBorder="1" applyAlignment="1">
      <alignment vertical="center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30" fillId="0" borderId="1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1" fillId="0" borderId="0" xfId="0" applyFont="1" applyBorder="1"/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4" fillId="3" borderId="0" xfId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6" fillId="0" borderId="0" xfId="0" applyFont="1" applyBorder="1" applyAlignment="1">
      <alignment horizontal="center"/>
    </xf>
  </cellXfs>
  <cellStyles count="2">
    <cellStyle name="Вывод" xfId="1" builtinId="21"/>
    <cellStyle name="Обычный" xfId="0" builtinId="0"/>
  </cellStyles>
  <dxfs count="15">
    <dxf>
      <font>
        <b val="0"/>
        <i val="0"/>
        <strike val="0"/>
        <u val="none"/>
        <sz val="8"/>
        <color auto="1"/>
        <name val="Times New Roman"/>
        <scheme val="none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numFmt numFmtId="30" formatCode="@"/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numFmt numFmtId="30" formatCode="@"/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numFmt numFmtId="30" formatCode="@"/>
      <alignment horizontal="righ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theme="1"/>
        <name val="Times New Roman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auto="1"/>
        <name val="Times New Roman"/>
        <scheme val="none"/>
      </font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8"/>
        <color auto="1"/>
        <name val="Times New Roman"/>
        <scheme val="none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3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16</xdr:row>
          <xdr:rowOff>22860</xdr:rowOff>
        </xdr:from>
        <xdr:to>
          <xdr:col>1</xdr:col>
          <xdr:colOff>2186940</xdr:colOff>
          <xdr:row>17</xdr:row>
          <xdr:rowOff>91440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FF9900"/>
                  </a:solidFill>
                  <a:latin typeface="Calibri"/>
                  <a:cs typeface="Calibri"/>
                </a:rPr>
                <a:t>Сохранить - Выйти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14</xdr:row>
          <xdr:rowOff>7620</xdr:rowOff>
        </xdr:from>
        <xdr:to>
          <xdr:col>1</xdr:col>
          <xdr:colOff>2186940</xdr:colOff>
          <xdr:row>16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ru-RU" sz="2000" b="1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18</xdr:row>
          <xdr:rowOff>7620</xdr:rowOff>
        </xdr:from>
        <xdr:to>
          <xdr:col>1</xdr:col>
          <xdr:colOff>2186940</xdr:colOff>
          <xdr:row>20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400" b="1" i="0" u="none" strike="noStrike" baseline="0">
                  <a:solidFill>
                    <a:srgbClr val="339966"/>
                  </a:solidFill>
                  <a:latin typeface="Calibri"/>
                  <a:cs typeface="Calibri"/>
                </a:rPr>
                <a:t>Сохранить - Напечатать - Выйти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K52:W79" totalsRowShown="0">
  <autoFilter ref="K52:W79" xr:uid="{00000000-0009-0000-0100-000002000000}"/>
  <tableColumns count="13">
    <tableColumn id="1" xr3:uid="{00000000-0010-0000-0000-000001000000}" name="тип" dataDxfId="12"/>
    <tableColumn id="2" xr3:uid="{00000000-0010-0000-0000-000002000000}" name="мп" dataDxfId="11"/>
    <tableColumn id="3" xr3:uid="{00000000-0010-0000-0000-000003000000}" name="min" dataDxfId="10"/>
    <tableColumn id="4" xr3:uid="{00000000-0010-0000-0000-000004000000}" name="перех А" dataDxfId="9"/>
    <tableColumn id="5" xr3:uid="{00000000-0010-0000-0000-000005000000}" name="перех B" dataDxfId="8"/>
    <tableColumn id="6" xr3:uid="{00000000-0010-0000-0000-000006000000}" name="ном" dataDxfId="7"/>
    <tableColumn id="7" xr3:uid="{00000000-0010-0000-0000-000007000000}" name="max" dataDxfId="6"/>
    <tableColumn id="8" xr3:uid="{00000000-0010-0000-0000-000008000000}" name="порг1" dataDxfId="5"/>
    <tableColumn id="9" xr3:uid="{00000000-0010-0000-0000-000009000000}" name="погр2" dataDxfId="4"/>
    <tableColumn id="10" xr3:uid="{00000000-0010-0000-0000-00000A000000}" name="Столбец1" dataDxfId="3"/>
    <tableColumn id="11" xr3:uid="{00000000-0010-0000-0000-00000B000000}" name="Столбец2" dataDxfId="2"/>
    <tableColumn id="12" xr3:uid="{00000000-0010-0000-0000-00000C000000}" name="Столбец3" dataDxfId="1"/>
    <tableColumn id="14" xr3:uid="{00000000-0010-0000-0000-00000E000000}" name="Столбец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ET2177"/>
  <sheetViews>
    <sheetView view="pageLayout" topLeftCell="A4" zoomScale="120" zoomScaleNormal="100" zoomScaleSheetLayoutView="200" zoomScalePageLayoutView="120" workbookViewId="0">
      <selection activeCell="AC58" sqref="AC58:AI58"/>
    </sheetView>
  </sheetViews>
  <sheetFormatPr defaultColWidth="9" defaultRowHeight="14.4" x14ac:dyDescent="0.3"/>
  <cols>
    <col min="1" max="6" width="1.44140625" customWidth="1"/>
    <col min="7" max="7" width="4.109375" customWidth="1"/>
    <col min="8" max="13" width="1.44140625" customWidth="1"/>
    <col min="14" max="14" width="0.88671875" customWidth="1"/>
    <col min="15" max="15" width="1.44140625" hidden="1" customWidth="1"/>
    <col min="16" max="16" width="0.109375" customWidth="1"/>
    <col min="17" max="17" width="1.44140625" hidden="1" customWidth="1"/>
    <col min="18" max="18" width="1" hidden="1" customWidth="1"/>
    <col min="19" max="21" width="1.44140625" hidden="1" customWidth="1"/>
    <col min="22" max="25" width="1.44140625" customWidth="1"/>
    <col min="26" max="26" width="0.88671875" customWidth="1"/>
    <col min="27" max="27" width="1.44140625" hidden="1" customWidth="1"/>
    <col min="28" max="28" width="0.109375" customWidth="1"/>
    <col min="29" max="29" width="1.44140625" customWidth="1"/>
    <col min="30" max="30" width="2" customWidth="1"/>
    <col min="31" max="31" width="5.5546875" customWidth="1"/>
    <col min="32" max="35" width="1.44140625" hidden="1" customWidth="1"/>
    <col min="36" max="40" width="1.44140625" customWidth="1"/>
    <col min="41" max="41" width="3" customWidth="1"/>
    <col min="42" max="42" width="0.5546875" hidden="1" customWidth="1"/>
    <col min="43" max="43" width="2.88671875" customWidth="1"/>
    <col min="44" max="44" width="1.44140625" customWidth="1"/>
    <col min="45" max="47" width="0.88671875" customWidth="1"/>
    <col min="48" max="48" width="3.44140625" customWidth="1"/>
    <col min="49" max="49" width="1.44140625" customWidth="1"/>
    <col min="50" max="50" width="1.6640625" customWidth="1"/>
    <col min="51" max="53" width="1.44140625" customWidth="1"/>
    <col min="54" max="54" width="0.33203125" customWidth="1"/>
    <col min="55" max="55" width="1.44140625" hidden="1" customWidth="1"/>
    <col min="56" max="56" width="1" customWidth="1"/>
    <col min="57" max="61" width="1.44140625" customWidth="1"/>
    <col min="62" max="62" width="1.44140625" hidden="1" customWidth="1"/>
    <col min="63" max="66" width="1.44140625" customWidth="1"/>
    <col min="67" max="67" width="1.44140625" hidden="1" customWidth="1"/>
    <col min="68" max="68" width="1" customWidth="1"/>
    <col min="69" max="70" width="1.44140625" customWidth="1"/>
    <col min="71" max="71" width="1.44140625" hidden="1" customWidth="1"/>
    <col min="72" max="138" width="1.44140625" customWidth="1"/>
  </cols>
  <sheetData>
    <row r="1" spans="1:150" ht="16.5" customHeight="1" x14ac:dyDescent="0.3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Y1" s="88" t="s">
        <v>1</v>
      </c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</row>
    <row r="2" spans="1:150" ht="18" customHeight="1" x14ac:dyDescent="0.3">
      <c r="A2" s="87" t="s">
        <v>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1:150" ht="18.75" customHeight="1" x14ac:dyDescent="0.3">
      <c r="A3" s="88" t="s">
        <v>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1:150" x14ac:dyDescent="0.3">
      <c r="A4" s="88" t="s">
        <v>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1:150" ht="27" customHeight="1" x14ac:dyDescent="0.35">
      <c r="A5" s="89" t="str">
        <f>CONCATENATE("ПРОТОКОЛ №","ЕИ-04/",Данные!B8,"-",Данные!B2)</f>
        <v>ПРОТОКОЛ №ЕИ-04/02-00204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</row>
    <row r="6" spans="1:150" ht="15.75" customHeight="1" x14ac:dyDescent="0.3">
      <c r="A6" s="199" t="str">
        <f>CONCATENATE("периодической поверки СИ - счетчик воды ",INDEX(Данные!$K$53:$W$79,Данные!K51,13),", год изготовления ",Данные!B3,", заводской № ",Данные!B4)</f>
        <v>периодической поверки СИ - счетчик воды УВС-15Х, год изготовления 2012, заводской № 120091786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  <c r="BB6" s="200"/>
      <c r="BC6" s="200"/>
      <c r="BD6" s="200"/>
      <c r="BE6" s="200"/>
      <c r="BF6" s="200"/>
      <c r="BG6" s="200"/>
      <c r="BH6" s="200"/>
      <c r="BI6" s="200"/>
      <c r="BJ6" s="200"/>
      <c r="BK6" s="200"/>
      <c r="BL6" s="200"/>
      <c r="BM6" s="200"/>
      <c r="BN6" s="200"/>
      <c r="BO6" s="200"/>
      <c r="BP6" s="200"/>
      <c r="BQ6" s="200"/>
      <c r="BR6" s="200"/>
      <c r="BS6" s="200"/>
      <c r="BT6" s="200"/>
      <c r="BU6" s="200"/>
      <c r="BV6" s="200"/>
      <c r="BW6" s="200"/>
    </row>
    <row r="7" spans="1:150" ht="15.75" customHeight="1" x14ac:dyDescent="0.3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0"/>
      <c r="BP7" s="200"/>
      <c r="BQ7" s="200"/>
      <c r="BR7" s="200"/>
      <c r="BS7" s="200"/>
      <c r="BT7" s="200"/>
      <c r="BU7" s="200"/>
      <c r="BV7" s="200"/>
      <c r="BW7" s="200"/>
    </row>
    <row r="8" spans="1:150" ht="21" customHeight="1" x14ac:dyDescent="0.3">
      <c r="A8" s="60" t="str">
        <f>CONCATENATE("Регистрационный номер средства измерений в ФИФ ОЕИ: ",INDEX(Данные!$K$53:$W$79,Данные!K51,12))</f>
        <v>Регистрационный номер средства измерений в ФИФ ОЕИ: 47204-11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69"/>
      <c r="BR8" s="71"/>
    </row>
    <row r="9" spans="1:150" ht="15.6" x14ac:dyDescent="0.3">
      <c r="A9" s="62" t="str">
        <f>CONCATENATE("Принадлежащего: ",Данные!B6)</f>
        <v>Принадлежащего: Частное лицо</v>
      </c>
      <c r="B9" s="62"/>
      <c r="C9" s="62"/>
      <c r="D9" s="62"/>
      <c r="E9" s="62"/>
      <c r="F9" s="62"/>
      <c r="G9" s="62"/>
      <c r="H9" s="62"/>
      <c r="I9" s="62"/>
      <c r="J9" s="61"/>
      <c r="K9" s="61"/>
      <c r="L9" s="61"/>
      <c r="M9" s="74"/>
      <c r="N9" s="73"/>
      <c r="O9" s="75"/>
      <c r="P9" s="75"/>
      <c r="Q9" s="75"/>
      <c r="R9" s="75"/>
      <c r="S9" s="75"/>
      <c r="T9" s="75"/>
      <c r="U9" s="75"/>
      <c r="V9" s="75"/>
      <c r="W9" s="75"/>
      <c r="X9" s="75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80"/>
      <c r="BR9" s="71"/>
    </row>
    <row r="10" spans="1:150" ht="15.6" x14ac:dyDescent="0.3">
      <c r="A10" s="63" t="str">
        <f>CONCATENATE("Место поверки: ",Данные!B7)</f>
        <v>Место поверки: Кировская обл.п.Мурыгино,Ул.Красных курсантов д.1 кв.29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3"/>
      <c r="AQ10" s="74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80"/>
      <c r="BR10" s="71"/>
    </row>
    <row r="12" spans="1:150" ht="21" customHeight="1" x14ac:dyDescent="0.3">
      <c r="A12" s="90" t="s">
        <v>4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</row>
    <row r="13" spans="1:150" ht="18.75" customHeight="1" x14ac:dyDescent="0.3">
      <c r="A13" s="62" t="s">
        <v>5</v>
      </c>
      <c r="B13" s="62"/>
      <c r="C13" s="65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2"/>
      <c r="BR13" s="71"/>
    </row>
    <row r="14" spans="1:150" ht="23.25" customHeight="1" x14ac:dyDescent="0.3">
      <c r="A14" s="60" t="str">
        <f>CONCATENATE("от ",INDEX(Данные!$K$53:$W$79,Данные!K51,3)*2," м3/ч до ",INDEX(Данные!$K$53:$W$79,Данные!K51,7)," м3/ч  (класс А)")</f>
        <v>от 0,06 м3/ч до 3 м3/ч  (класс А)</v>
      </c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1"/>
      <c r="R14" s="61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1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1"/>
      <c r="BI14" s="62"/>
      <c r="BJ14" s="62"/>
      <c r="BK14" s="62"/>
      <c r="BL14" s="62"/>
      <c r="BM14" s="62"/>
      <c r="BN14" s="62"/>
      <c r="BO14" s="62"/>
      <c r="BP14" s="65"/>
      <c r="BQ14" s="69"/>
      <c r="BR14" s="71"/>
    </row>
    <row r="15" spans="1:150" ht="18.75" customHeight="1" x14ac:dyDescent="0.3">
      <c r="A15" s="60" t="str">
        <f>CONCATENATE("от ",INDEX(Данные!$K$53:$W$79,Данные!K51,3)," м3/ч до ",INDEX(Данные!$K$53:$W$79,Данные!K51,7)," м3/ч  (класс В)")</f>
        <v>от 0,03 м3/ч до 3 м3/ч  (класс В)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77"/>
      <c r="BE15" s="77"/>
      <c r="BF15" s="62"/>
      <c r="BG15" s="62"/>
      <c r="BH15" s="61"/>
      <c r="BI15" s="62"/>
      <c r="BJ15" s="62"/>
      <c r="BK15" s="62"/>
      <c r="BL15" s="62"/>
      <c r="BM15" s="62"/>
      <c r="BN15" s="62"/>
      <c r="BO15" s="62"/>
      <c r="BP15" s="65"/>
      <c r="BQ15" s="69"/>
      <c r="BR15" s="71"/>
    </row>
    <row r="16" spans="1:150" ht="15.6" x14ac:dyDescent="0.3">
      <c r="A16" s="62" t="s">
        <v>6</v>
      </c>
      <c r="B16" s="62"/>
      <c r="C16" s="65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9"/>
      <c r="BR16" s="71"/>
    </row>
    <row r="17" spans="1:80" ht="15.6" x14ac:dyDescent="0.3">
      <c r="A17" s="62" t="s">
        <v>7</v>
      </c>
      <c r="B17" s="62"/>
      <c r="C17" s="65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9"/>
      <c r="BR17" s="71"/>
    </row>
    <row r="18" spans="1:80" ht="15.6" x14ac:dyDescent="0.3">
      <c r="A18" s="60" t="str">
        <f>CONCATENATE("от ",INDEX(Данные!$K$53:$W$79,Данные!K51,3)*2," м3/ч до ",INDEX(Данные!$K$53:$W$79,Данные!K51,4)," м3/ч : ± ",INDEX(Данные!$K$53:$W$79,Данные!K51,8)," %")</f>
        <v>от 0,06 м3/ч до 0,15 м3/ч : ± 5 %</v>
      </c>
      <c r="B18" s="62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1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78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9"/>
      <c r="BR18" s="71"/>
    </row>
    <row r="19" spans="1:80" ht="15.6" x14ac:dyDescent="0.3">
      <c r="A19" s="60" t="str">
        <f>CONCATENATE("от ",INDEX(Данные!$K$53:$W$79,Данные!K51,4)," м3/ч до ",INDEX(Данные!$K$53:$W$79,Данные!K51,7)," м3/ч : ± ",INDEX(Данные!$K$53:$W$79,Данные!K51,9)," %")</f>
        <v>от 0,15 м3/ч до 3 м3/ч : ± 2 %</v>
      </c>
      <c r="B19" s="62"/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78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9"/>
      <c r="BR19" s="71"/>
    </row>
    <row r="20" spans="1:80" ht="15.6" x14ac:dyDescent="0.3">
      <c r="A20" s="62" t="s">
        <v>6</v>
      </c>
      <c r="B20" s="62"/>
      <c r="C20" s="65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9"/>
      <c r="BR20" s="71"/>
    </row>
    <row r="21" spans="1:80" ht="15.6" x14ac:dyDescent="0.3">
      <c r="A21" s="62" t="s">
        <v>8</v>
      </c>
      <c r="B21" s="62"/>
      <c r="C21" s="65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9"/>
      <c r="BR21" s="71"/>
    </row>
    <row r="22" spans="1:80" ht="15.6" x14ac:dyDescent="0.3">
      <c r="A22" s="60" t="str">
        <f>CONCATENATE("от ",INDEX(Данные!$K$53:$W$79,Данные!K51,3)," м3/ч до ",INDEX(Данные!$K$53:$W$79,Данные!K51,5)," м3/ч : ± ",INDEX(Данные!$K$53:$W$79,Данные!K51,8)," %")</f>
        <v>от 0,03 м3/ч до 0,12 м3/ч : ± 5 %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9"/>
      <c r="BR22" s="71"/>
    </row>
    <row r="23" spans="1:80" ht="15.6" x14ac:dyDescent="0.3">
      <c r="A23" s="60" t="str">
        <f>CONCATENATE("от ",INDEX(Данные!$K$53:$W$79,Данные!K51,5)," м3/ч до ",INDEX(Данные!$K$53:$W$79,Данные!K51,7)," м3/ч : ± ",INDEX(Данные!$K$53:$W$79,Данные!K51,9)," %")</f>
        <v>от 0,12 м3/ч до 3 м3/ч : ± 2 %</v>
      </c>
      <c r="B23" s="62"/>
      <c r="C23" s="61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78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9"/>
      <c r="BR23" s="71"/>
    </row>
    <row r="24" spans="1:80" ht="15.6" x14ac:dyDescent="0.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9"/>
      <c r="BR24" s="71"/>
    </row>
    <row r="25" spans="1:80" ht="15.6" x14ac:dyDescent="0.3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71"/>
    </row>
    <row r="26" spans="1:80" ht="15" customHeight="1" x14ac:dyDescent="0.3">
      <c r="A26" s="198" t="s">
        <v>9</v>
      </c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56" t="s">
        <v>10</v>
      </c>
      <c r="AG26" s="157"/>
      <c r="AH26" s="157"/>
      <c r="AI26" s="157"/>
      <c r="AJ26" s="157"/>
      <c r="AK26" s="157"/>
      <c r="AL26" s="157"/>
      <c r="AM26" s="157"/>
      <c r="AN26" s="157"/>
      <c r="AO26" s="158"/>
      <c r="AP26" s="156" t="s">
        <v>11</v>
      </c>
      <c r="AQ26" s="157"/>
      <c r="AR26" s="157"/>
      <c r="AS26" s="157"/>
      <c r="AT26" s="157"/>
      <c r="AU26" s="157"/>
      <c r="AV26" s="158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81"/>
      <c r="BS26" s="82"/>
      <c r="BT26" s="82"/>
      <c r="BU26" s="82"/>
      <c r="BV26" s="82"/>
      <c r="BW26" s="82"/>
    </row>
    <row r="27" spans="1:80" ht="15" customHeight="1" x14ac:dyDescent="0.3">
      <c r="A27" s="159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1"/>
      <c r="AF27" s="159"/>
      <c r="AG27" s="160"/>
      <c r="AH27" s="160"/>
      <c r="AI27" s="160"/>
      <c r="AJ27" s="160"/>
      <c r="AK27" s="160"/>
      <c r="AL27" s="160"/>
      <c r="AM27" s="160"/>
      <c r="AN27" s="160"/>
      <c r="AO27" s="161"/>
      <c r="AP27" s="159"/>
      <c r="AQ27" s="160"/>
      <c r="AR27" s="160"/>
      <c r="AS27" s="160"/>
      <c r="AT27" s="160"/>
      <c r="AU27" s="160"/>
      <c r="AV27" s="161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81"/>
      <c r="BS27" s="82"/>
      <c r="BT27" s="82"/>
      <c r="BU27" s="82"/>
      <c r="BV27" s="82"/>
      <c r="BW27" s="82"/>
    </row>
    <row r="28" spans="1:80" ht="21" customHeight="1" x14ac:dyDescent="0.3">
      <c r="A28" s="91" t="s">
        <v>12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94">
        <f>Данные!B10</f>
        <v>23.2</v>
      </c>
      <c r="AG28" s="95"/>
      <c r="AH28" s="95"/>
      <c r="AI28" s="95"/>
      <c r="AJ28" s="95"/>
      <c r="AK28" s="95"/>
      <c r="AL28" s="95"/>
      <c r="AM28" s="95"/>
      <c r="AN28" s="95"/>
      <c r="AO28" s="96"/>
      <c r="AP28" s="94">
        <f ca="1">AF28+(RANDBETWEEN(-26,53)/10)</f>
        <v>27.9</v>
      </c>
      <c r="AQ28" s="95"/>
      <c r="AR28" s="95"/>
      <c r="AS28" s="95"/>
      <c r="AT28" s="95"/>
      <c r="AU28" s="95"/>
      <c r="AV28" s="96"/>
      <c r="AW28" s="79"/>
      <c r="AX28" s="97" t="s">
        <v>13</v>
      </c>
      <c r="AY28" s="97"/>
      <c r="AZ28" s="97"/>
      <c r="BA28" s="97"/>
      <c r="BB28" s="97"/>
      <c r="BC28" s="97"/>
      <c r="BD28" s="97"/>
      <c r="BE28" s="97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81"/>
      <c r="BS28" s="82"/>
      <c r="BT28" s="82"/>
      <c r="BU28" s="82"/>
      <c r="BV28" s="82"/>
      <c r="BW28" s="82"/>
    </row>
    <row r="29" spans="1:80" ht="21.75" customHeight="1" x14ac:dyDescent="0.3">
      <c r="A29" s="98" t="s">
        <v>14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9">
        <f>Данные!B11</f>
        <v>36.1</v>
      </c>
      <c r="AG29" s="95"/>
      <c r="AH29" s="95"/>
      <c r="AI29" s="95"/>
      <c r="AJ29" s="95"/>
      <c r="AK29" s="95"/>
      <c r="AL29" s="95"/>
      <c r="AM29" s="95"/>
      <c r="AN29" s="95"/>
      <c r="AO29" s="96"/>
      <c r="AP29" s="99">
        <f ca="1">AF29+(RANDBETWEEN(43,97)/10)</f>
        <v>40.9</v>
      </c>
      <c r="AQ29" s="95"/>
      <c r="AR29" s="95"/>
      <c r="AS29" s="95"/>
      <c r="AT29" s="95"/>
      <c r="AU29" s="95"/>
      <c r="AV29" s="96"/>
      <c r="AW29" s="79"/>
      <c r="AX29" s="97" t="s">
        <v>15</v>
      </c>
      <c r="AY29" s="97"/>
      <c r="AZ29" s="97"/>
      <c r="BA29" s="97"/>
      <c r="BB29" s="97"/>
      <c r="BC29" s="97"/>
      <c r="BD29" s="97"/>
      <c r="BE29" s="97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81"/>
      <c r="BS29" s="82"/>
      <c r="BT29" s="82"/>
      <c r="BU29" s="82"/>
      <c r="BV29" s="82"/>
      <c r="BW29" s="82"/>
    </row>
    <row r="30" spans="1:80" ht="21" customHeight="1" x14ac:dyDescent="0.3">
      <c r="A30" s="98" t="s">
        <v>16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9">
        <f>Данные!B12</f>
        <v>100.8</v>
      </c>
      <c r="AG30" s="95"/>
      <c r="AH30" s="95"/>
      <c r="AI30" s="95"/>
      <c r="AJ30" s="95"/>
      <c r="AK30" s="95"/>
      <c r="AL30" s="95"/>
      <c r="AM30" s="95"/>
      <c r="AN30" s="95"/>
      <c r="AO30" s="96"/>
      <c r="AP30" s="100">
        <f>AF30</f>
        <v>100.8</v>
      </c>
      <c r="AQ30" s="101"/>
      <c r="AR30" s="101"/>
      <c r="AS30" s="101"/>
      <c r="AT30" s="101"/>
      <c r="AU30" s="101"/>
      <c r="AV30" s="102"/>
      <c r="AW30" s="79"/>
      <c r="AX30" s="97" t="s">
        <v>17</v>
      </c>
      <c r="AY30" s="97"/>
      <c r="AZ30" s="97"/>
      <c r="BA30" s="97"/>
      <c r="BB30" s="97"/>
      <c r="BC30" s="97"/>
      <c r="BD30" s="97"/>
      <c r="BE30" s="97"/>
      <c r="BF30" s="97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81"/>
      <c r="BS30" s="82"/>
      <c r="BT30" s="82"/>
      <c r="BU30" s="82"/>
      <c r="BV30" s="82"/>
      <c r="BW30" s="82"/>
    </row>
    <row r="31" spans="1:80" ht="23.25" customHeight="1" x14ac:dyDescent="0.3">
      <c r="A31" s="98" t="s">
        <v>18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9">
        <f>Данные!B13</f>
        <v>6</v>
      </c>
      <c r="AG31" s="95"/>
      <c r="AH31" s="95"/>
      <c r="AI31" s="95"/>
      <c r="AJ31" s="95"/>
      <c r="AK31" s="95"/>
      <c r="AL31" s="95"/>
      <c r="AM31" s="95"/>
      <c r="AN31" s="95"/>
      <c r="AO31" s="96"/>
      <c r="AP31" s="99">
        <f>Данные!B14</f>
        <v>6</v>
      </c>
      <c r="AQ31" s="95"/>
      <c r="AR31" s="95"/>
      <c r="AS31" s="95"/>
      <c r="AT31" s="95"/>
      <c r="AU31" s="95"/>
      <c r="AV31" s="96"/>
      <c r="AW31" s="79"/>
      <c r="AX31" s="103" t="s">
        <v>19</v>
      </c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84"/>
      <c r="BY31" s="84"/>
      <c r="BZ31" s="84"/>
      <c r="CA31" s="84"/>
      <c r="CB31" s="84"/>
    </row>
    <row r="32" spans="1:80" ht="15.6" x14ac:dyDescent="0.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</row>
    <row r="33" spans="1:74" ht="15.6" x14ac:dyDescent="0.3">
      <c r="A33" s="69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90" t="s">
        <v>20</v>
      </c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62"/>
      <c r="BP33" s="62"/>
      <c r="BQ33" s="62"/>
      <c r="BR33" s="71"/>
    </row>
    <row r="34" spans="1:74" ht="6.75" customHeight="1" x14ac:dyDescent="0.3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71"/>
    </row>
    <row r="35" spans="1:74" ht="15.6" x14ac:dyDescent="0.3">
      <c r="A35" s="70" t="str">
        <f>Данные!D8</f>
        <v>УПСЖ 5П №2350 72850.18.3Р.00701885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71"/>
    </row>
    <row r="36" spans="1:74" ht="15.6" x14ac:dyDescent="0.3">
      <c r="A36" s="64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71"/>
    </row>
    <row r="37" spans="1:74" ht="15.6" x14ac:dyDescent="0.3">
      <c r="A37" s="69"/>
      <c r="B37" s="69"/>
      <c r="C37" s="69"/>
      <c r="D37" s="90" t="s">
        <v>21</v>
      </c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69"/>
    </row>
    <row r="38" spans="1:74" ht="4.5" customHeight="1" x14ac:dyDescent="0.3">
      <c r="A38" s="191" t="str">
        <f>INDEX(Данные!$K$53:$W$79,Данные!K51,2)</f>
        <v>ГОСТ 8.156-83 " ГСИ Счетчики холодной воды.Методы и средства поверки"</v>
      </c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  <c r="BJ38" s="192"/>
      <c r="BK38" s="192"/>
      <c r="BL38" s="192"/>
      <c r="BM38" s="192"/>
      <c r="BN38" s="192"/>
      <c r="BO38" s="192"/>
      <c r="BP38" s="69"/>
      <c r="BQ38" s="69"/>
      <c r="BR38" s="71"/>
    </row>
    <row r="39" spans="1:74" ht="15" customHeight="1" x14ac:dyDescent="0.3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  <c r="BJ39" s="192"/>
      <c r="BK39" s="192"/>
      <c r="BL39" s="192"/>
      <c r="BM39" s="192"/>
      <c r="BN39" s="192"/>
      <c r="BO39" s="192"/>
      <c r="BP39" s="69"/>
      <c r="BQ39" s="69"/>
      <c r="BR39" s="71"/>
    </row>
    <row r="40" spans="1:74" ht="15.6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</row>
    <row r="41" spans="1:74" ht="15.6" x14ac:dyDescent="0.3">
      <c r="A41" s="90" t="s">
        <v>22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90"/>
      <c r="BV41" s="90"/>
    </row>
    <row r="42" spans="1:74" ht="13.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</row>
    <row r="43" spans="1:74" ht="13.5" customHeight="1" x14ac:dyDescent="0.3">
      <c r="A43" s="62" t="s">
        <v>23</v>
      </c>
      <c r="B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71"/>
    </row>
    <row r="44" spans="1:74" ht="13.5" customHeight="1" x14ac:dyDescent="0.3">
      <c r="A44" s="62" t="s">
        <v>24</v>
      </c>
      <c r="B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71"/>
    </row>
    <row r="45" spans="1:74" ht="13.5" customHeight="1" x14ac:dyDescent="0.3">
      <c r="A45" s="62" t="s">
        <v>25</v>
      </c>
      <c r="B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71"/>
    </row>
    <row r="46" spans="1:74" ht="13.5" customHeight="1" x14ac:dyDescent="0.3">
      <c r="A46" s="62" t="s">
        <v>26</v>
      </c>
      <c r="B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</row>
    <row r="47" spans="1:74" ht="29.25" customHeight="1" x14ac:dyDescent="0.3">
      <c r="A47" s="71"/>
    </row>
    <row r="48" spans="1:74" ht="13.5" customHeight="1" x14ac:dyDescent="0.3">
      <c r="A48" s="69"/>
      <c r="B48" s="196" t="s">
        <v>27</v>
      </c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201" t="s">
        <v>28</v>
      </c>
      <c r="W48" s="202"/>
      <c r="X48" s="202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202"/>
      <c r="BN48" s="202"/>
      <c r="BO48" s="202"/>
      <c r="BP48" s="202"/>
      <c r="BQ48" s="202"/>
      <c r="BR48" s="202"/>
      <c r="BS48" s="202"/>
      <c r="BT48" s="202"/>
      <c r="BU48" s="203"/>
    </row>
    <row r="49" spans="2:73" ht="13.5" customHeight="1" x14ac:dyDescent="0.3"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204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  <c r="BD49" s="205"/>
      <c r="BE49" s="205"/>
      <c r="BF49" s="205"/>
      <c r="BG49" s="205"/>
      <c r="BH49" s="205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6"/>
    </row>
    <row r="50" spans="2:73" ht="13.5" customHeight="1" x14ac:dyDescent="0.3"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62" t="s">
        <v>29</v>
      </c>
      <c r="W50" s="163"/>
      <c r="X50" s="163"/>
      <c r="Y50" s="163"/>
      <c r="Z50" s="163"/>
      <c r="AA50" s="163"/>
      <c r="AB50" s="164"/>
      <c r="AC50" s="171" t="s">
        <v>30</v>
      </c>
      <c r="AD50" s="171"/>
      <c r="AE50" s="171"/>
      <c r="AF50" s="171"/>
      <c r="AG50" s="171"/>
      <c r="AH50" s="171"/>
      <c r="AI50" s="171"/>
      <c r="AJ50" s="104" t="s">
        <v>31</v>
      </c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6"/>
      <c r="AW50" s="171" t="s">
        <v>32</v>
      </c>
      <c r="AX50" s="171"/>
      <c r="AY50" s="171"/>
      <c r="AZ50" s="171"/>
      <c r="BA50" s="171"/>
      <c r="BB50" s="171"/>
      <c r="BC50" s="171"/>
      <c r="BD50" s="171" t="s">
        <v>33</v>
      </c>
      <c r="BE50" s="171"/>
      <c r="BF50" s="171"/>
      <c r="BG50" s="171"/>
      <c r="BH50" s="171"/>
      <c r="BI50" s="171"/>
      <c r="BJ50" s="171"/>
      <c r="BK50" s="171" t="s">
        <v>34</v>
      </c>
      <c r="BL50" s="171"/>
      <c r="BM50" s="171"/>
      <c r="BN50" s="171"/>
      <c r="BO50" s="171"/>
      <c r="BP50" s="171"/>
      <c r="BQ50" s="193" t="s">
        <v>35</v>
      </c>
      <c r="BR50" s="147"/>
      <c r="BS50" s="147"/>
      <c r="BT50" s="147"/>
      <c r="BU50" s="153"/>
    </row>
    <row r="51" spans="2:73" ht="10.5" customHeight="1" x14ac:dyDescent="0.3"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68"/>
      <c r="W51" s="169"/>
      <c r="X51" s="169"/>
      <c r="Y51" s="169"/>
      <c r="Z51" s="169"/>
      <c r="AA51" s="169"/>
      <c r="AB51" s="170"/>
      <c r="AC51" s="171"/>
      <c r="AD51" s="171"/>
      <c r="AE51" s="171"/>
      <c r="AF51" s="171"/>
      <c r="AG51" s="171"/>
      <c r="AH51" s="171"/>
      <c r="AI51" s="171"/>
      <c r="AJ51" s="162" t="s">
        <v>36</v>
      </c>
      <c r="AK51" s="163"/>
      <c r="AL51" s="163"/>
      <c r="AM51" s="163"/>
      <c r="AN51" s="163"/>
      <c r="AO51" s="163"/>
      <c r="AP51" s="164"/>
      <c r="AQ51" s="162" t="s">
        <v>37</v>
      </c>
      <c r="AR51" s="163"/>
      <c r="AS51" s="163"/>
      <c r="AT51" s="163"/>
      <c r="AU51" s="163"/>
      <c r="AV51" s="164"/>
      <c r="AW51" s="171"/>
      <c r="AX51" s="171"/>
      <c r="AY51" s="171"/>
      <c r="AZ51" s="171"/>
      <c r="BA51" s="171"/>
      <c r="BB51" s="171"/>
      <c r="BC51" s="171"/>
      <c r="BD51" s="171"/>
      <c r="BE51" s="171"/>
      <c r="BF51" s="171"/>
      <c r="BG51" s="171"/>
      <c r="BH51" s="171"/>
      <c r="BI51" s="171"/>
      <c r="BJ51" s="171"/>
      <c r="BK51" s="171"/>
      <c r="BL51" s="171"/>
      <c r="BM51" s="171"/>
      <c r="BN51" s="171"/>
      <c r="BO51" s="171"/>
      <c r="BP51" s="171"/>
      <c r="BQ51" s="194"/>
      <c r="BR51" s="195"/>
      <c r="BS51" s="195"/>
      <c r="BT51" s="195"/>
      <c r="BU51" s="154"/>
    </row>
    <row r="52" spans="2:73" s="59" customFormat="1" ht="12.75" customHeight="1" x14ac:dyDescent="0.3">
      <c r="B52" s="197"/>
      <c r="C52" s="197"/>
      <c r="D52" s="197"/>
      <c r="E52" s="197"/>
      <c r="F52" s="197"/>
      <c r="G52" s="197"/>
      <c r="H52" s="197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65"/>
      <c r="W52" s="166"/>
      <c r="X52" s="166"/>
      <c r="Y52" s="166"/>
      <c r="Z52" s="166"/>
      <c r="AA52" s="166"/>
      <c r="AB52" s="167"/>
      <c r="AC52" s="171"/>
      <c r="AD52" s="171"/>
      <c r="AE52" s="171"/>
      <c r="AF52" s="171"/>
      <c r="AG52" s="171"/>
      <c r="AH52" s="171"/>
      <c r="AI52" s="171"/>
      <c r="AJ52" s="165"/>
      <c r="AK52" s="166"/>
      <c r="AL52" s="166"/>
      <c r="AM52" s="166"/>
      <c r="AN52" s="166"/>
      <c r="AO52" s="166"/>
      <c r="AP52" s="167"/>
      <c r="AQ52" s="165"/>
      <c r="AR52" s="166"/>
      <c r="AS52" s="166"/>
      <c r="AT52" s="166"/>
      <c r="AU52" s="166"/>
      <c r="AV52" s="167"/>
      <c r="AW52" s="171"/>
      <c r="AX52" s="171"/>
      <c r="AY52" s="171"/>
      <c r="AZ52" s="171"/>
      <c r="BA52" s="171"/>
      <c r="BB52" s="171"/>
      <c r="BC52" s="171"/>
      <c r="BD52" s="171"/>
      <c r="BE52" s="171"/>
      <c r="BF52" s="171"/>
      <c r="BG52" s="171"/>
      <c r="BH52" s="171"/>
      <c r="BI52" s="171"/>
      <c r="BJ52" s="171"/>
      <c r="BK52" s="171"/>
      <c r="BL52" s="171"/>
      <c r="BM52" s="171"/>
      <c r="BN52" s="171"/>
      <c r="BO52" s="171"/>
      <c r="BP52" s="171"/>
      <c r="BQ52" s="150"/>
      <c r="BR52" s="151"/>
      <c r="BS52" s="151"/>
      <c r="BT52" s="151"/>
      <c r="BU52" s="155"/>
    </row>
    <row r="53" spans="2:73" ht="21.75" customHeight="1" x14ac:dyDescent="0.3">
      <c r="B53" s="174" t="s">
        <v>38</v>
      </c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6"/>
      <c r="V53" s="183" t="s">
        <v>39</v>
      </c>
      <c r="W53" s="184"/>
      <c r="X53" s="184"/>
      <c r="Y53" s="184"/>
      <c r="Z53" s="184"/>
      <c r="AA53" s="184"/>
      <c r="AB53" s="185"/>
      <c r="AC53" s="107">
        <f ca="1">IF($V$53="В",ROUND(RANDBETWEEN(30,33)/1000,3),IF($V$53="А",ROUND(RANDBETWEEN(60,66)/1000,3),"буква"))</f>
        <v>0.03</v>
      </c>
      <c r="AD53" s="108"/>
      <c r="AE53" s="108"/>
      <c r="AF53" s="108"/>
      <c r="AG53" s="108"/>
      <c r="AH53" s="108"/>
      <c r="AI53" s="109"/>
      <c r="AJ53" s="110" t="str">
        <f>Данные!B5</f>
        <v>00574,771</v>
      </c>
      <c r="AK53" s="111"/>
      <c r="AL53" s="111"/>
      <c r="AM53" s="111"/>
      <c r="AN53" s="111"/>
      <c r="AO53" s="111"/>
      <c r="AP53" s="112"/>
      <c r="AQ53" s="107">
        <f t="shared" ref="AQ53:AQ61" ca="1" si="0">AJ53+AW53</f>
        <v>574.77699999999993</v>
      </c>
      <c r="AR53" s="108"/>
      <c r="AS53" s="108"/>
      <c r="AT53" s="108"/>
      <c r="AU53" s="108"/>
      <c r="AV53" s="109"/>
      <c r="AW53" s="107">
        <f ca="1">ROUNDUP(AC53*720/3600,3)</f>
        <v>6.0000000000000001E-3</v>
      </c>
      <c r="AX53" s="108"/>
      <c r="AY53" s="108"/>
      <c r="AZ53" s="108"/>
      <c r="BA53" s="108"/>
      <c r="BB53" s="108"/>
      <c r="BC53" s="109"/>
      <c r="BD53" s="113">
        <f ca="1">AW53+RANDBETWEEN(-2,3)/10000</f>
        <v>6.3E-3</v>
      </c>
      <c r="BE53" s="114"/>
      <c r="BF53" s="114"/>
      <c r="BG53" s="114"/>
      <c r="BH53" s="114"/>
      <c r="BI53" s="114"/>
      <c r="BJ53" s="115"/>
      <c r="BK53" s="116">
        <f t="shared" ref="BK53:BK56" ca="1" si="1">ROUND(((AW53-BD53)/BD53)*100,1)</f>
        <v>-4.8</v>
      </c>
      <c r="BL53" s="117"/>
      <c r="BM53" s="117"/>
      <c r="BN53" s="117"/>
      <c r="BO53" s="117"/>
      <c r="BP53" s="118"/>
      <c r="BQ53" s="146" t="s">
        <v>40</v>
      </c>
      <c r="BR53" s="147"/>
      <c r="BS53" s="147"/>
      <c r="BT53" s="152">
        <v>5</v>
      </c>
      <c r="BU53" s="153"/>
    </row>
    <row r="54" spans="2:73" ht="20.25" customHeight="1" x14ac:dyDescent="0.3">
      <c r="B54" s="177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9"/>
      <c r="V54" s="186"/>
      <c r="W54" s="187"/>
      <c r="X54" s="187"/>
      <c r="Y54" s="187"/>
      <c r="Z54" s="187"/>
      <c r="AA54" s="187"/>
      <c r="AB54" s="188"/>
      <c r="AC54" s="107">
        <f ca="1">IF($V$53="В",ROUND(RANDBETWEEN(30,33)/1000,3),IF($V$53="А",ROUND(RANDBETWEEN(60,66)/1000,3),"буква"))</f>
        <v>3.1E-2</v>
      </c>
      <c r="AD54" s="108"/>
      <c r="AE54" s="108"/>
      <c r="AF54" s="108"/>
      <c r="AG54" s="108"/>
      <c r="AH54" s="108"/>
      <c r="AI54" s="109"/>
      <c r="AJ54" s="107">
        <f ca="1">AQ53+RANDBETWEEN(1,3)/1000</f>
        <v>574.77899999999988</v>
      </c>
      <c r="AK54" s="108"/>
      <c r="AL54" s="108"/>
      <c r="AM54" s="108"/>
      <c r="AN54" s="108"/>
      <c r="AO54" s="108"/>
      <c r="AP54" s="109"/>
      <c r="AQ54" s="107">
        <f t="shared" ca="1" si="0"/>
        <v>574.78599999999983</v>
      </c>
      <c r="AR54" s="108"/>
      <c r="AS54" s="108"/>
      <c r="AT54" s="108"/>
      <c r="AU54" s="108"/>
      <c r="AV54" s="109"/>
      <c r="AW54" s="107">
        <f ca="1">ROUNDUP(AC54*720/3600,3)</f>
        <v>7.0000000000000001E-3</v>
      </c>
      <c r="AX54" s="108"/>
      <c r="AY54" s="108"/>
      <c r="AZ54" s="108"/>
      <c r="BA54" s="108"/>
      <c r="BB54" s="108"/>
      <c r="BC54" s="109"/>
      <c r="BD54" s="113">
        <f ca="1">AW54+RANDBETWEEN(-2,3)/10000</f>
        <v>7.1999999999999998E-3</v>
      </c>
      <c r="BE54" s="114"/>
      <c r="BF54" s="114"/>
      <c r="BG54" s="114"/>
      <c r="BH54" s="114"/>
      <c r="BI54" s="114"/>
      <c r="BJ54" s="115"/>
      <c r="BK54" s="116">
        <f t="shared" ca="1" si="1"/>
        <v>-2.8</v>
      </c>
      <c r="BL54" s="117"/>
      <c r="BM54" s="117"/>
      <c r="BN54" s="117"/>
      <c r="BO54" s="117"/>
      <c r="BP54" s="118"/>
      <c r="BQ54" s="148"/>
      <c r="BR54" s="149"/>
      <c r="BS54" s="149"/>
      <c r="BT54" s="149"/>
      <c r="BU54" s="154"/>
    </row>
    <row r="55" spans="2:73" ht="18" customHeight="1" x14ac:dyDescent="0.3">
      <c r="B55" s="180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2"/>
      <c r="V55" s="186"/>
      <c r="W55" s="187"/>
      <c r="X55" s="187"/>
      <c r="Y55" s="187"/>
      <c r="Z55" s="187"/>
      <c r="AA55" s="187"/>
      <c r="AB55" s="188"/>
      <c r="AC55" s="107">
        <f t="shared" ref="AC55" ca="1" si="2">IF($V$53="В",ROUND(RANDBETWEEN(30,33)/1000,3),IF($V$53="А",ROUND(RANDBETWEEN(60,66)/1000,3),"буква"))</f>
        <v>3.1E-2</v>
      </c>
      <c r="AD55" s="108"/>
      <c r="AE55" s="108"/>
      <c r="AF55" s="108"/>
      <c r="AG55" s="108"/>
      <c r="AH55" s="108"/>
      <c r="AI55" s="109"/>
      <c r="AJ55" s="110">
        <f ca="1">AQ54+RANDBETWEEN(1,3)/1000</f>
        <v>574.78899999999987</v>
      </c>
      <c r="AK55" s="111"/>
      <c r="AL55" s="111"/>
      <c r="AM55" s="111"/>
      <c r="AN55" s="111"/>
      <c r="AO55" s="111"/>
      <c r="AP55" s="112"/>
      <c r="AQ55" s="107">
        <f t="shared" ca="1" si="0"/>
        <v>574.79599999999982</v>
      </c>
      <c r="AR55" s="108"/>
      <c r="AS55" s="108"/>
      <c r="AT55" s="108"/>
      <c r="AU55" s="108"/>
      <c r="AV55" s="109"/>
      <c r="AW55" s="107">
        <f t="shared" ref="AW55" ca="1" si="3">ROUNDUP(AC55*720/3600,3)</f>
        <v>7.0000000000000001E-3</v>
      </c>
      <c r="AX55" s="108"/>
      <c r="AY55" s="108"/>
      <c r="AZ55" s="108"/>
      <c r="BA55" s="108"/>
      <c r="BB55" s="108"/>
      <c r="BC55" s="109"/>
      <c r="BD55" s="113">
        <f ca="1">AW55+RANDBETWEEN(-2,3)/10000</f>
        <v>7.0000000000000001E-3</v>
      </c>
      <c r="BE55" s="114"/>
      <c r="BF55" s="114"/>
      <c r="BG55" s="114"/>
      <c r="BH55" s="114"/>
      <c r="BI55" s="114"/>
      <c r="BJ55" s="115"/>
      <c r="BK55" s="116">
        <f t="shared" ca="1" si="1"/>
        <v>0</v>
      </c>
      <c r="BL55" s="117"/>
      <c r="BM55" s="117"/>
      <c r="BN55" s="117"/>
      <c r="BO55" s="117"/>
      <c r="BP55" s="118"/>
      <c r="BQ55" s="150"/>
      <c r="BR55" s="151"/>
      <c r="BS55" s="151"/>
      <c r="BT55" s="151"/>
      <c r="BU55" s="155"/>
    </row>
    <row r="56" spans="2:73" ht="18" customHeight="1" x14ac:dyDescent="0.3">
      <c r="B56" s="174" t="s">
        <v>41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6"/>
      <c r="V56" s="186"/>
      <c r="W56" s="187"/>
      <c r="X56" s="187"/>
      <c r="Y56" s="187"/>
      <c r="Z56" s="187"/>
      <c r="AA56" s="187"/>
      <c r="AB56" s="188"/>
      <c r="AC56" s="107">
        <f ca="1">IF($V$53="А",ROUND(RANDBETWEEN(155,175)/1000,3),IF($V$53="В",ROUND(RANDBETWEEN(125,135)/1000,3),"буква"))</f>
        <v>0.13500000000000001</v>
      </c>
      <c r="AD56" s="108"/>
      <c r="AE56" s="108"/>
      <c r="AF56" s="108"/>
      <c r="AG56" s="108"/>
      <c r="AH56" s="108"/>
      <c r="AI56" s="109"/>
      <c r="AJ56" s="119">
        <f ca="1">AQ55+RANDBETWEEN(4,7)/1000</f>
        <v>574.80099999999982</v>
      </c>
      <c r="AK56" s="111"/>
      <c r="AL56" s="111"/>
      <c r="AM56" s="111"/>
      <c r="AN56" s="111"/>
      <c r="AO56" s="111"/>
      <c r="AP56" s="112"/>
      <c r="AQ56" s="107">
        <f t="shared" ca="1" si="0"/>
        <v>574.81499999999983</v>
      </c>
      <c r="AR56" s="108"/>
      <c r="AS56" s="108"/>
      <c r="AT56" s="108"/>
      <c r="AU56" s="108"/>
      <c r="AV56" s="109"/>
      <c r="AW56" s="107">
        <f ca="1">ROUNDUP(AC56*360/3600,3)</f>
        <v>1.3999999999999999E-2</v>
      </c>
      <c r="AX56" s="108"/>
      <c r="AY56" s="108"/>
      <c r="AZ56" s="108"/>
      <c r="BA56" s="108"/>
      <c r="BB56" s="108"/>
      <c r="BC56" s="109"/>
      <c r="BD56" s="113">
        <f ca="1">AW56+RANDBETWEEN(-2,2)/10000</f>
        <v>1.3999999999999999E-2</v>
      </c>
      <c r="BE56" s="114"/>
      <c r="BF56" s="114"/>
      <c r="BG56" s="114"/>
      <c r="BH56" s="114"/>
      <c r="BI56" s="114"/>
      <c r="BJ56" s="115"/>
      <c r="BK56" s="116">
        <f t="shared" ca="1" si="1"/>
        <v>0</v>
      </c>
      <c r="BL56" s="117"/>
      <c r="BM56" s="117"/>
      <c r="BN56" s="117"/>
      <c r="BO56" s="117"/>
      <c r="BP56" s="118"/>
      <c r="BQ56" s="146" t="s">
        <v>40</v>
      </c>
      <c r="BR56" s="147"/>
      <c r="BS56" s="147"/>
      <c r="BT56" s="152">
        <v>2</v>
      </c>
      <c r="BU56" s="153"/>
    </row>
    <row r="57" spans="2:73" ht="18" customHeight="1" x14ac:dyDescent="0.3">
      <c r="B57" s="177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9"/>
      <c r="V57" s="186"/>
      <c r="W57" s="187"/>
      <c r="X57" s="187"/>
      <c r="Y57" s="187"/>
      <c r="Z57" s="187"/>
      <c r="AA57" s="187"/>
      <c r="AB57" s="188"/>
      <c r="AC57" s="107">
        <f ca="1">IF($V$53="А",ROUND(RANDBETWEEN(155,175)/1000,3),IF($V$53="В",ROUND(RANDBETWEEN(125,135)/1000,3),"буква"))</f>
        <v>0.13400000000000001</v>
      </c>
      <c r="AD57" s="108"/>
      <c r="AE57" s="108"/>
      <c r="AF57" s="108"/>
      <c r="AG57" s="108"/>
      <c r="AH57" s="108"/>
      <c r="AI57" s="109"/>
      <c r="AJ57" s="119">
        <f t="shared" ref="AJ57:AJ58" ca="1" si="4">AQ56+RANDBETWEEN(4,7)/1000</f>
        <v>574.8209999999998</v>
      </c>
      <c r="AK57" s="111"/>
      <c r="AL57" s="111"/>
      <c r="AM57" s="111"/>
      <c r="AN57" s="111"/>
      <c r="AO57" s="111"/>
      <c r="AP57" s="112"/>
      <c r="AQ57" s="107">
        <f t="shared" ca="1" si="0"/>
        <v>574.83499999999981</v>
      </c>
      <c r="AR57" s="108"/>
      <c r="AS57" s="108"/>
      <c r="AT57" s="108"/>
      <c r="AU57" s="108"/>
      <c r="AV57" s="109"/>
      <c r="AW57" s="107">
        <f ca="1">ROUNDUP(AC57*360/3600,3)</f>
        <v>1.3999999999999999E-2</v>
      </c>
      <c r="AX57" s="108"/>
      <c r="AY57" s="108"/>
      <c r="AZ57" s="108"/>
      <c r="BA57" s="108"/>
      <c r="BB57" s="108"/>
      <c r="BC57" s="109"/>
      <c r="BD57" s="113">
        <f ca="1">AW57+RANDBETWEEN(-2,2)/10000</f>
        <v>1.4099999999999998E-2</v>
      </c>
      <c r="BE57" s="114"/>
      <c r="BF57" s="114"/>
      <c r="BG57" s="114"/>
      <c r="BH57" s="114"/>
      <c r="BI57" s="114"/>
      <c r="BJ57" s="115"/>
      <c r="BK57" s="116">
        <f t="shared" ref="BK57:BK61" ca="1" si="5">ROUND(((AW57-BD57)/BD57)*100,1)</f>
        <v>-0.7</v>
      </c>
      <c r="BL57" s="117"/>
      <c r="BM57" s="117"/>
      <c r="BN57" s="117"/>
      <c r="BO57" s="117"/>
      <c r="BP57" s="118"/>
      <c r="BQ57" s="148"/>
      <c r="BR57" s="149"/>
      <c r="BS57" s="149"/>
      <c r="BT57" s="149"/>
      <c r="BU57" s="154"/>
    </row>
    <row r="58" spans="2:73" ht="18" customHeight="1" x14ac:dyDescent="0.3">
      <c r="B58" s="180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2"/>
      <c r="V58" s="186"/>
      <c r="W58" s="187"/>
      <c r="X58" s="187"/>
      <c r="Y58" s="187"/>
      <c r="Z58" s="187"/>
      <c r="AA58" s="187"/>
      <c r="AB58" s="188"/>
      <c r="AC58" s="107">
        <f ca="1">IF($V$53="А",ROUND(RANDBETWEEN(155,175)/1000,3),IF($V$53="В",ROUND(RANDBETWEEN(125,135)/1000,3),"буква"))</f>
        <v>0.126</v>
      </c>
      <c r="AD58" s="108"/>
      <c r="AE58" s="108"/>
      <c r="AF58" s="108"/>
      <c r="AG58" s="108"/>
      <c r="AH58" s="108"/>
      <c r="AI58" s="109"/>
      <c r="AJ58" s="119">
        <f t="shared" ca="1" si="4"/>
        <v>574.84099999999978</v>
      </c>
      <c r="AK58" s="111"/>
      <c r="AL58" s="111"/>
      <c r="AM58" s="111"/>
      <c r="AN58" s="111"/>
      <c r="AO58" s="111"/>
      <c r="AP58" s="112"/>
      <c r="AQ58" s="107">
        <f t="shared" ca="1" si="0"/>
        <v>574.85399999999981</v>
      </c>
      <c r="AR58" s="108"/>
      <c r="AS58" s="108"/>
      <c r="AT58" s="108"/>
      <c r="AU58" s="108"/>
      <c r="AV58" s="109"/>
      <c r="AW58" s="107">
        <f ca="1">ROUNDUP(AC58*360/3600,3)</f>
        <v>1.3000000000000001E-2</v>
      </c>
      <c r="AX58" s="108"/>
      <c r="AY58" s="108"/>
      <c r="AZ58" s="108"/>
      <c r="BA58" s="108"/>
      <c r="BB58" s="108"/>
      <c r="BC58" s="109"/>
      <c r="BD58" s="113">
        <f ca="1">AW58+RANDBETWEEN(-2,2)/10000</f>
        <v>1.3000000000000001E-2</v>
      </c>
      <c r="BE58" s="114"/>
      <c r="BF58" s="114"/>
      <c r="BG58" s="114"/>
      <c r="BH58" s="114"/>
      <c r="BI58" s="114"/>
      <c r="BJ58" s="115"/>
      <c r="BK58" s="116">
        <f t="shared" ca="1" si="5"/>
        <v>0</v>
      </c>
      <c r="BL58" s="117"/>
      <c r="BM58" s="117"/>
      <c r="BN58" s="117"/>
      <c r="BO58" s="117"/>
      <c r="BP58" s="118"/>
      <c r="BQ58" s="150"/>
      <c r="BR58" s="151"/>
      <c r="BS58" s="151"/>
      <c r="BT58" s="151"/>
      <c r="BU58" s="155"/>
    </row>
    <row r="59" spans="2:73" ht="18" customHeight="1" x14ac:dyDescent="0.3">
      <c r="B59" s="174" t="s">
        <v>42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6"/>
      <c r="V59" s="186"/>
      <c r="W59" s="187"/>
      <c r="X59" s="187"/>
      <c r="Y59" s="187"/>
      <c r="Z59" s="187"/>
      <c r="AA59" s="187"/>
      <c r="AB59" s="188"/>
      <c r="AC59" s="119">
        <f ca="1">ROUND(RANDBETWEEN(890,960)/1000,3)</f>
        <v>0.90400000000000003</v>
      </c>
      <c r="AD59" s="120"/>
      <c r="AE59" s="120"/>
      <c r="AF59" s="120"/>
      <c r="AG59" s="120"/>
      <c r="AH59" s="120"/>
      <c r="AI59" s="121"/>
      <c r="AJ59" s="122">
        <f ca="1">AQ58+RANDBETWEEN(15,18)/1000</f>
        <v>574.87099999999987</v>
      </c>
      <c r="AK59" s="123"/>
      <c r="AL59" s="123"/>
      <c r="AM59" s="123"/>
      <c r="AN59" s="123"/>
      <c r="AO59" s="123"/>
      <c r="AP59" s="124"/>
      <c r="AQ59" s="125">
        <f t="shared" ca="1" si="0"/>
        <v>574.90199999999982</v>
      </c>
      <c r="AR59" s="126"/>
      <c r="AS59" s="126"/>
      <c r="AT59" s="126"/>
      <c r="AU59" s="126"/>
      <c r="AV59" s="127"/>
      <c r="AW59" s="107">
        <f ca="1">ROUNDUP(AC59*120/3600,3)</f>
        <v>3.1E-2</v>
      </c>
      <c r="AX59" s="128"/>
      <c r="AY59" s="128"/>
      <c r="AZ59" s="128"/>
      <c r="BA59" s="128"/>
      <c r="BB59" s="128"/>
      <c r="BC59" s="129"/>
      <c r="BD59" s="113">
        <f ca="1">AW59+RANDBETWEEN(-5,5)/10000</f>
        <v>3.1099999999999999E-2</v>
      </c>
      <c r="BE59" s="130"/>
      <c r="BF59" s="130"/>
      <c r="BG59" s="130"/>
      <c r="BH59" s="130"/>
      <c r="BI59" s="130"/>
      <c r="BJ59" s="131"/>
      <c r="BK59" s="116">
        <f t="shared" ca="1" si="5"/>
        <v>-0.3</v>
      </c>
      <c r="BL59" s="132"/>
      <c r="BM59" s="132"/>
      <c r="BN59" s="132"/>
      <c r="BO59" s="132"/>
      <c r="BP59" s="133"/>
      <c r="BQ59" s="146" t="s">
        <v>40</v>
      </c>
      <c r="BR59" s="147"/>
      <c r="BS59" s="147"/>
      <c r="BT59" s="152">
        <v>2</v>
      </c>
      <c r="BU59" s="153"/>
    </row>
    <row r="60" spans="2:73" ht="18" customHeight="1" x14ac:dyDescent="0.3">
      <c r="B60" s="177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9"/>
      <c r="V60" s="186"/>
      <c r="W60" s="187"/>
      <c r="X60" s="187"/>
      <c r="Y60" s="187"/>
      <c r="Z60" s="187"/>
      <c r="AA60" s="187"/>
      <c r="AB60" s="188"/>
      <c r="AC60" s="119">
        <f ca="1">ROUND(RANDBETWEEN(890,960)/1000,3)</f>
        <v>0.89300000000000002</v>
      </c>
      <c r="AD60" s="111"/>
      <c r="AE60" s="111"/>
      <c r="AF60" s="111"/>
      <c r="AG60" s="111"/>
      <c r="AH60" s="111"/>
      <c r="AI60" s="112"/>
      <c r="AJ60" s="119">
        <f t="shared" ref="AJ60:AJ61" ca="1" si="6">AQ59+RANDBETWEEN(15,18)/1000</f>
        <v>574.91799999999978</v>
      </c>
      <c r="AK60" s="111"/>
      <c r="AL60" s="111"/>
      <c r="AM60" s="111"/>
      <c r="AN60" s="111"/>
      <c r="AO60" s="111"/>
      <c r="AP60" s="112"/>
      <c r="AQ60" s="107">
        <f t="shared" ca="1" si="0"/>
        <v>574.94799999999975</v>
      </c>
      <c r="AR60" s="108"/>
      <c r="AS60" s="108"/>
      <c r="AT60" s="108"/>
      <c r="AU60" s="108"/>
      <c r="AV60" s="109"/>
      <c r="AW60" s="107">
        <f t="shared" ref="AW60:AW61" ca="1" si="7">ROUNDUP(AC60*120/3600,3)</f>
        <v>3.0000000000000002E-2</v>
      </c>
      <c r="AX60" s="128"/>
      <c r="AY60" s="128"/>
      <c r="AZ60" s="128"/>
      <c r="BA60" s="128"/>
      <c r="BB60" s="128"/>
      <c r="BC60" s="129"/>
      <c r="BD60" s="113">
        <f ca="1">AW60+RANDBETWEEN(-5,5)/10000</f>
        <v>2.9600000000000001E-2</v>
      </c>
      <c r="BE60" s="130"/>
      <c r="BF60" s="130"/>
      <c r="BG60" s="130"/>
      <c r="BH60" s="130"/>
      <c r="BI60" s="130"/>
      <c r="BJ60" s="131"/>
      <c r="BK60" s="116">
        <f t="shared" ca="1" si="5"/>
        <v>1.4</v>
      </c>
      <c r="BL60" s="132"/>
      <c r="BM60" s="132"/>
      <c r="BN60" s="132"/>
      <c r="BO60" s="132"/>
      <c r="BP60" s="133"/>
      <c r="BQ60" s="148"/>
      <c r="BR60" s="149"/>
      <c r="BS60" s="149"/>
      <c r="BT60" s="149"/>
      <c r="BU60" s="154"/>
    </row>
    <row r="61" spans="2:73" ht="18" customHeight="1" x14ac:dyDescent="0.3">
      <c r="B61" s="180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2"/>
      <c r="V61" s="134"/>
      <c r="W61" s="189"/>
      <c r="X61" s="189"/>
      <c r="Y61" s="189"/>
      <c r="Z61" s="189"/>
      <c r="AA61" s="189"/>
      <c r="AB61" s="190"/>
      <c r="AC61" s="134">
        <f t="shared" ref="AC61" ca="1" si="8">ROUND(RANDBETWEEN(890,960)/1000,3)</f>
        <v>0.95099999999999996</v>
      </c>
      <c r="AD61" s="135"/>
      <c r="AE61" s="135"/>
      <c r="AF61" s="135"/>
      <c r="AG61" s="135"/>
      <c r="AH61" s="135"/>
      <c r="AI61" s="136"/>
      <c r="AJ61" s="137">
        <f t="shared" ca="1" si="6"/>
        <v>574.96399999999971</v>
      </c>
      <c r="AK61" s="138"/>
      <c r="AL61" s="138"/>
      <c r="AM61" s="138"/>
      <c r="AN61" s="138"/>
      <c r="AO61" s="138"/>
      <c r="AP61" s="139"/>
      <c r="AQ61" s="140">
        <f t="shared" ca="1" si="0"/>
        <v>574.99599999999975</v>
      </c>
      <c r="AR61" s="128"/>
      <c r="AS61" s="128"/>
      <c r="AT61" s="128"/>
      <c r="AU61" s="128"/>
      <c r="AV61" s="129"/>
      <c r="AW61" s="107">
        <f t="shared" ca="1" si="7"/>
        <v>3.2000000000000001E-2</v>
      </c>
      <c r="AX61" s="128"/>
      <c r="AY61" s="128"/>
      <c r="AZ61" s="128"/>
      <c r="BA61" s="128"/>
      <c r="BB61" s="128"/>
      <c r="BC61" s="129"/>
      <c r="BD61" s="113">
        <f ca="1">AW61+RANDBETWEEN(-5,5)/10000</f>
        <v>3.1800000000000002E-2</v>
      </c>
      <c r="BE61" s="130"/>
      <c r="BF61" s="130"/>
      <c r="BG61" s="130"/>
      <c r="BH61" s="130"/>
      <c r="BI61" s="130"/>
      <c r="BJ61" s="131"/>
      <c r="BK61" s="116">
        <f t="shared" ca="1" si="5"/>
        <v>0.6</v>
      </c>
      <c r="BL61" s="132"/>
      <c r="BM61" s="132"/>
      <c r="BN61" s="132"/>
      <c r="BO61" s="132"/>
      <c r="BP61" s="133"/>
      <c r="BQ61" s="150"/>
      <c r="BR61" s="151"/>
      <c r="BS61" s="151"/>
      <c r="BT61" s="151"/>
      <c r="BU61" s="155"/>
    </row>
    <row r="62" spans="2:73" ht="12" customHeight="1" x14ac:dyDescent="0.3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83"/>
      <c r="BR62" s="83"/>
      <c r="BS62" s="83"/>
      <c r="BT62" s="83"/>
      <c r="BU62" s="83"/>
    </row>
    <row r="63" spans="2:73" ht="13.5" customHeight="1" x14ac:dyDescent="0.3"/>
    <row r="64" spans="2:73" ht="13.5" customHeight="1" x14ac:dyDescent="0.3">
      <c r="B64" s="141" t="s">
        <v>43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</row>
    <row r="65" spans="1:74" ht="13.5" customHeight="1" x14ac:dyDescent="0.3"/>
    <row r="66" spans="1:74" ht="13.5" customHeight="1" x14ac:dyDescent="0.3">
      <c r="A66" s="172" t="s">
        <v>44</v>
      </c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  <c r="BJ66" s="173"/>
      <c r="BK66" s="173"/>
      <c r="BL66" s="173"/>
      <c r="BM66" s="173"/>
      <c r="BN66" s="173"/>
      <c r="BO66" s="173"/>
      <c r="BP66" s="173"/>
      <c r="BQ66" s="173"/>
      <c r="BR66" s="173"/>
      <c r="BS66" s="173"/>
      <c r="BT66" s="173"/>
      <c r="BU66" s="173"/>
      <c r="BV66" s="173"/>
    </row>
    <row r="67" spans="1:74" ht="19.5" customHeight="1" x14ac:dyDescent="0.3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  <c r="BJ67" s="173"/>
      <c r="BK67" s="173"/>
      <c r="BL67" s="173"/>
      <c r="BM67" s="173"/>
      <c r="BN67" s="173"/>
      <c r="BO67" s="173"/>
      <c r="BP67" s="173"/>
      <c r="BQ67" s="173"/>
      <c r="BR67" s="173"/>
      <c r="BS67" s="173"/>
      <c r="BT67" s="173"/>
      <c r="BU67" s="173"/>
      <c r="BV67" s="173"/>
    </row>
    <row r="68" spans="1:74" ht="34.5" customHeight="1" x14ac:dyDescent="0.3">
      <c r="A68" s="85"/>
    </row>
    <row r="69" spans="1:74" ht="13.5" customHeight="1" x14ac:dyDescent="0.3">
      <c r="A69" s="85" t="s">
        <v>45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27"/>
      <c r="V69" s="142" t="str">
        <f>Данные!C8</f>
        <v>Стариков С.В.</v>
      </c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27"/>
      <c r="AI69" s="27"/>
      <c r="AJ69" s="27"/>
      <c r="AK69" s="27"/>
      <c r="AL69" s="27"/>
      <c r="AM69" s="27"/>
      <c r="AN69" s="27"/>
      <c r="AO69" s="27"/>
      <c r="AP69" s="27"/>
      <c r="AQ69" s="85" t="s">
        <v>46</v>
      </c>
      <c r="BB69" s="143">
        <f>Данные!B9</f>
        <v>45340</v>
      </c>
      <c r="BC69" s="143"/>
      <c r="BD69" s="143"/>
      <c r="BE69" s="143"/>
      <c r="BF69" s="143"/>
      <c r="BG69" s="143"/>
      <c r="BH69" s="143"/>
      <c r="BI69" s="14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</row>
    <row r="70" spans="1:74" ht="13.5" customHeight="1" x14ac:dyDescent="0.3">
      <c r="I70" s="144" t="s">
        <v>47</v>
      </c>
      <c r="J70" s="144"/>
      <c r="K70" s="144"/>
      <c r="L70" s="144"/>
      <c r="M70" s="144"/>
      <c r="N70" s="144"/>
      <c r="O70" s="144"/>
      <c r="T70" s="86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</row>
    <row r="71" spans="1:74" ht="13.5" customHeight="1" x14ac:dyDescent="0.3"/>
    <row r="72" spans="1:74" ht="13.5" customHeight="1" x14ac:dyDescent="0.3">
      <c r="I72" s="27"/>
      <c r="J72" s="27"/>
      <c r="K72" s="27"/>
      <c r="L72" s="27"/>
      <c r="M72" s="27"/>
      <c r="N72" s="27"/>
      <c r="O72" s="85"/>
      <c r="X72" s="145"/>
      <c r="Y72" s="145"/>
      <c r="Z72" s="145"/>
      <c r="AA72" s="145"/>
      <c r="AB72" s="145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</row>
    <row r="73" spans="1:74" ht="13.5" customHeight="1" x14ac:dyDescent="0.3">
      <c r="I73" s="27"/>
      <c r="J73" s="27"/>
      <c r="K73" s="27"/>
      <c r="L73" s="27"/>
      <c r="M73" s="27"/>
      <c r="N73" s="27"/>
      <c r="O73" s="27"/>
    </row>
    <row r="74" spans="1:74" ht="13.5" customHeight="1" x14ac:dyDescent="0.3">
      <c r="A74" s="85"/>
    </row>
    <row r="75" spans="1:74" ht="13.5" customHeight="1" x14ac:dyDescent="0.3"/>
    <row r="76" spans="1:74" ht="13.5" customHeight="1" x14ac:dyDescent="0.3"/>
    <row r="77" spans="1:74" ht="13.5" customHeight="1" x14ac:dyDescent="0.3"/>
    <row r="78" spans="1:74" ht="13.5" customHeight="1" x14ac:dyDescent="0.3"/>
    <row r="79" spans="1:74" ht="13.5" customHeight="1" x14ac:dyDescent="0.3"/>
    <row r="80" spans="1:74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  <row r="1000" ht="13.5" customHeight="1" x14ac:dyDescent="0.3"/>
    <row r="1001" ht="13.5" customHeight="1" x14ac:dyDescent="0.3"/>
    <row r="1002" ht="13.5" customHeight="1" x14ac:dyDescent="0.3"/>
    <row r="1003" ht="13.5" customHeight="1" x14ac:dyDescent="0.3"/>
    <row r="1004" ht="13.5" customHeight="1" x14ac:dyDescent="0.3"/>
    <row r="1005" ht="13.5" customHeight="1" x14ac:dyDescent="0.3"/>
    <row r="1006" ht="13.5" customHeight="1" x14ac:dyDescent="0.3"/>
    <row r="1007" ht="13.5" customHeight="1" x14ac:dyDescent="0.3"/>
    <row r="1008" ht="13.5" customHeight="1" x14ac:dyDescent="0.3"/>
    <row r="1009" ht="13.5" customHeight="1" x14ac:dyDescent="0.3"/>
    <row r="1010" ht="13.5" customHeight="1" x14ac:dyDescent="0.3"/>
    <row r="1011" ht="13.5" customHeight="1" x14ac:dyDescent="0.3"/>
    <row r="1012" ht="13.5" customHeight="1" x14ac:dyDescent="0.3"/>
    <row r="1013" ht="13.5" customHeight="1" x14ac:dyDescent="0.3"/>
    <row r="1014" ht="13.5" customHeight="1" x14ac:dyDescent="0.3"/>
    <row r="1015" ht="13.5" customHeight="1" x14ac:dyDescent="0.3"/>
    <row r="1016" ht="13.5" customHeight="1" x14ac:dyDescent="0.3"/>
    <row r="1017" ht="13.5" customHeight="1" x14ac:dyDescent="0.3"/>
    <row r="1018" ht="13.5" customHeight="1" x14ac:dyDescent="0.3"/>
    <row r="1019" ht="13.5" customHeight="1" x14ac:dyDescent="0.3"/>
    <row r="1020" ht="13.5" customHeight="1" x14ac:dyDescent="0.3"/>
    <row r="1021" ht="13.5" customHeight="1" x14ac:dyDescent="0.3"/>
    <row r="1022" ht="13.5" customHeight="1" x14ac:dyDescent="0.3"/>
    <row r="1023" ht="13.5" customHeight="1" x14ac:dyDescent="0.3"/>
    <row r="1024" ht="13.5" customHeight="1" x14ac:dyDescent="0.3"/>
    <row r="1025" ht="13.5" customHeight="1" x14ac:dyDescent="0.3"/>
    <row r="1026" ht="13.5" customHeight="1" x14ac:dyDescent="0.3"/>
    <row r="1027" ht="13.5" customHeight="1" x14ac:dyDescent="0.3"/>
    <row r="1028" ht="13.5" customHeight="1" x14ac:dyDescent="0.3"/>
    <row r="1029" ht="13.5" customHeight="1" x14ac:dyDescent="0.3"/>
    <row r="1030" ht="13.5" customHeight="1" x14ac:dyDescent="0.3"/>
    <row r="1031" ht="13.5" customHeight="1" x14ac:dyDescent="0.3"/>
    <row r="1032" ht="13.5" customHeight="1" x14ac:dyDescent="0.3"/>
    <row r="1033" ht="13.5" customHeight="1" x14ac:dyDescent="0.3"/>
    <row r="1034" ht="13.5" customHeight="1" x14ac:dyDescent="0.3"/>
    <row r="1035" ht="13.5" customHeight="1" x14ac:dyDescent="0.3"/>
    <row r="1036" ht="13.5" customHeight="1" x14ac:dyDescent="0.3"/>
    <row r="1037" ht="13.5" customHeight="1" x14ac:dyDescent="0.3"/>
    <row r="1038" ht="13.5" customHeight="1" x14ac:dyDescent="0.3"/>
    <row r="1039" ht="13.5" customHeight="1" x14ac:dyDescent="0.3"/>
    <row r="1040" ht="13.5" customHeight="1" x14ac:dyDescent="0.3"/>
    <row r="1041" ht="13.5" customHeight="1" x14ac:dyDescent="0.3"/>
    <row r="1042" ht="13.5" customHeight="1" x14ac:dyDescent="0.3"/>
    <row r="1043" ht="13.5" customHeight="1" x14ac:dyDescent="0.3"/>
    <row r="1044" ht="13.5" customHeight="1" x14ac:dyDescent="0.3"/>
    <row r="1045" ht="13.5" customHeight="1" x14ac:dyDescent="0.3"/>
    <row r="1046" ht="13.5" customHeight="1" x14ac:dyDescent="0.3"/>
    <row r="1047" ht="13.5" customHeight="1" x14ac:dyDescent="0.3"/>
    <row r="1048" ht="13.5" customHeight="1" x14ac:dyDescent="0.3"/>
    <row r="1049" ht="13.5" customHeight="1" x14ac:dyDescent="0.3"/>
    <row r="1050" ht="13.5" customHeight="1" x14ac:dyDescent="0.3"/>
    <row r="1051" ht="13.5" customHeight="1" x14ac:dyDescent="0.3"/>
    <row r="1052" ht="13.5" customHeight="1" x14ac:dyDescent="0.3"/>
    <row r="1053" ht="13.5" customHeight="1" x14ac:dyDescent="0.3"/>
    <row r="1054" ht="13.5" customHeight="1" x14ac:dyDescent="0.3"/>
    <row r="1055" ht="13.5" customHeight="1" x14ac:dyDescent="0.3"/>
    <row r="1056" ht="13.5" customHeight="1" x14ac:dyDescent="0.3"/>
    <row r="1057" ht="13.5" customHeight="1" x14ac:dyDescent="0.3"/>
    <row r="1058" ht="13.5" customHeight="1" x14ac:dyDescent="0.3"/>
    <row r="1059" ht="13.5" customHeight="1" x14ac:dyDescent="0.3"/>
    <row r="1060" ht="13.5" customHeight="1" x14ac:dyDescent="0.3"/>
    <row r="1061" ht="13.5" customHeight="1" x14ac:dyDescent="0.3"/>
    <row r="1062" ht="13.5" customHeight="1" x14ac:dyDescent="0.3"/>
    <row r="1063" ht="13.5" customHeight="1" x14ac:dyDescent="0.3"/>
    <row r="1064" ht="13.5" customHeight="1" x14ac:dyDescent="0.3"/>
    <row r="1065" ht="13.5" customHeight="1" x14ac:dyDescent="0.3"/>
    <row r="1066" ht="13.5" customHeight="1" x14ac:dyDescent="0.3"/>
    <row r="1067" ht="13.5" customHeight="1" x14ac:dyDescent="0.3"/>
    <row r="1068" ht="13.5" customHeight="1" x14ac:dyDescent="0.3"/>
    <row r="1069" ht="13.5" customHeight="1" x14ac:dyDescent="0.3"/>
    <row r="1070" ht="13.5" customHeight="1" x14ac:dyDescent="0.3"/>
    <row r="1071" ht="13.5" customHeight="1" x14ac:dyDescent="0.3"/>
    <row r="1072" ht="13.5" customHeight="1" x14ac:dyDescent="0.3"/>
    <row r="1073" ht="13.5" customHeight="1" x14ac:dyDescent="0.3"/>
    <row r="1074" ht="13.5" customHeight="1" x14ac:dyDescent="0.3"/>
    <row r="1075" ht="13.5" customHeight="1" x14ac:dyDescent="0.3"/>
    <row r="1076" ht="13.5" customHeight="1" x14ac:dyDescent="0.3"/>
    <row r="1077" ht="13.5" customHeight="1" x14ac:dyDescent="0.3"/>
    <row r="1078" ht="13.5" customHeight="1" x14ac:dyDescent="0.3"/>
    <row r="1079" ht="13.5" customHeight="1" x14ac:dyDescent="0.3"/>
    <row r="1080" ht="13.5" customHeight="1" x14ac:dyDescent="0.3"/>
    <row r="1081" ht="13.5" customHeight="1" x14ac:dyDescent="0.3"/>
    <row r="1082" ht="13.5" customHeight="1" x14ac:dyDescent="0.3"/>
    <row r="1083" ht="13.5" customHeight="1" x14ac:dyDescent="0.3"/>
    <row r="1084" ht="13.5" customHeight="1" x14ac:dyDescent="0.3"/>
    <row r="1085" ht="13.5" customHeight="1" x14ac:dyDescent="0.3"/>
    <row r="1086" ht="13.5" customHeight="1" x14ac:dyDescent="0.3"/>
    <row r="1087" ht="13.5" customHeight="1" x14ac:dyDescent="0.3"/>
    <row r="1088" ht="13.5" customHeight="1" x14ac:dyDescent="0.3"/>
    <row r="1089" ht="13.5" customHeight="1" x14ac:dyDescent="0.3"/>
    <row r="1090" ht="13.5" customHeight="1" x14ac:dyDescent="0.3"/>
    <row r="1091" ht="13.5" customHeight="1" x14ac:dyDescent="0.3"/>
    <row r="1092" ht="13.5" customHeight="1" x14ac:dyDescent="0.3"/>
    <row r="1093" ht="13.5" customHeight="1" x14ac:dyDescent="0.3"/>
    <row r="1094" ht="13.5" customHeight="1" x14ac:dyDescent="0.3"/>
    <row r="1095" ht="13.5" customHeight="1" x14ac:dyDescent="0.3"/>
    <row r="1096" ht="13.5" customHeight="1" x14ac:dyDescent="0.3"/>
    <row r="1097" ht="13.5" customHeight="1" x14ac:dyDescent="0.3"/>
    <row r="1098" ht="13.5" customHeight="1" x14ac:dyDescent="0.3"/>
    <row r="1099" ht="13.5" customHeight="1" x14ac:dyDescent="0.3"/>
    <row r="1100" ht="13.5" customHeight="1" x14ac:dyDescent="0.3"/>
    <row r="1101" ht="13.5" customHeight="1" x14ac:dyDescent="0.3"/>
    <row r="1102" ht="13.5" customHeight="1" x14ac:dyDescent="0.3"/>
    <row r="1103" ht="13.5" customHeight="1" x14ac:dyDescent="0.3"/>
    <row r="1104" ht="13.5" customHeight="1" x14ac:dyDescent="0.3"/>
    <row r="1105" ht="13.5" customHeight="1" x14ac:dyDescent="0.3"/>
    <row r="1106" ht="13.5" customHeight="1" x14ac:dyDescent="0.3"/>
    <row r="1107" ht="13.5" customHeight="1" x14ac:dyDescent="0.3"/>
    <row r="1108" ht="13.5" customHeight="1" x14ac:dyDescent="0.3"/>
    <row r="1109" ht="13.5" customHeight="1" x14ac:dyDescent="0.3"/>
    <row r="1110" ht="13.5" customHeight="1" x14ac:dyDescent="0.3"/>
    <row r="1111" ht="13.5" customHeight="1" x14ac:dyDescent="0.3"/>
    <row r="1112" ht="13.5" customHeight="1" x14ac:dyDescent="0.3"/>
    <row r="1113" ht="13.5" customHeight="1" x14ac:dyDescent="0.3"/>
    <row r="1114" ht="13.5" customHeight="1" x14ac:dyDescent="0.3"/>
    <row r="1115" ht="13.5" customHeight="1" x14ac:dyDescent="0.3"/>
    <row r="1116" ht="13.5" customHeight="1" x14ac:dyDescent="0.3"/>
    <row r="1117" ht="13.5" customHeight="1" x14ac:dyDescent="0.3"/>
    <row r="1118" ht="13.5" customHeight="1" x14ac:dyDescent="0.3"/>
    <row r="1119" ht="13.5" customHeight="1" x14ac:dyDescent="0.3"/>
    <row r="1120" ht="13.5" customHeight="1" x14ac:dyDescent="0.3"/>
    <row r="1121" ht="13.5" customHeight="1" x14ac:dyDescent="0.3"/>
    <row r="1122" ht="13.5" customHeight="1" x14ac:dyDescent="0.3"/>
    <row r="1123" ht="13.5" customHeight="1" x14ac:dyDescent="0.3"/>
    <row r="1124" ht="13.5" customHeight="1" x14ac:dyDescent="0.3"/>
    <row r="1125" ht="13.5" customHeight="1" x14ac:dyDescent="0.3"/>
    <row r="1126" ht="13.5" customHeight="1" x14ac:dyDescent="0.3"/>
    <row r="1127" ht="13.5" customHeight="1" x14ac:dyDescent="0.3"/>
    <row r="1128" ht="13.5" customHeight="1" x14ac:dyDescent="0.3"/>
    <row r="1129" ht="13.5" customHeight="1" x14ac:dyDescent="0.3"/>
    <row r="1130" ht="13.5" customHeight="1" x14ac:dyDescent="0.3"/>
    <row r="1131" ht="13.5" customHeight="1" x14ac:dyDescent="0.3"/>
    <row r="1132" ht="13.5" customHeight="1" x14ac:dyDescent="0.3"/>
    <row r="1133" ht="13.5" customHeight="1" x14ac:dyDescent="0.3"/>
    <row r="1134" ht="13.5" customHeight="1" x14ac:dyDescent="0.3"/>
    <row r="1135" ht="13.5" customHeight="1" x14ac:dyDescent="0.3"/>
    <row r="1136" ht="13.5" customHeight="1" x14ac:dyDescent="0.3"/>
    <row r="1137" ht="13.5" customHeight="1" x14ac:dyDescent="0.3"/>
    <row r="1138" ht="13.5" customHeight="1" x14ac:dyDescent="0.3"/>
    <row r="1139" ht="13.5" customHeight="1" x14ac:dyDescent="0.3"/>
    <row r="1140" ht="13.5" customHeight="1" x14ac:dyDescent="0.3"/>
    <row r="1141" ht="13.5" customHeight="1" x14ac:dyDescent="0.3"/>
    <row r="1142" ht="13.5" customHeight="1" x14ac:dyDescent="0.3"/>
    <row r="1143" ht="13.5" customHeight="1" x14ac:dyDescent="0.3"/>
    <row r="1144" ht="13.5" customHeight="1" x14ac:dyDescent="0.3"/>
    <row r="1145" ht="13.5" customHeight="1" x14ac:dyDescent="0.3"/>
    <row r="1146" ht="13.5" customHeight="1" x14ac:dyDescent="0.3"/>
    <row r="1147" ht="13.5" customHeight="1" x14ac:dyDescent="0.3"/>
    <row r="1148" ht="13.5" customHeight="1" x14ac:dyDescent="0.3"/>
    <row r="1149" ht="13.5" customHeight="1" x14ac:dyDescent="0.3"/>
    <row r="1150" ht="13.5" customHeight="1" x14ac:dyDescent="0.3"/>
    <row r="1151" ht="13.5" customHeight="1" x14ac:dyDescent="0.3"/>
    <row r="1152" ht="13.5" customHeight="1" x14ac:dyDescent="0.3"/>
    <row r="1153" ht="13.5" customHeight="1" x14ac:dyDescent="0.3"/>
    <row r="1154" ht="13.5" customHeight="1" x14ac:dyDescent="0.3"/>
    <row r="1155" ht="13.5" customHeight="1" x14ac:dyDescent="0.3"/>
    <row r="1156" ht="13.5" customHeight="1" x14ac:dyDescent="0.3"/>
    <row r="1157" ht="13.5" customHeight="1" x14ac:dyDescent="0.3"/>
    <row r="1158" ht="13.5" customHeight="1" x14ac:dyDescent="0.3"/>
    <row r="1159" ht="13.5" customHeight="1" x14ac:dyDescent="0.3"/>
    <row r="1160" ht="13.5" customHeight="1" x14ac:dyDescent="0.3"/>
    <row r="1161" ht="13.5" customHeight="1" x14ac:dyDescent="0.3"/>
    <row r="1162" ht="13.5" customHeight="1" x14ac:dyDescent="0.3"/>
    <row r="1163" ht="13.5" customHeight="1" x14ac:dyDescent="0.3"/>
    <row r="1164" ht="13.5" customHeight="1" x14ac:dyDescent="0.3"/>
    <row r="1165" ht="13.5" customHeight="1" x14ac:dyDescent="0.3"/>
    <row r="1166" ht="13.5" customHeight="1" x14ac:dyDescent="0.3"/>
    <row r="1167" ht="13.5" customHeight="1" x14ac:dyDescent="0.3"/>
    <row r="1168" ht="13.5" customHeight="1" x14ac:dyDescent="0.3"/>
    <row r="1169" ht="13.5" customHeight="1" x14ac:dyDescent="0.3"/>
    <row r="1170" ht="13.5" customHeight="1" x14ac:dyDescent="0.3"/>
    <row r="1171" ht="13.5" customHeight="1" x14ac:dyDescent="0.3"/>
    <row r="1172" ht="13.5" customHeight="1" x14ac:dyDescent="0.3"/>
    <row r="1173" ht="13.5" customHeight="1" x14ac:dyDescent="0.3"/>
    <row r="1174" ht="13.5" customHeight="1" x14ac:dyDescent="0.3"/>
    <row r="1175" ht="13.5" customHeight="1" x14ac:dyDescent="0.3"/>
    <row r="1176" ht="13.5" customHeight="1" x14ac:dyDescent="0.3"/>
    <row r="1177" ht="13.5" customHeight="1" x14ac:dyDescent="0.3"/>
    <row r="1178" ht="13.5" customHeight="1" x14ac:dyDescent="0.3"/>
    <row r="1179" ht="13.5" customHeight="1" x14ac:dyDescent="0.3"/>
    <row r="1180" ht="13.5" customHeight="1" x14ac:dyDescent="0.3"/>
    <row r="1181" ht="13.5" customHeight="1" x14ac:dyDescent="0.3"/>
    <row r="1182" ht="13.5" customHeight="1" x14ac:dyDescent="0.3"/>
    <row r="1183" ht="13.5" customHeight="1" x14ac:dyDescent="0.3"/>
    <row r="1184" ht="13.5" customHeight="1" x14ac:dyDescent="0.3"/>
    <row r="1185" ht="13.5" customHeight="1" x14ac:dyDescent="0.3"/>
    <row r="1186" ht="13.5" customHeight="1" x14ac:dyDescent="0.3"/>
    <row r="1187" ht="13.5" customHeight="1" x14ac:dyDescent="0.3"/>
    <row r="1188" ht="13.5" customHeight="1" x14ac:dyDescent="0.3"/>
    <row r="1189" ht="13.5" customHeight="1" x14ac:dyDescent="0.3"/>
    <row r="1190" ht="13.5" customHeight="1" x14ac:dyDescent="0.3"/>
    <row r="1191" ht="13.5" customHeight="1" x14ac:dyDescent="0.3"/>
    <row r="1192" ht="13.5" customHeight="1" x14ac:dyDescent="0.3"/>
    <row r="1193" ht="13.5" customHeight="1" x14ac:dyDescent="0.3"/>
    <row r="1194" ht="13.5" customHeight="1" x14ac:dyDescent="0.3"/>
    <row r="1195" ht="13.5" customHeight="1" x14ac:dyDescent="0.3"/>
    <row r="1196" ht="13.5" customHeight="1" x14ac:dyDescent="0.3"/>
    <row r="1197" ht="13.5" customHeight="1" x14ac:dyDescent="0.3"/>
    <row r="1198" ht="13.5" customHeight="1" x14ac:dyDescent="0.3"/>
    <row r="1199" ht="13.5" customHeight="1" x14ac:dyDescent="0.3"/>
    <row r="1200" ht="13.5" customHeight="1" x14ac:dyDescent="0.3"/>
    <row r="1201" ht="13.5" customHeight="1" x14ac:dyDescent="0.3"/>
    <row r="1202" ht="13.5" customHeight="1" x14ac:dyDescent="0.3"/>
    <row r="1203" ht="13.5" customHeight="1" x14ac:dyDescent="0.3"/>
    <row r="1204" ht="13.5" customHeight="1" x14ac:dyDescent="0.3"/>
    <row r="1205" ht="13.5" customHeight="1" x14ac:dyDescent="0.3"/>
    <row r="1206" ht="13.5" customHeight="1" x14ac:dyDescent="0.3"/>
    <row r="1207" ht="13.5" customHeight="1" x14ac:dyDescent="0.3"/>
    <row r="1208" ht="13.5" customHeight="1" x14ac:dyDescent="0.3"/>
    <row r="1209" ht="13.5" customHeight="1" x14ac:dyDescent="0.3"/>
    <row r="1210" ht="13.5" customHeight="1" x14ac:dyDescent="0.3"/>
    <row r="1211" ht="13.5" customHeight="1" x14ac:dyDescent="0.3"/>
    <row r="1212" ht="13.5" customHeight="1" x14ac:dyDescent="0.3"/>
    <row r="1213" ht="13.5" customHeight="1" x14ac:dyDescent="0.3"/>
    <row r="1214" ht="13.5" customHeight="1" x14ac:dyDescent="0.3"/>
    <row r="1215" ht="13.5" customHeight="1" x14ac:dyDescent="0.3"/>
    <row r="1216" ht="13.5" customHeight="1" x14ac:dyDescent="0.3"/>
    <row r="1217" ht="13.5" customHeight="1" x14ac:dyDescent="0.3"/>
    <row r="1218" ht="13.5" customHeight="1" x14ac:dyDescent="0.3"/>
    <row r="1219" ht="13.5" customHeight="1" x14ac:dyDescent="0.3"/>
    <row r="1220" ht="13.5" customHeight="1" x14ac:dyDescent="0.3"/>
    <row r="1221" ht="13.5" customHeight="1" x14ac:dyDescent="0.3"/>
    <row r="1222" ht="13.5" customHeight="1" x14ac:dyDescent="0.3"/>
    <row r="1223" ht="13.5" customHeight="1" x14ac:dyDescent="0.3"/>
    <row r="1224" ht="13.5" customHeight="1" x14ac:dyDescent="0.3"/>
    <row r="1225" ht="13.5" customHeight="1" x14ac:dyDescent="0.3"/>
    <row r="1226" ht="13.5" customHeight="1" x14ac:dyDescent="0.3"/>
    <row r="1227" ht="13.5" customHeight="1" x14ac:dyDescent="0.3"/>
    <row r="1228" ht="13.5" customHeight="1" x14ac:dyDescent="0.3"/>
    <row r="1229" ht="13.5" customHeight="1" x14ac:dyDescent="0.3"/>
    <row r="1230" ht="13.5" customHeight="1" x14ac:dyDescent="0.3"/>
    <row r="1231" ht="13.5" customHeight="1" x14ac:dyDescent="0.3"/>
    <row r="1232" ht="13.5" customHeight="1" x14ac:dyDescent="0.3"/>
    <row r="1233" ht="13.5" customHeight="1" x14ac:dyDescent="0.3"/>
    <row r="1234" ht="13.5" customHeight="1" x14ac:dyDescent="0.3"/>
    <row r="1235" ht="13.5" customHeight="1" x14ac:dyDescent="0.3"/>
    <row r="1236" ht="13.5" customHeight="1" x14ac:dyDescent="0.3"/>
    <row r="1237" ht="13.5" customHeight="1" x14ac:dyDescent="0.3"/>
    <row r="1238" ht="13.5" customHeight="1" x14ac:dyDescent="0.3"/>
    <row r="1239" ht="13.5" customHeight="1" x14ac:dyDescent="0.3"/>
    <row r="1240" ht="13.5" customHeight="1" x14ac:dyDescent="0.3"/>
    <row r="1241" ht="13.5" customHeight="1" x14ac:dyDescent="0.3"/>
    <row r="1242" ht="13.5" customHeight="1" x14ac:dyDescent="0.3"/>
    <row r="1243" ht="13.5" customHeight="1" x14ac:dyDescent="0.3"/>
    <row r="1244" ht="13.5" customHeight="1" x14ac:dyDescent="0.3"/>
    <row r="1245" ht="13.5" customHeight="1" x14ac:dyDescent="0.3"/>
    <row r="1246" ht="13.5" customHeight="1" x14ac:dyDescent="0.3"/>
    <row r="1247" ht="13.5" customHeight="1" x14ac:dyDescent="0.3"/>
    <row r="1248" ht="13.5" customHeight="1" x14ac:dyDescent="0.3"/>
    <row r="1249" ht="13.5" customHeight="1" x14ac:dyDescent="0.3"/>
    <row r="1250" ht="13.5" customHeight="1" x14ac:dyDescent="0.3"/>
    <row r="1251" ht="13.5" customHeight="1" x14ac:dyDescent="0.3"/>
    <row r="1252" ht="13.5" customHeight="1" x14ac:dyDescent="0.3"/>
    <row r="1253" ht="13.5" customHeight="1" x14ac:dyDescent="0.3"/>
    <row r="1254" ht="13.5" customHeight="1" x14ac:dyDescent="0.3"/>
    <row r="1255" ht="13.5" customHeight="1" x14ac:dyDescent="0.3"/>
    <row r="1256" ht="13.5" customHeight="1" x14ac:dyDescent="0.3"/>
    <row r="1257" ht="13.5" customHeight="1" x14ac:dyDescent="0.3"/>
    <row r="1258" ht="13.5" customHeight="1" x14ac:dyDescent="0.3"/>
    <row r="1259" ht="13.5" customHeight="1" x14ac:dyDescent="0.3"/>
    <row r="1260" ht="13.5" customHeight="1" x14ac:dyDescent="0.3"/>
    <row r="1261" ht="13.5" customHeight="1" x14ac:dyDescent="0.3"/>
    <row r="1262" ht="13.5" customHeight="1" x14ac:dyDescent="0.3"/>
    <row r="1263" ht="13.5" customHeight="1" x14ac:dyDescent="0.3"/>
    <row r="1264" ht="13.5" customHeight="1" x14ac:dyDescent="0.3"/>
    <row r="1265" ht="13.5" customHeight="1" x14ac:dyDescent="0.3"/>
    <row r="1266" ht="13.5" customHeight="1" x14ac:dyDescent="0.3"/>
    <row r="1267" ht="13.5" customHeight="1" x14ac:dyDescent="0.3"/>
    <row r="1268" ht="13.5" customHeight="1" x14ac:dyDescent="0.3"/>
    <row r="1269" ht="13.5" customHeight="1" x14ac:dyDescent="0.3"/>
    <row r="1270" ht="13.5" customHeight="1" x14ac:dyDescent="0.3"/>
    <row r="1271" ht="13.5" customHeight="1" x14ac:dyDescent="0.3"/>
    <row r="1272" ht="13.5" customHeight="1" x14ac:dyDescent="0.3"/>
    <row r="1273" ht="13.5" customHeight="1" x14ac:dyDescent="0.3"/>
    <row r="1274" ht="13.5" customHeight="1" x14ac:dyDescent="0.3"/>
    <row r="1275" ht="13.5" customHeight="1" x14ac:dyDescent="0.3"/>
    <row r="1276" ht="13.5" customHeight="1" x14ac:dyDescent="0.3"/>
    <row r="1277" ht="13.5" customHeight="1" x14ac:dyDescent="0.3"/>
    <row r="1278" ht="13.5" customHeight="1" x14ac:dyDescent="0.3"/>
    <row r="1279" ht="13.5" customHeight="1" x14ac:dyDescent="0.3"/>
    <row r="1280" ht="13.5" customHeight="1" x14ac:dyDescent="0.3"/>
    <row r="1281" ht="13.5" customHeight="1" x14ac:dyDescent="0.3"/>
    <row r="1282" ht="13.5" customHeight="1" x14ac:dyDescent="0.3"/>
    <row r="1283" ht="13.5" customHeight="1" x14ac:dyDescent="0.3"/>
    <row r="1284" ht="13.5" customHeight="1" x14ac:dyDescent="0.3"/>
    <row r="1285" ht="13.5" customHeight="1" x14ac:dyDescent="0.3"/>
    <row r="1286" ht="13.5" customHeight="1" x14ac:dyDescent="0.3"/>
    <row r="1287" ht="13.5" customHeight="1" x14ac:dyDescent="0.3"/>
    <row r="1288" ht="13.5" customHeight="1" x14ac:dyDescent="0.3"/>
    <row r="1289" ht="13.5" customHeight="1" x14ac:dyDescent="0.3"/>
    <row r="1290" ht="13.5" customHeight="1" x14ac:dyDescent="0.3"/>
    <row r="1291" ht="13.5" customHeight="1" x14ac:dyDescent="0.3"/>
    <row r="1292" ht="13.5" customHeight="1" x14ac:dyDescent="0.3"/>
    <row r="1293" ht="13.5" customHeight="1" x14ac:dyDescent="0.3"/>
    <row r="1294" ht="13.5" customHeight="1" x14ac:dyDescent="0.3"/>
    <row r="1295" ht="13.5" customHeight="1" x14ac:dyDescent="0.3"/>
    <row r="1296" ht="13.5" customHeight="1" x14ac:dyDescent="0.3"/>
    <row r="1297" ht="13.5" customHeight="1" x14ac:dyDescent="0.3"/>
    <row r="1298" ht="13.5" customHeight="1" x14ac:dyDescent="0.3"/>
    <row r="1299" ht="13.5" customHeight="1" x14ac:dyDescent="0.3"/>
    <row r="1300" ht="13.5" customHeight="1" x14ac:dyDescent="0.3"/>
    <row r="1301" ht="13.5" customHeight="1" x14ac:dyDescent="0.3"/>
    <row r="1302" ht="13.5" customHeight="1" x14ac:dyDescent="0.3"/>
    <row r="1303" ht="13.5" customHeight="1" x14ac:dyDescent="0.3"/>
    <row r="1304" ht="13.5" customHeight="1" x14ac:dyDescent="0.3"/>
    <row r="1305" ht="13.5" customHeight="1" x14ac:dyDescent="0.3"/>
    <row r="1306" ht="13.5" customHeight="1" x14ac:dyDescent="0.3"/>
    <row r="1307" ht="13.5" customHeight="1" x14ac:dyDescent="0.3"/>
    <row r="1308" ht="13.5" customHeight="1" x14ac:dyDescent="0.3"/>
    <row r="1309" ht="13.5" customHeight="1" x14ac:dyDescent="0.3"/>
    <row r="1310" ht="13.5" customHeight="1" x14ac:dyDescent="0.3"/>
    <row r="1311" ht="13.5" customHeight="1" x14ac:dyDescent="0.3"/>
    <row r="1312" ht="13.5" customHeight="1" x14ac:dyDescent="0.3"/>
    <row r="1313" ht="13.5" customHeight="1" x14ac:dyDescent="0.3"/>
    <row r="1314" ht="13.5" customHeight="1" x14ac:dyDescent="0.3"/>
    <row r="1315" ht="13.5" customHeight="1" x14ac:dyDescent="0.3"/>
    <row r="1316" ht="13.5" customHeight="1" x14ac:dyDescent="0.3"/>
    <row r="1317" ht="13.5" customHeight="1" x14ac:dyDescent="0.3"/>
    <row r="1318" ht="13.5" customHeight="1" x14ac:dyDescent="0.3"/>
    <row r="1319" ht="13.5" customHeight="1" x14ac:dyDescent="0.3"/>
    <row r="1320" ht="13.5" customHeight="1" x14ac:dyDescent="0.3"/>
    <row r="1321" ht="13.5" customHeight="1" x14ac:dyDescent="0.3"/>
    <row r="1322" ht="13.5" customHeight="1" x14ac:dyDescent="0.3"/>
    <row r="1323" ht="13.5" customHeight="1" x14ac:dyDescent="0.3"/>
    <row r="1324" ht="13.5" customHeight="1" x14ac:dyDescent="0.3"/>
    <row r="1325" ht="13.5" customHeight="1" x14ac:dyDescent="0.3"/>
    <row r="1326" ht="13.5" customHeight="1" x14ac:dyDescent="0.3"/>
    <row r="1327" ht="13.5" customHeight="1" x14ac:dyDescent="0.3"/>
    <row r="1328" ht="13.5" customHeight="1" x14ac:dyDescent="0.3"/>
    <row r="1329" ht="13.5" customHeight="1" x14ac:dyDescent="0.3"/>
    <row r="1330" ht="13.5" customHeight="1" x14ac:dyDescent="0.3"/>
    <row r="1331" ht="13.5" customHeight="1" x14ac:dyDescent="0.3"/>
    <row r="1332" ht="13.5" customHeight="1" x14ac:dyDescent="0.3"/>
    <row r="1333" ht="13.5" customHeight="1" x14ac:dyDescent="0.3"/>
    <row r="1334" ht="13.5" customHeight="1" x14ac:dyDescent="0.3"/>
    <row r="1335" ht="13.5" customHeight="1" x14ac:dyDescent="0.3"/>
    <row r="1336" ht="13.5" customHeight="1" x14ac:dyDescent="0.3"/>
    <row r="1337" ht="13.5" customHeight="1" x14ac:dyDescent="0.3"/>
    <row r="1338" ht="13.5" customHeight="1" x14ac:dyDescent="0.3"/>
    <row r="1339" ht="13.5" customHeight="1" x14ac:dyDescent="0.3"/>
    <row r="1340" ht="13.5" customHeight="1" x14ac:dyDescent="0.3"/>
    <row r="1341" ht="13.5" customHeight="1" x14ac:dyDescent="0.3"/>
    <row r="1342" ht="13.5" customHeight="1" x14ac:dyDescent="0.3"/>
    <row r="1343" ht="13.5" customHeight="1" x14ac:dyDescent="0.3"/>
    <row r="1344" ht="13.5" customHeight="1" x14ac:dyDescent="0.3"/>
    <row r="1345" ht="13.5" customHeight="1" x14ac:dyDescent="0.3"/>
    <row r="1346" ht="13.5" customHeight="1" x14ac:dyDescent="0.3"/>
    <row r="1347" ht="13.5" customHeight="1" x14ac:dyDescent="0.3"/>
    <row r="1348" ht="13.5" customHeight="1" x14ac:dyDescent="0.3"/>
    <row r="1349" ht="13.5" customHeight="1" x14ac:dyDescent="0.3"/>
    <row r="1350" ht="13.5" customHeight="1" x14ac:dyDescent="0.3"/>
    <row r="1351" ht="13.5" customHeight="1" x14ac:dyDescent="0.3"/>
    <row r="1352" ht="13.5" customHeight="1" x14ac:dyDescent="0.3"/>
    <row r="1353" ht="13.5" customHeight="1" x14ac:dyDescent="0.3"/>
    <row r="1354" ht="13.5" customHeight="1" x14ac:dyDescent="0.3"/>
    <row r="1355" ht="13.5" customHeight="1" x14ac:dyDescent="0.3"/>
    <row r="1356" ht="13.5" customHeight="1" x14ac:dyDescent="0.3"/>
    <row r="1357" ht="13.5" customHeight="1" x14ac:dyDescent="0.3"/>
    <row r="1358" ht="13.5" customHeight="1" x14ac:dyDescent="0.3"/>
    <row r="1359" ht="13.5" customHeight="1" x14ac:dyDescent="0.3"/>
    <row r="1360" ht="13.5" customHeight="1" x14ac:dyDescent="0.3"/>
    <row r="1361" ht="13.5" customHeight="1" x14ac:dyDescent="0.3"/>
    <row r="1362" ht="13.5" customHeight="1" x14ac:dyDescent="0.3"/>
    <row r="1363" ht="13.5" customHeight="1" x14ac:dyDescent="0.3"/>
    <row r="1364" ht="13.5" customHeight="1" x14ac:dyDescent="0.3"/>
    <row r="1365" ht="13.5" customHeight="1" x14ac:dyDescent="0.3"/>
    <row r="1366" ht="13.5" customHeight="1" x14ac:dyDescent="0.3"/>
    <row r="1367" ht="13.5" customHeight="1" x14ac:dyDescent="0.3"/>
    <row r="1368" ht="13.5" customHeight="1" x14ac:dyDescent="0.3"/>
    <row r="1369" ht="13.5" customHeight="1" x14ac:dyDescent="0.3"/>
    <row r="1370" ht="13.5" customHeight="1" x14ac:dyDescent="0.3"/>
    <row r="1371" ht="13.5" customHeight="1" x14ac:dyDescent="0.3"/>
    <row r="1372" ht="13.5" customHeight="1" x14ac:dyDescent="0.3"/>
    <row r="1373" ht="13.5" customHeight="1" x14ac:dyDescent="0.3"/>
    <row r="1374" ht="13.5" customHeight="1" x14ac:dyDescent="0.3"/>
    <row r="1375" ht="13.5" customHeight="1" x14ac:dyDescent="0.3"/>
    <row r="1376" ht="13.5" customHeight="1" x14ac:dyDescent="0.3"/>
    <row r="1377" ht="13.5" customHeight="1" x14ac:dyDescent="0.3"/>
    <row r="1378" ht="13.5" customHeight="1" x14ac:dyDescent="0.3"/>
    <row r="1379" ht="13.5" customHeight="1" x14ac:dyDescent="0.3"/>
    <row r="1380" ht="13.5" customHeight="1" x14ac:dyDescent="0.3"/>
    <row r="1381" ht="13.5" customHeight="1" x14ac:dyDescent="0.3"/>
    <row r="1382" ht="13.5" customHeight="1" x14ac:dyDescent="0.3"/>
    <row r="1383" ht="13.5" customHeight="1" x14ac:dyDescent="0.3"/>
    <row r="1384" ht="13.5" customHeight="1" x14ac:dyDescent="0.3"/>
    <row r="1385" ht="13.5" customHeight="1" x14ac:dyDescent="0.3"/>
    <row r="1386" ht="13.5" customHeight="1" x14ac:dyDescent="0.3"/>
    <row r="1387" ht="13.5" customHeight="1" x14ac:dyDescent="0.3"/>
    <row r="1388" ht="13.5" customHeight="1" x14ac:dyDescent="0.3"/>
    <row r="1389" ht="13.5" customHeight="1" x14ac:dyDescent="0.3"/>
    <row r="1390" ht="13.5" customHeight="1" x14ac:dyDescent="0.3"/>
    <row r="1391" ht="13.5" customHeight="1" x14ac:dyDescent="0.3"/>
    <row r="1392" ht="13.5" customHeight="1" x14ac:dyDescent="0.3"/>
    <row r="1393" ht="13.5" customHeight="1" x14ac:dyDescent="0.3"/>
    <row r="1394" ht="13.5" customHeight="1" x14ac:dyDescent="0.3"/>
    <row r="1395" ht="13.5" customHeight="1" x14ac:dyDescent="0.3"/>
    <row r="1396" ht="13.5" customHeight="1" x14ac:dyDescent="0.3"/>
    <row r="1397" ht="13.5" customHeight="1" x14ac:dyDescent="0.3"/>
    <row r="1398" ht="13.5" customHeight="1" x14ac:dyDescent="0.3"/>
    <row r="1399" ht="13.5" customHeight="1" x14ac:dyDescent="0.3"/>
    <row r="1400" ht="13.5" customHeight="1" x14ac:dyDescent="0.3"/>
    <row r="1401" ht="13.5" customHeight="1" x14ac:dyDescent="0.3"/>
    <row r="1402" ht="13.5" customHeight="1" x14ac:dyDescent="0.3"/>
    <row r="1403" ht="13.5" customHeight="1" x14ac:dyDescent="0.3"/>
    <row r="1404" ht="13.5" customHeight="1" x14ac:dyDescent="0.3"/>
    <row r="1405" ht="13.5" customHeight="1" x14ac:dyDescent="0.3"/>
    <row r="1406" ht="13.5" customHeight="1" x14ac:dyDescent="0.3"/>
    <row r="1407" ht="13.5" customHeight="1" x14ac:dyDescent="0.3"/>
    <row r="1408" ht="13.5" customHeight="1" x14ac:dyDescent="0.3"/>
    <row r="1409" ht="13.5" customHeight="1" x14ac:dyDescent="0.3"/>
    <row r="1410" ht="13.5" customHeight="1" x14ac:dyDescent="0.3"/>
    <row r="1411" ht="13.5" customHeight="1" x14ac:dyDescent="0.3"/>
    <row r="1412" ht="13.5" customHeight="1" x14ac:dyDescent="0.3"/>
    <row r="1413" ht="13.5" customHeight="1" x14ac:dyDescent="0.3"/>
    <row r="1414" ht="13.5" customHeight="1" x14ac:dyDescent="0.3"/>
    <row r="1415" ht="13.5" customHeight="1" x14ac:dyDescent="0.3"/>
    <row r="1416" ht="13.5" customHeight="1" x14ac:dyDescent="0.3"/>
    <row r="1417" ht="13.5" customHeight="1" x14ac:dyDescent="0.3"/>
    <row r="1418" ht="13.5" customHeight="1" x14ac:dyDescent="0.3"/>
    <row r="1419" ht="13.5" customHeight="1" x14ac:dyDescent="0.3"/>
    <row r="1420" ht="13.5" customHeight="1" x14ac:dyDescent="0.3"/>
    <row r="1421" ht="13.5" customHeight="1" x14ac:dyDescent="0.3"/>
    <row r="1422" ht="13.5" customHeight="1" x14ac:dyDescent="0.3"/>
    <row r="1423" ht="13.5" customHeight="1" x14ac:dyDescent="0.3"/>
    <row r="1424" ht="13.5" customHeight="1" x14ac:dyDescent="0.3"/>
    <row r="1425" ht="13.5" customHeight="1" x14ac:dyDescent="0.3"/>
    <row r="1426" ht="13.5" customHeight="1" x14ac:dyDescent="0.3"/>
    <row r="1427" ht="13.5" customHeight="1" x14ac:dyDescent="0.3"/>
    <row r="1428" ht="13.5" customHeight="1" x14ac:dyDescent="0.3"/>
    <row r="1429" ht="13.5" customHeight="1" x14ac:dyDescent="0.3"/>
    <row r="1430" ht="13.5" customHeight="1" x14ac:dyDescent="0.3"/>
    <row r="1431" ht="13.5" customHeight="1" x14ac:dyDescent="0.3"/>
    <row r="1432" ht="13.5" customHeight="1" x14ac:dyDescent="0.3"/>
    <row r="1433" ht="13.5" customHeight="1" x14ac:dyDescent="0.3"/>
    <row r="1434" ht="13.5" customHeight="1" x14ac:dyDescent="0.3"/>
    <row r="1435" ht="13.5" customHeight="1" x14ac:dyDescent="0.3"/>
    <row r="1436" ht="13.5" customHeight="1" x14ac:dyDescent="0.3"/>
    <row r="1437" ht="13.5" customHeight="1" x14ac:dyDescent="0.3"/>
    <row r="1438" ht="13.5" customHeight="1" x14ac:dyDescent="0.3"/>
    <row r="1439" ht="13.5" customHeight="1" x14ac:dyDescent="0.3"/>
    <row r="1440" ht="13.5" customHeight="1" x14ac:dyDescent="0.3"/>
    <row r="1441" ht="13.5" customHeight="1" x14ac:dyDescent="0.3"/>
    <row r="1442" ht="13.5" customHeight="1" x14ac:dyDescent="0.3"/>
    <row r="1443" ht="13.5" customHeight="1" x14ac:dyDescent="0.3"/>
    <row r="1444" ht="13.5" customHeight="1" x14ac:dyDescent="0.3"/>
    <row r="1445" ht="13.5" customHeight="1" x14ac:dyDescent="0.3"/>
    <row r="1446" ht="13.5" customHeight="1" x14ac:dyDescent="0.3"/>
    <row r="1447" ht="13.5" customHeight="1" x14ac:dyDescent="0.3"/>
    <row r="1448" ht="13.5" customHeight="1" x14ac:dyDescent="0.3"/>
    <row r="1449" ht="13.5" customHeight="1" x14ac:dyDescent="0.3"/>
    <row r="1450" ht="13.5" customHeight="1" x14ac:dyDescent="0.3"/>
    <row r="1451" ht="13.5" customHeight="1" x14ac:dyDescent="0.3"/>
    <row r="1452" ht="13.5" customHeight="1" x14ac:dyDescent="0.3"/>
    <row r="1453" ht="13.5" customHeight="1" x14ac:dyDescent="0.3"/>
    <row r="1454" ht="13.5" customHeight="1" x14ac:dyDescent="0.3"/>
    <row r="1455" ht="13.5" customHeight="1" x14ac:dyDescent="0.3"/>
    <row r="1456" ht="13.5" customHeight="1" x14ac:dyDescent="0.3"/>
    <row r="1457" ht="13.5" customHeight="1" x14ac:dyDescent="0.3"/>
    <row r="1458" ht="13.5" customHeight="1" x14ac:dyDescent="0.3"/>
    <row r="1459" ht="13.5" customHeight="1" x14ac:dyDescent="0.3"/>
    <row r="1460" ht="13.5" customHeight="1" x14ac:dyDescent="0.3"/>
    <row r="1461" ht="13.5" customHeight="1" x14ac:dyDescent="0.3"/>
    <row r="1462" ht="13.5" customHeight="1" x14ac:dyDescent="0.3"/>
    <row r="1463" ht="13.5" customHeight="1" x14ac:dyDescent="0.3"/>
    <row r="1464" ht="13.5" customHeight="1" x14ac:dyDescent="0.3"/>
    <row r="1465" ht="13.5" customHeight="1" x14ac:dyDescent="0.3"/>
    <row r="1466" ht="13.5" customHeight="1" x14ac:dyDescent="0.3"/>
    <row r="1467" ht="13.5" customHeight="1" x14ac:dyDescent="0.3"/>
    <row r="1468" ht="13.5" customHeight="1" x14ac:dyDescent="0.3"/>
    <row r="1469" ht="13.5" customHeight="1" x14ac:dyDescent="0.3"/>
    <row r="1470" ht="13.5" customHeight="1" x14ac:dyDescent="0.3"/>
    <row r="1471" ht="13.5" customHeight="1" x14ac:dyDescent="0.3"/>
    <row r="1472" ht="13.5" customHeight="1" x14ac:dyDescent="0.3"/>
    <row r="1473" ht="13.5" customHeight="1" x14ac:dyDescent="0.3"/>
    <row r="1474" ht="13.5" customHeight="1" x14ac:dyDescent="0.3"/>
    <row r="1475" ht="13.5" customHeight="1" x14ac:dyDescent="0.3"/>
    <row r="1476" ht="13.5" customHeight="1" x14ac:dyDescent="0.3"/>
    <row r="1477" ht="13.5" customHeight="1" x14ac:dyDescent="0.3"/>
    <row r="1478" ht="13.5" customHeight="1" x14ac:dyDescent="0.3"/>
    <row r="1479" ht="13.5" customHeight="1" x14ac:dyDescent="0.3"/>
    <row r="1480" ht="13.5" customHeight="1" x14ac:dyDescent="0.3"/>
    <row r="1481" ht="13.5" customHeight="1" x14ac:dyDescent="0.3"/>
    <row r="1482" ht="13.5" customHeight="1" x14ac:dyDescent="0.3"/>
    <row r="1483" ht="13.5" customHeight="1" x14ac:dyDescent="0.3"/>
    <row r="1484" ht="13.5" customHeight="1" x14ac:dyDescent="0.3"/>
    <row r="1485" ht="13.5" customHeight="1" x14ac:dyDescent="0.3"/>
    <row r="1486" ht="13.5" customHeight="1" x14ac:dyDescent="0.3"/>
    <row r="1487" ht="13.5" customHeight="1" x14ac:dyDescent="0.3"/>
    <row r="1488" ht="13.5" customHeight="1" x14ac:dyDescent="0.3"/>
    <row r="1489" ht="13.5" customHeight="1" x14ac:dyDescent="0.3"/>
    <row r="1490" ht="13.5" customHeight="1" x14ac:dyDescent="0.3"/>
    <row r="1491" ht="13.5" customHeight="1" x14ac:dyDescent="0.3"/>
    <row r="1492" ht="13.5" customHeight="1" x14ac:dyDescent="0.3"/>
    <row r="1493" ht="13.5" customHeight="1" x14ac:dyDescent="0.3"/>
    <row r="1494" ht="13.5" customHeight="1" x14ac:dyDescent="0.3"/>
    <row r="1495" ht="13.5" customHeight="1" x14ac:dyDescent="0.3"/>
    <row r="1496" ht="13.5" customHeight="1" x14ac:dyDescent="0.3"/>
    <row r="1497" ht="13.5" customHeight="1" x14ac:dyDescent="0.3"/>
    <row r="1498" ht="13.5" customHeight="1" x14ac:dyDescent="0.3"/>
    <row r="1499" ht="13.5" customHeight="1" x14ac:dyDescent="0.3"/>
    <row r="1500" ht="13.5" customHeight="1" x14ac:dyDescent="0.3"/>
    <row r="1501" ht="13.5" customHeight="1" x14ac:dyDescent="0.3"/>
    <row r="1502" ht="13.5" customHeight="1" x14ac:dyDescent="0.3"/>
    <row r="1503" ht="13.5" customHeight="1" x14ac:dyDescent="0.3"/>
    <row r="1504" ht="13.5" customHeight="1" x14ac:dyDescent="0.3"/>
    <row r="1505" ht="13.5" customHeight="1" x14ac:dyDescent="0.3"/>
    <row r="1506" ht="13.5" customHeight="1" x14ac:dyDescent="0.3"/>
    <row r="1507" ht="13.5" customHeight="1" x14ac:dyDescent="0.3"/>
    <row r="1508" ht="13.5" customHeight="1" x14ac:dyDescent="0.3"/>
    <row r="1509" ht="13.5" customHeight="1" x14ac:dyDescent="0.3"/>
    <row r="1510" ht="13.5" customHeight="1" x14ac:dyDescent="0.3"/>
    <row r="1511" ht="13.5" customHeight="1" x14ac:dyDescent="0.3"/>
    <row r="1512" ht="13.5" customHeight="1" x14ac:dyDescent="0.3"/>
    <row r="1513" ht="13.5" customHeight="1" x14ac:dyDescent="0.3"/>
    <row r="1514" ht="13.5" customHeight="1" x14ac:dyDescent="0.3"/>
    <row r="1515" ht="13.5" customHeight="1" x14ac:dyDescent="0.3"/>
    <row r="1516" ht="13.5" customHeight="1" x14ac:dyDescent="0.3"/>
    <row r="1517" ht="13.5" customHeight="1" x14ac:dyDescent="0.3"/>
    <row r="1518" ht="13.5" customHeight="1" x14ac:dyDescent="0.3"/>
    <row r="1519" ht="13.5" customHeight="1" x14ac:dyDescent="0.3"/>
    <row r="1520" ht="13.5" customHeight="1" x14ac:dyDescent="0.3"/>
    <row r="1521" ht="13.5" customHeight="1" x14ac:dyDescent="0.3"/>
    <row r="1522" ht="13.5" customHeight="1" x14ac:dyDescent="0.3"/>
    <row r="1523" ht="13.5" customHeight="1" x14ac:dyDescent="0.3"/>
    <row r="1524" ht="13.5" customHeight="1" x14ac:dyDescent="0.3"/>
    <row r="1525" ht="13.5" customHeight="1" x14ac:dyDescent="0.3"/>
    <row r="1526" ht="13.5" customHeight="1" x14ac:dyDescent="0.3"/>
    <row r="1527" ht="13.5" customHeight="1" x14ac:dyDescent="0.3"/>
    <row r="1528" ht="13.5" customHeight="1" x14ac:dyDescent="0.3"/>
    <row r="1529" ht="13.5" customHeight="1" x14ac:dyDescent="0.3"/>
    <row r="1530" ht="13.5" customHeight="1" x14ac:dyDescent="0.3"/>
    <row r="1531" ht="13.5" customHeight="1" x14ac:dyDescent="0.3"/>
    <row r="1532" ht="13.5" customHeight="1" x14ac:dyDescent="0.3"/>
    <row r="1533" ht="13.5" customHeight="1" x14ac:dyDescent="0.3"/>
    <row r="1534" ht="13.5" customHeight="1" x14ac:dyDescent="0.3"/>
    <row r="1535" ht="13.5" customHeight="1" x14ac:dyDescent="0.3"/>
    <row r="1536" ht="13.5" customHeight="1" x14ac:dyDescent="0.3"/>
    <row r="1537" ht="13.5" customHeight="1" x14ac:dyDescent="0.3"/>
    <row r="1538" ht="13.5" customHeight="1" x14ac:dyDescent="0.3"/>
    <row r="1539" ht="13.5" customHeight="1" x14ac:dyDescent="0.3"/>
    <row r="1540" ht="13.5" customHeight="1" x14ac:dyDescent="0.3"/>
    <row r="1541" ht="13.5" customHeight="1" x14ac:dyDescent="0.3"/>
    <row r="1542" ht="13.5" customHeight="1" x14ac:dyDescent="0.3"/>
    <row r="1543" ht="13.5" customHeight="1" x14ac:dyDescent="0.3"/>
    <row r="1544" ht="13.5" customHeight="1" x14ac:dyDescent="0.3"/>
    <row r="1545" ht="13.5" customHeight="1" x14ac:dyDescent="0.3"/>
    <row r="1546" ht="13.5" customHeight="1" x14ac:dyDescent="0.3"/>
    <row r="1547" ht="13.5" customHeight="1" x14ac:dyDescent="0.3"/>
    <row r="1548" ht="13.5" customHeight="1" x14ac:dyDescent="0.3"/>
    <row r="1549" ht="13.5" customHeight="1" x14ac:dyDescent="0.3"/>
    <row r="1550" ht="13.5" customHeight="1" x14ac:dyDescent="0.3"/>
    <row r="1551" ht="13.5" customHeight="1" x14ac:dyDescent="0.3"/>
    <row r="1552" ht="13.5" customHeight="1" x14ac:dyDescent="0.3"/>
    <row r="1553" ht="13.5" customHeight="1" x14ac:dyDescent="0.3"/>
    <row r="1554" ht="13.5" customHeight="1" x14ac:dyDescent="0.3"/>
    <row r="1555" ht="13.5" customHeight="1" x14ac:dyDescent="0.3"/>
    <row r="1556" ht="13.5" customHeight="1" x14ac:dyDescent="0.3"/>
    <row r="1557" ht="13.5" customHeight="1" x14ac:dyDescent="0.3"/>
    <row r="1558" ht="13.5" customHeight="1" x14ac:dyDescent="0.3"/>
    <row r="1559" ht="13.5" customHeight="1" x14ac:dyDescent="0.3"/>
    <row r="1560" ht="13.5" customHeight="1" x14ac:dyDescent="0.3"/>
    <row r="1561" ht="13.5" customHeight="1" x14ac:dyDescent="0.3"/>
    <row r="1562" ht="13.5" customHeight="1" x14ac:dyDescent="0.3"/>
    <row r="1563" ht="13.5" customHeight="1" x14ac:dyDescent="0.3"/>
    <row r="1564" ht="13.5" customHeight="1" x14ac:dyDescent="0.3"/>
    <row r="1565" ht="13.5" customHeight="1" x14ac:dyDescent="0.3"/>
    <row r="1566" ht="13.5" customHeight="1" x14ac:dyDescent="0.3"/>
    <row r="1567" ht="13.5" customHeight="1" x14ac:dyDescent="0.3"/>
    <row r="1568" ht="13.5" customHeight="1" x14ac:dyDescent="0.3"/>
    <row r="1569" ht="13.5" customHeight="1" x14ac:dyDescent="0.3"/>
    <row r="1570" ht="13.5" customHeight="1" x14ac:dyDescent="0.3"/>
    <row r="1571" ht="13.5" customHeight="1" x14ac:dyDescent="0.3"/>
    <row r="1572" ht="13.5" customHeight="1" x14ac:dyDescent="0.3"/>
    <row r="1573" ht="13.5" customHeight="1" x14ac:dyDescent="0.3"/>
    <row r="1574" ht="13.5" customHeight="1" x14ac:dyDescent="0.3"/>
    <row r="1575" ht="13.5" customHeight="1" x14ac:dyDescent="0.3"/>
    <row r="1576" ht="13.5" customHeight="1" x14ac:dyDescent="0.3"/>
    <row r="1577" ht="13.5" customHeight="1" x14ac:dyDescent="0.3"/>
    <row r="1578" ht="13.5" customHeight="1" x14ac:dyDescent="0.3"/>
    <row r="1579" ht="13.5" customHeight="1" x14ac:dyDescent="0.3"/>
    <row r="1580" ht="13.5" customHeight="1" x14ac:dyDescent="0.3"/>
    <row r="1581" ht="13.5" customHeight="1" x14ac:dyDescent="0.3"/>
    <row r="1582" ht="13.5" customHeight="1" x14ac:dyDescent="0.3"/>
    <row r="1583" ht="13.5" customHeight="1" x14ac:dyDescent="0.3"/>
    <row r="1584" ht="13.5" customHeight="1" x14ac:dyDescent="0.3"/>
    <row r="1585" ht="13.5" customHeight="1" x14ac:dyDescent="0.3"/>
    <row r="1586" ht="13.5" customHeight="1" x14ac:dyDescent="0.3"/>
    <row r="1587" ht="13.5" customHeight="1" x14ac:dyDescent="0.3"/>
    <row r="1588" ht="13.5" customHeight="1" x14ac:dyDescent="0.3"/>
    <row r="1589" ht="13.5" customHeight="1" x14ac:dyDescent="0.3"/>
    <row r="1590" ht="13.5" customHeight="1" x14ac:dyDescent="0.3"/>
    <row r="1591" ht="13.5" customHeight="1" x14ac:dyDescent="0.3"/>
    <row r="1592" ht="13.5" customHeight="1" x14ac:dyDescent="0.3"/>
    <row r="1593" ht="13.5" customHeight="1" x14ac:dyDescent="0.3"/>
    <row r="1594" ht="13.5" customHeight="1" x14ac:dyDescent="0.3"/>
    <row r="1595" ht="13.5" customHeight="1" x14ac:dyDescent="0.3"/>
    <row r="1596" ht="13.5" customHeight="1" x14ac:dyDescent="0.3"/>
    <row r="1597" ht="13.5" customHeight="1" x14ac:dyDescent="0.3"/>
    <row r="1598" ht="13.5" customHeight="1" x14ac:dyDescent="0.3"/>
    <row r="1599" ht="13.5" customHeight="1" x14ac:dyDescent="0.3"/>
    <row r="1600" ht="13.5" customHeight="1" x14ac:dyDescent="0.3"/>
    <row r="1601" ht="13.5" customHeight="1" x14ac:dyDescent="0.3"/>
    <row r="1602" ht="13.5" customHeight="1" x14ac:dyDescent="0.3"/>
    <row r="1603" ht="13.5" customHeight="1" x14ac:dyDescent="0.3"/>
    <row r="1604" ht="13.5" customHeight="1" x14ac:dyDescent="0.3"/>
    <row r="1605" ht="13.5" customHeight="1" x14ac:dyDescent="0.3"/>
    <row r="1606" ht="13.5" customHeight="1" x14ac:dyDescent="0.3"/>
    <row r="1607" ht="13.5" customHeight="1" x14ac:dyDescent="0.3"/>
    <row r="1608" ht="13.5" customHeight="1" x14ac:dyDescent="0.3"/>
    <row r="1609" ht="13.5" customHeight="1" x14ac:dyDescent="0.3"/>
    <row r="1610" ht="13.5" customHeight="1" x14ac:dyDescent="0.3"/>
    <row r="1611" ht="13.5" customHeight="1" x14ac:dyDescent="0.3"/>
    <row r="1612" ht="13.5" customHeight="1" x14ac:dyDescent="0.3"/>
    <row r="1613" ht="13.5" customHeight="1" x14ac:dyDescent="0.3"/>
    <row r="1614" ht="13.5" customHeight="1" x14ac:dyDescent="0.3"/>
    <row r="1615" ht="13.5" customHeight="1" x14ac:dyDescent="0.3"/>
    <row r="1616" ht="13.5" customHeight="1" x14ac:dyDescent="0.3"/>
    <row r="1617" ht="13.5" customHeight="1" x14ac:dyDescent="0.3"/>
    <row r="1618" ht="13.5" customHeight="1" x14ac:dyDescent="0.3"/>
    <row r="1619" ht="13.5" customHeight="1" x14ac:dyDescent="0.3"/>
    <row r="1620" ht="13.5" customHeight="1" x14ac:dyDescent="0.3"/>
    <row r="1621" ht="13.5" customHeight="1" x14ac:dyDescent="0.3"/>
    <row r="1622" ht="13.5" customHeight="1" x14ac:dyDescent="0.3"/>
    <row r="1623" ht="13.5" customHeight="1" x14ac:dyDescent="0.3"/>
    <row r="1624" ht="13.5" customHeight="1" x14ac:dyDescent="0.3"/>
    <row r="1625" ht="13.5" customHeight="1" x14ac:dyDescent="0.3"/>
    <row r="1626" ht="13.5" customHeight="1" x14ac:dyDescent="0.3"/>
    <row r="1627" ht="13.5" customHeight="1" x14ac:dyDescent="0.3"/>
    <row r="1628" ht="13.5" customHeight="1" x14ac:dyDescent="0.3"/>
    <row r="1629" ht="13.5" customHeight="1" x14ac:dyDescent="0.3"/>
    <row r="1630" ht="13.5" customHeight="1" x14ac:dyDescent="0.3"/>
    <row r="1631" ht="13.5" customHeight="1" x14ac:dyDescent="0.3"/>
    <row r="1632" ht="13.5" customHeight="1" x14ac:dyDescent="0.3"/>
    <row r="1633" ht="13.5" customHeight="1" x14ac:dyDescent="0.3"/>
    <row r="1634" ht="13.5" customHeight="1" x14ac:dyDescent="0.3"/>
    <row r="1635" ht="13.5" customHeight="1" x14ac:dyDescent="0.3"/>
    <row r="1636" ht="13.5" customHeight="1" x14ac:dyDescent="0.3"/>
    <row r="1637" ht="13.5" customHeight="1" x14ac:dyDescent="0.3"/>
    <row r="1638" ht="13.5" customHeight="1" x14ac:dyDescent="0.3"/>
    <row r="1639" ht="13.5" customHeight="1" x14ac:dyDescent="0.3"/>
    <row r="1640" ht="13.5" customHeight="1" x14ac:dyDescent="0.3"/>
    <row r="1641" ht="13.5" customHeight="1" x14ac:dyDescent="0.3"/>
    <row r="1642" ht="13.5" customHeight="1" x14ac:dyDescent="0.3"/>
    <row r="1643" ht="13.5" customHeight="1" x14ac:dyDescent="0.3"/>
    <row r="1644" ht="13.5" customHeight="1" x14ac:dyDescent="0.3"/>
    <row r="1645" ht="13.5" customHeight="1" x14ac:dyDescent="0.3"/>
    <row r="1646" ht="13.5" customHeight="1" x14ac:dyDescent="0.3"/>
    <row r="1647" ht="13.5" customHeight="1" x14ac:dyDescent="0.3"/>
    <row r="1648" ht="13.5" customHeight="1" x14ac:dyDescent="0.3"/>
    <row r="1649" ht="13.5" customHeight="1" x14ac:dyDescent="0.3"/>
    <row r="1650" ht="13.5" customHeight="1" x14ac:dyDescent="0.3"/>
    <row r="1651" ht="13.5" customHeight="1" x14ac:dyDescent="0.3"/>
    <row r="1652" ht="13.5" customHeight="1" x14ac:dyDescent="0.3"/>
    <row r="1653" ht="13.5" customHeight="1" x14ac:dyDescent="0.3"/>
    <row r="1654" ht="13.5" customHeight="1" x14ac:dyDescent="0.3"/>
    <row r="1655" ht="13.5" customHeight="1" x14ac:dyDescent="0.3"/>
    <row r="1656" ht="13.5" customHeight="1" x14ac:dyDescent="0.3"/>
    <row r="1657" ht="13.5" customHeight="1" x14ac:dyDescent="0.3"/>
    <row r="1658" ht="13.5" customHeight="1" x14ac:dyDescent="0.3"/>
    <row r="1659" ht="13.5" customHeight="1" x14ac:dyDescent="0.3"/>
    <row r="1660" ht="13.5" customHeight="1" x14ac:dyDescent="0.3"/>
    <row r="1661" ht="13.5" customHeight="1" x14ac:dyDescent="0.3"/>
    <row r="1662" ht="13.5" customHeight="1" x14ac:dyDescent="0.3"/>
    <row r="1663" ht="13.5" customHeight="1" x14ac:dyDescent="0.3"/>
    <row r="1664" ht="13.5" customHeight="1" x14ac:dyDescent="0.3"/>
    <row r="1665" ht="13.5" customHeight="1" x14ac:dyDescent="0.3"/>
    <row r="1666" ht="13.5" customHeight="1" x14ac:dyDescent="0.3"/>
    <row r="1667" ht="13.5" customHeight="1" x14ac:dyDescent="0.3"/>
    <row r="1668" ht="13.5" customHeight="1" x14ac:dyDescent="0.3"/>
    <row r="1669" ht="13.5" customHeight="1" x14ac:dyDescent="0.3"/>
    <row r="1670" ht="13.5" customHeight="1" x14ac:dyDescent="0.3"/>
    <row r="1671" ht="13.5" customHeight="1" x14ac:dyDescent="0.3"/>
    <row r="1672" ht="13.5" customHeight="1" x14ac:dyDescent="0.3"/>
    <row r="1673" ht="13.5" customHeight="1" x14ac:dyDescent="0.3"/>
    <row r="1674" ht="13.5" customHeight="1" x14ac:dyDescent="0.3"/>
    <row r="1675" ht="13.5" customHeight="1" x14ac:dyDescent="0.3"/>
    <row r="1676" ht="13.5" customHeight="1" x14ac:dyDescent="0.3"/>
    <row r="1677" ht="13.5" customHeight="1" x14ac:dyDescent="0.3"/>
    <row r="1678" ht="13.5" customHeight="1" x14ac:dyDescent="0.3"/>
    <row r="1679" ht="13.5" customHeight="1" x14ac:dyDescent="0.3"/>
    <row r="1680" ht="13.5" customHeight="1" x14ac:dyDescent="0.3"/>
    <row r="1681" ht="13.5" customHeight="1" x14ac:dyDescent="0.3"/>
    <row r="1682" ht="13.5" customHeight="1" x14ac:dyDescent="0.3"/>
    <row r="1683" ht="13.5" customHeight="1" x14ac:dyDescent="0.3"/>
    <row r="1684" ht="13.5" customHeight="1" x14ac:dyDescent="0.3"/>
    <row r="1685" ht="13.5" customHeight="1" x14ac:dyDescent="0.3"/>
    <row r="1686" ht="13.5" customHeight="1" x14ac:dyDescent="0.3"/>
    <row r="1687" ht="13.5" customHeight="1" x14ac:dyDescent="0.3"/>
    <row r="1688" ht="13.5" customHeight="1" x14ac:dyDescent="0.3"/>
    <row r="1689" ht="13.5" customHeight="1" x14ac:dyDescent="0.3"/>
    <row r="1690" ht="13.5" customHeight="1" x14ac:dyDescent="0.3"/>
    <row r="1691" ht="13.5" customHeight="1" x14ac:dyDescent="0.3"/>
    <row r="1692" ht="13.5" customHeight="1" x14ac:dyDescent="0.3"/>
    <row r="1693" ht="13.5" customHeight="1" x14ac:dyDescent="0.3"/>
    <row r="1694" ht="13.5" customHeight="1" x14ac:dyDescent="0.3"/>
    <row r="1695" ht="13.5" customHeight="1" x14ac:dyDescent="0.3"/>
    <row r="1696" ht="13.5" customHeight="1" x14ac:dyDescent="0.3"/>
    <row r="1697" ht="13.5" customHeight="1" x14ac:dyDescent="0.3"/>
    <row r="1698" ht="13.5" customHeight="1" x14ac:dyDescent="0.3"/>
    <row r="1699" ht="13.5" customHeight="1" x14ac:dyDescent="0.3"/>
    <row r="1700" ht="13.5" customHeight="1" x14ac:dyDescent="0.3"/>
    <row r="1701" ht="13.5" customHeight="1" x14ac:dyDescent="0.3"/>
    <row r="1702" ht="13.5" customHeight="1" x14ac:dyDescent="0.3"/>
    <row r="1703" ht="13.5" customHeight="1" x14ac:dyDescent="0.3"/>
    <row r="1704" ht="13.5" customHeight="1" x14ac:dyDescent="0.3"/>
    <row r="1705" ht="13.5" customHeight="1" x14ac:dyDescent="0.3"/>
    <row r="1706" ht="13.5" customHeight="1" x14ac:dyDescent="0.3"/>
    <row r="1707" ht="13.5" customHeight="1" x14ac:dyDescent="0.3"/>
    <row r="1708" ht="13.5" customHeight="1" x14ac:dyDescent="0.3"/>
    <row r="1709" ht="13.5" customHeight="1" x14ac:dyDescent="0.3"/>
    <row r="1710" ht="13.5" customHeight="1" x14ac:dyDescent="0.3"/>
    <row r="1711" ht="13.5" customHeight="1" x14ac:dyDescent="0.3"/>
    <row r="1712" ht="13.5" customHeight="1" x14ac:dyDescent="0.3"/>
    <row r="1713" ht="13.5" customHeight="1" x14ac:dyDescent="0.3"/>
    <row r="1714" ht="13.5" customHeight="1" x14ac:dyDescent="0.3"/>
    <row r="1715" ht="13.5" customHeight="1" x14ac:dyDescent="0.3"/>
    <row r="1716" ht="13.5" customHeight="1" x14ac:dyDescent="0.3"/>
    <row r="1717" ht="13.5" customHeight="1" x14ac:dyDescent="0.3"/>
    <row r="1718" ht="13.5" customHeight="1" x14ac:dyDescent="0.3"/>
    <row r="1719" ht="13.5" customHeight="1" x14ac:dyDescent="0.3"/>
    <row r="1720" ht="13.5" customHeight="1" x14ac:dyDescent="0.3"/>
    <row r="1721" ht="13.5" customHeight="1" x14ac:dyDescent="0.3"/>
    <row r="1722" ht="13.5" customHeight="1" x14ac:dyDescent="0.3"/>
    <row r="1723" ht="13.5" customHeight="1" x14ac:dyDescent="0.3"/>
    <row r="1724" ht="13.5" customHeight="1" x14ac:dyDescent="0.3"/>
    <row r="1725" ht="13.5" customHeight="1" x14ac:dyDescent="0.3"/>
    <row r="1726" ht="13.5" customHeight="1" x14ac:dyDescent="0.3"/>
    <row r="1727" ht="13.5" customHeight="1" x14ac:dyDescent="0.3"/>
    <row r="1728" ht="13.5" customHeight="1" x14ac:dyDescent="0.3"/>
    <row r="1729" ht="13.5" customHeight="1" x14ac:dyDescent="0.3"/>
    <row r="1730" ht="13.5" customHeight="1" x14ac:dyDescent="0.3"/>
    <row r="1731" ht="13.5" customHeight="1" x14ac:dyDescent="0.3"/>
    <row r="1732" ht="13.5" customHeight="1" x14ac:dyDescent="0.3"/>
    <row r="1733" ht="13.5" customHeight="1" x14ac:dyDescent="0.3"/>
    <row r="1734" ht="13.5" customHeight="1" x14ac:dyDescent="0.3"/>
    <row r="1735" ht="13.5" customHeight="1" x14ac:dyDescent="0.3"/>
    <row r="1736" ht="13.5" customHeight="1" x14ac:dyDescent="0.3"/>
    <row r="1737" ht="13.5" customHeight="1" x14ac:dyDescent="0.3"/>
    <row r="1738" ht="13.5" customHeight="1" x14ac:dyDescent="0.3"/>
    <row r="1739" ht="13.5" customHeight="1" x14ac:dyDescent="0.3"/>
    <row r="1740" ht="13.5" customHeight="1" x14ac:dyDescent="0.3"/>
    <row r="1741" ht="13.5" customHeight="1" x14ac:dyDescent="0.3"/>
    <row r="1742" ht="13.5" customHeight="1" x14ac:dyDescent="0.3"/>
    <row r="1743" ht="13.5" customHeight="1" x14ac:dyDescent="0.3"/>
    <row r="1744" ht="13.5" customHeight="1" x14ac:dyDescent="0.3"/>
    <row r="1745" ht="13.5" customHeight="1" x14ac:dyDescent="0.3"/>
    <row r="1746" ht="13.5" customHeight="1" x14ac:dyDescent="0.3"/>
    <row r="1747" ht="13.5" customHeight="1" x14ac:dyDescent="0.3"/>
    <row r="1748" ht="13.5" customHeight="1" x14ac:dyDescent="0.3"/>
    <row r="1749" ht="13.5" customHeight="1" x14ac:dyDescent="0.3"/>
    <row r="1750" ht="13.5" customHeight="1" x14ac:dyDescent="0.3"/>
    <row r="1751" ht="13.5" customHeight="1" x14ac:dyDescent="0.3"/>
    <row r="1752" ht="13.5" customHeight="1" x14ac:dyDescent="0.3"/>
    <row r="1753" ht="13.5" customHeight="1" x14ac:dyDescent="0.3"/>
    <row r="1754" ht="13.5" customHeight="1" x14ac:dyDescent="0.3"/>
    <row r="1755" ht="13.5" customHeight="1" x14ac:dyDescent="0.3"/>
    <row r="1756" ht="13.5" customHeight="1" x14ac:dyDescent="0.3"/>
    <row r="1757" ht="13.5" customHeight="1" x14ac:dyDescent="0.3"/>
    <row r="1758" ht="13.5" customHeight="1" x14ac:dyDescent="0.3"/>
    <row r="1759" ht="13.5" customHeight="1" x14ac:dyDescent="0.3"/>
    <row r="1760" ht="13.5" customHeight="1" x14ac:dyDescent="0.3"/>
    <row r="1761" ht="13.5" customHeight="1" x14ac:dyDescent="0.3"/>
    <row r="1762" ht="13.5" customHeight="1" x14ac:dyDescent="0.3"/>
    <row r="1763" ht="13.5" customHeight="1" x14ac:dyDescent="0.3"/>
    <row r="1764" ht="13.5" customHeight="1" x14ac:dyDescent="0.3"/>
    <row r="1765" ht="13.5" customHeight="1" x14ac:dyDescent="0.3"/>
    <row r="1766" ht="13.5" customHeight="1" x14ac:dyDescent="0.3"/>
    <row r="1767" ht="13.5" customHeight="1" x14ac:dyDescent="0.3"/>
    <row r="1768" ht="13.5" customHeight="1" x14ac:dyDescent="0.3"/>
    <row r="1769" ht="13.5" customHeight="1" x14ac:dyDescent="0.3"/>
    <row r="1770" ht="13.5" customHeight="1" x14ac:dyDescent="0.3"/>
    <row r="1771" ht="13.5" customHeight="1" x14ac:dyDescent="0.3"/>
    <row r="1772" ht="13.5" customHeight="1" x14ac:dyDescent="0.3"/>
    <row r="1773" ht="13.5" customHeight="1" x14ac:dyDescent="0.3"/>
    <row r="1774" ht="13.5" customHeight="1" x14ac:dyDescent="0.3"/>
    <row r="1775" ht="13.5" customHeight="1" x14ac:dyDescent="0.3"/>
    <row r="1776" ht="13.5" customHeight="1" x14ac:dyDescent="0.3"/>
    <row r="1777" ht="13.5" customHeight="1" x14ac:dyDescent="0.3"/>
    <row r="1778" ht="13.5" customHeight="1" x14ac:dyDescent="0.3"/>
    <row r="1779" ht="13.5" customHeight="1" x14ac:dyDescent="0.3"/>
    <row r="1780" ht="13.5" customHeight="1" x14ac:dyDescent="0.3"/>
    <row r="1781" ht="13.5" customHeight="1" x14ac:dyDescent="0.3"/>
    <row r="1782" ht="13.5" customHeight="1" x14ac:dyDescent="0.3"/>
    <row r="1783" ht="13.5" customHeight="1" x14ac:dyDescent="0.3"/>
    <row r="1784" ht="13.5" customHeight="1" x14ac:dyDescent="0.3"/>
    <row r="1785" ht="13.5" customHeight="1" x14ac:dyDescent="0.3"/>
    <row r="1786" ht="13.5" customHeight="1" x14ac:dyDescent="0.3"/>
    <row r="1787" ht="13.5" customHeight="1" x14ac:dyDescent="0.3"/>
    <row r="1788" ht="13.5" customHeight="1" x14ac:dyDescent="0.3"/>
    <row r="1789" ht="13.5" customHeight="1" x14ac:dyDescent="0.3"/>
    <row r="1790" ht="13.5" customHeight="1" x14ac:dyDescent="0.3"/>
    <row r="1791" ht="13.5" customHeight="1" x14ac:dyDescent="0.3"/>
    <row r="1792" ht="13.5" customHeight="1" x14ac:dyDescent="0.3"/>
    <row r="1793" ht="13.5" customHeight="1" x14ac:dyDescent="0.3"/>
    <row r="1794" ht="13.5" customHeight="1" x14ac:dyDescent="0.3"/>
    <row r="1795" ht="13.5" customHeight="1" x14ac:dyDescent="0.3"/>
    <row r="1796" ht="13.5" customHeight="1" x14ac:dyDescent="0.3"/>
    <row r="1797" ht="13.5" customHeight="1" x14ac:dyDescent="0.3"/>
    <row r="1798" ht="13.5" customHeight="1" x14ac:dyDescent="0.3"/>
    <row r="1799" ht="13.5" customHeight="1" x14ac:dyDescent="0.3"/>
    <row r="1800" ht="13.5" customHeight="1" x14ac:dyDescent="0.3"/>
    <row r="1801" ht="13.5" customHeight="1" x14ac:dyDescent="0.3"/>
    <row r="1802" ht="13.5" customHeight="1" x14ac:dyDescent="0.3"/>
    <row r="1803" ht="13.5" customHeight="1" x14ac:dyDescent="0.3"/>
    <row r="1804" ht="13.5" customHeight="1" x14ac:dyDescent="0.3"/>
    <row r="1805" ht="13.5" customHeight="1" x14ac:dyDescent="0.3"/>
    <row r="1806" ht="13.5" customHeight="1" x14ac:dyDescent="0.3"/>
    <row r="1807" ht="13.5" customHeight="1" x14ac:dyDescent="0.3"/>
    <row r="1808" ht="13.5" customHeight="1" x14ac:dyDescent="0.3"/>
    <row r="1809" ht="13.5" customHeight="1" x14ac:dyDescent="0.3"/>
    <row r="1810" ht="13.5" customHeight="1" x14ac:dyDescent="0.3"/>
    <row r="1811" ht="13.5" customHeight="1" x14ac:dyDescent="0.3"/>
    <row r="1812" ht="13.5" customHeight="1" x14ac:dyDescent="0.3"/>
    <row r="1813" ht="13.5" customHeight="1" x14ac:dyDescent="0.3"/>
    <row r="1814" ht="13.5" customHeight="1" x14ac:dyDescent="0.3"/>
    <row r="1815" ht="13.5" customHeight="1" x14ac:dyDescent="0.3"/>
    <row r="1816" ht="13.5" customHeight="1" x14ac:dyDescent="0.3"/>
    <row r="1817" ht="13.5" customHeight="1" x14ac:dyDescent="0.3"/>
    <row r="1818" ht="13.5" customHeight="1" x14ac:dyDescent="0.3"/>
    <row r="1819" ht="13.5" customHeight="1" x14ac:dyDescent="0.3"/>
    <row r="1820" ht="13.5" customHeight="1" x14ac:dyDescent="0.3"/>
    <row r="1821" ht="13.5" customHeight="1" x14ac:dyDescent="0.3"/>
    <row r="1822" ht="13.5" customHeight="1" x14ac:dyDescent="0.3"/>
    <row r="1823" ht="13.5" customHeight="1" x14ac:dyDescent="0.3"/>
    <row r="1824" ht="13.5" customHeight="1" x14ac:dyDescent="0.3"/>
    <row r="1825" ht="13.5" customHeight="1" x14ac:dyDescent="0.3"/>
    <row r="1826" ht="13.5" customHeight="1" x14ac:dyDescent="0.3"/>
    <row r="1827" ht="13.5" customHeight="1" x14ac:dyDescent="0.3"/>
    <row r="1828" ht="13.5" customHeight="1" x14ac:dyDescent="0.3"/>
    <row r="1829" ht="13.5" customHeight="1" x14ac:dyDescent="0.3"/>
    <row r="1830" ht="13.5" customHeight="1" x14ac:dyDescent="0.3"/>
    <row r="1831" ht="13.5" customHeight="1" x14ac:dyDescent="0.3"/>
    <row r="1832" ht="13.5" customHeight="1" x14ac:dyDescent="0.3"/>
    <row r="1833" ht="13.5" customHeight="1" x14ac:dyDescent="0.3"/>
    <row r="1834" ht="13.5" customHeight="1" x14ac:dyDescent="0.3"/>
    <row r="1835" ht="13.5" customHeight="1" x14ac:dyDescent="0.3"/>
    <row r="1836" ht="13.5" customHeight="1" x14ac:dyDescent="0.3"/>
    <row r="1837" ht="13.5" customHeight="1" x14ac:dyDescent="0.3"/>
    <row r="1838" ht="13.5" customHeight="1" x14ac:dyDescent="0.3"/>
    <row r="1839" ht="13.5" customHeight="1" x14ac:dyDescent="0.3"/>
    <row r="1840" ht="13.5" customHeight="1" x14ac:dyDescent="0.3"/>
    <row r="1841" ht="13.5" customHeight="1" x14ac:dyDescent="0.3"/>
    <row r="1842" ht="13.5" customHeight="1" x14ac:dyDescent="0.3"/>
    <row r="1843" ht="13.5" customHeight="1" x14ac:dyDescent="0.3"/>
    <row r="1844" ht="13.5" customHeight="1" x14ac:dyDescent="0.3"/>
    <row r="1845" ht="13.5" customHeight="1" x14ac:dyDescent="0.3"/>
    <row r="1846" ht="13.5" customHeight="1" x14ac:dyDescent="0.3"/>
    <row r="1847" ht="13.5" customHeight="1" x14ac:dyDescent="0.3"/>
    <row r="1848" ht="13.5" customHeight="1" x14ac:dyDescent="0.3"/>
    <row r="1849" ht="13.5" customHeight="1" x14ac:dyDescent="0.3"/>
    <row r="1850" ht="13.5" customHeight="1" x14ac:dyDescent="0.3"/>
    <row r="1851" ht="13.5" customHeight="1" x14ac:dyDescent="0.3"/>
    <row r="1852" ht="13.5" customHeight="1" x14ac:dyDescent="0.3"/>
    <row r="1853" ht="13.5" customHeight="1" x14ac:dyDescent="0.3"/>
    <row r="1854" ht="13.5" customHeight="1" x14ac:dyDescent="0.3"/>
    <row r="1855" ht="13.5" customHeight="1" x14ac:dyDescent="0.3"/>
    <row r="1856" ht="13.5" customHeight="1" x14ac:dyDescent="0.3"/>
    <row r="1857" ht="13.5" customHeight="1" x14ac:dyDescent="0.3"/>
    <row r="1858" ht="13.5" customHeight="1" x14ac:dyDescent="0.3"/>
    <row r="1859" ht="13.5" customHeight="1" x14ac:dyDescent="0.3"/>
    <row r="1860" ht="13.5" customHeight="1" x14ac:dyDescent="0.3"/>
    <row r="1861" ht="13.5" customHeight="1" x14ac:dyDescent="0.3"/>
    <row r="1862" ht="13.5" customHeight="1" x14ac:dyDescent="0.3"/>
    <row r="1863" ht="13.5" customHeight="1" x14ac:dyDescent="0.3"/>
    <row r="1864" ht="13.5" customHeight="1" x14ac:dyDescent="0.3"/>
    <row r="1865" ht="13.5" customHeight="1" x14ac:dyDescent="0.3"/>
    <row r="1866" ht="13.5" customHeight="1" x14ac:dyDescent="0.3"/>
    <row r="1867" ht="13.5" customHeight="1" x14ac:dyDescent="0.3"/>
    <row r="1868" ht="13.5" customHeight="1" x14ac:dyDescent="0.3"/>
    <row r="1869" ht="13.5" customHeight="1" x14ac:dyDescent="0.3"/>
    <row r="1870" ht="13.5" customHeight="1" x14ac:dyDescent="0.3"/>
    <row r="1871" ht="13.5" customHeight="1" x14ac:dyDescent="0.3"/>
    <row r="1872" ht="13.5" customHeight="1" x14ac:dyDescent="0.3"/>
    <row r="1873" ht="13.5" customHeight="1" x14ac:dyDescent="0.3"/>
    <row r="1874" ht="13.5" customHeight="1" x14ac:dyDescent="0.3"/>
    <row r="1875" ht="13.5" customHeight="1" x14ac:dyDescent="0.3"/>
    <row r="1876" ht="13.5" customHeight="1" x14ac:dyDescent="0.3"/>
    <row r="1877" ht="13.5" customHeight="1" x14ac:dyDescent="0.3"/>
    <row r="1878" ht="13.5" customHeight="1" x14ac:dyDescent="0.3"/>
    <row r="1879" ht="13.5" customHeight="1" x14ac:dyDescent="0.3"/>
    <row r="1880" ht="13.5" customHeight="1" x14ac:dyDescent="0.3"/>
    <row r="1881" ht="13.5" customHeight="1" x14ac:dyDescent="0.3"/>
    <row r="1882" ht="13.5" customHeight="1" x14ac:dyDescent="0.3"/>
    <row r="1883" ht="13.5" customHeight="1" x14ac:dyDescent="0.3"/>
    <row r="1884" ht="13.5" customHeight="1" x14ac:dyDescent="0.3"/>
    <row r="1885" ht="13.5" customHeight="1" x14ac:dyDescent="0.3"/>
    <row r="1886" ht="13.5" customHeight="1" x14ac:dyDescent="0.3"/>
    <row r="1887" ht="13.5" customHeight="1" x14ac:dyDescent="0.3"/>
    <row r="1888" ht="13.5" customHeight="1" x14ac:dyDescent="0.3"/>
    <row r="1889" ht="13.5" customHeight="1" x14ac:dyDescent="0.3"/>
    <row r="1890" ht="13.5" customHeight="1" x14ac:dyDescent="0.3"/>
    <row r="1891" ht="13.5" customHeight="1" x14ac:dyDescent="0.3"/>
    <row r="1892" ht="13.5" customHeight="1" x14ac:dyDescent="0.3"/>
    <row r="1893" ht="13.5" customHeight="1" x14ac:dyDescent="0.3"/>
    <row r="1894" ht="13.5" customHeight="1" x14ac:dyDescent="0.3"/>
    <row r="1895" ht="13.5" customHeight="1" x14ac:dyDescent="0.3"/>
    <row r="1896" ht="13.5" customHeight="1" x14ac:dyDescent="0.3"/>
    <row r="1897" ht="13.5" customHeight="1" x14ac:dyDescent="0.3"/>
    <row r="1898" ht="13.5" customHeight="1" x14ac:dyDescent="0.3"/>
    <row r="1899" ht="13.5" customHeight="1" x14ac:dyDescent="0.3"/>
    <row r="1900" ht="13.5" customHeight="1" x14ac:dyDescent="0.3"/>
    <row r="1901" ht="13.5" customHeight="1" x14ac:dyDescent="0.3"/>
    <row r="1902" ht="13.5" customHeight="1" x14ac:dyDescent="0.3"/>
    <row r="1903" ht="13.5" customHeight="1" x14ac:dyDescent="0.3"/>
    <row r="1904" ht="13.5" customHeight="1" x14ac:dyDescent="0.3"/>
    <row r="1905" ht="13.5" customHeight="1" x14ac:dyDescent="0.3"/>
    <row r="1906" ht="13.5" customHeight="1" x14ac:dyDescent="0.3"/>
    <row r="1907" ht="13.5" customHeight="1" x14ac:dyDescent="0.3"/>
    <row r="1908" ht="13.5" customHeight="1" x14ac:dyDescent="0.3"/>
    <row r="1909" ht="13.5" customHeight="1" x14ac:dyDescent="0.3"/>
    <row r="1910" ht="13.5" customHeight="1" x14ac:dyDescent="0.3"/>
    <row r="1911" ht="13.5" customHeight="1" x14ac:dyDescent="0.3"/>
    <row r="1912" ht="13.5" customHeight="1" x14ac:dyDescent="0.3"/>
    <row r="1913" ht="13.5" customHeight="1" x14ac:dyDescent="0.3"/>
    <row r="1914" ht="13.5" customHeight="1" x14ac:dyDescent="0.3"/>
    <row r="1915" ht="13.5" customHeight="1" x14ac:dyDescent="0.3"/>
    <row r="1916" ht="13.5" customHeight="1" x14ac:dyDescent="0.3"/>
    <row r="1917" ht="13.5" customHeight="1" x14ac:dyDescent="0.3"/>
    <row r="1918" ht="13.5" customHeight="1" x14ac:dyDescent="0.3"/>
    <row r="1919" ht="13.5" customHeight="1" x14ac:dyDescent="0.3"/>
    <row r="1920" ht="13.5" customHeight="1" x14ac:dyDescent="0.3"/>
    <row r="1921" ht="13.5" customHeight="1" x14ac:dyDescent="0.3"/>
    <row r="1922" ht="13.5" customHeight="1" x14ac:dyDescent="0.3"/>
    <row r="1923" ht="13.5" customHeight="1" x14ac:dyDescent="0.3"/>
    <row r="1924" ht="13.5" customHeight="1" x14ac:dyDescent="0.3"/>
    <row r="1925" ht="13.5" customHeight="1" x14ac:dyDescent="0.3"/>
    <row r="1926" ht="13.5" customHeight="1" x14ac:dyDescent="0.3"/>
    <row r="1927" ht="13.5" customHeight="1" x14ac:dyDescent="0.3"/>
    <row r="1928" ht="13.5" customHeight="1" x14ac:dyDescent="0.3"/>
    <row r="1929" ht="13.5" customHeight="1" x14ac:dyDescent="0.3"/>
    <row r="1930" ht="13.5" customHeight="1" x14ac:dyDescent="0.3"/>
    <row r="1931" ht="13.5" customHeight="1" x14ac:dyDescent="0.3"/>
    <row r="1932" ht="13.5" customHeight="1" x14ac:dyDescent="0.3"/>
    <row r="1933" ht="13.5" customHeight="1" x14ac:dyDescent="0.3"/>
    <row r="1934" ht="13.5" customHeight="1" x14ac:dyDescent="0.3"/>
    <row r="1935" ht="13.5" customHeight="1" x14ac:dyDescent="0.3"/>
    <row r="1936" ht="13.5" customHeight="1" x14ac:dyDescent="0.3"/>
    <row r="1937" ht="13.5" customHeight="1" x14ac:dyDescent="0.3"/>
    <row r="1938" ht="13.5" customHeight="1" x14ac:dyDescent="0.3"/>
    <row r="1939" ht="13.5" customHeight="1" x14ac:dyDescent="0.3"/>
    <row r="1940" ht="13.5" customHeight="1" x14ac:dyDescent="0.3"/>
    <row r="1941" ht="13.5" customHeight="1" x14ac:dyDescent="0.3"/>
    <row r="1942" ht="13.5" customHeight="1" x14ac:dyDescent="0.3"/>
    <row r="1943" ht="13.5" customHeight="1" x14ac:dyDescent="0.3"/>
    <row r="1944" ht="13.5" customHeight="1" x14ac:dyDescent="0.3"/>
    <row r="1945" ht="13.5" customHeight="1" x14ac:dyDescent="0.3"/>
    <row r="1946" ht="13.5" customHeight="1" x14ac:dyDescent="0.3"/>
    <row r="1947" ht="13.5" customHeight="1" x14ac:dyDescent="0.3"/>
    <row r="1948" ht="13.5" customHeight="1" x14ac:dyDescent="0.3"/>
    <row r="1949" ht="13.5" customHeight="1" x14ac:dyDescent="0.3"/>
    <row r="1950" ht="13.5" customHeight="1" x14ac:dyDescent="0.3"/>
    <row r="1951" ht="13.5" customHeight="1" x14ac:dyDescent="0.3"/>
    <row r="1952" ht="13.5" customHeight="1" x14ac:dyDescent="0.3"/>
    <row r="1953" ht="13.5" customHeight="1" x14ac:dyDescent="0.3"/>
    <row r="1954" ht="13.5" customHeight="1" x14ac:dyDescent="0.3"/>
    <row r="1955" ht="13.5" customHeight="1" x14ac:dyDescent="0.3"/>
    <row r="1956" ht="13.5" customHeight="1" x14ac:dyDescent="0.3"/>
    <row r="1957" ht="13.5" customHeight="1" x14ac:dyDescent="0.3"/>
    <row r="1958" ht="13.5" customHeight="1" x14ac:dyDescent="0.3"/>
    <row r="1959" ht="13.5" customHeight="1" x14ac:dyDescent="0.3"/>
    <row r="1960" ht="13.5" customHeight="1" x14ac:dyDescent="0.3"/>
    <row r="1961" ht="13.5" customHeight="1" x14ac:dyDescent="0.3"/>
    <row r="1962" ht="13.5" customHeight="1" x14ac:dyDescent="0.3"/>
    <row r="1963" ht="13.5" customHeight="1" x14ac:dyDescent="0.3"/>
    <row r="1964" ht="13.5" customHeight="1" x14ac:dyDescent="0.3"/>
    <row r="1965" ht="13.5" customHeight="1" x14ac:dyDescent="0.3"/>
    <row r="1966" ht="13.5" customHeight="1" x14ac:dyDescent="0.3"/>
    <row r="1967" ht="13.5" customHeight="1" x14ac:dyDescent="0.3"/>
    <row r="1968" ht="13.5" customHeight="1" x14ac:dyDescent="0.3"/>
    <row r="1969" ht="13.5" customHeight="1" x14ac:dyDescent="0.3"/>
    <row r="1970" ht="13.5" customHeight="1" x14ac:dyDescent="0.3"/>
    <row r="1971" ht="13.5" customHeight="1" x14ac:dyDescent="0.3"/>
    <row r="1972" ht="13.5" customHeight="1" x14ac:dyDescent="0.3"/>
    <row r="1973" ht="13.5" customHeight="1" x14ac:dyDescent="0.3"/>
    <row r="1974" ht="13.5" customHeight="1" x14ac:dyDescent="0.3"/>
    <row r="1975" ht="13.5" customHeight="1" x14ac:dyDescent="0.3"/>
    <row r="1976" ht="13.5" customHeight="1" x14ac:dyDescent="0.3"/>
    <row r="1977" ht="13.5" customHeight="1" x14ac:dyDescent="0.3"/>
    <row r="1978" ht="13.5" customHeight="1" x14ac:dyDescent="0.3"/>
    <row r="1979" ht="13.5" customHeight="1" x14ac:dyDescent="0.3"/>
    <row r="1980" ht="13.5" customHeight="1" x14ac:dyDescent="0.3"/>
    <row r="1981" ht="13.5" customHeight="1" x14ac:dyDescent="0.3"/>
    <row r="1982" ht="13.5" customHeight="1" x14ac:dyDescent="0.3"/>
    <row r="1983" ht="13.5" customHeight="1" x14ac:dyDescent="0.3"/>
    <row r="1984" ht="13.5" customHeight="1" x14ac:dyDescent="0.3"/>
    <row r="1985" ht="13.5" customHeight="1" x14ac:dyDescent="0.3"/>
    <row r="1986" ht="13.5" customHeight="1" x14ac:dyDescent="0.3"/>
    <row r="1987" ht="13.5" customHeight="1" x14ac:dyDescent="0.3"/>
    <row r="1988" ht="13.5" customHeight="1" x14ac:dyDescent="0.3"/>
    <row r="1989" ht="13.5" customHeight="1" x14ac:dyDescent="0.3"/>
    <row r="1990" ht="13.5" customHeight="1" x14ac:dyDescent="0.3"/>
    <row r="1991" ht="13.5" customHeight="1" x14ac:dyDescent="0.3"/>
    <row r="1992" ht="13.5" customHeight="1" x14ac:dyDescent="0.3"/>
    <row r="1993" ht="13.5" customHeight="1" x14ac:dyDescent="0.3"/>
    <row r="1994" ht="13.5" customHeight="1" x14ac:dyDescent="0.3"/>
    <row r="1995" ht="13.5" customHeight="1" x14ac:dyDescent="0.3"/>
    <row r="1996" ht="13.5" customHeight="1" x14ac:dyDescent="0.3"/>
    <row r="1997" ht="13.5" customHeight="1" x14ac:dyDescent="0.3"/>
    <row r="1998" ht="13.5" customHeight="1" x14ac:dyDescent="0.3"/>
    <row r="1999" ht="13.5" customHeight="1" x14ac:dyDescent="0.3"/>
    <row r="2000" ht="13.5" customHeight="1" x14ac:dyDescent="0.3"/>
    <row r="2001" ht="13.5" customHeight="1" x14ac:dyDescent="0.3"/>
    <row r="2002" ht="13.5" customHeight="1" x14ac:dyDescent="0.3"/>
    <row r="2003" ht="13.5" customHeight="1" x14ac:dyDescent="0.3"/>
    <row r="2004" ht="13.5" customHeight="1" x14ac:dyDescent="0.3"/>
    <row r="2005" ht="13.5" customHeight="1" x14ac:dyDescent="0.3"/>
    <row r="2006" ht="13.5" customHeight="1" x14ac:dyDescent="0.3"/>
    <row r="2007" ht="13.5" customHeight="1" x14ac:dyDescent="0.3"/>
    <row r="2008" ht="13.5" customHeight="1" x14ac:dyDescent="0.3"/>
    <row r="2009" ht="13.5" customHeight="1" x14ac:dyDescent="0.3"/>
    <row r="2010" ht="13.5" customHeight="1" x14ac:dyDescent="0.3"/>
    <row r="2011" ht="13.5" customHeight="1" x14ac:dyDescent="0.3"/>
    <row r="2012" ht="13.5" customHeight="1" x14ac:dyDescent="0.3"/>
    <row r="2013" ht="13.5" customHeight="1" x14ac:dyDescent="0.3"/>
    <row r="2014" ht="13.5" customHeight="1" x14ac:dyDescent="0.3"/>
    <row r="2015" ht="13.5" customHeight="1" x14ac:dyDescent="0.3"/>
    <row r="2016" ht="13.5" customHeight="1" x14ac:dyDescent="0.3"/>
    <row r="2017" ht="13.5" customHeight="1" x14ac:dyDescent="0.3"/>
    <row r="2018" ht="13.5" customHeight="1" x14ac:dyDescent="0.3"/>
    <row r="2019" ht="13.5" customHeight="1" x14ac:dyDescent="0.3"/>
    <row r="2020" ht="13.5" customHeight="1" x14ac:dyDescent="0.3"/>
    <row r="2021" ht="13.5" customHeight="1" x14ac:dyDescent="0.3"/>
    <row r="2022" ht="13.5" customHeight="1" x14ac:dyDescent="0.3"/>
    <row r="2023" ht="13.5" customHeight="1" x14ac:dyDescent="0.3"/>
    <row r="2024" ht="13.5" customHeight="1" x14ac:dyDescent="0.3"/>
    <row r="2025" ht="13.5" customHeight="1" x14ac:dyDescent="0.3"/>
    <row r="2026" ht="13.5" customHeight="1" x14ac:dyDescent="0.3"/>
    <row r="2027" ht="13.5" customHeight="1" x14ac:dyDescent="0.3"/>
    <row r="2028" ht="13.5" customHeight="1" x14ac:dyDescent="0.3"/>
    <row r="2029" ht="13.5" customHeight="1" x14ac:dyDescent="0.3"/>
    <row r="2030" ht="13.5" customHeight="1" x14ac:dyDescent="0.3"/>
    <row r="2031" ht="13.5" customHeight="1" x14ac:dyDescent="0.3"/>
    <row r="2032" ht="13.5" customHeight="1" x14ac:dyDescent="0.3"/>
    <row r="2033" ht="13.5" customHeight="1" x14ac:dyDescent="0.3"/>
    <row r="2034" ht="13.5" customHeight="1" x14ac:dyDescent="0.3"/>
    <row r="2035" ht="13.5" customHeight="1" x14ac:dyDescent="0.3"/>
    <row r="2036" ht="13.5" customHeight="1" x14ac:dyDescent="0.3"/>
    <row r="2037" ht="13.5" customHeight="1" x14ac:dyDescent="0.3"/>
    <row r="2038" ht="13.5" customHeight="1" x14ac:dyDescent="0.3"/>
    <row r="2039" ht="13.5" customHeight="1" x14ac:dyDescent="0.3"/>
    <row r="2040" ht="13.5" customHeight="1" x14ac:dyDescent="0.3"/>
    <row r="2041" ht="13.5" customHeight="1" x14ac:dyDescent="0.3"/>
    <row r="2042" ht="13.5" customHeight="1" x14ac:dyDescent="0.3"/>
    <row r="2043" ht="13.5" customHeight="1" x14ac:dyDescent="0.3"/>
    <row r="2044" ht="13.5" customHeight="1" x14ac:dyDescent="0.3"/>
    <row r="2045" ht="13.5" customHeight="1" x14ac:dyDescent="0.3"/>
    <row r="2046" ht="13.5" customHeight="1" x14ac:dyDescent="0.3"/>
    <row r="2047" ht="13.5" customHeight="1" x14ac:dyDescent="0.3"/>
    <row r="2048" ht="13.5" customHeight="1" x14ac:dyDescent="0.3"/>
    <row r="2049" ht="13.5" customHeight="1" x14ac:dyDescent="0.3"/>
    <row r="2050" ht="13.5" customHeight="1" x14ac:dyDescent="0.3"/>
    <row r="2051" ht="13.5" customHeight="1" x14ac:dyDescent="0.3"/>
    <row r="2052" ht="13.5" customHeight="1" x14ac:dyDescent="0.3"/>
    <row r="2053" ht="13.5" customHeight="1" x14ac:dyDescent="0.3"/>
    <row r="2054" ht="13.5" customHeight="1" x14ac:dyDescent="0.3"/>
    <row r="2055" ht="13.5" customHeight="1" x14ac:dyDescent="0.3"/>
    <row r="2056" ht="13.5" customHeight="1" x14ac:dyDescent="0.3"/>
    <row r="2057" ht="13.5" customHeight="1" x14ac:dyDescent="0.3"/>
    <row r="2058" ht="13.5" customHeight="1" x14ac:dyDescent="0.3"/>
    <row r="2059" ht="13.5" customHeight="1" x14ac:dyDescent="0.3"/>
    <row r="2060" ht="13.5" customHeight="1" x14ac:dyDescent="0.3"/>
    <row r="2061" ht="13.5" customHeight="1" x14ac:dyDescent="0.3"/>
    <row r="2062" ht="13.5" customHeight="1" x14ac:dyDescent="0.3"/>
    <row r="2063" ht="13.5" customHeight="1" x14ac:dyDescent="0.3"/>
    <row r="2064" ht="13.5" customHeight="1" x14ac:dyDescent="0.3"/>
    <row r="2065" ht="13.5" customHeight="1" x14ac:dyDescent="0.3"/>
    <row r="2066" ht="13.5" customHeight="1" x14ac:dyDescent="0.3"/>
    <row r="2067" ht="13.5" customHeight="1" x14ac:dyDescent="0.3"/>
    <row r="2068" ht="13.5" customHeight="1" x14ac:dyDescent="0.3"/>
    <row r="2069" ht="13.5" customHeight="1" x14ac:dyDescent="0.3"/>
    <row r="2070" ht="13.5" customHeight="1" x14ac:dyDescent="0.3"/>
    <row r="2071" ht="13.5" customHeight="1" x14ac:dyDescent="0.3"/>
    <row r="2072" ht="13.5" customHeight="1" x14ac:dyDescent="0.3"/>
    <row r="2073" ht="13.5" customHeight="1" x14ac:dyDescent="0.3"/>
    <row r="2074" ht="13.5" customHeight="1" x14ac:dyDescent="0.3"/>
    <row r="2075" ht="13.5" customHeight="1" x14ac:dyDescent="0.3"/>
    <row r="2076" ht="13.5" customHeight="1" x14ac:dyDescent="0.3"/>
    <row r="2077" ht="13.5" customHeight="1" x14ac:dyDescent="0.3"/>
    <row r="2078" ht="13.5" customHeight="1" x14ac:dyDescent="0.3"/>
    <row r="2079" ht="13.5" customHeight="1" x14ac:dyDescent="0.3"/>
    <row r="2080" ht="13.5" customHeight="1" x14ac:dyDescent="0.3"/>
    <row r="2081" ht="13.5" customHeight="1" x14ac:dyDescent="0.3"/>
    <row r="2082" ht="13.5" customHeight="1" x14ac:dyDescent="0.3"/>
    <row r="2083" ht="13.5" customHeight="1" x14ac:dyDescent="0.3"/>
    <row r="2084" ht="13.5" customHeight="1" x14ac:dyDescent="0.3"/>
    <row r="2085" ht="13.5" customHeight="1" x14ac:dyDescent="0.3"/>
    <row r="2086" ht="13.5" customHeight="1" x14ac:dyDescent="0.3"/>
    <row r="2087" ht="13.5" customHeight="1" x14ac:dyDescent="0.3"/>
    <row r="2088" ht="13.5" customHeight="1" x14ac:dyDescent="0.3"/>
    <row r="2089" ht="13.5" customHeight="1" x14ac:dyDescent="0.3"/>
    <row r="2090" ht="13.5" customHeight="1" x14ac:dyDescent="0.3"/>
    <row r="2091" ht="13.5" customHeight="1" x14ac:dyDescent="0.3"/>
    <row r="2092" ht="13.5" customHeight="1" x14ac:dyDescent="0.3"/>
    <row r="2093" ht="13.5" customHeight="1" x14ac:dyDescent="0.3"/>
    <row r="2094" ht="13.5" customHeight="1" x14ac:dyDescent="0.3"/>
    <row r="2095" ht="13.5" customHeight="1" x14ac:dyDescent="0.3"/>
    <row r="2096" ht="13.5" customHeight="1" x14ac:dyDescent="0.3"/>
    <row r="2097" ht="13.5" customHeight="1" x14ac:dyDescent="0.3"/>
    <row r="2098" ht="13.5" customHeight="1" x14ac:dyDescent="0.3"/>
    <row r="2099" ht="13.5" customHeight="1" x14ac:dyDescent="0.3"/>
    <row r="2100" ht="13.5" customHeight="1" x14ac:dyDescent="0.3"/>
    <row r="2101" ht="13.5" customHeight="1" x14ac:dyDescent="0.3"/>
    <row r="2102" ht="13.5" customHeight="1" x14ac:dyDescent="0.3"/>
    <row r="2103" ht="13.5" customHeight="1" x14ac:dyDescent="0.3"/>
    <row r="2104" ht="13.5" customHeight="1" x14ac:dyDescent="0.3"/>
    <row r="2105" ht="13.5" customHeight="1" x14ac:dyDescent="0.3"/>
    <row r="2106" ht="13.5" customHeight="1" x14ac:dyDescent="0.3"/>
    <row r="2107" ht="13.5" customHeight="1" x14ac:dyDescent="0.3"/>
    <row r="2108" ht="13.5" customHeight="1" x14ac:dyDescent="0.3"/>
    <row r="2109" ht="13.5" customHeight="1" x14ac:dyDescent="0.3"/>
    <row r="2110" ht="13.5" customHeight="1" x14ac:dyDescent="0.3"/>
    <row r="2111" ht="13.5" customHeight="1" x14ac:dyDescent="0.3"/>
    <row r="2112" ht="13.5" customHeight="1" x14ac:dyDescent="0.3"/>
    <row r="2113" ht="13.5" customHeight="1" x14ac:dyDescent="0.3"/>
    <row r="2114" ht="13.5" customHeight="1" x14ac:dyDescent="0.3"/>
    <row r="2115" ht="13.5" customHeight="1" x14ac:dyDescent="0.3"/>
    <row r="2116" ht="13.5" customHeight="1" x14ac:dyDescent="0.3"/>
    <row r="2117" ht="13.5" customHeight="1" x14ac:dyDescent="0.3"/>
    <row r="2118" ht="13.5" customHeight="1" x14ac:dyDescent="0.3"/>
    <row r="2119" ht="13.5" customHeight="1" x14ac:dyDescent="0.3"/>
    <row r="2120" ht="13.5" customHeight="1" x14ac:dyDescent="0.3"/>
    <row r="2121" ht="13.5" customHeight="1" x14ac:dyDescent="0.3"/>
    <row r="2122" ht="13.5" customHeight="1" x14ac:dyDescent="0.3"/>
    <row r="2123" ht="13.5" customHeight="1" x14ac:dyDescent="0.3"/>
    <row r="2124" ht="13.5" customHeight="1" x14ac:dyDescent="0.3"/>
    <row r="2125" ht="13.5" customHeight="1" x14ac:dyDescent="0.3"/>
    <row r="2126" ht="13.5" customHeight="1" x14ac:dyDescent="0.3"/>
    <row r="2127" ht="13.5" customHeight="1" x14ac:dyDescent="0.3"/>
    <row r="2128" ht="13.5" customHeight="1" x14ac:dyDescent="0.3"/>
    <row r="2129" ht="13.5" customHeight="1" x14ac:dyDescent="0.3"/>
    <row r="2130" ht="13.5" customHeight="1" x14ac:dyDescent="0.3"/>
    <row r="2131" ht="13.5" customHeight="1" x14ac:dyDescent="0.3"/>
    <row r="2132" ht="13.5" customHeight="1" x14ac:dyDescent="0.3"/>
    <row r="2133" ht="13.5" customHeight="1" x14ac:dyDescent="0.3"/>
    <row r="2134" ht="13.5" customHeight="1" x14ac:dyDescent="0.3"/>
    <row r="2135" ht="13.5" customHeight="1" x14ac:dyDescent="0.3"/>
    <row r="2136" ht="13.5" customHeight="1" x14ac:dyDescent="0.3"/>
    <row r="2137" ht="13.5" customHeight="1" x14ac:dyDescent="0.3"/>
    <row r="2138" ht="13.5" customHeight="1" x14ac:dyDescent="0.3"/>
    <row r="2139" ht="13.5" customHeight="1" x14ac:dyDescent="0.3"/>
    <row r="2140" ht="13.5" customHeight="1" x14ac:dyDescent="0.3"/>
    <row r="2141" ht="13.5" customHeight="1" x14ac:dyDescent="0.3"/>
    <row r="2142" ht="13.5" customHeight="1" x14ac:dyDescent="0.3"/>
    <row r="2143" ht="13.5" customHeight="1" x14ac:dyDescent="0.3"/>
    <row r="2144" ht="13.5" customHeight="1" x14ac:dyDescent="0.3"/>
    <row r="2145" ht="13.5" customHeight="1" x14ac:dyDescent="0.3"/>
    <row r="2146" ht="13.5" customHeight="1" x14ac:dyDescent="0.3"/>
    <row r="2147" ht="13.5" customHeight="1" x14ac:dyDescent="0.3"/>
    <row r="2148" ht="13.5" customHeight="1" x14ac:dyDescent="0.3"/>
    <row r="2149" ht="13.5" customHeight="1" x14ac:dyDescent="0.3"/>
    <row r="2150" ht="13.5" customHeight="1" x14ac:dyDescent="0.3"/>
    <row r="2151" ht="13.5" customHeight="1" x14ac:dyDescent="0.3"/>
    <row r="2152" ht="13.5" customHeight="1" x14ac:dyDescent="0.3"/>
    <row r="2153" ht="13.5" customHeight="1" x14ac:dyDescent="0.3"/>
    <row r="2154" ht="13.5" customHeight="1" x14ac:dyDescent="0.3"/>
    <row r="2155" ht="13.5" customHeight="1" x14ac:dyDescent="0.3"/>
    <row r="2156" ht="13.5" customHeight="1" x14ac:dyDescent="0.3"/>
    <row r="2157" ht="13.5" customHeight="1" x14ac:dyDescent="0.3"/>
    <row r="2158" ht="13.5" customHeight="1" x14ac:dyDescent="0.3"/>
    <row r="2159" ht="13.5" customHeight="1" x14ac:dyDescent="0.3"/>
    <row r="2160" ht="13.5" customHeight="1" x14ac:dyDescent="0.3"/>
    <row r="2161" ht="13.5" customHeight="1" x14ac:dyDescent="0.3"/>
    <row r="2162" ht="13.5" customHeight="1" x14ac:dyDescent="0.3"/>
    <row r="2163" ht="13.5" customHeight="1" x14ac:dyDescent="0.3"/>
    <row r="2164" ht="13.5" customHeight="1" x14ac:dyDescent="0.3"/>
    <row r="2165" ht="13.5" customHeight="1" x14ac:dyDescent="0.3"/>
    <row r="2166" ht="13.5" customHeight="1" x14ac:dyDescent="0.3"/>
    <row r="2167" ht="13.5" customHeight="1" x14ac:dyDescent="0.3"/>
    <row r="2168" ht="13.5" customHeight="1" x14ac:dyDescent="0.3"/>
    <row r="2169" ht="13.5" customHeight="1" x14ac:dyDescent="0.3"/>
    <row r="2170" ht="13.5" customHeight="1" x14ac:dyDescent="0.3"/>
    <row r="2171" ht="13.5" customHeight="1" x14ac:dyDescent="0.3"/>
    <row r="2172" ht="13.5" customHeight="1" x14ac:dyDescent="0.3"/>
    <row r="2173" ht="13.5" customHeight="1" x14ac:dyDescent="0.3"/>
    <row r="2174" ht="13.5" customHeight="1" x14ac:dyDescent="0.3"/>
    <row r="2175" ht="13.5" customHeight="1" x14ac:dyDescent="0.3"/>
    <row r="2176" ht="13.5" customHeight="1" x14ac:dyDescent="0.3"/>
    <row r="2177" ht="13.5" customHeight="1" x14ac:dyDescent="0.3"/>
  </sheetData>
  <mergeCells count="112">
    <mergeCell ref="B64:BT64"/>
    <mergeCell ref="V69:AG69"/>
    <mergeCell ref="BB69:BT69"/>
    <mergeCell ref="I70:O70"/>
    <mergeCell ref="X72:AO72"/>
    <mergeCell ref="BQ53:BS55"/>
    <mergeCell ref="BT53:BU55"/>
    <mergeCell ref="AF26:AO27"/>
    <mergeCell ref="AP26:AV27"/>
    <mergeCell ref="AJ51:AP52"/>
    <mergeCell ref="AQ51:AV52"/>
    <mergeCell ref="BT59:BU61"/>
    <mergeCell ref="BQ56:BS58"/>
    <mergeCell ref="BT56:BU58"/>
    <mergeCell ref="V50:AB52"/>
    <mergeCell ref="AC50:AI52"/>
    <mergeCell ref="A66:BV67"/>
    <mergeCell ref="B59:U61"/>
    <mergeCell ref="B56:U58"/>
    <mergeCell ref="B53:U55"/>
    <mergeCell ref="BQ59:BS61"/>
    <mergeCell ref="V53:AB61"/>
    <mergeCell ref="AW50:BC52"/>
    <mergeCell ref="BD50:BJ52"/>
    <mergeCell ref="AC60:AI60"/>
    <mergeCell ref="AJ60:AP60"/>
    <mergeCell ref="AQ60:AV60"/>
    <mergeCell ref="AW60:BC60"/>
    <mergeCell ref="BD60:BJ60"/>
    <mergeCell ref="BK60:BP60"/>
    <mergeCell ref="AC61:AI61"/>
    <mergeCell ref="AJ61:AP61"/>
    <mergeCell ref="AQ61:AV61"/>
    <mergeCell ref="AW61:BC61"/>
    <mergeCell ref="BD61:BJ61"/>
    <mergeCell ref="BK61:BP61"/>
    <mergeCell ref="AC58:AI58"/>
    <mergeCell ref="AJ58:AP58"/>
    <mergeCell ref="AQ58:AV58"/>
    <mergeCell ref="AW58:BC58"/>
    <mergeCell ref="BD58:BJ58"/>
    <mergeCell ref="BK58:BP58"/>
    <mergeCell ref="AC59:AI59"/>
    <mergeCell ref="AJ59:AP59"/>
    <mergeCell ref="AQ59:AV59"/>
    <mergeCell ref="AW59:BC59"/>
    <mergeCell ref="BD59:BJ59"/>
    <mergeCell ref="BK59:BP59"/>
    <mergeCell ref="AC56:AI56"/>
    <mergeCell ref="AJ56:AP56"/>
    <mergeCell ref="AQ56:AV56"/>
    <mergeCell ref="AW56:BC56"/>
    <mergeCell ref="BD56:BJ56"/>
    <mergeCell ref="BK56:BP56"/>
    <mergeCell ref="AC57:AI57"/>
    <mergeCell ref="AJ57:AP57"/>
    <mergeCell ref="AQ57:AV57"/>
    <mergeCell ref="AW57:BC57"/>
    <mergeCell ref="BD57:BJ57"/>
    <mergeCell ref="BK57:BP57"/>
    <mergeCell ref="AC54:AI54"/>
    <mergeCell ref="AJ54:AP54"/>
    <mergeCell ref="AQ54:AV54"/>
    <mergeCell ref="AW54:BC54"/>
    <mergeCell ref="BD54:BJ54"/>
    <mergeCell ref="BK54:BP54"/>
    <mergeCell ref="AC55:AI55"/>
    <mergeCell ref="AJ55:AP55"/>
    <mergeCell ref="AQ55:AV55"/>
    <mergeCell ref="AW55:BC55"/>
    <mergeCell ref="BD55:BJ55"/>
    <mergeCell ref="BK55:BP55"/>
    <mergeCell ref="L33:BN33"/>
    <mergeCell ref="D37:BU37"/>
    <mergeCell ref="A41:BV41"/>
    <mergeCell ref="AJ50:AV50"/>
    <mergeCell ref="AC53:AI53"/>
    <mergeCell ref="AJ53:AP53"/>
    <mergeCell ref="AQ53:AV53"/>
    <mergeCell ref="AW53:BC53"/>
    <mergeCell ref="BD53:BJ53"/>
    <mergeCell ref="BK53:BP53"/>
    <mergeCell ref="A38:BO39"/>
    <mergeCell ref="BQ50:BU52"/>
    <mergeCell ref="BK50:BP52"/>
    <mergeCell ref="B48:U52"/>
    <mergeCell ref="V48:BU49"/>
    <mergeCell ref="A29:AE29"/>
    <mergeCell ref="AF29:AO29"/>
    <mergeCell ref="AP29:AV29"/>
    <mergeCell ref="AX29:BE29"/>
    <mergeCell ref="A30:AE30"/>
    <mergeCell ref="AF30:AO30"/>
    <mergeCell ref="AP30:AV30"/>
    <mergeCell ref="AX30:BF30"/>
    <mergeCell ref="A31:AE31"/>
    <mergeCell ref="AF31:AO31"/>
    <mergeCell ref="AP31:AV31"/>
    <mergeCell ref="AX31:BW31"/>
    <mergeCell ref="A1:BV1"/>
    <mergeCell ref="BY1:ET1"/>
    <mergeCell ref="A2:BV2"/>
    <mergeCell ref="A3:BV3"/>
    <mergeCell ref="A4:BV4"/>
    <mergeCell ref="A5:BV5"/>
    <mergeCell ref="A12:BX12"/>
    <mergeCell ref="A28:AE28"/>
    <mergeCell ref="AF28:AO28"/>
    <mergeCell ref="AP28:AV28"/>
    <mergeCell ref="AX28:BE28"/>
    <mergeCell ref="A26:AE27"/>
    <mergeCell ref="A6:BW7"/>
  </mergeCells>
  <pageMargins left="0.59055118110236204" right="0.39370078740157499" top="0.59055118110236204" bottom="0.59055118110236204" header="0.31496062992126" footer="0.31496062992126"/>
  <pageSetup paperSize="9" orientation="portrait" r:id="rId1"/>
  <headerFooter differentOddEven="1">
    <oddFooter>&amp;RСтр. 1 из 2</oddFooter>
    <evenFooter>&amp;RСтр. 2 из 2</evenFooter>
  </headerFooter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X216"/>
  <sheetViews>
    <sheetView tabSelected="1" zoomScale="91" zoomScaleNormal="91" workbookViewId="0">
      <selection activeCell="B8" sqref="B8"/>
    </sheetView>
  </sheetViews>
  <sheetFormatPr defaultColWidth="9" defaultRowHeight="14.4" x14ac:dyDescent="0.3"/>
  <cols>
    <col min="1" max="1" width="45.33203125" customWidth="1"/>
    <col min="2" max="2" width="41.33203125" customWidth="1"/>
    <col min="3" max="3" width="18" customWidth="1"/>
    <col min="4" max="4" width="25.6640625" customWidth="1"/>
    <col min="5" max="5" width="24.109375" customWidth="1"/>
    <col min="6" max="6" width="20.6640625" customWidth="1"/>
    <col min="7" max="7" width="21.88671875" customWidth="1"/>
    <col min="8" max="8" width="29.6640625" customWidth="1"/>
    <col min="9" max="9" width="8.109375" customWidth="1"/>
    <col min="10" max="10" width="8.44140625" customWidth="1"/>
    <col min="11" max="11" width="18.44140625" customWidth="1"/>
    <col min="12" max="12" width="53.33203125" style="1" customWidth="1"/>
    <col min="13" max="19" width="9.109375" customWidth="1"/>
    <col min="20" max="21" width="11.5546875" style="2" customWidth="1"/>
    <col min="22" max="22" width="13.6640625" customWidth="1"/>
    <col min="23" max="23" width="9.109375" customWidth="1"/>
  </cols>
  <sheetData>
    <row r="1" spans="1:8" ht="18" x14ac:dyDescent="0.35">
      <c r="A1" s="3">
        <v>7</v>
      </c>
      <c r="B1" s="4" t="s">
        <v>48</v>
      </c>
      <c r="C1" s="5"/>
      <c r="F1" s="6" t="s">
        <v>49</v>
      </c>
      <c r="G1" s="7" t="s">
        <v>50</v>
      </c>
      <c r="H1" s="6"/>
    </row>
    <row r="2" spans="1:8" ht="17.25" customHeight="1" x14ac:dyDescent="0.35">
      <c r="A2" s="3" t="s">
        <v>51</v>
      </c>
      <c r="B2" s="8" t="s">
        <v>52</v>
      </c>
      <c r="C2" s="5"/>
      <c r="F2" s="7" t="s">
        <v>53</v>
      </c>
      <c r="G2" s="7" t="s">
        <v>54</v>
      </c>
      <c r="H2" s="6"/>
    </row>
    <row r="3" spans="1:8" ht="17.25" customHeight="1" x14ac:dyDescent="0.35">
      <c r="A3" s="3" t="s">
        <v>55</v>
      </c>
      <c r="B3" s="9">
        <v>2012</v>
      </c>
      <c r="C3" s="5"/>
      <c r="F3" s="7"/>
      <c r="G3" s="7"/>
      <c r="H3" s="6"/>
    </row>
    <row r="4" spans="1:8" ht="21.75" customHeight="1" x14ac:dyDescent="0.35">
      <c r="A4" s="3" t="s">
        <v>56</v>
      </c>
      <c r="B4" s="8" t="s">
        <v>57</v>
      </c>
      <c r="C4" s="5"/>
      <c r="F4" s="7" t="s">
        <v>58</v>
      </c>
      <c r="G4" s="7" t="s">
        <v>59</v>
      </c>
      <c r="H4" s="6" t="s">
        <v>60</v>
      </c>
    </row>
    <row r="5" spans="1:8" ht="21.75" customHeight="1" x14ac:dyDescent="0.35">
      <c r="A5" s="3" t="s">
        <v>61</v>
      </c>
      <c r="B5" s="8" t="s">
        <v>62</v>
      </c>
      <c r="C5" s="5"/>
      <c r="F5" s="7"/>
      <c r="G5" s="7"/>
      <c r="H5" s="6"/>
    </row>
    <row r="6" spans="1:8" ht="20.25" customHeight="1" x14ac:dyDescent="0.35">
      <c r="A6" s="3" t="s">
        <v>63</v>
      </c>
      <c r="B6" s="8" t="s">
        <v>64</v>
      </c>
      <c r="C6" s="5"/>
      <c r="D6" s="5"/>
      <c r="E6" s="5"/>
      <c r="F6" s="6" t="s">
        <v>65</v>
      </c>
      <c r="G6" s="6" t="s">
        <v>66</v>
      </c>
      <c r="H6" s="6" t="s">
        <v>67</v>
      </c>
    </row>
    <row r="7" spans="1:8" ht="20.25" customHeight="1" x14ac:dyDescent="0.35">
      <c r="A7" s="3" t="s">
        <v>68</v>
      </c>
      <c r="B7" s="8" t="s">
        <v>69</v>
      </c>
      <c r="C7" s="5"/>
      <c r="D7" s="207" t="s">
        <v>70</v>
      </c>
      <c r="E7" s="207"/>
      <c r="F7" s="6" t="s">
        <v>71</v>
      </c>
      <c r="G7" s="6" t="s">
        <v>72</v>
      </c>
      <c r="H7" s="6" t="s">
        <v>73</v>
      </c>
    </row>
    <row r="8" spans="1:8" ht="18.75" customHeight="1" x14ac:dyDescent="0.35">
      <c r="A8" s="3" t="s">
        <v>74</v>
      </c>
      <c r="B8" s="10" t="s">
        <v>75</v>
      </c>
      <c r="C8" s="5" t="s">
        <v>76</v>
      </c>
      <c r="D8" s="207" t="s">
        <v>77</v>
      </c>
      <c r="E8" s="207"/>
      <c r="F8" s="6" t="s">
        <v>78</v>
      </c>
      <c r="G8" s="7" t="s">
        <v>79</v>
      </c>
      <c r="H8" s="6" t="s">
        <v>80</v>
      </c>
    </row>
    <row r="9" spans="1:8" ht="18" x14ac:dyDescent="0.35">
      <c r="A9" s="11" t="s">
        <v>81</v>
      </c>
      <c r="B9" s="12">
        <v>45340</v>
      </c>
      <c r="C9" s="5"/>
      <c r="D9" s="5"/>
      <c r="E9" s="5"/>
    </row>
    <row r="10" spans="1:8" ht="18" x14ac:dyDescent="0.35">
      <c r="A10" s="13" t="s">
        <v>82</v>
      </c>
      <c r="B10" s="9">
        <v>23.2</v>
      </c>
      <c r="C10" s="14" t="s">
        <v>83</v>
      </c>
      <c r="D10" s="15"/>
      <c r="E10" s="5"/>
    </row>
    <row r="11" spans="1:8" ht="18" x14ac:dyDescent="0.35">
      <c r="A11" s="13" t="s">
        <v>84</v>
      </c>
      <c r="B11" s="9">
        <v>36.1</v>
      </c>
      <c r="C11" s="14" t="s">
        <v>85</v>
      </c>
      <c r="D11" s="15"/>
      <c r="E11" s="5"/>
    </row>
    <row r="12" spans="1:8" ht="18" x14ac:dyDescent="0.35">
      <c r="A12" s="13" t="s">
        <v>86</v>
      </c>
      <c r="B12" s="9">
        <v>100.8</v>
      </c>
      <c r="C12" s="15" t="s">
        <v>87</v>
      </c>
      <c r="D12" s="15"/>
      <c r="E12" s="5"/>
    </row>
    <row r="13" spans="1:8" ht="18" x14ac:dyDescent="0.35">
      <c r="A13" s="13" t="s">
        <v>88</v>
      </c>
      <c r="B13" s="16">
        <v>6</v>
      </c>
      <c r="C13" s="14" t="s">
        <v>89</v>
      </c>
      <c r="D13" s="15"/>
      <c r="E13" s="5"/>
    </row>
    <row r="14" spans="1:8" ht="18" x14ac:dyDescent="0.35">
      <c r="A14" s="17" t="s">
        <v>90</v>
      </c>
      <c r="B14" s="18">
        <v>6</v>
      </c>
      <c r="C14" s="14"/>
      <c r="D14" s="15"/>
      <c r="E14" s="5"/>
    </row>
    <row r="15" spans="1:8" ht="18.75" customHeight="1" x14ac:dyDescent="0.35">
      <c r="A15" s="19" t="s">
        <v>91</v>
      </c>
      <c r="B15" s="20"/>
      <c r="C15" s="5"/>
      <c r="D15" s="5"/>
      <c r="E15" s="5"/>
    </row>
    <row r="16" spans="1:8" ht="21" customHeight="1" x14ac:dyDescent="0.4">
      <c r="A16" s="21">
        <f ca="1">TODAY()</f>
        <v>45362</v>
      </c>
      <c r="B16" s="22"/>
      <c r="C16" s="5"/>
      <c r="D16" s="5"/>
      <c r="E16" s="5"/>
    </row>
    <row r="17" spans="1:24" ht="21" x14ac:dyDescent="0.4">
      <c r="B17" s="23"/>
      <c r="C17" s="208"/>
      <c r="D17" s="208"/>
      <c r="E17" s="208"/>
    </row>
    <row r="18" spans="1:24" ht="11.25" customHeight="1" x14ac:dyDescent="0.3">
      <c r="B18" s="24"/>
      <c r="C18" s="25"/>
      <c r="D18" s="25"/>
      <c r="E18" s="25"/>
    </row>
    <row r="19" spans="1:24" ht="22.5" customHeight="1" x14ac:dyDescent="0.3">
      <c r="B19" s="24"/>
      <c r="C19" s="25"/>
      <c r="D19" s="25"/>
      <c r="E19" s="25"/>
    </row>
    <row r="20" spans="1:24" ht="15" customHeight="1" x14ac:dyDescent="0.4">
      <c r="B20" s="26"/>
      <c r="C20" s="25"/>
      <c r="D20" s="25"/>
      <c r="E20" s="25"/>
    </row>
    <row r="21" spans="1:24" x14ac:dyDescent="0.3">
      <c r="A21" s="27"/>
      <c r="B21" s="27"/>
    </row>
    <row r="22" spans="1:24" ht="29.25" customHeight="1" x14ac:dyDescent="0.4">
      <c r="A22" s="27"/>
      <c r="B22" s="28"/>
    </row>
    <row r="29" spans="1:24" x14ac:dyDescent="0.3">
      <c r="W29" s="40"/>
      <c r="X29" s="27"/>
    </row>
    <row r="30" spans="1:24" ht="45" customHeight="1" x14ac:dyDescent="0.3">
      <c r="W30" s="40"/>
      <c r="X30" s="41"/>
    </row>
    <row r="31" spans="1:24" x14ac:dyDescent="0.3">
      <c r="C31" s="29"/>
      <c r="W31" s="40"/>
      <c r="X31" s="41"/>
    </row>
    <row r="32" spans="1:24" x14ac:dyDescent="0.3">
      <c r="W32" s="42"/>
      <c r="X32" s="27"/>
    </row>
    <row r="33" spans="22:24" x14ac:dyDescent="0.3">
      <c r="V33" s="27"/>
      <c r="W33" s="42"/>
      <c r="X33" s="41"/>
    </row>
    <row r="34" spans="22:24" x14ac:dyDescent="0.3">
      <c r="W34" s="41"/>
      <c r="X34" s="41"/>
    </row>
    <row r="35" spans="22:24" x14ac:dyDescent="0.3">
      <c r="W35" s="40"/>
      <c r="X35" s="41"/>
    </row>
    <row r="36" spans="22:24" x14ac:dyDescent="0.3">
      <c r="W36" s="40"/>
      <c r="X36" s="27"/>
    </row>
    <row r="37" spans="22:24" x14ac:dyDescent="0.3">
      <c r="W37" s="40"/>
      <c r="X37" s="41"/>
    </row>
    <row r="38" spans="22:24" x14ac:dyDescent="0.3">
      <c r="W38" s="43"/>
      <c r="X38" s="41"/>
    </row>
    <row r="39" spans="22:24" x14ac:dyDescent="0.3">
      <c r="W39" s="43"/>
      <c r="X39" s="41"/>
    </row>
    <row r="40" spans="22:24" x14ac:dyDescent="0.3">
      <c r="W40" s="41"/>
      <c r="X40" s="41"/>
    </row>
    <row r="41" spans="22:24" x14ac:dyDescent="0.3">
      <c r="W41" s="41"/>
      <c r="X41" s="41"/>
    </row>
    <row r="42" spans="22:24" x14ac:dyDescent="0.3">
      <c r="W42" s="40"/>
      <c r="X42" s="41"/>
    </row>
    <row r="43" spans="22:24" x14ac:dyDescent="0.3">
      <c r="W43" s="40"/>
      <c r="X43" s="41"/>
    </row>
    <row r="44" spans="22:24" x14ac:dyDescent="0.3">
      <c r="W44" s="40"/>
      <c r="X44" s="41"/>
    </row>
    <row r="45" spans="22:24" x14ac:dyDescent="0.3">
      <c r="W45" s="40"/>
      <c r="X45" s="41"/>
    </row>
    <row r="46" spans="22:24" x14ac:dyDescent="0.3">
      <c r="W46" s="41"/>
      <c r="X46" s="41"/>
    </row>
    <row r="47" spans="22:24" x14ac:dyDescent="0.3">
      <c r="W47" s="42"/>
      <c r="X47" s="41"/>
    </row>
    <row r="48" spans="22:24" x14ac:dyDescent="0.3">
      <c r="W48" s="42"/>
      <c r="X48" s="41"/>
    </row>
    <row r="49" spans="11:24" x14ac:dyDescent="0.3">
      <c r="W49" s="43"/>
      <c r="X49" s="41"/>
    </row>
    <row r="50" spans="11:24" x14ac:dyDescent="0.3">
      <c r="K50">
        <v>1</v>
      </c>
      <c r="L50">
        <v>2</v>
      </c>
      <c r="M50">
        <v>3</v>
      </c>
      <c r="N50">
        <v>4</v>
      </c>
      <c r="O50">
        <v>5</v>
      </c>
      <c r="P50">
        <v>6</v>
      </c>
      <c r="Q50">
        <v>7</v>
      </c>
      <c r="R50">
        <v>8</v>
      </c>
      <c r="S50">
        <v>9</v>
      </c>
      <c r="T50">
        <v>10</v>
      </c>
      <c r="U50">
        <v>11</v>
      </c>
      <c r="V50">
        <v>12</v>
      </c>
      <c r="W50">
        <v>13</v>
      </c>
      <c r="X50" s="41"/>
    </row>
    <row r="51" spans="11:24" x14ac:dyDescent="0.3">
      <c r="K51" s="30">
        <f>MATCH(B1,K53:K79,0)</f>
        <v>25</v>
      </c>
      <c r="L51" s="31">
        <v>42176</v>
      </c>
      <c r="W51" s="44"/>
      <c r="X51" s="41"/>
    </row>
    <row r="52" spans="11:24" x14ac:dyDescent="0.3">
      <c r="K52" s="32" t="s">
        <v>92</v>
      </c>
      <c r="L52" s="33" t="s">
        <v>93</v>
      </c>
      <c r="M52" s="34" t="s">
        <v>94</v>
      </c>
      <c r="N52" s="34" t="s">
        <v>95</v>
      </c>
      <c r="O52" s="34" t="s">
        <v>96</v>
      </c>
      <c r="P52" s="34" t="s">
        <v>97</v>
      </c>
      <c r="Q52" s="34" t="s">
        <v>98</v>
      </c>
      <c r="R52" s="34" t="s">
        <v>99</v>
      </c>
      <c r="S52" s="34" t="s">
        <v>100</v>
      </c>
      <c r="T52" s="45" t="s">
        <v>101</v>
      </c>
      <c r="U52" s="45" t="s">
        <v>102</v>
      </c>
      <c r="V52" s="46" t="s">
        <v>103</v>
      </c>
      <c r="W52" s="47" t="s">
        <v>104</v>
      </c>
      <c r="X52" s="41"/>
    </row>
    <row r="53" spans="11:24" x14ac:dyDescent="0.3">
      <c r="K53" s="35" t="s">
        <v>105</v>
      </c>
      <c r="L53" s="36" t="s">
        <v>106</v>
      </c>
      <c r="M53" s="37">
        <v>0.03</v>
      </c>
      <c r="N53" s="37">
        <v>0.15</v>
      </c>
      <c r="O53" s="37">
        <v>0.12</v>
      </c>
      <c r="P53" s="37">
        <v>1.5</v>
      </c>
      <c r="Q53" s="37">
        <v>3</v>
      </c>
      <c r="R53" s="37">
        <v>5</v>
      </c>
      <c r="S53" s="37">
        <v>2</v>
      </c>
      <c r="T53" s="48" t="s">
        <v>107</v>
      </c>
      <c r="U53" s="48" t="s">
        <v>108</v>
      </c>
      <c r="V53" s="48" t="s">
        <v>109</v>
      </c>
      <c r="W53" s="35" t="s">
        <v>110</v>
      </c>
      <c r="X53" s="41"/>
    </row>
    <row r="54" spans="11:24" x14ac:dyDescent="0.3">
      <c r="K54" s="35" t="s">
        <v>111</v>
      </c>
      <c r="L54" s="36" t="s">
        <v>106</v>
      </c>
      <c r="M54" s="37">
        <v>0.03</v>
      </c>
      <c r="N54" s="37">
        <v>0.15</v>
      </c>
      <c r="O54" s="37">
        <v>0.12</v>
      </c>
      <c r="P54" s="37">
        <v>1.5</v>
      </c>
      <c r="Q54" s="37">
        <v>3</v>
      </c>
      <c r="R54" s="37">
        <v>5</v>
      </c>
      <c r="S54" s="37">
        <v>2</v>
      </c>
      <c r="T54" s="48" t="s">
        <v>107</v>
      </c>
      <c r="U54" s="48" t="s">
        <v>108</v>
      </c>
      <c r="V54" s="48" t="s">
        <v>112</v>
      </c>
      <c r="W54" s="35" t="s">
        <v>110</v>
      </c>
      <c r="X54" s="41"/>
    </row>
    <row r="55" spans="11:24" x14ac:dyDescent="0.3">
      <c r="K55" s="35" t="s">
        <v>113</v>
      </c>
      <c r="L55" s="36" t="s">
        <v>106</v>
      </c>
      <c r="M55" s="37">
        <v>0.03</v>
      </c>
      <c r="N55" s="37">
        <v>0.15</v>
      </c>
      <c r="O55" s="37">
        <v>0.12</v>
      </c>
      <c r="P55" s="37">
        <v>1.5</v>
      </c>
      <c r="Q55" s="37">
        <v>3</v>
      </c>
      <c r="R55" s="37">
        <v>5</v>
      </c>
      <c r="S55" s="37">
        <v>2</v>
      </c>
      <c r="T55" s="48" t="s">
        <v>107</v>
      </c>
      <c r="U55" s="48" t="s">
        <v>108</v>
      </c>
      <c r="V55" s="48" t="s">
        <v>114</v>
      </c>
      <c r="W55" s="35" t="s">
        <v>110</v>
      </c>
      <c r="X55" s="41"/>
    </row>
    <row r="56" spans="11:24" x14ac:dyDescent="0.3">
      <c r="K56" s="35" t="s">
        <v>115</v>
      </c>
      <c r="L56" s="36" t="s">
        <v>106</v>
      </c>
      <c r="M56" s="37">
        <v>0.03</v>
      </c>
      <c r="N56" s="37">
        <v>0.15</v>
      </c>
      <c r="O56" s="37">
        <v>0.12</v>
      </c>
      <c r="P56" s="37">
        <v>1.5</v>
      </c>
      <c r="Q56" s="37">
        <v>3</v>
      </c>
      <c r="R56" s="37">
        <v>5</v>
      </c>
      <c r="S56" s="37">
        <v>2</v>
      </c>
      <c r="T56" s="48" t="s">
        <v>107</v>
      </c>
      <c r="U56" s="48" t="s">
        <v>108</v>
      </c>
      <c r="V56" s="48" t="s">
        <v>116</v>
      </c>
      <c r="W56" s="35" t="s">
        <v>117</v>
      </c>
      <c r="X56" s="41"/>
    </row>
    <row r="57" spans="11:24" x14ac:dyDescent="0.3">
      <c r="K57" s="35" t="s">
        <v>118</v>
      </c>
      <c r="L57" s="36" t="s">
        <v>106</v>
      </c>
      <c r="M57" s="37">
        <v>0.03</v>
      </c>
      <c r="N57" s="37">
        <v>0.15</v>
      </c>
      <c r="O57" s="37">
        <v>0.12</v>
      </c>
      <c r="P57" s="37">
        <v>1.5</v>
      </c>
      <c r="Q57" s="37">
        <v>3</v>
      </c>
      <c r="R57" s="37">
        <v>5</v>
      </c>
      <c r="S57" s="37">
        <v>2</v>
      </c>
      <c r="T57" s="48" t="s">
        <v>107</v>
      </c>
      <c r="U57" s="48" t="s">
        <v>108</v>
      </c>
      <c r="V57" s="48" t="s">
        <v>119</v>
      </c>
      <c r="W57" s="35" t="s">
        <v>117</v>
      </c>
      <c r="X57" s="41"/>
    </row>
    <row r="58" spans="11:24" x14ac:dyDescent="0.3">
      <c r="K58" s="38" t="s">
        <v>120</v>
      </c>
      <c r="L58" s="36" t="s">
        <v>106</v>
      </c>
      <c r="M58" s="37">
        <v>0.03</v>
      </c>
      <c r="N58" s="37">
        <v>0.15</v>
      </c>
      <c r="O58" s="37">
        <v>0.12</v>
      </c>
      <c r="P58" s="37">
        <v>1.5</v>
      </c>
      <c r="Q58" s="37">
        <v>3</v>
      </c>
      <c r="R58" s="37">
        <v>5</v>
      </c>
      <c r="S58" s="37">
        <v>2</v>
      </c>
      <c r="T58" s="48" t="s">
        <v>107</v>
      </c>
      <c r="U58" s="48" t="s">
        <v>108</v>
      </c>
      <c r="V58" s="49" t="s">
        <v>121</v>
      </c>
      <c r="W58" s="38" t="s">
        <v>122</v>
      </c>
      <c r="X58" s="41"/>
    </row>
    <row r="59" spans="11:24" x14ac:dyDescent="0.3">
      <c r="K59" s="38" t="s">
        <v>123</v>
      </c>
      <c r="L59" s="36" t="s">
        <v>106</v>
      </c>
      <c r="M59" s="37">
        <v>0.03</v>
      </c>
      <c r="N59" s="37">
        <v>0.15</v>
      </c>
      <c r="O59" s="37">
        <v>0.12</v>
      </c>
      <c r="P59" s="37">
        <v>1.5</v>
      </c>
      <c r="Q59" s="37">
        <v>3</v>
      </c>
      <c r="R59" s="37">
        <v>5</v>
      </c>
      <c r="S59" s="37">
        <v>2</v>
      </c>
      <c r="T59" s="48" t="s">
        <v>107</v>
      </c>
      <c r="U59" s="48" t="s">
        <v>108</v>
      </c>
      <c r="V59" s="49" t="s">
        <v>121</v>
      </c>
      <c r="W59" s="38" t="s">
        <v>124</v>
      </c>
      <c r="X59" s="41"/>
    </row>
    <row r="60" spans="11:24" x14ac:dyDescent="0.3">
      <c r="K60" s="38" t="s">
        <v>125</v>
      </c>
      <c r="L60" s="36" t="s">
        <v>106</v>
      </c>
      <c r="M60" s="39">
        <v>0.03</v>
      </c>
      <c r="N60" s="39">
        <v>0.15</v>
      </c>
      <c r="O60" s="39">
        <v>0.12</v>
      </c>
      <c r="P60" s="39">
        <v>1.5</v>
      </c>
      <c r="Q60" s="39">
        <v>3</v>
      </c>
      <c r="R60" s="39">
        <v>5</v>
      </c>
      <c r="S60" s="39">
        <v>2</v>
      </c>
      <c r="T60" s="49" t="s">
        <v>107</v>
      </c>
      <c r="U60" s="49" t="s">
        <v>108</v>
      </c>
      <c r="V60" s="49" t="s">
        <v>126</v>
      </c>
      <c r="W60" s="38" t="s">
        <v>127</v>
      </c>
      <c r="X60" s="41"/>
    </row>
    <row r="61" spans="11:24" x14ac:dyDescent="0.3">
      <c r="K61" s="38" t="s">
        <v>128</v>
      </c>
      <c r="L61" s="36" t="s">
        <v>106</v>
      </c>
      <c r="M61" s="39">
        <v>0.03</v>
      </c>
      <c r="N61" s="39">
        <v>0.15</v>
      </c>
      <c r="O61" s="39">
        <v>0.12</v>
      </c>
      <c r="P61" s="39">
        <v>1.5</v>
      </c>
      <c r="Q61" s="39">
        <v>3</v>
      </c>
      <c r="R61" s="39">
        <v>5</v>
      </c>
      <c r="S61" s="39">
        <v>2</v>
      </c>
      <c r="T61" s="49" t="s">
        <v>107</v>
      </c>
      <c r="U61" s="49" t="s">
        <v>108</v>
      </c>
      <c r="V61" s="49" t="s">
        <v>126</v>
      </c>
      <c r="W61" s="38" t="s">
        <v>129</v>
      </c>
      <c r="X61" s="41"/>
    </row>
    <row r="62" spans="11:24" x14ac:dyDescent="0.3">
      <c r="K62" s="38" t="s">
        <v>130</v>
      </c>
      <c r="L62" s="36" t="s">
        <v>106</v>
      </c>
      <c r="M62" s="37">
        <v>0.03</v>
      </c>
      <c r="N62" s="37">
        <v>0.15</v>
      </c>
      <c r="O62" s="37">
        <v>0.12</v>
      </c>
      <c r="P62" s="37">
        <v>1.5</v>
      </c>
      <c r="Q62" s="37">
        <v>3</v>
      </c>
      <c r="R62" s="37">
        <v>5</v>
      </c>
      <c r="S62" s="37">
        <v>3</v>
      </c>
      <c r="T62" s="48" t="s">
        <v>107</v>
      </c>
      <c r="U62" s="48" t="s">
        <v>108</v>
      </c>
      <c r="V62" s="49" t="s">
        <v>131</v>
      </c>
      <c r="W62" s="38" t="s">
        <v>132</v>
      </c>
      <c r="X62" s="41"/>
    </row>
    <row r="63" spans="11:24" x14ac:dyDescent="0.3">
      <c r="K63" s="38" t="s">
        <v>133</v>
      </c>
      <c r="L63" s="36" t="s">
        <v>106</v>
      </c>
      <c r="M63" s="37">
        <v>0.03</v>
      </c>
      <c r="N63" s="37">
        <v>0.15</v>
      </c>
      <c r="O63" s="37">
        <v>0.12</v>
      </c>
      <c r="P63" s="37">
        <v>1.5</v>
      </c>
      <c r="Q63" s="37">
        <v>3</v>
      </c>
      <c r="R63" s="37">
        <v>5</v>
      </c>
      <c r="S63" s="37">
        <v>3</v>
      </c>
      <c r="T63" s="48" t="s">
        <v>107</v>
      </c>
      <c r="U63" s="48" t="s">
        <v>108</v>
      </c>
      <c r="V63" s="49" t="s">
        <v>134</v>
      </c>
      <c r="W63" s="38" t="s">
        <v>132</v>
      </c>
      <c r="X63" s="41"/>
    </row>
    <row r="64" spans="11:24" x14ac:dyDescent="0.3">
      <c r="K64" s="38" t="s">
        <v>135</v>
      </c>
      <c r="L64" s="36" t="s">
        <v>106</v>
      </c>
      <c r="M64" s="37">
        <v>0.03</v>
      </c>
      <c r="N64" s="37">
        <v>0.15</v>
      </c>
      <c r="O64" s="37">
        <v>0.12</v>
      </c>
      <c r="P64" s="37">
        <v>1.5</v>
      </c>
      <c r="Q64" s="37">
        <v>3</v>
      </c>
      <c r="R64" s="37">
        <v>5</v>
      </c>
      <c r="S64" s="37">
        <v>3</v>
      </c>
      <c r="T64" s="48" t="s">
        <v>107</v>
      </c>
      <c r="U64" s="48" t="s">
        <v>108</v>
      </c>
      <c r="V64" s="49" t="s">
        <v>131</v>
      </c>
      <c r="W64" s="38" t="s">
        <v>136</v>
      </c>
      <c r="X64" s="41"/>
    </row>
    <row r="65" spans="11:24" x14ac:dyDescent="0.3">
      <c r="K65" s="38" t="s">
        <v>137</v>
      </c>
      <c r="L65" s="36" t="s">
        <v>106</v>
      </c>
      <c r="M65" s="37">
        <v>0.03</v>
      </c>
      <c r="N65" s="37">
        <v>0.15</v>
      </c>
      <c r="O65" s="37">
        <v>0.12</v>
      </c>
      <c r="P65" s="37">
        <v>1.5</v>
      </c>
      <c r="Q65" s="37">
        <v>3</v>
      </c>
      <c r="R65" s="37">
        <v>5</v>
      </c>
      <c r="S65" s="37">
        <v>3</v>
      </c>
      <c r="T65" s="48" t="s">
        <v>107</v>
      </c>
      <c r="U65" s="48" t="s">
        <v>108</v>
      </c>
      <c r="V65" s="49" t="s">
        <v>134</v>
      </c>
      <c r="W65" s="38" t="s">
        <v>136</v>
      </c>
      <c r="X65" s="41"/>
    </row>
    <row r="66" spans="11:24" x14ac:dyDescent="0.3">
      <c r="K66" s="38" t="s">
        <v>138</v>
      </c>
      <c r="L66" s="36" t="s">
        <v>106</v>
      </c>
      <c r="M66" s="39">
        <v>0.03</v>
      </c>
      <c r="N66" s="39">
        <v>0.15</v>
      </c>
      <c r="O66" s="39">
        <v>0.12</v>
      </c>
      <c r="P66" s="39">
        <v>1.5</v>
      </c>
      <c r="Q66" s="39">
        <v>3</v>
      </c>
      <c r="R66" s="39">
        <v>5</v>
      </c>
      <c r="S66" s="39">
        <v>2</v>
      </c>
      <c r="T66" s="49" t="s">
        <v>107</v>
      </c>
      <c r="U66" s="49" t="s">
        <v>108</v>
      </c>
      <c r="V66" s="49" t="s">
        <v>139</v>
      </c>
      <c r="W66" s="38" t="s">
        <v>140</v>
      </c>
      <c r="X66" s="41"/>
    </row>
    <row r="67" spans="11:24" x14ac:dyDescent="0.3">
      <c r="K67" s="38" t="s">
        <v>141</v>
      </c>
      <c r="L67" s="36" t="s">
        <v>106</v>
      </c>
      <c r="M67" s="39">
        <v>0.03</v>
      </c>
      <c r="N67" s="39">
        <v>0.15</v>
      </c>
      <c r="O67" s="39">
        <v>0.12</v>
      </c>
      <c r="P67" s="39">
        <v>1.5</v>
      </c>
      <c r="Q67" s="39">
        <v>3</v>
      </c>
      <c r="R67" s="39">
        <v>5</v>
      </c>
      <c r="S67" s="39">
        <v>2</v>
      </c>
      <c r="T67" s="49" t="s">
        <v>107</v>
      </c>
      <c r="U67" s="49" t="s">
        <v>108</v>
      </c>
      <c r="V67" s="49" t="s">
        <v>142</v>
      </c>
      <c r="W67" s="38" t="s">
        <v>143</v>
      </c>
      <c r="X67" s="41"/>
    </row>
    <row r="68" spans="11:24" x14ac:dyDescent="0.3">
      <c r="K68" s="35" t="s">
        <v>144</v>
      </c>
      <c r="L68" s="36" t="s">
        <v>106</v>
      </c>
      <c r="M68" s="39">
        <v>0.03</v>
      </c>
      <c r="N68" s="39">
        <v>0.15</v>
      </c>
      <c r="O68" s="39">
        <v>0.12</v>
      </c>
      <c r="P68" s="39">
        <v>1.5</v>
      </c>
      <c r="Q68" s="39">
        <v>3</v>
      </c>
      <c r="R68" s="39">
        <v>5</v>
      </c>
      <c r="S68" s="39">
        <v>2</v>
      </c>
      <c r="T68" s="49" t="s">
        <v>107</v>
      </c>
      <c r="U68" s="49" t="s">
        <v>108</v>
      </c>
      <c r="V68" s="53" t="s">
        <v>145</v>
      </c>
      <c r="W68" s="38" t="s">
        <v>146</v>
      </c>
      <c r="X68" s="41"/>
    </row>
    <row r="69" spans="11:24" x14ac:dyDescent="0.3">
      <c r="K69" s="38" t="s">
        <v>147</v>
      </c>
      <c r="L69" s="36" t="s">
        <v>106</v>
      </c>
      <c r="M69" s="37">
        <v>0.03</v>
      </c>
      <c r="N69" s="37">
        <v>0.15</v>
      </c>
      <c r="O69" s="37">
        <v>0.12</v>
      </c>
      <c r="P69" s="37">
        <v>1.5</v>
      </c>
      <c r="Q69" s="37">
        <v>3</v>
      </c>
      <c r="R69" s="37">
        <v>5</v>
      </c>
      <c r="S69" s="37">
        <v>2</v>
      </c>
      <c r="T69" s="48" t="s">
        <v>107</v>
      </c>
      <c r="U69" s="48" t="s">
        <v>108</v>
      </c>
      <c r="V69" s="54" t="s">
        <v>148</v>
      </c>
      <c r="W69" s="35" t="s">
        <v>146</v>
      </c>
      <c r="X69" s="41"/>
    </row>
    <row r="70" spans="11:24" x14ac:dyDescent="0.3">
      <c r="K70" s="35" t="s">
        <v>149</v>
      </c>
      <c r="L70" s="36" t="s">
        <v>106</v>
      </c>
      <c r="M70" s="39">
        <v>0.03</v>
      </c>
      <c r="N70" s="39">
        <v>0.15</v>
      </c>
      <c r="O70" s="39">
        <v>0.12</v>
      </c>
      <c r="P70" s="39">
        <v>1.5</v>
      </c>
      <c r="Q70" s="39">
        <v>3</v>
      </c>
      <c r="R70" s="39">
        <v>5</v>
      </c>
      <c r="S70" s="39">
        <v>2</v>
      </c>
      <c r="T70" s="49" t="s">
        <v>107</v>
      </c>
      <c r="U70" s="49" t="s">
        <v>108</v>
      </c>
      <c r="V70" s="53" t="s">
        <v>150</v>
      </c>
      <c r="W70" s="35" t="s">
        <v>151</v>
      </c>
      <c r="X70" s="41"/>
    </row>
    <row r="71" spans="11:24" x14ac:dyDescent="0.3">
      <c r="K71" s="38" t="s">
        <v>152</v>
      </c>
      <c r="L71" s="36" t="s">
        <v>106</v>
      </c>
      <c r="M71" s="37">
        <v>0.03</v>
      </c>
      <c r="N71" s="37">
        <v>0.15</v>
      </c>
      <c r="O71" s="37">
        <v>0.12</v>
      </c>
      <c r="P71" s="37">
        <v>1.5</v>
      </c>
      <c r="Q71" s="37">
        <v>3</v>
      </c>
      <c r="R71" s="37">
        <v>5</v>
      </c>
      <c r="S71" s="37">
        <v>2</v>
      </c>
      <c r="T71" s="48" t="s">
        <v>107</v>
      </c>
      <c r="U71" s="48" t="s">
        <v>108</v>
      </c>
      <c r="V71" s="54" t="s">
        <v>153</v>
      </c>
      <c r="W71" s="38" t="s">
        <v>154</v>
      </c>
      <c r="X71" s="41"/>
    </row>
    <row r="72" spans="11:24" x14ac:dyDescent="0.3">
      <c r="K72" s="38" t="s">
        <v>155</v>
      </c>
      <c r="L72" s="36" t="s">
        <v>106</v>
      </c>
      <c r="M72" s="39">
        <v>0.03</v>
      </c>
      <c r="N72" s="39">
        <v>0.15</v>
      </c>
      <c r="O72" s="39">
        <v>0.12</v>
      </c>
      <c r="P72" s="39">
        <v>1.5</v>
      </c>
      <c r="Q72" s="39">
        <v>3</v>
      </c>
      <c r="R72" s="39">
        <v>5</v>
      </c>
      <c r="S72" s="39">
        <v>2</v>
      </c>
      <c r="T72" s="49" t="s">
        <v>107</v>
      </c>
      <c r="U72" s="49" t="s">
        <v>108</v>
      </c>
      <c r="V72" s="49" t="s">
        <v>156</v>
      </c>
      <c r="W72" s="38" t="s">
        <v>157</v>
      </c>
      <c r="X72" s="41"/>
    </row>
    <row r="73" spans="11:24" x14ac:dyDescent="0.3">
      <c r="K73" s="38" t="s">
        <v>158</v>
      </c>
      <c r="L73" s="36" t="s">
        <v>106</v>
      </c>
      <c r="M73" s="39">
        <v>0.03</v>
      </c>
      <c r="N73" s="39">
        <v>0.15</v>
      </c>
      <c r="O73" s="39">
        <v>0.12</v>
      </c>
      <c r="P73" s="39">
        <v>1.5</v>
      </c>
      <c r="Q73" s="39">
        <v>3</v>
      </c>
      <c r="R73" s="39">
        <v>5</v>
      </c>
      <c r="S73" s="39">
        <v>2</v>
      </c>
      <c r="T73" s="49" t="s">
        <v>107</v>
      </c>
      <c r="U73" s="49" t="s">
        <v>108</v>
      </c>
      <c r="V73" s="49" t="s">
        <v>156</v>
      </c>
      <c r="W73" s="38" t="s">
        <v>159</v>
      </c>
      <c r="X73" s="41"/>
    </row>
    <row r="74" spans="11:24" x14ac:dyDescent="0.3">
      <c r="K74" s="38" t="s">
        <v>160</v>
      </c>
      <c r="L74" s="36" t="s">
        <v>106</v>
      </c>
      <c r="M74" s="39">
        <v>0.03</v>
      </c>
      <c r="N74" s="39">
        <v>0.15</v>
      </c>
      <c r="O74" s="39">
        <v>0.12</v>
      </c>
      <c r="P74" s="39">
        <v>1.5</v>
      </c>
      <c r="Q74" s="39">
        <v>3</v>
      </c>
      <c r="R74" s="39">
        <v>5</v>
      </c>
      <c r="S74" s="39">
        <v>2</v>
      </c>
      <c r="T74" s="49" t="s">
        <v>107</v>
      </c>
      <c r="U74" s="49" t="s">
        <v>108</v>
      </c>
      <c r="V74" s="49" t="s">
        <v>161</v>
      </c>
      <c r="W74" s="38" t="s">
        <v>162</v>
      </c>
      <c r="X74" s="41"/>
    </row>
    <row r="75" spans="11:24" ht="30.6" x14ac:dyDescent="0.3">
      <c r="K75" s="38" t="s">
        <v>163</v>
      </c>
      <c r="L75" s="51" t="s">
        <v>164</v>
      </c>
      <c r="M75" s="39">
        <v>0.03</v>
      </c>
      <c r="N75" s="39">
        <v>0.15</v>
      </c>
      <c r="O75" s="39">
        <v>0.12</v>
      </c>
      <c r="P75" s="39">
        <v>1.5</v>
      </c>
      <c r="Q75" s="39">
        <v>3</v>
      </c>
      <c r="R75" s="39">
        <v>5</v>
      </c>
      <c r="S75" s="39">
        <v>2</v>
      </c>
      <c r="T75" s="49" t="s">
        <v>107</v>
      </c>
      <c r="U75" s="49" t="s">
        <v>108</v>
      </c>
      <c r="V75" s="49" t="s">
        <v>165</v>
      </c>
      <c r="W75" s="38" t="s">
        <v>166</v>
      </c>
      <c r="X75" s="41"/>
    </row>
    <row r="76" spans="11:24" ht="20.399999999999999" x14ac:dyDescent="0.3">
      <c r="K76" s="38" t="s">
        <v>167</v>
      </c>
      <c r="L76" s="51" t="s">
        <v>168</v>
      </c>
      <c r="M76" s="39">
        <v>0.03</v>
      </c>
      <c r="N76" s="39">
        <v>0.15</v>
      </c>
      <c r="O76" s="39">
        <v>0.12</v>
      </c>
      <c r="P76" s="39">
        <v>1.5</v>
      </c>
      <c r="Q76" s="39">
        <v>3</v>
      </c>
      <c r="R76" s="39">
        <v>5</v>
      </c>
      <c r="S76" s="39">
        <v>2</v>
      </c>
      <c r="T76" s="49" t="s">
        <v>107</v>
      </c>
      <c r="U76" s="49" t="s">
        <v>108</v>
      </c>
      <c r="V76" s="49" t="s">
        <v>169</v>
      </c>
      <c r="W76" s="38" t="s">
        <v>170</v>
      </c>
    </row>
    <row r="77" spans="11:24" x14ac:dyDescent="0.3">
      <c r="K77" s="38" t="s">
        <v>48</v>
      </c>
      <c r="L77" s="52" t="s">
        <v>171</v>
      </c>
      <c r="M77" s="39">
        <v>0.03</v>
      </c>
      <c r="N77" s="39">
        <v>0.15</v>
      </c>
      <c r="O77" s="39">
        <v>0.12</v>
      </c>
      <c r="P77" s="39">
        <v>1.5</v>
      </c>
      <c r="Q77" s="39">
        <v>3</v>
      </c>
      <c r="R77" s="39">
        <v>5</v>
      </c>
      <c r="S77" s="39">
        <v>2</v>
      </c>
      <c r="T77" s="49" t="s">
        <v>107</v>
      </c>
      <c r="U77" s="49" t="s">
        <v>108</v>
      </c>
      <c r="V77" s="49" t="s">
        <v>172</v>
      </c>
      <c r="W77" s="38" t="s">
        <v>48</v>
      </c>
      <c r="X77" s="55"/>
    </row>
    <row r="78" spans="11:24" x14ac:dyDescent="0.3">
      <c r="K78" s="38" t="s">
        <v>173</v>
      </c>
      <c r="L78" s="52" t="s">
        <v>171</v>
      </c>
      <c r="M78" s="39">
        <v>0.03</v>
      </c>
      <c r="N78" s="39">
        <v>0.15</v>
      </c>
      <c r="O78" s="39">
        <v>0.12</v>
      </c>
      <c r="P78" s="39">
        <v>1.5</v>
      </c>
      <c r="Q78" s="39">
        <v>3</v>
      </c>
      <c r="R78" s="39">
        <v>5</v>
      </c>
      <c r="S78" s="39">
        <v>2</v>
      </c>
      <c r="T78" s="49" t="s">
        <v>107</v>
      </c>
      <c r="U78" s="49" t="s">
        <v>108</v>
      </c>
      <c r="V78" s="49" t="s">
        <v>174</v>
      </c>
      <c r="W78" s="38" t="s">
        <v>175</v>
      </c>
      <c r="X78" s="41"/>
    </row>
    <row r="79" spans="11:24" x14ac:dyDescent="0.3">
      <c r="K79" s="35" t="s">
        <v>176</v>
      </c>
      <c r="L79" s="36" t="s">
        <v>171</v>
      </c>
      <c r="M79" s="37">
        <v>0.03</v>
      </c>
      <c r="N79" s="37">
        <v>0.15</v>
      </c>
      <c r="O79" s="37">
        <v>0.12</v>
      </c>
      <c r="P79" s="37">
        <v>1.5</v>
      </c>
      <c r="Q79" s="37">
        <v>3</v>
      </c>
      <c r="R79" s="37">
        <v>5</v>
      </c>
      <c r="S79" s="37">
        <v>2</v>
      </c>
      <c r="T79" s="48" t="s">
        <v>107</v>
      </c>
      <c r="U79" s="48" t="s">
        <v>108</v>
      </c>
      <c r="V79" s="48" t="s">
        <v>177</v>
      </c>
      <c r="W79" s="35" t="s">
        <v>175</v>
      </c>
      <c r="X79" s="41"/>
    </row>
    <row r="80" spans="11:24" x14ac:dyDescent="0.3">
      <c r="X80" s="41"/>
    </row>
    <row r="81" spans="24:24" x14ac:dyDescent="0.3">
      <c r="X81" s="41"/>
    </row>
    <row r="82" spans="24:24" x14ac:dyDescent="0.3">
      <c r="X82" s="41"/>
    </row>
    <row r="83" spans="24:24" x14ac:dyDescent="0.3">
      <c r="X83" s="56"/>
    </row>
    <row r="84" spans="24:24" x14ac:dyDescent="0.3">
      <c r="X84" s="41"/>
    </row>
    <row r="85" spans="24:24" ht="15" customHeight="1" x14ac:dyDescent="0.3">
      <c r="X85" s="41"/>
    </row>
    <row r="86" spans="24:24" x14ac:dyDescent="0.3">
      <c r="X86" s="41"/>
    </row>
    <row r="87" spans="24:24" x14ac:dyDescent="0.3">
      <c r="X87" s="41"/>
    </row>
    <row r="88" spans="24:24" x14ac:dyDescent="0.3">
      <c r="X88" s="41"/>
    </row>
    <row r="89" spans="24:24" x14ac:dyDescent="0.3">
      <c r="X89" s="41"/>
    </row>
    <row r="90" spans="24:24" x14ac:dyDescent="0.3">
      <c r="X90" s="41"/>
    </row>
    <row r="91" spans="24:24" x14ac:dyDescent="0.3">
      <c r="X91" s="41"/>
    </row>
    <row r="92" spans="24:24" x14ac:dyDescent="0.3">
      <c r="X92" s="41"/>
    </row>
    <row r="93" spans="24:24" x14ac:dyDescent="0.3">
      <c r="X93" s="41"/>
    </row>
    <row r="94" spans="24:24" x14ac:dyDescent="0.3">
      <c r="X94" s="41"/>
    </row>
    <row r="95" spans="24:24" x14ac:dyDescent="0.3">
      <c r="X95" s="41"/>
    </row>
    <row r="96" spans="24:24" x14ac:dyDescent="0.3">
      <c r="X96" s="41"/>
    </row>
    <row r="97" spans="24:24" x14ac:dyDescent="0.3">
      <c r="X97" s="41"/>
    </row>
    <row r="98" spans="24:24" x14ac:dyDescent="0.3">
      <c r="X98" s="41"/>
    </row>
    <row r="99" spans="24:24" x14ac:dyDescent="0.3">
      <c r="X99" s="41"/>
    </row>
    <row r="100" spans="24:24" x14ac:dyDescent="0.3">
      <c r="X100" s="41"/>
    </row>
    <row r="101" spans="24:24" x14ac:dyDescent="0.3">
      <c r="X101" s="41"/>
    </row>
    <row r="102" spans="24:24" x14ac:dyDescent="0.3">
      <c r="X102" s="41"/>
    </row>
    <row r="103" spans="24:24" x14ac:dyDescent="0.3">
      <c r="X103" s="41"/>
    </row>
    <row r="104" spans="24:24" x14ac:dyDescent="0.3">
      <c r="X104" s="41"/>
    </row>
    <row r="105" spans="24:24" x14ac:dyDescent="0.3">
      <c r="X105" s="41"/>
    </row>
    <row r="106" spans="24:24" x14ac:dyDescent="0.3">
      <c r="X106" s="41"/>
    </row>
    <row r="107" spans="24:24" x14ac:dyDescent="0.3">
      <c r="X107" s="41"/>
    </row>
    <row r="108" spans="24:24" x14ac:dyDescent="0.3">
      <c r="X108" s="41"/>
    </row>
    <row r="109" spans="24:24" x14ac:dyDescent="0.3">
      <c r="X109" s="41"/>
    </row>
    <row r="110" spans="24:24" x14ac:dyDescent="0.3">
      <c r="X110" s="41"/>
    </row>
    <row r="111" spans="24:24" x14ac:dyDescent="0.3">
      <c r="X111" s="41"/>
    </row>
    <row r="112" spans="24:24" x14ac:dyDescent="0.3">
      <c r="X112" s="41"/>
    </row>
    <row r="113" spans="1:24" x14ac:dyDescent="0.3">
      <c r="X113" s="209"/>
    </row>
    <row r="114" spans="1:24" x14ac:dyDescent="0.3">
      <c r="X114" s="209"/>
    </row>
    <row r="115" spans="1:24" x14ac:dyDescent="0.3">
      <c r="X115" s="209"/>
    </row>
    <row r="116" spans="1:24" x14ac:dyDescent="0.3">
      <c r="X116" s="209"/>
    </row>
    <row r="117" spans="1:24" x14ac:dyDescent="0.3">
      <c r="X117" s="209"/>
    </row>
    <row r="118" spans="1:24" x14ac:dyDescent="0.3">
      <c r="X118" s="209"/>
    </row>
    <row r="119" spans="1:24" x14ac:dyDescent="0.3">
      <c r="A119" s="50"/>
    </row>
    <row r="120" spans="1:24" x14ac:dyDescent="0.3">
      <c r="A120" s="35"/>
    </row>
    <row r="121" spans="1:24" x14ac:dyDescent="0.3">
      <c r="A121" s="50"/>
    </row>
    <row r="122" spans="1:24" x14ac:dyDescent="0.3">
      <c r="A122" s="35"/>
    </row>
    <row r="123" spans="1:24" x14ac:dyDescent="0.3">
      <c r="A123" s="50"/>
    </row>
    <row r="124" spans="1:24" x14ac:dyDescent="0.3">
      <c r="A124" s="35"/>
    </row>
    <row r="125" spans="1:24" x14ac:dyDescent="0.3">
      <c r="A125" s="50"/>
    </row>
    <row r="126" spans="1:24" x14ac:dyDescent="0.3">
      <c r="A126" s="35"/>
    </row>
    <row r="127" spans="1:24" x14ac:dyDescent="0.3">
      <c r="A127" s="50"/>
    </row>
    <row r="128" spans="1:24" x14ac:dyDescent="0.3">
      <c r="A128" s="35"/>
    </row>
    <row r="129" spans="1:1" x14ac:dyDescent="0.3">
      <c r="A129" s="50"/>
    </row>
    <row r="130" spans="1:1" x14ac:dyDescent="0.3">
      <c r="A130" s="35"/>
    </row>
    <row r="131" spans="1:1" x14ac:dyDescent="0.3">
      <c r="A131" s="50"/>
    </row>
    <row r="132" spans="1:1" x14ac:dyDescent="0.3">
      <c r="A132" s="35"/>
    </row>
    <row r="133" spans="1:1" x14ac:dyDescent="0.3">
      <c r="A133" s="50"/>
    </row>
    <row r="134" spans="1:1" x14ac:dyDescent="0.3">
      <c r="A134" s="35"/>
    </row>
    <row r="135" spans="1:1" x14ac:dyDescent="0.3">
      <c r="A135" s="50"/>
    </row>
    <row r="136" spans="1:1" x14ac:dyDescent="0.3">
      <c r="A136" s="35"/>
    </row>
    <row r="137" spans="1:1" x14ac:dyDescent="0.3">
      <c r="A137" s="50"/>
    </row>
    <row r="138" spans="1:1" x14ac:dyDescent="0.3">
      <c r="A138" s="35"/>
    </row>
    <row r="139" spans="1:1" x14ac:dyDescent="0.3">
      <c r="A139" s="50"/>
    </row>
    <row r="140" spans="1:1" x14ac:dyDescent="0.3">
      <c r="A140" s="35"/>
    </row>
    <row r="141" spans="1:1" x14ac:dyDescent="0.3">
      <c r="A141" s="50"/>
    </row>
    <row r="142" spans="1:1" x14ac:dyDescent="0.3">
      <c r="A142" s="35"/>
    </row>
    <row r="143" spans="1:1" x14ac:dyDescent="0.3">
      <c r="A143" s="50"/>
    </row>
    <row r="144" spans="1:1" x14ac:dyDescent="0.3">
      <c r="A144" s="35"/>
    </row>
    <row r="145" spans="1:1" x14ac:dyDescent="0.3">
      <c r="A145" s="50"/>
    </row>
    <row r="146" spans="1:1" x14ac:dyDescent="0.3">
      <c r="A146" s="35"/>
    </row>
    <row r="147" spans="1:1" x14ac:dyDescent="0.3">
      <c r="A147" s="50"/>
    </row>
    <row r="148" spans="1:1" x14ac:dyDescent="0.3">
      <c r="A148" s="35"/>
    </row>
    <row r="149" spans="1:1" x14ac:dyDescent="0.3">
      <c r="A149" s="50"/>
    </row>
    <row r="150" spans="1:1" x14ac:dyDescent="0.3">
      <c r="A150" s="35"/>
    </row>
    <row r="151" spans="1:1" x14ac:dyDescent="0.3">
      <c r="A151" s="50"/>
    </row>
    <row r="152" spans="1:1" x14ac:dyDescent="0.3">
      <c r="A152" s="35"/>
    </row>
    <row r="153" spans="1:1" x14ac:dyDescent="0.3">
      <c r="A153" s="50"/>
    </row>
    <row r="154" spans="1:1" x14ac:dyDescent="0.3">
      <c r="A154" s="35"/>
    </row>
    <row r="155" spans="1:1" x14ac:dyDescent="0.3">
      <c r="A155" s="50"/>
    </row>
    <row r="156" spans="1:1" x14ac:dyDescent="0.3">
      <c r="A156" s="35"/>
    </row>
    <row r="157" spans="1:1" x14ac:dyDescent="0.3">
      <c r="A157" s="50"/>
    </row>
    <row r="158" spans="1:1" x14ac:dyDescent="0.3">
      <c r="A158" s="35"/>
    </row>
    <row r="159" spans="1:1" x14ac:dyDescent="0.3">
      <c r="A159" s="50"/>
    </row>
    <row r="160" spans="1:1" x14ac:dyDescent="0.3">
      <c r="A160" s="35"/>
    </row>
    <row r="161" spans="1:1" x14ac:dyDescent="0.3">
      <c r="A161" s="50"/>
    </row>
    <row r="162" spans="1:1" x14ac:dyDescent="0.3">
      <c r="A162" s="35"/>
    </row>
    <row r="163" spans="1:1" x14ac:dyDescent="0.3">
      <c r="A163" s="50"/>
    </row>
    <row r="164" spans="1:1" x14ac:dyDescent="0.3">
      <c r="A164" s="35"/>
    </row>
    <row r="165" spans="1:1" x14ac:dyDescent="0.3">
      <c r="A165" s="50"/>
    </row>
    <row r="166" spans="1:1" x14ac:dyDescent="0.3">
      <c r="A166" s="35"/>
    </row>
    <row r="167" spans="1:1" x14ac:dyDescent="0.3">
      <c r="A167" s="50"/>
    </row>
    <row r="168" spans="1:1" x14ac:dyDescent="0.3">
      <c r="A168" s="35"/>
    </row>
    <row r="169" spans="1:1" x14ac:dyDescent="0.3">
      <c r="A169" s="50"/>
    </row>
    <row r="170" spans="1:1" x14ac:dyDescent="0.3">
      <c r="A170" s="35"/>
    </row>
    <row r="171" spans="1:1" x14ac:dyDescent="0.3">
      <c r="A171" s="50"/>
    </row>
    <row r="172" spans="1:1" x14ac:dyDescent="0.3">
      <c r="A172" s="35"/>
    </row>
    <row r="173" spans="1:1" x14ac:dyDescent="0.3">
      <c r="A173" s="50"/>
    </row>
    <row r="174" spans="1:1" x14ac:dyDescent="0.3">
      <c r="A174" s="35"/>
    </row>
    <row r="175" spans="1:1" x14ac:dyDescent="0.3">
      <c r="A175" s="50"/>
    </row>
    <row r="176" spans="1:1" x14ac:dyDescent="0.3">
      <c r="A176" s="35"/>
    </row>
    <row r="177" spans="1:1" x14ac:dyDescent="0.3">
      <c r="A177" s="50"/>
    </row>
    <row r="178" spans="1:1" x14ac:dyDescent="0.3">
      <c r="A178" s="35"/>
    </row>
    <row r="179" spans="1:1" x14ac:dyDescent="0.3">
      <c r="A179" s="50"/>
    </row>
    <row r="180" spans="1:1" x14ac:dyDescent="0.3">
      <c r="A180" s="35"/>
    </row>
    <row r="181" spans="1:1" x14ac:dyDescent="0.3">
      <c r="A181" s="50"/>
    </row>
    <row r="182" spans="1:1" x14ac:dyDescent="0.3">
      <c r="A182" s="35"/>
    </row>
    <row r="183" spans="1:1" x14ac:dyDescent="0.3">
      <c r="A183" s="50"/>
    </row>
    <row r="184" spans="1:1" x14ac:dyDescent="0.3">
      <c r="A184" s="35"/>
    </row>
    <row r="185" spans="1:1" x14ac:dyDescent="0.3">
      <c r="A185" s="50"/>
    </row>
    <row r="186" spans="1:1" x14ac:dyDescent="0.3">
      <c r="A186" s="35"/>
    </row>
    <row r="187" spans="1:1" x14ac:dyDescent="0.3">
      <c r="A187" s="50"/>
    </row>
    <row r="188" spans="1:1" x14ac:dyDescent="0.3">
      <c r="A188" s="35"/>
    </row>
    <row r="189" spans="1:1" x14ac:dyDescent="0.3">
      <c r="A189" s="50"/>
    </row>
    <row r="190" spans="1:1" x14ac:dyDescent="0.3">
      <c r="A190" s="35"/>
    </row>
    <row r="191" spans="1:1" x14ac:dyDescent="0.3">
      <c r="A191" s="50"/>
    </row>
    <row r="192" spans="1:1" x14ac:dyDescent="0.3">
      <c r="A192" s="57"/>
    </row>
    <row r="193" spans="1:1" x14ac:dyDescent="0.3">
      <c r="A193" s="50"/>
    </row>
    <row r="194" spans="1:1" x14ac:dyDescent="0.3">
      <c r="A194" s="35"/>
    </row>
    <row r="195" spans="1:1" x14ac:dyDescent="0.3">
      <c r="A195" s="50"/>
    </row>
    <row r="196" spans="1:1" x14ac:dyDescent="0.3">
      <c r="A196" s="35"/>
    </row>
    <row r="197" spans="1:1" x14ac:dyDescent="0.3">
      <c r="A197" s="50"/>
    </row>
    <row r="198" spans="1:1" x14ac:dyDescent="0.3">
      <c r="A198" s="35"/>
    </row>
    <row r="199" spans="1:1" x14ac:dyDescent="0.3">
      <c r="A199" s="50"/>
    </row>
    <row r="200" spans="1:1" x14ac:dyDescent="0.3">
      <c r="A200" s="57"/>
    </row>
    <row r="201" spans="1:1" x14ac:dyDescent="0.3">
      <c r="A201" s="50"/>
    </row>
    <row r="202" spans="1:1" x14ac:dyDescent="0.3">
      <c r="A202" s="57"/>
    </row>
    <row r="203" spans="1:1" x14ac:dyDescent="0.3">
      <c r="A203" s="58"/>
    </row>
    <row r="204" spans="1:1" x14ac:dyDescent="0.3">
      <c r="A204" s="57"/>
    </row>
    <row r="205" spans="1:1" x14ac:dyDescent="0.3">
      <c r="A205" s="50"/>
    </row>
    <row r="206" spans="1:1" x14ac:dyDescent="0.3">
      <c r="A206" s="57"/>
    </row>
    <row r="207" spans="1:1" x14ac:dyDescent="0.3">
      <c r="A207" s="50"/>
    </row>
    <row r="208" spans="1:1" x14ac:dyDescent="0.3">
      <c r="A208" s="57"/>
    </row>
    <row r="209" spans="1:1" x14ac:dyDescent="0.3">
      <c r="A209" s="50"/>
    </row>
    <row r="210" spans="1:1" x14ac:dyDescent="0.3">
      <c r="A210" s="35"/>
    </row>
    <row r="211" spans="1:1" x14ac:dyDescent="0.3">
      <c r="A211" s="50"/>
    </row>
    <row r="212" spans="1:1" x14ac:dyDescent="0.3">
      <c r="A212" s="35"/>
    </row>
    <row r="213" spans="1:1" x14ac:dyDescent="0.3">
      <c r="A213" s="50"/>
    </row>
    <row r="214" spans="1:1" x14ac:dyDescent="0.3">
      <c r="A214" s="35"/>
    </row>
    <row r="215" spans="1:1" x14ac:dyDescent="0.3">
      <c r="A215" s="50"/>
    </row>
    <row r="216" spans="1:1" x14ac:dyDescent="0.3">
      <c r="A216" s="35"/>
    </row>
  </sheetData>
  <mergeCells count="4">
    <mergeCell ref="D7:E7"/>
    <mergeCell ref="D8:E8"/>
    <mergeCell ref="C17:E17"/>
    <mergeCell ref="X113:X118"/>
  </mergeCells>
  <conditionalFormatting sqref="B9">
    <cfRule type="expression" dxfId="14" priority="12113">
      <formula>$B$9&lt;$A$16</formula>
    </cfRule>
    <cfRule type="expression" dxfId="13" priority="12114">
      <formula>$B$9&gt;$A$16</formula>
    </cfRule>
  </conditionalFormatting>
  <dataValidations count="1">
    <dataValidation type="list" allowBlank="1" showErrorMessage="1" promptTitle="Выбрать из списка" prompt=" " sqref="B1" xr:uid="{00000000-0002-0000-0100-000000000000}">
      <formula1>$K$53:$K$668</formula1>
    </dataValidation>
  </dataValidations>
  <pageMargins left="0.7" right="0.7" top="0.75" bottom="0.75" header="0.3" footer="0.3"/>
  <pageSetup paperSize="9" orientation="portrait" r:id="rId1"/>
  <customProperties>
    <customPr name="LastActive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Button 3">
              <controlPr defaultSize="0" print="0" autoPict="0" macro="[0]!Save_Exit">
                <anchor moveWithCells="1" sizeWithCells="1">
                  <from>
                    <xdr:col>1</xdr:col>
                    <xdr:colOff>22860</xdr:colOff>
                    <xdr:row>16</xdr:row>
                    <xdr:rowOff>22860</xdr:rowOff>
                  </from>
                  <to>
                    <xdr:col>1</xdr:col>
                    <xdr:colOff>2186940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Pict="0" macro="[0]!Save">
                <anchor moveWithCells="1" sizeWithCells="1">
                  <from>
                    <xdr:col>1</xdr:col>
                    <xdr:colOff>15240</xdr:colOff>
                    <xdr:row>14</xdr:row>
                    <xdr:rowOff>7620</xdr:rowOff>
                  </from>
                  <to>
                    <xdr:col>1</xdr:col>
                    <xdr:colOff>2186940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Pict="0" macro="[0]!Save_Print_Exit">
                <anchor moveWithCells="1" sizeWithCells="1">
                  <from>
                    <xdr:col>1</xdr:col>
                    <xdr:colOff>38100</xdr:colOff>
                    <xdr:row>18</xdr:row>
                    <xdr:rowOff>7620</xdr:rowOff>
                  </from>
                  <to>
                    <xdr:col>1</xdr:col>
                    <xdr:colOff>2186940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Данные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ВагановЮ</dc:creator>
  <cp:lastModifiedBy>Александр Стариков</cp:lastModifiedBy>
  <cp:lastPrinted>2022-10-20T10:02:00Z</cp:lastPrinted>
  <dcterms:created xsi:type="dcterms:W3CDTF">2015-01-22T18:16:00Z</dcterms:created>
  <dcterms:modified xsi:type="dcterms:W3CDTF">2024-03-10T21:20:59Z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CBD9AF6170014283B11DF2D74910EA79_13</vt:lpwstr>
  </property>
  <property fmtid="{D5CDD505-2E9C-101B-9397-08002B2CF9AE}" pid="3" name="KSOProductBuildVer">
    <vt:lpwstr>1049-12.2.0.13292</vt:lpwstr>
  </property>
</Properties>
</file>