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willian_sx\Desktop\Pedagogia\"/>
    </mc:Choice>
  </mc:AlternateContent>
  <bookViews>
    <workbookView xWindow="0" yWindow="0" windowWidth="21600" windowHeight="9525" tabRatio="662" activeTab="10"/>
  </bookViews>
  <sheets>
    <sheet name="Menu" sheetId="1" r:id="rId1"/>
    <sheet name="Ex.1" sheetId="17" r:id="rId2"/>
    <sheet name="Ex.2" sheetId="8" r:id="rId3"/>
    <sheet name="Ex.3" sheetId="7" r:id="rId4"/>
    <sheet name="Ex.4" sheetId="9" r:id="rId5"/>
    <sheet name="Ex.5" sheetId="10" r:id="rId6"/>
    <sheet name="Ex.6" sheetId="56" r:id="rId7"/>
    <sheet name="Ex.7" sheetId="57" r:id="rId8"/>
    <sheet name="Ex.8" sheetId="58" r:id="rId9"/>
    <sheet name="Ex.Extra" sheetId="59" r:id="rId10"/>
    <sheet name="Ex.9" sheetId="60" r:id="rId11"/>
    <sheet name="Ex9 REF1" sheetId="61" r:id="rId12"/>
    <sheet name="Ex.10" sheetId="62" r:id="rId13"/>
    <sheet name="Ex.11" sheetId="63" r:id="rId14"/>
    <sheet name="Ex.12" sheetId="31" r:id="rId15"/>
    <sheet name="Ex.12 Cotação" sheetId="41" r:id="rId16"/>
    <sheet name="Ex.13" sheetId="32" r:id="rId17"/>
    <sheet name="Ex.14" sheetId="33" r:id="rId18"/>
    <sheet name="Ex.14 Variação Dolar" sheetId="55" r:id="rId19"/>
    <sheet name="Ex.15" sheetId="34" r:id="rId20"/>
    <sheet name="Ex.16" sheetId="35" r:id="rId21"/>
    <sheet name="Ex.Extra2" sheetId="53" r:id="rId22"/>
  </sheets>
  <externalReferences>
    <externalReference r:id="rId23"/>
    <externalReference r:id="rId24"/>
  </externalReferences>
  <definedNames>
    <definedName name="a" hidden="1">{"azul",#N/A,FALSE,"geral";"verde",#N/A,FALSE,"geral";"vermelho",#N/A,FALSE,"geral"}</definedName>
    <definedName name="anscount" hidden="1">5</definedName>
    <definedName name="b" hidden="1">{"azul",#N/A,FALSE,"geral";"verde",#N/A,FALSE,"geral";"vermelho",#N/A,FALSE,"geral"}</definedName>
    <definedName name="ba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hidden="1">{"azul",#N/A,FALSE,"geral";"verde",#N/A,FALSE,"geral";"vermelho",#N/A,FALSE,"geral"}</definedName>
    <definedName name="d" hidden="1">{"azul",#N/A,FALSE,"geral";"verde",#N/A,FALSE,"geral";"vermelho",#N/A,FALSE,"geral"}</definedName>
    <definedName name="da" hidden="1">{"azul",#N/A,FALSE,"geral";"verde",#N/A,FALSE,"geral";"vermelho",#N/A,FALSE,"geral"}</definedName>
    <definedName name="DFDFD" hidden="1">{#N/A,"Médio",TRUE,"Plan30";"3º Trimestre Geral",#N/A,TRUE,"1º Trimestre"}</definedName>
    <definedName name="e" hidden="1">{"azul",#N/A,FALSE,"geral";"verde",#N/A,FALSE,"geral";"vermelho",#N/A,FALSE,"geral"}</definedName>
    <definedName name="ea" hidden="1">{"azul",#N/A,FALSE,"geral";"verde",#N/A,FALSE,"geral";"vermelho",#N/A,FALSE,"geral"}</definedName>
    <definedName name="EXER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g" hidden="1">{"normal","argentina",FALSE,"cenários e solver";#N/A,#N/A,FALSE,"banco de dados"}</definedName>
    <definedName name="limcount" hidden="1">1</definedName>
    <definedName name="Númer" hidden="1">{"azul",#N/A,FALSE,"geral";"verde",#N/A,FALSE,"geral";"vermelho",#N/A,FALSE,"geral"}</definedName>
    <definedName name="Resumo" hidden="1">{"azul",#N/A,FALSE,"geral";"verde",#N/A,FALSE,"geral";"vermelho",#N/A,FALSE,"geral"}</definedName>
    <definedName name="resumoa" hidden="1">{"azul",#N/A,FALSE,"geral";"verde",#N/A,FALSE,"geral";"vermelho",#N/A,FALSE,"geral"}</definedName>
    <definedName name="SADBAFS" localSheetId="1" hidden="1">#REF!</definedName>
    <definedName name="SADBAFS" localSheetId="12" hidden="1">#REF!</definedName>
    <definedName name="SADBAFS" localSheetId="13" hidden="1">#REF!</definedName>
    <definedName name="SADBAFS" localSheetId="14" hidden="1">#REF!</definedName>
    <definedName name="SADBAFS" localSheetId="16" hidden="1">#REF!</definedName>
    <definedName name="SADBAFS" localSheetId="17" hidden="1">#REF!</definedName>
    <definedName name="SADBAFS" localSheetId="19" hidden="1">#REF!</definedName>
    <definedName name="SADBAFS" localSheetId="20" hidden="1">#REF!</definedName>
    <definedName name="SADBAFS" localSheetId="2" hidden="1">#REF!</definedName>
    <definedName name="SADBAFS" localSheetId="3" hidden="1">#REF!</definedName>
    <definedName name="SADBAFS" localSheetId="4" hidden="1">#REF!</definedName>
    <definedName name="SADBAFS" localSheetId="5" hidden="1">#REF!</definedName>
    <definedName name="SADBAFS" localSheetId="6" hidden="1">#REF!</definedName>
    <definedName name="SADBAFS" localSheetId="7" hidden="1">#REF!</definedName>
    <definedName name="SADBAFS" localSheetId="8" hidden="1">#REF!</definedName>
    <definedName name="SADBAFS" localSheetId="10" hidden="1">#REF!</definedName>
    <definedName name="SADBAFS" localSheetId="9" hidden="1">#REF!</definedName>
    <definedName name="SADBAFS" localSheetId="21" hidden="1">#REF!</definedName>
    <definedName name="SADBAFS" hidden="1">#REF!</definedName>
    <definedName name="sencount" hidden="1">1</definedName>
    <definedName name="solver_lhs0" localSheetId="1" hidden="1">#REF!</definedName>
    <definedName name="solver_lhs0" localSheetId="12" hidden="1">#REF!</definedName>
    <definedName name="solver_lhs0" localSheetId="13" hidden="1">#REF!</definedName>
    <definedName name="solver_lhs0" localSheetId="14" hidden="1">#REF!</definedName>
    <definedName name="solver_lhs0" localSheetId="16" hidden="1">#REF!</definedName>
    <definedName name="solver_lhs0" localSheetId="17" hidden="1">#REF!</definedName>
    <definedName name="solver_lhs0" localSheetId="19" hidden="1">#REF!</definedName>
    <definedName name="solver_lhs0" localSheetId="20" hidden="1">#REF!</definedName>
    <definedName name="solver_lhs0" localSheetId="2" hidden="1">#REF!</definedName>
    <definedName name="solver_lhs0" localSheetId="3" hidden="1">#REF!</definedName>
    <definedName name="solver_lhs0" localSheetId="4" hidden="1">#REF!</definedName>
    <definedName name="solver_lhs0" localSheetId="5" hidden="1">#REF!</definedName>
    <definedName name="solver_lhs0" localSheetId="6" hidden="1">#REF!</definedName>
    <definedName name="solver_lhs0" localSheetId="7" hidden="1">#REF!</definedName>
    <definedName name="solver_lhs0" localSheetId="8" hidden="1">#REF!</definedName>
    <definedName name="solver_lhs0" localSheetId="10" hidden="1">#REF!</definedName>
    <definedName name="solver_lhs0" localSheetId="9" hidden="1">#REF!</definedName>
    <definedName name="solver_lhs0" localSheetId="21" hidden="1">#REF!</definedName>
    <definedName name="solver_lhs0" hidden="1">#REF!</definedName>
    <definedName name="solver_lhs10" localSheetId="1" hidden="1">#REF!</definedName>
    <definedName name="solver_lhs10" localSheetId="12" hidden="1">#REF!</definedName>
    <definedName name="solver_lhs10" localSheetId="13" hidden="1">#REF!</definedName>
    <definedName name="solver_lhs10" localSheetId="14" hidden="1">#REF!</definedName>
    <definedName name="solver_lhs10" localSheetId="16" hidden="1">#REF!</definedName>
    <definedName name="solver_lhs10" localSheetId="17" hidden="1">#REF!</definedName>
    <definedName name="solver_lhs10" localSheetId="19" hidden="1">#REF!</definedName>
    <definedName name="solver_lhs10" localSheetId="20" hidden="1">#REF!</definedName>
    <definedName name="solver_lhs10" localSheetId="2" hidden="1">#REF!</definedName>
    <definedName name="solver_lhs10" localSheetId="3" hidden="1">#REF!</definedName>
    <definedName name="solver_lhs10" localSheetId="4" hidden="1">#REF!</definedName>
    <definedName name="solver_lhs10" localSheetId="5" hidden="1">#REF!</definedName>
    <definedName name="solver_lhs10" localSheetId="6" hidden="1">#REF!</definedName>
    <definedName name="solver_lhs10" localSheetId="7" hidden="1">#REF!</definedName>
    <definedName name="solver_lhs10" localSheetId="8" hidden="1">#REF!</definedName>
    <definedName name="solver_lhs10" localSheetId="10" hidden="1">#REF!</definedName>
    <definedName name="solver_lhs10" localSheetId="9" hidden="1">#REF!</definedName>
    <definedName name="solver_lhs10" localSheetId="21" hidden="1">#REF!</definedName>
    <definedName name="solver_lhs10" hidden="1">#REF!</definedName>
    <definedName name="solver_lhs11" localSheetId="1" hidden="1">#REF!</definedName>
    <definedName name="solver_lhs11" localSheetId="12" hidden="1">#REF!</definedName>
    <definedName name="solver_lhs11" localSheetId="13" hidden="1">#REF!</definedName>
    <definedName name="solver_lhs11" localSheetId="14" hidden="1">#REF!</definedName>
    <definedName name="solver_lhs11" localSheetId="16" hidden="1">#REF!</definedName>
    <definedName name="solver_lhs11" localSheetId="17" hidden="1">#REF!</definedName>
    <definedName name="solver_lhs11" localSheetId="19" hidden="1">#REF!</definedName>
    <definedName name="solver_lhs11" localSheetId="20" hidden="1">#REF!</definedName>
    <definedName name="solver_lhs11" localSheetId="2" hidden="1">#REF!</definedName>
    <definedName name="solver_lhs11" localSheetId="3" hidden="1">#REF!</definedName>
    <definedName name="solver_lhs11" localSheetId="4" hidden="1">#REF!</definedName>
    <definedName name="solver_lhs11" localSheetId="5" hidden="1">#REF!</definedName>
    <definedName name="solver_lhs11" localSheetId="6" hidden="1">#REF!</definedName>
    <definedName name="solver_lhs11" localSheetId="7" hidden="1">#REF!</definedName>
    <definedName name="solver_lhs11" localSheetId="8" hidden="1">#REF!</definedName>
    <definedName name="solver_lhs11" localSheetId="10" hidden="1">#REF!</definedName>
    <definedName name="solver_lhs11" localSheetId="9" hidden="1">#REF!</definedName>
    <definedName name="solver_lhs11" localSheetId="21" hidden="1">#REF!</definedName>
    <definedName name="solver_lhs11" hidden="1">#REF!</definedName>
    <definedName name="solver_lhs12" localSheetId="1" hidden="1">#REF!</definedName>
    <definedName name="solver_lhs12" localSheetId="12" hidden="1">#REF!</definedName>
    <definedName name="solver_lhs12" localSheetId="13" hidden="1">#REF!</definedName>
    <definedName name="solver_lhs12" localSheetId="14" hidden="1">#REF!</definedName>
    <definedName name="solver_lhs12" localSheetId="16" hidden="1">#REF!</definedName>
    <definedName name="solver_lhs12" localSheetId="17" hidden="1">#REF!</definedName>
    <definedName name="solver_lhs12" localSheetId="19" hidden="1">#REF!</definedName>
    <definedName name="solver_lhs12" localSheetId="20" hidden="1">#REF!</definedName>
    <definedName name="solver_lhs12" localSheetId="2" hidden="1">#REF!</definedName>
    <definedName name="solver_lhs12" localSheetId="3" hidden="1">#REF!</definedName>
    <definedName name="solver_lhs12" localSheetId="4" hidden="1">#REF!</definedName>
    <definedName name="solver_lhs12" localSheetId="5" hidden="1">#REF!</definedName>
    <definedName name="solver_lhs12" localSheetId="6" hidden="1">#REF!</definedName>
    <definedName name="solver_lhs12" localSheetId="7" hidden="1">#REF!</definedName>
    <definedName name="solver_lhs12" localSheetId="8" hidden="1">#REF!</definedName>
    <definedName name="solver_lhs12" localSheetId="10" hidden="1">#REF!</definedName>
    <definedName name="solver_lhs12" localSheetId="9" hidden="1">#REF!</definedName>
    <definedName name="solver_lhs12" localSheetId="21" hidden="1">#REF!</definedName>
    <definedName name="solver_lhs12" hidden="1">#REF!</definedName>
    <definedName name="solver_lhs7" localSheetId="1" hidden="1">#REF!</definedName>
    <definedName name="solver_lhs7" localSheetId="12" hidden="1">#REF!</definedName>
    <definedName name="solver_lhs7" localSheetId="13" hidden="1">#REF!</definedName>
    <definedName name="solver_lhs7" localSheetId="14" hidden="1">#REF!</definedName>
    <definedName name="solver_lhs7" localSheetId="16" hidden="1">#REF!</definedName>
    <definedName name="solver_lhs7" localSheetId="17" hidden="1">#REF!</definedName>
    <definedName name="solver_lhs7" localSheetId="19" hidden="1">#REF!</definedName>
    <definedName name="solver_lhs7" localSheetId="20" hidden="1">#REF!</definedName>
    <definedName name="solver_lhs7" localSheetId="2" hidden="1">#REF!</definedName>
    <definedName name="solver_lhs7" localSheetId="3" hidden="1">#REF!</definedName>
    <definedName name="solver_lhs7" localSheetId="4" hidden="1">#REF!</definedName>
    <definedName name="solver_lhs7" localSheetId="5" hidden="1">#REF!</definedName>
    <definedName name="solver_lhs7" localSheetId="6" hidden="1">#REF!</definedName>
    <definedName name="solver_lhs7" localSheetId="7" hidden="1">#REF!</definedName>
    <definedName name="solver_lhs7" localSheetId="8" hidden="1">#REF!</definedName>
    <definedName name="solver_lhs7" localSheetId="10" hidden="1">#REF!</definedName>
    <definedName name="solver_lhs7" localSheetId="9" hidden="1">#REF!</definedName>
    <definedName name="solver_lhs7" localSheetId="21" hidden="1">#REF!</definedName>
    <definedName name="solver_lhs7" hidden="1">#REF!</definedName>
    <definedName name="solver_lhs8" localSheetId="1" hidden="1">#REF!</definedName>
    <definedName name="solver_lhs8" localSheetId="12" hidden="1">#REF!</definedName>
    <definedName name="solver_lhs8" localSheetId="13" hidden="1">#REF!</definedName>
    <definedName name="solver_lhs8" localSheetId="14" hidden="1">#REF!</definedName>
    <definedName name="solver_lhs8" localSheetId="16" hidden="1">#REF!</definedName>
    <definedName name="solver_lhs8" localSheetId="17" hidden="1">#REF!</definedName>
    <definedName name="solver_lhs8" localSheetId="19" hidden="1">#REF!</definedName>
    <definedName name="solver_lhs8" localSheetId="20" hidden="1">#REF!</definedName>
    <definedName name="solver_lhs8" localSheetId="2" hidden="1">#REF!</definedName>
    <definedName name="solver_lhs8" localSheetId="3" hidden="1">#REF!</definedName>
    <definedName name="solver_lhs8" localSheetId="4" hidden="1">#REF!</definedName>
    <definedName name="solver_lhs8" localSheetId="5" hidden="1">#REF!</definedName>
    <definedName name="solver_lhs8" localSheetId="6" hidden="1">#REF!</definedName>
    <definedName name="solver_lhs8" localSheetId="7" hidden="1">#REF!</definedName>
    <definedName name="solver_lhs8" localSheetId="8" hidden="1">#REF!</definedName>
    <definedName name="solver_lhs8" localSheetId="10" hidden="1">#REF!</definedName>
    <definedName name="solver_lhs8" localSheetId="9" hidden="1">#REF!</definedName>
    <definedName name="solver_lhs8" localSheetId="21" hidden="1">#REF!</definedName>
    <definedName name="solver_lhs8" hidden="1">#REF!</definedName>
    <definedName name="solver_lhs9" localSheetId="1" hidden="1">#REF!</definedName>
    <definedName name="solver_lhs9" localSheetId="12" hidden="1">#REF!</definedName>
    <definedName name="solver_lhs9" localSheetId="13" hidden="1">#REF!</definedName>
    <definedName name="solver_lhs9" localSheetId="14" hidden="1">#REF!</definedName>
    <definedName name="solver_lhs9" localSheetId="16" hidden="1">#REF!</definedName>
    <definedName name="solver_lhs9" localSheetId="17" hidden="1">#REF!</definedName>
    <definedName name="solver_lhs9" localSheetId="19" hidden="1">#REF!</definedName>
    <definedName name="solver_lhs9" localSheetId="20" hidden="1">#REF!</definedName>
    <definedName name="solver_lhs9" localSheetId="2" hidden="1">#REF!</definedName>
    <definedName name="solver_lhs9" localSheetId="3" hidden="1">#REF!</definedName>
    <definedName name="solver_lhs9" localSheetId="4" hidden="1">#REF!</definedName>
    <definedName name="solver_lhs9" localSheetId="5" hidden="1">#REF!</definedName>
    <definedName name="solver_lhs9" localSheetId="6" hidden="1">#REF!</definedName>
    <definedName name="solver_lhs9" localSheetId="7" hidden="1">#REF!</definedName>
    <definedName name="solver_lhs9" localSheetId="8" hidden="1">#REF!</definedName>
    <definedName name="solver_lhs9" localSheetId="10" hidden="1">#REF!</definedName>
    <definedName name="solver_lhs9" localSheetId="9" hidden="1">#REF!</definedName>
    <definedName name="solver_lhs9" localSheetId="21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localSheetId="1" hidden="1">#REF!</definedName>
    <definedName name="solver_rhs10" localSheetId="12" hidden="1">#REF!</definedName>
    <definedName name="solver_rhs10" localSheetId="13" hidden="1">#REF!</definedName>
    <definedName name="solver_rhs10" localSheetId="14" hidden="1">#REF!</definedName>
    <definedName name="solver_rhs10" localSheetId="16" hidden="1">#REF!</definedName>
    <definedName name="solver_rhs10" localSheetId="17" hidden="1">#REF!</definedName>
    <definedName name="solver_rhs10" localSheetId="19" hidden="1">#REF!</definedName>
    <definedName name="solver_rhs10" localSheetId="20" hidden="1">#REF!</definedName>
    <definedName name="solver_rhs10" localSheetId="2" hidden="1">#REF!</definedName>
    <definedName name="solver_rhs10" localSheetId="3" hidden="1">#REF!</definedName>
    <definedName name="solver_rhs10" localSheetId="4" hidden="1">#REF!</definedName>
    <definedName name="solver_rhs10" localSheetId="5" hidden="1">#REF!</definedName>
    <definedName name="solver_rhs10" localSheetId="6" hidden="1">#REF!</definedName>
    <definedName name="solver_rhs10" localSheetId="7" hidden="1">#REF!</definedName>
    <definedName name="solver_rhs10" localSheetId="8" hidden="1">#REF!</definedName>
    <definedName name="solver_rhs10" localSheetId="10" hidden="1">#REF!</definedName>
    <definedName name="solver_rhs10" localSheetId="9" hidden="1">#REF!</definedName>
    <definedName name="solver_rhs10" localSheetId="21" hidden="1">#REF!</definedName>
    <definedName name="solver_rhs10" hidden="1">#REF!</definedName>
    <definedName name="solver_rhs11" localSheetId="1" hidden="1">número</definedName>
    <definedName name="solver_rhs11" localSheetId="12" hidden="1">número</definedName>
    <definedName name="solver_rhs11" localSheetId="13" hidden="1">número</definedName>
    <definedName name="solver_rhs11" localSheetId="14" hidden="1">número</definedName>
    <definedName name="solver_rhs11" localSheetId="16" hidden="1">número</definedName>
    <definedName name="solver_rhs11" localSheetId="17" hidden="1">número</definedName>
    <definedName name="solver_rhs11" localSheetId="19" hidden="1">número</definedName>
    <definedName name="solver_rhs11" localSheetId="20" hidden="1">número</definedName>
    <definedName name="solver_rhs11" localSheetId="2" hidden="1">número</definedName>
    <definedName name="solver_rhs11" localSheetId="3" hidden="1">número</definedName>
    <definedName name="solver_rhs11" localSheetId="4" hidden="1">número</definedName>
    <definedName name="solver_rhs11" localSheetId="5" hidden="1">número</definedName>
    <definedName name="solver_rhs11" localSheetId="6" hidden="1">número</definedName>
    <definedName name="solver_rhs11" localSheetId="7" hidden="1">número</definedName>
    <definedName name="solver_rhs11" localSheetId="8" hidden="1">número</definedName>
    <definedName name="solver_rhs11" localSheetId="10" hidden="1">número</definedName>
    <definedName name="solver_rhs11" localSheetId="9" hidden="1">número</definedName>
    <definedName name="solver_rhs11" localSheetId="21" hidden="1">número</definedName>
    <definedName name="solver_rhs11" hidden="1">número</definedName>
    <definedName name="solver_rhs12" localSheetId="1" hidden="1">número</definedName>
    <definedName name="solver_rhs12" localSheetId="12" hidden="1">número</definedName>
    <definedName name="solver_rhs12" localSheetId="13" hidden="1">número</definedName>
    <definedName name="solver_rhs12" localSheetId="14" hidden="1">número</definedName>
    <definedName name="solver_rhs12" localSheetId="16" hidden="1">número</definedName>
    <definedName name="solver_rhs12" localSheetId="17" hidden="1">número</definedName>
    <definedName name="solver_rhs12" localSheetId="19" hidden="1">número</definedName>
    <definedName name="solver_rhs12" localSheetId="20" hidden="1">número</definedName>
    <definedName name="solver_rhs12" localSheetId="2" hidden="1">número</definedName>
    <definedName name="solver_rhs12" localSheetId="3" hidden="1">número</definedName>
    <definedName name="solver_rhs12" localSheetId="4" hidden="1">número</definedName>
    <definedName name="solver_rhs12" localSheetId="5" hidden="1">número</definedName>
    <definedName name="solver_rhs12" localSheetId="6" hidden="1">número</definedName>
    <definedName name="solver_rhs12" localSheetId="7" hidden="1">número</definedName>
    <definedName name="solver_rhs12" localSheetId="8" hidden="1">número</definedName>
    <definedName name="solver_rhs12" localSheetId="10" hidden="1">número</definedName>
    <definedName name="solver_rhs12" localSheetId="9" hidden="1">número</definedName>
    <definedName name="solver_rhs12" localSheetId="21" hidden="1">número</definedName>
    <definedName name="solver_rhs12" hidden="1">número</definedName>
    <definedName name="solver_rhs7" localSheetId="1" hidden="1">#REF!</definedName>
    <definedName name="solver_rhs7" localSheetId="12" hidden="1">#REF!</definedName>
    <definedName name="solver_rhs7" localSheetId="13" hidden="1">#REF!</definedName>
    <definedName name="solver_rhs7" localSheetId="14" hidden="1">#REF!</definedName>
    <definedName name="solver_rhs7" localSheetId="16" hidden="1">#REF!</definedName>
    <definedName name="solver_rhs7" localSheetId="17" hidden="1">#REF!</definedName>
    <definedName name="solver_rhs7" localSheetId="19" hidden="1">#REF!</definedName>
    <definedName name="solver_rhs7" localSheetId="20" hidden="1">#REF!</definedName>
    <definedName name="solver_rhs7" localSheetId="2" hidden="1">#REF!</definedName>
    <definedName name="solver_rhs7" localSheetId="3" hidden="1">#REF!</definedName>
    <definedName name="solver_rhs7" localSheetId="4" hidden="1">#REF!</definedName>
    <definedName name="solver_rhs7" localSheetId="5" hidden="1">#REF!</definedName>
    <definedName name="solver_rhs7" localSheetId="6" hidden="1">#REF!</definedName>
    <definedName name="solver_rhs7" localSheetId="7" hidden="1">#REF!</definedName>
    <definedName name="solver_rhs7" localSheetId="8" hidden="1">#REF!</definedName>
    <definedName name="solver_rhs7" localSheetId="10" hidden="1">#REF!</definedName>
    <definedName name="solver_rhs7" localSheetId="9" hidden="1">#REF!</definedName>
    <definedName name="solver_rhs7" localSheetId="21" hidden="1">#REF!</definedName>
    <definedName name="solver_rhs7" hidden="1">#REF!</definedName>
    <definedName name="solver_rhs8" localSheetId="1" hidden="1">#REF!</definedName>
    <definedName name="solver_rhs8" localSheetId="12" hidden="1">#REF!</definedName>
    <definedName name="solver_rhs8" localSheetId="13" hidden="1">#REF!</definedName>
    <definedName name="solver_rhs8" localSheetId="14" hidden="1">#REF!</definedName>
    <definedName name="solver_rhs8" localSheetId="16" hidden="1">#REF!</definedName>
    <definedName name="solver_rhs8" localSheetId="17" hidden="1">#REF!</definedName>
    <definedName name="solver_rhs8" localSheetId="19" hidden="1">#REF!</definedName>
    <definedName name="solver_rhs8" localSheetId="20" hidden="1">#REF!</definedName>
    <definedName name="solver_rhs8" localSheetId="2" hidden="1">#REF!</definedName>
    <definedName name="solver_rhs8" localSheetId="3" hidden="1">#REF!</definedName>
    <definedName name="solver_rhs8" localSheetId="4" hidden="1">#REF!</definedName>
    <definedName name="solver_rhs8" localSheetId="5" hidden="1">#REF!</definedName>
    <definedName name="solver_rhs8" localSheetId="6" hidden="1">#REF!</definedName>
    <definedName name="solver_rhs8" localSheetId="7" hidden="1">#REF!</definedName>
    <definedName name="solver_rhs8" localSheetId="8" hidden="1">#REF!</definedName>
    <definedName name="solver_rhs8" localSheetId="10" hidden="1">#REF!</definedName>
    <definedName name="solver_rhs8" localSheetId="9" hidden="1">#REF!</definedName>
    <definedName name="solver_rhs8" localSheetId="21" hidden="1">#REF!</definedName>
    <definedName name="solver_rhs8" hidden="1">#REF!</definedName>
    <definedName name="solver_rhs9" localSheetId="1" hidden="1">#REF!</definedName>
    <definedName name="solver_rhs9" localSheetId="12" hidden="1">#REF!</definedName>
    <definedName name="solver_rhs9" localSheetId="13" hidden="1">#REF!</definedName>
    <definedName name="solver_rhs9" localSheetId="14" hidden="1">#REF!</definedName>
    <definedName name="solver_rhs9" localSheetId="16" hidden="1">#REF!</definedName>
    <definedName name="solver_rhs9" localSheetId="17" hidden="1">#REF!</definedName>
    <definedName name="solver_rhs9" localSheetId="19" hidden="1">#REF!</definedName>
    <definedName name="solver_rhs9" localSheetId="20" hidden="1">#REF!</definedName>
    <definedName name="solver_rhs9" localSheetId="2" hidden="1">#REF!</definedName>
    <definedName name="solver_rhs9" localSheetId="3" hidden="1">#REF!</definedName>
    <definedName name="solver_rhs9" localSheetId="4" hidden="1">#REF!</definedName>
    <definedName name="solver_rhs9" localSheetId="5" hidden="1">#REF!</definedName>
    <definedName name="solver_rhs9" localSheetId="6" hidden="1">#REF!</definedName>
    <definedName name="solver_rhs9" localSheetId="7" hidden="1">#REF!</definedName>
    <definedName name="solver_rhs9" localSheetId="8" hidden="1">#REF!</definedName>
    <definedName name="solver_rhs9" localSheetId="10" hidden="1">#REF!</definedName>
    <definedName name="solver_rhs9" localSheetId="9" hidden="1">#REF!</definedName>
    <definedName name="solver_rhs9" localSheetId="21" hidden="1">#REF!</definedName>
    <definedName name="solver_rhs9" hidden="1">#REF!</definedName>
    <definedName name="solver_tmp" hidden="1">0</definedName>
    <definedName name="Tabela">[1]Referência!$K$7:$M$9</definedName>
    <definedName name="teste" hidden="1">{"normal","argentina",FALSE,"cenários e solver";#N/A,#N/A,FALSE,"banco de dados"}</definedName>
    <definedName name="v" hidden="1">{"normal","argentina",FALSE,"cenários e solver";#N/A,#N/A,FALSE,"banco de dados"}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hidden="1">{#N/A,"Médio",TRUE,"Plan30";"3º Trimestre Geral",#N/A,TRUE,"1º Trimestre"}</definedName>
    <definedName name="wrn.aula.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hidden="1">{#N/A,"Bom",FALSE,"Cenario 34"}</definedName>
    <definedName name="wrn.Colar._.Especial." hidden="1">{#N/A,#N/A,FALSE,"Colar especial 11"}</definedName>
    <definedName name="wrn.fluxo._.de._.caixa." hidden="1">{"normal","argentina",FALSE,"cenários e solver";#N/A,#N/A,FALSE,"banco de dados"}</definedName>
    <definedName name="wrn.Mensal." hidden="1">{"Integral",#N/A,FALSE,"Plan1"}</definedName>
    <definedName name="wrn.Minas._.Gerais." hidden="1">{"Minas Gerais",#N/A,FALSE,"Exibição 41"}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hidden="1">{"Modo1","Otimista",FALSE,"Orçamento Pessoal"}</definedName>
    <definedName name="wrn.Ruim." hidden="1">{#N/A,"Ruim",FALSE,"Cenario 34"}</definedName>
    <definedName name="wrn.Santa._.Catarina." hidden="1">{"Santa Catarina",#N/A,FALSE,"Exibição 41"}</definedName>
    <definedName name="yu" hidden="1">{"normal","argentina",FALSE,"cenários e solver";#N/A,#N/A,FALSE,"banco de dados"}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60" l="1"/>
  <c r="G15" i="53" l="1"/>
  <c r="K15" i="53"/>
  <c r="C15" i="53"/>
  <c r="M10" i="53"/>
  <c r="C16" i="53" s="1"/>
  <c r="G18" i="35"/>
  <c r="H18" i="35"/>
  <c r="F18" i="35"/>
  <c r="H29" i="35"/>
  <c r="G29" i="35"/>
  <c r="F29" i="35"/>
  <c r="E29" i="35"/>
  <c r="D29" i="35"/>
  <c r="C29" i="35"/>
  <c r="H24" i="35"/>
  <c r="G24" i="35"/>
  <c r="F24" i="35"/>
  <c r="E24" i="35"/>
  <c r="D24" i="35"/>
  <c r="C24" i="35"/>
  <c r="E15" i="35"/>
  <c r="H15" i="35" s="1"/>
  <c r="H34" i="35" s="1"/>
  <c r="D15" i="35"/>
  <c r="C15" i="35"/>
  <c r="H13" i="35"/>
  <c r="G13" i="35"/>
  <c r="F13" i="35"/>
  <c r="E13" i="35"/>
  <c r="D13" i="35"/>
  <c r="C13" i="35"/>
  <c r="N33" i="53" l="1"/>
  <c r="F33" i="53"/>
  <c r="J32" i="53"/>
  <c r="N31" i="53"/>
  <c r="F31" i="53"/>
  <c r="J30" i="53"/>
  <c r="N29" i="53"/>
  <c r="J29" i="53"/>
  <c r="N28" i="53"/>
  <c r="F28" i="53"/>
  <c r="J27" i="53"/>
  <c r="N26" i="53"/>
  <c r="F26" i="53"/>
  <c r="J25" i="53"/>
  <c r="N24" i="53"/>
  <c r="F24" i="53"/>
  <c r="J23" i="53"/>
  <c r="N22" i="53"/>
  <c r="F22" i="53"/>
  <c r="J21" i="53"/>
  <c r="N20" i="53"/>
  <c r="F20" i="53"/>
  <c r="J19" i="53"/>
  <c r="N18" i="53"/>
  <c r="F18" i="53"/>
  <c r="F17" i="53"/>
  <c r="F16" i="53"/>
  <c r="C34" i="35"/>
  <c r="C35" i="35" s="1"/>
  <c r="N15" i="53"/>
  <c r="J15" i="53"/>
  <c r="F15" i="53"/>
  <c r="M33" i="53"/>
  <c r="I33" i="53"/>
  <c r="E33" i="53"/>
  <c r="M32" i="53"/>
  <c r="I32" i="53"/>
  <c r="E32" i="53"/>
  <c r="M31" i="53"/>
  <c r="I31" i="53"/>
  <c r="E31" i="53"/>
  <c r="M30" i="53"/>
  <c r="I30" i="53"/>
  <c r="E30" i="53"/>
  <c r="M29" i="53"/>
  <c r="I29" i="53"/>
  <c r="E29" i="53"/>
  <c r="M28" i="53"/>
  <c r="I28" i="53"/>
  <c r="E28" i="53"/>
  <c r="M27" i="53"/>
  <c r="I27" i="53"/>
  <c r="E27" i="53"/>
  <c r="M26" i="53"/>
  <c r="I26" i="53"/>
  <c r="E26" i="53"/>
  <c r="M25" i="53"/>
  <c r="I25" i="53"/>
  <c r="E25" i="53"/>
  <c r="M24" i="53"/>
  <c r="I24" i="53"/>
  <c r="E24" i="53"/>
  <c r="M23" i="53"/>
  <c r="I23" i="53"/>
  <c r="E23" i="53"/>
  <c r="M22" i="53"/>
  <c r="I22" i="53"/>
  <c r="E22" i="53"/>
  <c r="M21" i="53"/>
  <c r="I21" i="53"/>
  <c r="E21" i="53"/>
  <c r="M20" i="53"/>
  <c r="I20" i="53"/>
  <c r="E20" i="53"/>
  <c r="M19" i="53"/>
  <c r="I19" i="53"/>
  <c r="E19" i="53"/>
  <c r="M18" i="53"/>
  <c r="I18" i="53"/>
  <c r="E18" i="53"/>
  <c r="M17" i="53"/>
  <c r="I17" i="53"/>
  <c r="E17" i="53"/>
  <c r="M16" i="53"/>
  <c r="I16" i="53"/>
  <c r="E16" i="53"/>
  <c r="J33" i="53"/>
  <c r="N32" i="53"/>
  <c r="F32" i="53"/>
  <c r="J31" i="53"/>
  <c r="N30" i="53"/>
  <c r="F30" i="53"/>
  <c r="F29" i="53"/>
  <c r="J28" i="53"/>
  <c r="N27" i="53"/>
  <c r="F27" i="53"/>
  <c r="J26" i="53"/>
  <c r="N25" i="53"/>
  <c r="F25" i="53"/>
  <c r="J24" i="53"/>
  <c r="N23" i="53"/>
  <c r="F23" i="53"/>
  <c r="J22" i="53"/>
  <c r="N21" i="53"/>
  <c r="F21" i="53"/>
  <c r="J20" i="53"/>
  <c r="N19" i="53"/>
  <c r="F19" i="53"/>
  <c r="J18" i="53"/>
  <c r="N17" i="53"/>
  <c r="J17" i="53"/>
  <c r="N16" i="53"/>
  <c r="J16" i="53"/>
  <c r="D34" i="35"/>
  <c r="D35" i="35" s="1"/>
  <c r="M15" i="53"/>
  <c r="I15" i="53"/>
  <c r="E15" i="53"/>
  <c r="L33" i="53"/>
  <c r="H33" i="53"/>
  <c r="D33" i="53"/>
  <c r="L32" i="53"/>
  <c r="H32" i="53"/>
  <c r="D32" i="53"/>
  <c r="L31" i="53"/>
  <c r="H31" i="53"/>
  <c r="D31" i="53"/>
  <c r="L30" i="53"/>
  <c r="H30" i="53"/>
  <c r="D30" i="53"/>
  <c r="L29" i="53"/>
  <c r="H29" i="53"/>
  <c r="D29" i="53"/>
  <c r="L28" i="53"/>
  <c r="H28" i="53"/>
  <c r="D28" i="53"/>
  <c r="L27" i="53"/>
  <c r="H27" i="53"/>
  <c r="D27" i="53"/>
  <c r="L26" i="53"/>
  <c r="H26" i="53"/>
  <c r="D26" i="53"/>
  <c r="L25" i="53"/>
  <c r="H25" i="53"/>
  <c r="D25" i="53"/>
  <c r="L24" i="53"/>
  <c r="H24" i="53"/>
  <c r="D24" i="53"/>
  <c r="L23" i="53"/>
  <c r="H23" i="53"/>
  <c r="D23" i="53"/>
  <c r="L22" i="53"/>
  <c r="H22" i="53"/>
  <c r="D22" i="53"/>
  <c r="L21" i="53"/>
  <c r="H21" i="53"/>
  <c r="D21" i="53"/>
  <c r="L20" i="53"/>
  <c r="H20" i="53"/>
  <c r="D20" i="53"/>
  <c r="L19" i="53"/>
  <c r="H19" i="53"/>
  <c r="D19" i="53"/>
  <c r="L18" i="53"/>
  <c r="H18" i="53"/>
  <c r="D18" i="53"/>
  <c r="L17" i="53"/>
  <c r="H17" i="53"/>
  <c r="D17" i="53"/>
  <c r="L16" i="53"/>
  <c r="H16" i="53"/>
  <c r="D16" i="53"/>
  <c r="L15" i="53"/>
  <c r="H15" i="53"/>
  <c r="D15" i="53"/>
  <c r="K33" i="53"/>
  <c r="G33" i="53"/>
  <c r="C33" i="53"/>
  <c r="K32" i="53"/>
  <c r="G32" i="53"/>
  <c r="C32" i="53"/>
  <c r="K31" i="53"/>
  <c r="G31" i="53"/>
  <c r="C31" i="53"/>
  <c r="K30" i="53"/>
  <c r="G30" i="53"/>
  <c r="C30" i="53"/>
  <c r="K29" i="53"/>
  <c r="G29" i="53"/>
  <c r="C29" i="53"/>
  <c r="K28" i="53"/>
  <c r="G28" i="53"/>
  <c r="C28" i="53"/>
  <c r="K27" i="53"/>
  <c r="G27" i="53"/>
  <c r="C27" i="53"/>
  <c r="K26" i="53"/>
  <c r="G26" i="53"/>
  <c r="C26" i="53"/>
  <c r="K25" i="53"/>
  <c r="G25" i="53"/>
  <c r="C25" i="53"/>
  <c r="K24" i="53"/>
  <c r="G24" i="53"/>
  <c r="C24" i="53"/>
  <c r="K23" i="53"/>
  <c r="G23" i="53"/>
  <c r="C23" i="53"/>
  <c r="K22" i="53"/>
  <c r="G22" i="53"/>
  <c r="C22" i="53"/>
  <c r="K21" i="53"/>
  <c r="G21" i="53"/>
  <c r="C21" i="53"/>
  <c r="K20" i="53"/>
  <c r="G20" i="53"/>
  <c r="C20" i="53"/>
  <c r="K19" i="53"/>
  <c r="G19" i="53"/>
  <c r="C19" i="53"/>
  <c r="K18" i="53"/>
  <c r="G18" i="53"/>
  <c r="C18" i="53"/>
  <c r="K17" i="53"/>
  <c r="G17" i="53"/>
  <c r="C17" i="53"/>
  <c r="K16" i="53"/>
  <c r="G16" i="53"/>
  <c r="H35" i="35"/>
  <c r="G15" i="35"/>
  <c r="G34" i="35" s="1"/>
  <c r="G35" i="35" s="1"/>
  <c r="E34" i="35"/>
  <c r="E35" i="35" s="1"/>
  <c r="J13" i="35"/>
  <c r="F15" i="35"/>
  <c r="F34" i="35" s="1"/>
  <c r="J17" i="35" s="1"/>
  <c r="F35" i="35" l="1"/>
  <c r="J21" i="35" s="1"/>
  <c r="K26" i="35" s="1"/>
  <c r="F22" i="34" l="1"/>
  <c r="D23" i="34"/>
  <c r="H23" i="34"/>
  <c r="D25" i="34"/>
  <c r="H25" i="34"/>
  <c r="F26" i="34"/>
  <c r="D12" i="34"/>
  <c r="D21" i="34" s="1"/>
  <c r="E12" i="34"/>
  <c r="E21" i="34" s="1"/>
  <c r="F12" i="34"/>
  <c r="F21" i="34" s="1"/>
  <c r="G12" i="34"/>
  <c r="G21" i="34" s="1"/>
  <c r="H12" i="34"/>
  <c r="H21" i="34" s="1"/>
  <c r="D13" i="34"/>
  <c r="D22" i="34" s="1"/>
  <c r="E13" i="34"/>
  <c r="E22" i="34" s="1"/>
  <c r="F13" i="34"/>
  <c r="G13" i="34"/>
  <c r="G22" i="34" s="1"/>
  <c r="H13" i="34"/>
  <c r="H22" i="34" s="1"/>
  <c r="D14" i="34"/>
  <c r="E14" i="34"/>
  <c r="E23" i="34" s="1"/>
  <c r="F14" i="34"/>
  <c r="F23" i="34" s="1"/>
  <c r="G14" i="34"/>
  <c r="G23" i="34" s="1"/>
  <c r="H14" i="34"/>
  <c r="D15" i="34"/>
  <c r="D24" i="34" s="1"/>
  <c r="E15" i="34"/>
  <c r="E24" i="34" s="1"/>
  <c r="F15" i="34"/>
  <c r="F24" i="34" s="1"/>
  <c r="G15" i="34"/>
  <c r="G24" i="34" s="1"/>
  <c r="H15" i="34"/>
  <c r="H24" i="34" s="1"/>
  <c r="D16" i="34"/>
  <c r="E16" i="34"/>
  <c r="E25" i="34" s="1"/>
  <c r="F16" i="34"/>
  <c r="F25" i="34" s="1"/>
  <c r="G16" i="34"/>
  <c r="G25" i="34" s="1"/>
  <c r="H16" i="34"/>
  <c r="D17" i="34"/>
  <c r="D26" i="34" s="1"/>
  <c r="E17" i="34"/>
  <c r="E26" i="34" s="1"/>
  <c r="F17" i="34"/>
  <c r="G17" i="34"/>
  <c r="G26" i="34" s="1"/>
  <c r="H17" i="34"/>
  <c r="H26" i="34" s="1"/>
  <c r="C13" i="34"/>
  <c r="C22" i="34" s="1"/>
  <c r="C14" i="34"/>
  <c r="C23" i="34" s="1"/>
  <c r="C15" i="34"/>
  <c r="C24" i="34" s="1"/>
  <c r="C16" i="34"/>
  <c r="C25" i="34" s="1"/>
  <c r="C17" i="34"/>
  <c r="C26" i="34" s="1"/>
  <c r="C12" i="34"/>
  <c r="C21" i="34" s="1"/>
  <c r="E17" i="33"/>
  <c r="F17" i="33"/>
  <c r="G17" i="33"/>
  <c r="H17" i="33"/>
  <c r="I17" i="33"/>
  <c r="E18" i="33"/>
  <c r="F18" i="33"/>
  <c r="G18" i="33"/>
  <c r="H18" i="33"/>
  <c r="H23" i="33" s="1"/>
  <c r="I18" i="33"/>
  <c r="E19" i="33"/>
  <c r="F19" i="33"/>
  <c r="G19" i="33"/>
  <c r="H19" i="33"/>
  <c r="I19" i="33"/>
  <c r="E20" i="33"/>
  <c r="F20" i="33"/>
  <c r="F23" i="33" s="1"/>
  <c r="G20" i="33"/>
  <c r="H20" i="33"/>
  <c r="I20" i="33"/>
  <c r="E21" i="33"/>
  <c r="F21" i="33"/>
  <c r="G21" i="33"/>
  <c r="H21" i="33"/>
  <c r="I21" i="33"/>
  <c r="D18" i="33"/>
  <c r="D19" i="33"/>
  <c r="D20" i="33"/>
  <c r="D21" i="33"/>
  <c r="D17" i="33"/>
  <c r="C34" i="55"/>
  <c r="D34" i="55"/>
  <c r="E34" i="55"/>
  <c r="F34" i="55"/>
  <c r="G34" i="55"/>
  <c r="B34" i="55"/>
  <c r="D15" i="32"/>
  <c r="D14" i="32"/>
  <c r="F10" i="32"/>
  <c r="F12" i="32"/>
  <c r="G12" i="32" s="1"/>
  <c r="H12" i="32" s="1"/>
  <c r="I12" i="32" s="1"/>
  <c r="E11" i="32"/>
  <c r="F11" i="32" s="1"/>
  <c r="G11" i="32" s="1"/>
  <c r="H11" i="32" s="1"/>
  <c r="I11" i="32" s="1"/>
  <c r="E12" i="32"/>
  <c r="E13" i="32"/>
  <c r="F13" i="32" s="1"/>
  <c r="G13" i="32" s="1"/>
  <c r="H13" i="32" s="1"/>
  <c r="I13" i="32" s="1"/>
  <c r="E10" i="32"/>
  <c r="E14" i="32" s="1"/>
  <c r="F11" i="31"/>
  <c r="F12" i="31"/>
  <c r="F13" i="31"/>
  <c r="F15" i="31"/>
  <c r="F16" i="31"/>
  <c r="F17" i="31"/>
  <c r="F19" i="31"/>
  <c r="F20" i="31"/>
  <c r="F21" i="31"/>
  <c r="F23" i="31"/>
  <c r="G10" i="31"/>
  <c r="D11" i="31"/>
  <c r="G11" i="31" s="1"/>
  <c r="D12" i="31"/>
  <c r="G12" i="31" s="1"/>
  <c r="D13" i="31"/>
  <c r="G13" i="31" s="1"/>
  <c r="D14" i="31"/>
  <c r="G14" i="31" s="1"/>
  <c r="D15" i="31"/>
  <c r="G15" i="31" s="1"/>
  <c r="D16" i="31"/>
  <c r="G16" i="31" s="1"/>
  <c r="D17" i="31"/>
  <c r="G17" i="31" s="1"/>
  <c r="D18" i="31"/>
  <c r="G18" i="31" s="1"/>
  <c r="D19" i="31"/>
  <c r="G19" i="31" s="1"/>
  <c r="D20" i="31"/>
  <c r="G20" i="31" s="1"/>
  <c r="D21" i="31"/>
  <c r="G21" i="31" s="1"/>
  <c r="D22" i="31"/>
  <c r="G22" i="31" s="1"/>
  <c r="D23" i="31"/>
  <c r="G23" i="31" s="1"/>
  <c r="D10" i="31"/>
  <c r="H10" i="31" s="1"/>
  <c r="F15" i="32" l="1"/>
  <c r="D24" i="31"/>
  <c r="F22" i="31"/>
  <c r="F24" i="31" s="1"/>
  <c r="E15" i="32"/>
  <c r="F10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F14" i="32"/>
  <c r="G23" i="33"/>
  <c r="F18" i="31"/>
  <c r="E10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24" i="31" s="1"/>
  <c r="D23" i="33"/>
  <c r="F14" i="31"/>
  <c r="G10" i="32"/>
  <c r="I23" i="33"/>
  <c r="E23" i="33"/>
  <c r="G24" i="31"/>
  <c r="C40" i="63"/>
  <c r="D40" i="63" s="1"/>
  <c r="F40" i="63" s="1"/>
  <c r="D39" i="63"/>
  <c r="F39" i="63" s="1"/>
  <c r="C39" i="63"/>
  <c r="C38" i="63"/>
  <c r="D38" i="63" s="1"/>
  <c r="F38" i="63" s="1"/>
  <c r="C37" i="63"/>
  <c r="D37" i="63" s="1"/>
  <c r="F37" i="63" s="1"/>
  <c r="C36" i="63"/>
  <c r="D36" i="63" s="1"/>
  <c r="F36" i="63" s="1"/>
  <c r="C35" i="63"/>
  <c r="D35" i="63" s="1"/>
  <c r="F35" i="63" s="1"/>
  <c r="D34" i="63"/>
  <c r="F34" i="63" s="1"/>
  <c r="C34" i="63"/>
  <c r="C33" i="63"/>
  <c r="D33" i="63" s="1"/>
  <c r="F33" i="63" s="1"/>
  <c r="C32" i="63"/>
  <c r="D32" i="63" s="1"/>
  <c r="F32" i="63" s="1"/>
  <c r="D31" i="63"/>
  <c r="F31" i="63" s="1"/>
  <c r="C31" i="63"/>
  <c r="C30" i="63"/>
  <c r="D30" i="63" s="1"/>
  <c r="F30" i="63" s="1"/>
  <c r="C29" i="63"/>
  <c r="D29" i="63" s="1"/>
  <c r="F29" i="63" s="1"/>
  <c r="C28" i="63"/>
  <c r="D28" i="63" s="1"/>
  <c r="F28" i="63" s="1"/>
  <c r="C27" i="63"/>
  <c r="D27" i="63" s="1"/>
  <c r="F27" i="63" s="1"/>
  <c r="D26" i="63"/>
  <c r="F26" i="63" s="1"/>
  <c r="C26" i="63"/>
  <c r="C25" i="63"/>
  <c r="D25" i="63" s="1"/>
  <c r="F25" i="63" s="1"/>
  <c r="C24" i="63"/>
  <c r="D24" i="63" s="1"/>
  <c r="F24" i="63" s="1"/>
  <c r="D23" i="63"/>
  <c r="F23" i="63" s="1"/>
  <c r="C23" i="63"/>
  <c r="C22" i="63"/>
  <c r="D22" i="63" s="1"/>
  <c r="F22" i="63" s="1"/>
  <c r="C21" i="63"/>
  <c r="D21" i="63" s="1"/>
  <c r="F21" i="63" s="1"/>
  <c r="C20" i="63"/>
  <c r="D20" i="63" s="1"/>
  <c r="F20" i="63" s="1"/>
  <c r="D19" i="63"/>
  <c r="F19" i="63" s="1"/>
  <c r="C19" i="63"/>
  <c r="D18" i="63"/>
  <c r="F18" i="63" s="1"/>
  <c r="C18" i="63"/>
  <c r="C17" i="63"/>
  <c r="D17" i="63" s="1"/>
  <c r="F17" i="63" s="1"/>
  <c r="C16" i="63"/>
  <c r="D16" i="63" s="1"/>
  <c r="F16" i="63" s="1"/>
  <c r="D15" i="63"/>
  <c r="F15" i="63" s="1"/>
  <c r="C15" i="63"/>
  <c r="M26" i="62"/>
  <c r="N26" i="62" s="1"/>
  <c r="N25" i="62"/>
  <c r="M25" i="62"/>
  <c r="M24" i="62"/>
  <c r="N24" i="62" s="1"/>
  <c r="N23" i="62"/>
  <c r="M23" i="62"/>
  <c r="M22" i="62"/>
  <c r="N22" i="62" s="1"/>
  <c r="H22" i="62"/>
  <c r="G22" i="62"/>
  <c r="F22" i="62"/>
  <c r="M21" i="62"/>
  <c r="N21" i="62" s="1"/>
  <c r="E16" i="62"/>
  <c r="E15" i="62"/>
  <c r="N14" i="62"/>
  <c r="E14" i="62"/>
  <c r="N13" i="62"/>
  <c r="E13" i="62"/>
  <c r="N12" i="62"/>
  <c r="E12" i="62"/>
  <c r="E11" i="62"/>
  <c r="B17" i="60"/>
  <c r="B14" i="60"/>
  <c r="B11" i="60"/>
  <c r="K11" i="31" l="1"/>
  <c r="H10" i="32"/>
  <c r="G14" i="32"/>
  <c r="G15" i="32"/>
  <c r="E24" i="31"/>
  <c r="K10" i="31" s="1"/>
  <c r="K12" i="31"/>
  <c r="D28" i="33"/>
  <c r="I10" i="32" l="1"/>
  <c r="H14" i="32"/>
  <c r="H15" i="32"/>
  <c r="I14" i="32" l="1"/>
  <c r="D17" i="32" s="1"/>
  <c r="D20" i="32" s="1"/>
  <c r="I15" i="32"/>
</calcChain>
</file>

<file path=xl/sharedStrings.xml><?xml version="1.0" encoding="utf-8"?>
<sst xmlns="http://schemas.openxmlformats.org/spreadsheetml/2006/main" count="560" uniqueCount="300">
  <si>
    <t>Vendas</t>
  </si>
  <si>
    <t>Recursos Humanos</t>
  </si>
  <si>
    <t>João Pereira</t>
  </si>
  <si>
    <t>São Paulo</t>
  </si>
  <si>
    <t>Rio de Janeiro</t>
  </si>
  <si>
    <t>Preço</t>
  </si>
  <si>
    <t>Quantidade</t>
  </si>
  <si>
    <t>Azul</t>
  </si>
  <si>
    <t>Negrito</t>
  </si>
  <si>
    <t>Sublinhado</t>
  </si>
  <si>
    <t>Arial</t>
  </si>
  <si>
    <t>UNIVERSIDADE NOVE DE JULHO</t>
  </si>
  <si>
    <t>Times New Roman</t>
  </si>
  <si>
    <t>Calibri</t>
  </si>
  <si>
    <t>Itálico</t>
  </si>
  <si>
    <t>Sublinhado duplo</t>
  </si>
  <si>
    <t>Calibri ligth</t>
  </si>
  <si>
    <t>Algerian</t>
  </si>
  <si>
    <t>ORIENTAÇÕES</t>
  </si>
  <si>
    <t>Cor de preenchimento</t>
  </si>
  <si>
    <t>Cor da fonte</t>
  </si>
  <si>
    <t>Inferior - Esquerda</t>
  </si>
  <si>
    <t>Centralizado</t>
  </si>
  <si>
    <t>Superior - Direita</t>
  </si>
  <si>
    <t>Verde</t>
  </si>
  <si>
    <t>VERDE</t>
  </si>
  <si>
    <t>Vermelho</t>
  </si>
  <si>
    <t>VERMELHO</t>
  </si>
  <si>
    <t>Amarelo</t>
  </si>
  <si>
    <t>AMARELO</t>
  </si>
  <si>
    <t>AZUL</t>
  </si>
  <si>
    <t>Preto</t>
  </si>
  <si>
    <t>PRETO</t>
  </si>
  <si>
    <t>Branco</t>
  </si>
  <si>
    <t>BRANCO</t>
  </si>
  <si>
    <t>Orientação</t>
  </si>
  <si>
    <t>Texto Horizontal</t>
  </si>
  <si>
    <t>UNINOVE</t>
  </si>
  <si>
    <t>Sentido Anti-horário</t>
  </si>
  <si>
    <t>Sentido Horário</t>
  </si>
  <si>
    <t>Texto Vertical</t>
  </si>
  <si>
    <t>Texto para Cima</t>
  </si>
  <si>
    <t>Texto para Baixo</t>
  </si>
  <si>
    <t xml:space="preserve">CORES </t>
  </si>
  <si>
    <t>NEGRITO</t>
  </si>
  <si>
    <t>ITÁLICO</t>
  </si>
  <si>
    <t>SUBLINHADO</t>
  </si>
  <si>
    <t>FONTE "ARIAL"</t>
  </si>
  <si>
    <t>FONTE "KAITI"</t>
  </si>
  <si>
    <t>INCLINADO</t>
  </si>
  <si>
    <t>VERTICAL</t>
  </si>
  <si>
    <t>PINTURA DA CÉLULA</t>
  </si>
  <si>
    <t>ROSA</t>
  </si>
  <si>
    <t>MARROM</t>
  </si>
  <si>
    <t>CINZA</t>
  </si>
  <si>
    <t>LARANJA</t>
  </si>
  <si>
    <t>ROXO</t>
  </si>
  <si>
    <t>FUNCIONÁRIO</t>
  </si>
  <si>
    <t>FUNÇÃO</t>
  </si>
  <si>
    <t>DT_ADM</t>
  </si>
  <si>
    <t>RE</t>
  </si>
  <si>
    <t>DEPARTAMENTO</t>
  </si>
  <si>
    <t>SALÁRIO</t>
  </si>
  <si>
    <t>Val Belley</t>
  </si>
  <si>
    <t>Compras</t>
  </si>
  <si>
    <t>Assistente Adm.</t>
  </si>
  <si>
    <t>Francisco Silva</t>
  </si>
  <si>
    <t>Beatriz Medeiros</t>
  </si>
  <si>
    <t>Gerente</t>
  </si>
  <si>
    <t>Leonardo Pit</t>
  </si>
  <si>
    <t>Clarice Silva</t>
  </si>
  <si>
    <t>Informática</t>
  </si>
  <si>
    <t>Analista</t>
  </si>
  <si>
    <t>Cláudio Pereira</t>
  </si>
  <si>
    <t>Programador</t>
  </si>
  <si>
    <t>Irene Borges</t>
  </si>
  <si>
    <t>Edgar C.</t>
  </si>
  <si>
    <t>Lindalva S.</t>
  </si>
  <si>
    <t>Ana Pereira</t>
  </si>
  <si>
    <t>Logística</t>
  </si>
  <si>
    <t>Secretária</t>
  </si>
  <si>
    <t>Lúcia Pereira</t>
  </si>
  <si>
    <t>Carlos Medeiros</t>
  </si>
  <si>
    <t>Carol Ramos</t>
  </si>
  <si>
    <t>Operador</t>
  </si>
  <si>
    <t>César Alcântara</t>
  </si>
  <si>
    <t>Joaquim Pereira</t>
  </si>
  <si>
    <t>Carolina Martins</t>
  </si>
  <si>
    <t>Adriano Morotti</t>
  </si>
  <si>
    <t>Paula Medeiros</t>
  </si>
  <si>
    <t>Márcio Sfred</t>
  </si>
  <si>
    <t>Elvira P.</t>
  </si>
  <si>
    <t>Júlia Pereira</t>
  </si>
  <si>
    <t>Sabrina Sem</t>
  </si>
  <si>
    <t>André Belly</t>
  </si>
  <si>
    <t>Tiago Silveira</t>
  </si>
  <si>
    <t>Pedro Silva</t>
  </si>
  <si>
    <t>Suzana Vieira</t>
  </si>
  <si>
    <t>Regina Bardot</t>
  </si>
  <si>
    <t>Cleonice Pin</t>
  </si>
  <si>
    <t>NOTAS DOS ALUNOS</t>
  </si>
  <si>
    <t>Alunos</t>
  </si>
  <si>
    <t>Avaliação 1</t>
  </si>
  <si>
    <t>Avaliação 2</t>
  </si>
  <si>
    <t>Trabalho</t>
  </si>
  <si>
    <t>Av. Final</t>
  </si>
  <si>
    <t>Recuperação</t>
  </si>
  <si>
    <t>Média dos Alunos</t>
  </si>
  <si>
    <t>Ana Machado</t>
  </si>
  <si>
    <t>X</t>
  </si>
  <si>
    <t>Bianca Soares</t>
  </si>
  <si>
    <t>Douglas Oliveira</t>
  </si>
  <si>
    <t>Carlos de Andrade</t>
  </si>
  <si>
    <t>Maria de Palmas</t>
  </si>
  <si>
    <t>Daniel Bolina</t>
  </si>
  <si>
    <t>Média das Notas</t>
  </si>
  <si>
    <t>Produto</t>
  </si>
  <si>
    <t>Valor</t>
  </si>
  <si>
    <t>Pontos</t>
  </si>
  <si>
    <t>Arroz</t>
  </si>
  <si>
    <t>Jogador 1</t>
  </si>
  <si>
    <t>Jogador 2</t>
  </si>
  <si>
    <t>Jogador 3</t>
  </si>
  <si>
    <t>Jogador 4</t>
  </si>
  <si>
    <t>Feijão</t>
  </si>
  <si>
    <t>Batata</t>
  </si>
  <si>
    <t>Cebola</t>
  </si>
  <si>
    <t>Macarrão</t>
  </si>
  <si>
    <t>Azeite</t>
  </si>
  <si>
    <t>Óleo</t>
  </si>
  <si>
    <t>Alho</t>
  </si>
  <si>
    <t>Cenoura</t>
  </si>
  <si>
    <t>Tomate</t>
  </si>
  <si>
    <t>Média dos Valores</t>
  </si>
  <si>
    <t>Altere a fonte do texto</t>
  </si>
  <si>
    <t>Altere o tamanho do texto e ajuste a largura e altura das células</t>
  </si>
  <si>
    <t>a</t>
  </si>
  <si>
    <t>Resultados</t>
  </si>
  <si>
    <r>
      <t xml:space="preserve"> =</t>
    </r>
    <r>
      <rPr>
        <b/>
        <sz val="14"/>
        <color theme="1"/>
        <rFont val="Arial"/>
        <family val="2"/>
      </rPr>
      <t>'</t>
    </r>
    <r>
      <rPr>
        <sz val="12"/>
        <color rgb="FFC00000"/>
        <rFont val="Arial"/>
        <family val="2"/>
      </rPr>
      <t>Local_onde_o_arquivo_está_salvo</t>
    </r>
    <r>
      <rPr>
        <b/>
        <sz val="14"/>
        <rFont val="Arial"/>
        <family val="2"/>
      </rPr>
      <t>\</t>
    </r>
    <r>
      <rPr>
        <sz val="14"/>
        <rFont val="Arial"/>
        <family val="2"/>
      </rPr>
      <t>[</t>
    </r>
    <r>
      <rPr>
        <sz val="12"/>
        <color rgb="FFFFC000"/>
        <rFont val="Arial"/>
        <family val="2"/>
      </rPr>
      <t>Nome_do_Arquivo.xlsx</t>
    </r>
    <r>
      <rPr>
        <sz val="14"/>
        <rFont val="Arial"/>
        <family val="2"/>
      </rPr>
      <t>]</t>
    </r>
    <r>
      <rPr>
        <sz val="12"/>
        <color rgb="FF00B050"/>
        <rFont val="Arial"/>
        <family val="2"/>
      </rPr>
      <t>Nome_da_Planilha</t>
    </r>
    <r>
      <rPr>
        <b/>
        <sz val="14"/>
        <color theme="1"/>
        <rFont val="Arial"/>
        <family val="2"/>
      </rPr>
      <t>'</t>
    </r>
    <r>
      <rPr>
        <b/>
        <sz val="14"/>
        <rFont val="Arial"/>
        <family val="2"/>
      </rPr>
      <t>!</t>
    </r>
    <r>
      <rPr>
        <sz val="12"/>
        <color rgb="FF00B0F0"/>
        <rFont val="Arial"/>
        <family val="2"/>
      </rPr>
      <t>Célula</t>
    </r>
  </si>
  <si>
    <r>
      <t xml:space="preserve"> =</t>
    </r>
    <r>
      <rPr>
        <b/>
        <sz val="14"/>
        <color theme="1"/>
        <rFont val="Arial"/>
        <family val="2"/>
      </rPr>
      <t>'</t>
    </r>
    <r>
      <rPr>
        <sz val="12"/>
        <color rgb="FF00B050"/>
        <rFont val="Arial"/>
        <family val="2"/>
      </rPr>
      <t>Nome_da_Planilha</t>
    </r>
    <r>
      <rPr>
        <b/>
        <sz val="14"/>
        <color theme="1"/>
        <rFont val="Arial"/>
        <family val="2"/>
      </rPr>
      <t>'!</t>
    </r>
    <r>
      <rPr>
        <sz val="12"/>
        <color rgb="FF0070C0"/>
        <rFont val="Arial"/>
        <family val="2"/>
      </rPr>
      <t>Célula</t>
    </r>
  </si>
  <si>
    <t>Olá</t>
  </si>
  <si>
    <r>
      <t xml:space="preserve"> =</t>
    </r>
    <r>
      <rPr>
        <sz val="12"/>
        <color rgb="FF0070C0"/>
        <rFont val="Arial"/>
        <family val="2"/>
      </rPr>
      <t>Célula</t>
    </r>
  </si>
  <si>
    <t>Referência Secreta</t>
  </si>
  <si>
    <t>Panela de pressão</t>
  </si>
  <si>
    <t>Galheteiro</t>
  </si>
  <si>
    <t>Desconto</t>
  </si>
  <si>
    <t>Taça de sorvete</t>
  </si>
  <si>
    <t>Set</t>
  </si>
  <si>
    <t>Ago</t>
  </si>
  <si>
    <t>Jul</t>
  </si>
  <si>
    <t>Mês</t>
  </si>
  <si>
    <t>Copo</t>
  </si>
  <si>
    <t>Prato</t>
  </si>
  <si>
    <t>Armário</t>
  </si>
  <si>
    <t>Forma</t>
  </si>
  <si>
    <t>Preço/Mês</t>
  </si>
  <si>
    <t>Total com Desconto</t>
  </si>
  <si>
    <t>Total</t>
  </si>
  <si>
    <t>Valor do desconto</t>
  </si>
  <si>
    <r>
      <t xml:space="preserve">Absoluta   </t>
    </r>
    <r>
      <rPr>
        <b/>
        <sz val="18"/>
        <color rgb="FFC00000"/>
        <rFont val="Arial"/>
        <family val="2"/>
      </rPr>
      <t>$</t>
    </r>
    <r>
      <rPr>
        <b/>
        <sz val="18"/>
        <color rgb="FF0070C0"/>
        <rFont val="Arial"/>
        <family val="2"/>
      </rPr>
      <t>A</t>
    </r>
    <r>
      <rPr>
        <b/>
        <sz val="18"/>
        <color rgb="FFC00000"/>
        <rFont val="Arial"/>
        <family val="2"/>
      </rPr>
      <t>$</t>
    </r>
    <r>
      <rPr>
        <b/>
        <sz val="18"/>
        <color rgb="FF0070C0"/>
        <rFont val="Arial"/>
        <family val="2"/>
      </rPr>
      <t>1</t>
    </r>
  </si>
  <si>
    <r>
      <t xml:space="preserve">Mista   </t>
    </r>
    <r>
      <rPr>
        <b/>
        <sz val="18"/>
        <color rgb="FFC00000"/>
        <rFont val="Arial"/>
        <family val="2"/>
      </rPr>
      <t>$</t>
    </r>
    <r>
      <rPr>
        <b/>
        <sz val="18"/>
        <color rgb="FF0070C0"/>
        <rFont val="Arial"/>
        <family val="2"/>
      </rPr>
      <t>A1</t>
    </r>
  </si>
  <si>
    <r>
      <t xml:space="preserve">Mista   </t>
    </r>
    <r>
      <rPr>
        <b/>
        <sz val="18"/>
        <color rgb="FF0070C0"/>
        <rFont val="Arial"/>
        <family val="2"/>
      </rPr>
      <t>A</t>
    </r>
    <r>
      <rPr>
        <b/>
        <sz val="18"/>
        <color rgb="FFC00000"/>
        <rFont val="Arial"/>
        <family val="2"/>
      </rPr>
      <t>$</t>
    </r>
    <r>
      <rPr>
        <b/>
        <sz val="18"/>
        <color rgb="FF0070C0"/>
        <rFont val="Arial"/>
        <family val="2"/>
      </rPr>
      <t>1</t>
    </r>
  </si>
  <si>
    <r>
      <t xml:space="preserve">Relativa   </t>
    </r>
    <r>
      <rPr>
        <b/>
        <sz val="18"/>
        <color rgb="FF0070C0"/>
        <rFont val="Arial"/>
        <family val="2"/>
      </rPr>
      <t>A1</t>
    </r>
  </si>
  <si>
    <t>Taxa de Juros</t>
  </si>
  <si>
    <t>Com Juros</t>
  </si>
  <si>
    <t>Valor do Juros</t>
  </si>
  <si>
    <t>Regata cx</t>
  </si>
  <si>
    <t>Caneta cx</t>
  </si>
  <si>
    <t>Batom cx</t>
  </si>
  <si>
    <t>Meias dz</t>
  </si>
  <si>
    <t>Boneca</t>
  </si>
  <si>
    <t>Filmadora</t>
  </si>
  <si>
    <t>Perfume</t>
  </si>
  <si>
    <t>Brinquedos</t>
  </si>
  <si>
    <t>Valor em R$</t>
  </si>
  <si>
    <t>Valor em US$</t>
  </si>
  <si>
    <t>Produtos</t>
  </si>
  <si>
    <t>Tabela de Preços</t>
  </si>
  <si>
    <t>Cotação do Dólar</t>
  </si>
  <si>
    <t>Média de vendas</t>
  </si>
  <si>
    <t>Soma de vendas</t>
  </si>
  <si>
    <t>Produto 4</t>
  </si>
  <si>
    <t>Produto 3</t>
  </si>
  <si>
    <t>Produto 2</t>
  </si>
  <si>
    <t>Produto 1</t>
  </si>
  <si>
    <t>Jun</t>
  </si>
  <si>
    <t>Mai</t>
  </si>
  <si>
    <t>Abr</t>
  </si>
  <si>
    <t>Mar</t>
  </si>
  <si>
    <t>Fev</t>
  </si>
  <si>
    <t>Jan</t>
  </si>
  <si>
    <t>Aumento por Produto</t>
  </si>
  <si>
    <t>Valor em Dólar</t>
  </si>
  <si>
    <t>País</t>
  </si>
  <si>
    <t>Valor base</t>
  </si>
  <si>
    <t>Salário Mínimo</t>
  </si>
  <si>
    <t>Imposto</t>
  </si>
  <si>
    <t>SALDO</t>
  </si>
  <si>
    <t>TOTAL DAS DESPESAS</t>
  </si>
  <si>
    <t>Outros</t>
  </si>
  <si>
    <t>Transporte</t>
  </si>
  <si>
    <t>Viagem</t>
  </si>
  <si>
    <t>Passeio</t>
  </si>
  <si>
    <t>Diversos (R$)</t>
  </si>
  <si>
    <t>Restaurante</t>
  </si>
  <si>
    <t>Feira / Sacolão</t>
  </si>
  <si>
    <t>Poupança</t>
  </si>
  <si>
    <t>Supermercado</t>
  </si>
  <si>
    <t>INVESTIMENTO DO SALDO</t>
  </si>
  <si>
    <t>Alimentação (R$)</t>
  </si>
  <si>
    <t>Concertos / Manutenção</t>
  </si>
  <si>
    <t>Telefone / Internet</t>
  </si>
  <si>
    <t>Gás</t>
  </si>
  <si>
    <t>TOTAL DO SALDO RESTANTE</t>
  </si>
  <si>
    <t>Conta de água</t>
  </si>
  <si>
    <t>Conta de luz</t>
  </si>
  <si>
    <t>IPTU</t>
  </si>
  <si>
    <t>Condomínio</t>
  </si>
  <si>
    <t>TOTAL DAS DESPESAS GASTAS</t>
  </si>
  <si>
    <t>Aluguel</t>
  </si>
  <si>
    <t>Moradia Total (R$)</t>
  </si>
  <si>
    <t>Gasto (R$)</t>
  </si>
  <si>
    <t>Prevista (R$)</t>
  </si>
  <si>
    <t>DESPESAS</t>
  </si>
  <si>
    <t>Receita Total (R$)</t>
  </si>
  <si>
    <t>TOTAL DAS RECEITAS RECEBIDAS</t>
  </si>
  <si>
    <t>Trabalhos extras</t>
  </si>
  <si>
    <t>Salários</t>
  </si>
  <si>
    <t>A partir de AGOSTO</t>
  </si>
  <si>
    <t>Recebida (R$)</t>
  </si>
  <si>
    <t>RECEITAS</t>
  </si>
  <si>
    <t>Reajuste do IPTU</t>
  </si>
  <si>
    <t>SETEMBRO</t>
  </si>
  <si>
    <t>AGOSTO</t>
  </si>
  <si>
    <t>JULHO</t>
  </si>
  <si>
    <t>MÊS</t>
  </si>
  <si>
    <t>RESUMO</t>
  </si>
  <si>
    <t>CONTROLE DO ORÇAMENTO FAMILIAR</t>
  </si>
  <si>
    <r>
      <t xml:space="preserve"> =SOMA(</t>
    </r>
    <r>
      <rPr>
        <sz val="14"/>
        <color theme="9"/>
        <rFont val="Arial"/>
        <family val="2"/>
      </rPr>
      <t>intervalo</t>
    </r>
    <r>
      <rPr>
        <sz val="14"/>
        <color theme="1"/>
        <rFont val="Arial"/>
        <family val="2"/>
      </rPr>
      <t>)</t>
    </r>
  </si>
  <si>
    <t>Na mesma planilha - Intervalo de células</t>
  </si>
  <si>
    <r>
      <t xml:space="preserve">Planilha diferente do mesmo arquivo - Planilha </t>
    </r>
    <r>
      <rPr>
        <b/>
        <sz val="11"/>
        <color theme="1"/>
        <rFont val="Arial"/>
        <family val="2"/>
      </rPr>
      <t>Ex9</t>
    </r>
    <r>
      <rPr>
        <b/>
        <sz val="11"/>
        <color rgb="FF0070C0"/>
        <rFont val="Arial"/>
        <family val="2"/>
      </rPr>
      <t xml:space="preserve"> </t>
    </r>
    <r>
      <rPr>
        <b/>
        <sz val="11"/>
        <color theme="1"/>
        <rFont val="Arial"/>
        <family val="2"/>
      </rPr>
      <t>REF1</t>
    </r>
    <r>
      <rPr>
        <b/>
        <sz val="11"/>
        <color rgb="FF0070C0"/>
        <rFont val="Arial"/>
        <family val="2"/>
      </rPr>
      <t xml:space="preserve"> - Célula </t>
    </r>
    <r>
      <rPr>
        <b/>
        <sz val="11"/>
        <color theme="1"/>
        <rFont val="Arial"/>
        <family val="2"/>
      </rPr>
      <t>B3</t>
    </r>
  </si>
  <si>
    <r>
      <t xml:space="preserve">Na mesma planilha - Célula </t>
    </r>
    <r>
      <rPr>
        <b/>
        <sz val="11"/>
        <color theme="1"/>
        <rFont val="Arial"/>
        <family val="2"/>
      </rPr>
      <t>K11</t>
    </r>
  </si>
  <si>
    <r>
      <t xml:space="preserve">Arquivo diferentes - Arquivo </t>
    </r>
    <r>
      <rPr>
        <b/>
        <sz val="11"/>
        <color theme="1"/>
        <rFont val="Arial"/>
        <family val="2"/>
      </rPr>
      <t>Ex9</t>
    </r>
    <r>
      <rPr>
        <b/>
        <sz val="11"/>
        <color rgb="FF0070C0"/>
        <rFont val="Arial"/>
        <family val="2"/>
      </rPr>
      <t xml:space="preserve"> - Planilha </t>
    </r>
    <r>
      <rPr>
        <b/>
        <sz val="11"/>
        <color theme="1"/>
        <rFont val="Arial"/>
        <family val="2"/>
      </rPr>
      <t>Uni9</t>
    </r>
    <r>
      <rPr>
        <b/>
        <sz val="11"/>
        <color rgb="FF0070C0"/>
        <rFont val="Arial"/>
        <family val="2"/>
      </rPr>
      <t xml:space="preserve"> - Célula </t>
    </r>
    <r>
      <rPr>
        <b/>
        <sz val="11"/>
        <color theme="1"/>
        <rFont val="Arial"/>
        <family val="2"/>
      </rPr>
      <t>B2</t>
    </r>
  </si>
  <si>
    <t xml:space="preserve"> Set-2019</t>
  </si>
  <si>
    <t>Vezes</t>
  </si>
  <si>
    <t>Valor Parcela</t>
  </si>
  <si>
    <t>Valor Produto</t>
  </si>
  <si>
    <t>Tênis</t>
  </si>
  <si>
    <t>Camisa cx</t>
  </si>
  <si>
    <t>Shorts cx</t>
  </si>
  <si>
    <t>Calça cx</t>
  </si>
  <si>
    <t>Guarda-chuva</t>
  </si>
  <si>
    <t>Celular</t>
  </si>
  <si>
    <t>Importação</t>
  </si>
  <si>
    <t>Valor importação - Empresa A</t>
  </si>
  <si>
    <t>Valor importação - Empresa C</t>
  </si>
  <si>
    <t>Valor importação - Empresa B</t>
  </si>
  <si>
    <t>Taxa Empresa A</t>
  </si>
  <si>
    <t>Taxa Empresa B</t>
  </si>
  <si>
    <t>Taxa Empresa C</t>
  </si>
  <si>
    <t>NOSSA EMPRESA</t>
  </si>
  <si>
    <t>Valor Importação - NOSSA EMPRESA</t>
  </si>
  <si>
    <t>EMPRESA</t>
  </si>
  <si>
    <t>ECONOMIA</t>
  </si>
  <si>
    <t>Vendas 1º Semestre - Lucro Bruto</t>
  </si>
  <si>
    <t>Vendas 1º Semestre - Lucro Líquido</t>
  </si>
  <si>
    <t>PROJEÇÃO DE VENDAS 2020 - LUCRO BRUTO</t>
  </si>
  <si>
    <t>ALTURA (m)</t>
  </si>
  <si>
    <t>DIÂMETRO (cm)</t>
  </si>
  <si>
    <t>Valor de Pi</t>
  </si>
  <si>
    <t>Dia</t>
  </si>
  <si>
    <t>Julho</t>
  </si>
  <si>
    <t>Agosto</t>
  </si>
  <si>
    <t>Setembro</t>
  </si>
  <si>
    <t>Outubro</t>
  </si>
  <si>
    <t>Novembro</t>
  </si>
  <si>
    <t>Dezembro</t>
  </si>
  <si>
    <t>Out</t>
  </si>
  <si>
    <t>Nov</t>
  </si>
  <si>
    <t>Dez</t>
  </si>
  <si>
    <t>VARIAÇÃO DOLAR - 2019</t>
  </si>
  <si>
    <t>Valores Fictícios</t>
  </si>
  <si>
    <t>Média</t>
  </si>
  <si>
    <t>Variação Média - Dólar</t>
  </si>
  <si>
    <t>Celular 01</t>
  </si>
  <si>
    <t>Celular 02</t>
  </si>
  <si>
    <t>Celular 03</t>
  </si>
  <si>
    <t>Celular 04</t>
  </si>
  <si>
    <t>Celular 05</t>
  </si>
  <si>
    <t>Variação dos Valores dos Produtos no 2º semestre de 2019</t>
  </si>
  <si>
    <t>Diferença</t>
  </si>
  <si>
    <t>Minas Gerais</t>
  </si>
  <si>
    <t>Rio Grande do Sul</t>
  </si>
  <si>
    <t>Paraná</t>
  </si>
  <si>
    <t>Santa Catarina</t>
  </si>
  <si>
    <t>VALOR PAGO DE IMPOSTO</t>
  </si>
  <si>
    <t>VALOR RECEBIDO APÓS DESCONTO</t>
  </si>
  <si>
    <t>Despesas Fixas Semestrais</t>
  </si>
  <si>
    <t>Despesas Variáveis Semestrais</t>
  </si>
  <si>
    <t>VOLUME CILINDRO - cm³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</si>
</sst>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&quot;R$&quot;\ * #,##0.00_-;\-&quot;R$&quot;\ * #,##0.00_-;_-&quot;R$&quot;\ * &quot;-&quot;??_-;_-@"/>
    <numFmt numFmtId="166" formatCode="_(&quot;R$ &quot;* #,##0.00_);_(&quot;R$ &quot;* \(#,##0.00\);_(&quot;R$ &quot;* &quot;-&quot;??_);_(@_)"/>
    <numFmt numFmtId="167" formatCode="_-[$R$-416]\ * #,##0.00_-;\-[$R$-416]\ * #,##0.00_-;_-[$R$-416]\ * &quot;-&quot;??_-;_-@_-"/>
    <numFmt numFmtId="168" formatCode="_-[$$-409]* #,##0.00_ ;_-[$$-409]* \-#,##0.00\ ;_-[$$-409]* &quot;-&quot;??_ ;_-@_ "/>
    <numFmt numFmtId="169" formatCode="_(* #,##0.00_);_(* \(#,##0.00\);_(* &quot;-&quot;??_);_(@_)"/>
    <numFmt numFmtId="170" formatCode="0.0%"/>
    <numFmt numFmtId="171" formatCode="_-* #,##0.0_-;\-* #,##0.0_-;_-* &quot;-&quot;??_-;_-@_-"/>
  </numFmts>
  <fonts count="1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2"/>
      <color rgb="FFC00000"/>
      <name val="Arial"/>
      <family val="2"/>
    </font>
    <font>
      <b/>
      <sz val="14"/>
      <name val="Arial"/>
      <family val="2"/>
    </font>
    <font>
      <sz val="12"/>
      <color rgb="FFFFC000"/>
      <name val="Arial"/>
      <family val="2"/>
    </font>
    <font>
      <sz val="12"/>
      <color rgb="FF00B050"/>
      <name val="Arial"/>
      <family val="2"/>
    </font>
    <font>
      <sz val="12"/>
      <color rgb="FF00B0F0"/>
      <name val="Arial"/>
      <family val="2"/>
    </font>
    <font>
      <sz val="12"/>
      <name val="Arial"/>
      <family val="2"/>
    </font>
    <font>
      <b/>
      <sz val="11"/>
      <color rgb="FF0070C0"/>
      <name val="Arial"/>
      <family val="2"/>
    </font>
    <font>
      <sz val="12"/>
      <color rgb="FF0070C0"/>
      <name val="Arial"/>
      <family val="2"/>
    </font>
    <font>
      <b/>
      <sz val="16"/>
      <name val="Arial"/>
      <family val="2"/>
    </font>
    <font>
      <b/>
      <sz val="11"/>
      <color theme="9"/>
      <name val="Arial"/>
      <family val="2"/>
    </font>
    <font>
      <sz val="14"/>
      <color theme="9"/>
      <name val="Arial"/>
      <family val="2"/>
    </font>
    <font>
      <sz val="14"/>
      <color theme="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rgb="FFC00000"/>
      <name val="Arial"/>
      <family val="2"/>
    </font>
    <font>
      <b/>
      <sz val="18"/>
      <color rgb="FF0070C0"/>
      <name val="Arial"/>
      <family val="2"/>
    </font>
    <font>
      <sz val="14"/>
      <name val="Microsoft Sans Serif"/>
      <family val="2"/>
    </font>
    <font>
      <b/>
      <sz val="14"/>
      <color theme="0"/>
      <name val="Arial"/>
      <family val="2"/>
    </font>
    <font>
      <i/>
      <sz val="9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theme="7" tint="-0.499984740745262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1"/>
      <color theme="1"/>
      <name val="Algerian"/>
      <family val="5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</font>
    <font>
      <i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rgb="FFFF0000"/>
      <name val="KaiTi"/>
      <family val="3"/>
    </font>
    <font>
      <i/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0070C0"/>
      <name val="Arial"/>
      <family val="2"/>
    </font>
    <font>
      <sz val="11"/>
      <color rgb="FF0070C0"/>
      <name val="KaiTi"/>
      <family val="3"/>
    </font>
    <font>
      <sz val="11"/>
      <color rgb="FF0070C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sz val="11"/>
      <color rgb="FF00B050"/>
      <name val="Arial"/>
      <family val="2"/>
    </font>
    <font>
      <sz val="11"/>
      <color rgb="FF00B050"/>
      <name val="KaiTi"/>
      <family val="3"/>
    </font>
    <font>
      <sz val="11"/>
      <color rgb="FF00B050"/>
      <name val="Calibri"/>
      <family val="2"/>
      <scheme val="minor"/>
    </font>
    <font>
      <i/>
      <sz val="11"/>
      <color theme="7"/>
      <name val="Calibri"/>
      <family val="2"/>
      <scheme val="minor"/>
    </font>
    <font>
      <u/>
      <sz val="11"/>
      <color theme="7"/>
      <name val="Calibri"/>
      <family val="2"/>
      <scheme val="minor"/>
    </font>
    <font>
      <sz val="11"/>
      <color theme="7"/>
      <name val="Arial"/>
      <family val="2"/>
    </font>
    <font>
      <sz val="11"/>
      <color theme="7"/>
      <name val="KaiTi"/>
      <family val="3"/>
    </font>
    <font>
      <sz val="11"/>
      <color theme="7"/>
      <name val="Calibri"/>
      <family val="2"/>
      <scheme val="minor"/>
    </font>
    <font>
      <b/>
      <sz val="11"/>
      <color rgb="FFFF33CC"/>
      <name val="Calibri"/>
      <family val="2"/>
      <scheme val="minor"/>
    </font>
    <font>
      <i/>
      <sz val="11"/>
      <color rgb="FFFF33CC"/>
      <name val="Calibri"/>
      <family val="2"/>
      <scheme val="minor"/>
    </font>
    <font>
      <u/>
      <sz val="11"/>
      <color rgb="FFFF33CC"/>
      <name val="Calibri"/>
      <family val="2"/>
      <scheme val="minor"/>
    </font>
    <font>
      <sz val="11"/>
      <color rgb="FFFF33CC"/>
      <name val="Arial"/>
      <family val="2"/>
    </font>
    <font>
      <sz val="11"/>
      <color rgb="FFFF33CC"/>
      <name val="KaiTi"/>
      <family val="3"/>
    </font>
    <font>
      <sz val="11"/>
      <color rgb="FFFF33CC"/>
      <name val="Calibri"/>
      <family val="2"/>
      <scheme val="minor"/>
    </font>
    <font>
      <b/>
      <sz val="11"/>
      <color rgb="FF663300"/>
      <name val="Calibri"/>
      <family val="2"/>
      <scheme val="minor"/>
    </font>
    <font>
      <i/>
      <sz val="11"/>
      <color rgb="FF663300"/>
      <name val="Calibri"/>
      <family val="2"/>
      <scheme val="minor"/>
    </font>
    <font>
      <u/>
      <sz val="11"/>
      <color rgb="FF663300"/>
      <name val="Calibri"/>
      <family val="2"/>
      <scheme val="minor"/>
    </font>
    <font>
      <sz val="11"/>
      <color rgb="FF663300"/>
      <name val="Arial"/>
      <family val="2"/>
    </font>
    <font>
      <sz val="11"/>
      <color rgb="FF663300"/>
      <name val="KaiTi"/>
      <family val="3"/>
    </font>
    <font>
      <sz val="11"/>
      <color rgb="FF663300"/>
      <name val="Calibri"/>
      <family val="2"/>
      <scheme val="minor"/>
    </font>
    <font>
      <sz val="11"/>
      <color theme="1"/>
      <name val="KaiTi"/>
      <family val="3"/>
    </font>
    <font>
      <b/>
      <sz val="11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u/>
      <sz val="11"/>
      <color theme="1" tint="0.34998626667073579"/>
      <name val="Calibri"/>
      <family val="2"/>
      <scheme val="minor"/>
    </font>
    <font>
      <sz val="11"/>
      <color theme="1" tint="0.34998626667073579"/>
      <name val="Arial"/>
      <family val="2"/>
    </font>
    <font>
      <sz val="11"/>
      <color theme="1" tint="0.34998626667073579"/>
      <name val="KaiTi"/>
      <family val="3"/>
    </font>
    <font>
      <sz val="11"/>
      <color theme="1" tint="0.34998626667073579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0"/>
      <name val="KaiTi"/>
      <family val="3"/>
    </font>
    <font>
      <b/>
      <sz val="11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u/>
      <sz val="11"/>
      <color theme="5"/>
      <name val="Calibri"/>
      <family val="2"/>
      <scheme val="minor"/>
    </font>
    <font>
      <sz val="11"/>
      <color theme="5"/>
      <name val="Arial"/>
      <family val="2"/>
    </font>
    <font>
      <sz val="11"/>
      <color theme="5"/>
      <name val="KaiTi"/>
      <family val="3"/>
    </font>
    <font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7030A0"/>
      <name val="Arial"/>
      <family val="2"/>
    </font>
    <font>
      <sz val="11"/>
      <color rgb="FF7030A0"/>
      <name val="KaiTi"/>
      <family val="3"/>
    </font>
    <font>
      <sz val="11"/>
      <color rgb="FF7030A0"/>
      <name val="Calibri"/>
      <family val="2"/>
      <scheme val="minor"/>
    </font>
    <font>
      <sz val="11"/>
      <name val="Arial"/>
      <family val="2"/>
    </font>
    <font>
      <b/>
      <sz val="18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-0.249977111117893"/>
        <bgColor rgb="FFFEF2CB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B4D79D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6363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9" tint="0.59999389629810485"/>
      </right>
      <top/>
      <bottom style="medium">
        <color theme="9" tint="0.59999389629810485"/>
      </bottom>
      <diagonal/>
    </border>
    <border>
      <left/>
      <right/>
      <top/>
      <bottom style="medium">
        <color theme="9" tint="0.59999389629810485"/>
      </bottom>
      <diagonal/>
    </border>
    <border>
      <left style="medium">
        <color theme="9" tint="0.59999389629810485"/>
      </left>
      <right/>
      <top/>
      <bottom style="medium">
        <color theme="9" tint="0.59999389629810485"/>
      </bottom>
      <diagonal/>
    </border>
    <border>
      <left/>
      <right style="medium">
        <color theme="9" tint="0.59999389629810485"/>
      </right>
      <top/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/>
      <right/>
      <top style="medium">
        <color theme="9" tint="0.59999389629810485"/>
      </top>
      <bottom/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theme="1" tint="0.24994659260841701"/>
      </left>
      <right style="medium">
        <color theme="1" tint="0.14996795556505021"/>
      </right>
      <top style="thin">
        <color indexed="64"/>
      </top>
      <bottom style="medium">
        <color theme="1" tint="0.14996795556505021"/>
      </bottom>
      <diagonal/>
    </border>
    <border>
      <left style="medium">
        <color theme="1" tint="0.24994659260841701"/>
      </left>
      <right style="medium">
        <color theme="1" tint="0.24994659260841701"/>
      </right>
      <top style="thin">
        <color indexed="64"/>
      </top>
      <bottom style="medium">
        <color theme="1" tint="0.14996795556505021"/>
      </bottom>
      <diagonal/>
    </border>
    <border>
      <left style="medium">
        <color theme="1" tint="0.14996795556505021"/>
      </left>
      <right style="medium">
        <color theme="1" tint="0.24994659260841701"/>
      </right>
      <top style="thin">
        <color indexed="64"/>
      </top>
      <bottom style="medium">
        <color theme="1" tint="0.14996795556505021"/>
      </bottom>
      <diagonal/>
    </border>
    <border>
      <left style="medium">
        <color theme="1" tint="0.24994659260841701"/>
      </left>
      <right style="medium">
        <color theme="1" tint="0.14996795556505021"/>
      </right>
      <top style="thin">
        <color indexed="64"/>
      </top>
      <bottom style="thin">
        <color indexed="64"/>
      </bottom>
      <diagonal/>
    </border>
    <border>
      <left style="medium">
        <color theme="1" tint="0.24994659260841701"/>
      </left>
      <right style="medium">
        <color theme="1" tint="0.24994659260841701"/>
      </right>
      <top style="thin">
        <color indexed="64"/>
      </top>
      <bottom style="thin">
        <color indexed="64"/>
      </bottom>
      <diagonal/>
    </border>
    <border>
      <left style="medium">
        <color theme="1" tint="0.14996795556505021"/>
      </left>
      <right style="medium">
        <color theme="1" tint="0.24994659260841701"/>
      </right>
      <top style="thin">
        <color indexed="64"/>
      </top>
      <bottom style="thin">
        <color indexed="64"/>
      </bottom>
      <diagonal/>
    </border>
    <border>
      <left style="medium">
        <color theme="1" tint="0.24994659260841701"/>
      </left>
      <right style="medium">
        <color theme="1" tint="0.14996795556505021"/>
      </right>
      <top/>
      <bottom style="thin">
        <color indexed="64"/>
      </bottom>
      <diagonal/>
    </border>
    <border>
      <left style="medium">
        <color theme="1" tint="0.24994659260841701"/>
      </left>
      <right style="medium">
        <color theme="1" tint="0.24994659260841701"/>
      </right>
      <top/>
      <bottom style="thin">
        <color indexed="64"/>
      </bottom>
      <diagonal/>
    </border>
    <border>
      <left style="medium">
        <color theme="1" tint="0.14996795556505021"/>
      </left>
      <right style="medium">
        <color theme="1" tint="0.24994659260841701"/>
      </right>
      <top/>
      <bottom style="thin">
        <color indexed="64"/>
      </bottom>
      <diagonal/>
    </border>
    <border>
      <left style="medium">
        <color theme="1" tint="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 tint="0.24994659260841701"/>
      </left>
      <right style="medium">
        <color theme="1" tint="0.2499465926084170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 tint="0.2499465926084170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1" tint="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1" tint="0.3499862666707357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theme="1" tint="0.34998626667073579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indexed="64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1" tint="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1" tint="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1" tint="0.34998626667073579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/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theme="1" tint="0.34998626667073579"/>
      </bottom>
      <diagonal/>
    </border>
    <border>
      <left style="thin">
        <color indexed="64"/>
      </left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/>
      <top style="hair">
        <color theme="1" tint="0.34998626667073579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ck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thick">
        <color rgb="FF00B050"/>
      </left>
      <right style="thin">
        <color rgb="FF00B050"/>
      </right>
      <top style="thin">
        <color rgb="FF00B050"/>
      </top>
      <bottom style="thick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ck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ck">
        <color rgb="FF00B050"/>
      </bottom>
      <diagonal/>
    </border>
    <border>
      <left style="thick">
        <color auto="1"/>
      </left>
      <right style="thick">
        <color auto="1"/>
      </right>
      <top style="thick">
        <color rgb="FF00B050"/>
      </top>
      <bottom/>
      <diagonal/>
    </border>
    <border>
      <left style="thick">
        <color auto="1"/>
      </left>
      <right style="thick">
        <color auto="1"/>
      </right>
      <top/>
      <bottom style="medium">
        <color rgb="FF00B05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slantDashDot">
        <color indexed="64"/>
      </right>
      <top/>
      <bottom/>
      <diagonal/>
    </border>
    <border>
      <left style="dashDot">
        <color auto="1"/>
      </left>
      <right style="dashDot">
        <color auto="1"/>
      </right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 style="slantDashDot">
        <color indexed="64"/>
      </bottom>
      <diagonal/>
    </border>
    <border>
      <left style="thick">
        <color auto="1"/>
      </left>
      <right style="dashDot">
        <color indexed="64"/>
      </right>
      <top/>
      <bottom/>
      <diagonal/>
    </border>
    <border>
      <left/>
      <right/>
      <top style="medium">
        <color indexed="64"/>
      </top>
      <bottom style="dashDot">
        <color indexed="64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dashDot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theme="1" tint="0.24994659260841701"/>
      </right>
      <top style="thin">
        <color indexed="64"/>
      </top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indexed="64"/>
      </top>
      <bottom style="thin">
        <color indexed="64"/>
      </bottom>
      <diagonal/>
    </border>
    <border>
      <left style="thin">
        <color theme="1" tint="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0" borderId="0"/>
    <xf numFmtId="44" fontId="1" fillId="0" borderId="0" applyFont="0" applyFill="0" applyBorder="0" applyAlignment="0" applyProtection="0"/>
    <xf numFmtId="44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77" fillId="0" borderId="0"/>
  </cellStyleXfs>
  <cellXfs count="68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2" fillId="0" borderId="0" xfId="0" applyFont="1" applyBorder="1" applyAlignment="1"/>
    <xf numFmtId="0" fontId="18" fillId="5" borderId="1" xfId="0" applyFont="1" applyFill="1" applyBorder="1" applyAlignment="1">
      <alignment horizontal="center"/>
    </xf>
    <xf numFmtId="0" fontId="0" fillId="0" borderId="0" xfId="0" applyAlignment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 applyFill="1" applyBorder="1" applyAlignment="1">
      <alignment horizontal="center" vertical="center"/>
    </xf>
    <xf numFmtId="0" fontId="14" fillId="0" borderId="0" xfId="1" applyFont="1" applyFill="1" applyBorder="1" applyAlignment="1"/>
    <xf numFmtId="0" fontId="0" fillId="0" borderId="0" xfId="0" applyFill="1" applyBorder="1"/>
    <xf numFmtId="0" fontId="7" fillId="0" borderId="0" xfId="1" applyFont="1" applyFill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0" fontId="14" fillId="0" borderId="0" xfId="0" applyFont="1" applyFill="1" applyBorder="1"/>
    <xf numFmtId="0" fontId="8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6" fillId="0" borderId="0" xfId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2" borderId="10" xfId="1" applyFont="1" applyFill="1" applyBorder="1" applyAlignment="1">
      <alignment horizontal="center" vertical="center"/>
    </xf>
    <xf numFmtId="0" fontId="11" fillId="4" borderId="38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1" fillId="0" borderId="0" xfId="0" applyFont="1" applyFill="1" applyBorder="1"/>
    <xf numFmtId="0" fontId="14" fillId="0" borderId="0" xfId="1" applyFont="1" applyFill="1" applyBorder="1" applyAlignment="1">
      <alignment horizontal="center"/>
    </xf>
    <xf numFmtId="0" fontId="0" fillId="4" borderId="0" xfId="0" applyFill="1" applyBorder="1"/>
    <xf numFmtId="0" fontId="7" fillId="4" borderId="0" xfId="1" applyFont="1" applyFill="1" applyBorder="1" applyAlignment="1">
      <alignment horizontal="center" vertical="center"/>
    </xf>
    <xf numFmtId="0" fontId="1" fillId="4" borderId="0" xfId="0" applyFont="1" applyFill="1" applyBorder="1"/>
    <xf numFmtId="0" fontId="8" fillId="4" borderId="0" xfId="1" applyFont="1" applyFill="1" applyBorder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165" fontId="7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1" fillId="0" borderId="0" xfId="1" applyFont="1" applyFill="1" applyBorder="1"/>
    <xf numFmtId="0" fontId="1" fillId="0" borderId="0" xfId="1" applyFont="1" applyFill="1" applyBorder="1" applyAlignment="1"/>
    <xf numFmtId="0" fontId="3" fillId="0" borderId="0" xfId="1" applyFont="1" applyFill="1" applyBorder="1" applyAlignment="1"/>
    <xf numFmtId="0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4" fillId="0" borderId="0" xfId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4" borderId="0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 vertical="center"/>
    </xf>
    <xf numFmtId="0" fontId="1" fillId="4" borderId="0" xfId="1" applyFont="1" applyFill="1" applyBorder="1"/>
    <xf numFmtId="0" fontId="9" fillId="4" borderId="0" xfId="1" applyFont="1" applyFill="1" applyBorder="1" applyAlignment="1">
      <alignment vertical="center"/>
    </xf>
    <xf numFmtId="0" fontId="4" fillId="4" borderId="0" xfId="1" applyFont="1" applyFill="1" applyBorder="1" applyAlignment="1">
      <alignment vertical="center"/>
    </xf>
    <xf numFmtId="0" fontId="10" fillId="4" borderId="0" xfId="0" applyFont="1" applyFill="1" applyBorder="1" applyAlignment="1">
      <alignment vertical="center" wrapText="1"/>
    </xf>
    <xf numFmtId="0" fontId="1" fillId="4" borderId="0" xfId="1" applyFont="1" applyFill="1" applyBorder="1" applyAlignment="1"/>
    <xf numFmtId="0" fontId="9" fillId="4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 vertical="center"/>
    </xf>
    <xf numFmtId="0" fontId="15" fillId="0" borderId="0" xfId="1" applyFont="1" applyFill="1" applyBorder="1"/>
    <xf numFmtId="0" fontId="12" fillId="6" borderId="1" xfId="0" applyFont="1" applyFill="1" applyBorder="1" applyAlignment="1">
      <alignment horizontal="left" vertical="center"/>
    </xf>
    <xf numFmtId="0" fontId="12" fillId="6" borderId="2" xfId="0" applyFont="1" applyFill="1" applyBorder="1" applyAlignment="1">
      <alignment horizontal="right" vertical="center"/>
    </xf>
    <xf numFmtId="0" fontId="13" fillId="0" borderId="0" xfId="1" applyFont="1" applyFill="1" applyBorder="1" applyAlignment="1">
      <alignment vertical="center"/>
    </xf>
    <xf numFmtId="0" fontId="15" fillId="0" borderId="0" xfId="1" applyFont="1" applyFill="1" applyBorder="1" applyAlignment="1"/>
    <xf numFmtId="0" fontId="15" fillId="0" borderId="0" xfId="1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18" fillId="0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left" vertical="center"/>
    </xf>
    <xf numFmtId="0" fontId="19" fillId="0" borderId="0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/>
    </xf>
    <xf numFmtId="0" fontId="19" fillId="0" borderId="0" xfId="0" applyFont="1" applyFill="1" applyBorder="1"/>
    <xf numFmtId="0" fontId="6" fillId="1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vertical="center"/>
    </xf>
    <xf numFmtId="0" fontId="6" fillId="0" borderId="0" xfId="1" applyFont="1" applyFill="1" applyBorder="1" applyAlignment="1"/>
    <xf numFmtId="0" fontId="20" fillId="0" borderId="0" xfId="1" applyFont="1" applyFill="1" applyBorder="1" applyAlignment="1"/>
    <xf numFmtId="0" fontId="12" fillId="0" borderId="0" xfId="1" applyFont="1" applyFill="1" applyBorder="1" applyAlignment="1"/>
    <xf numFmtId="0" fontId="12" fillId="0" borderId="0" xfId="1" applyFont="1" applyFill="1" applyBorder="1" applyAlignment="1">
      <alignment horizontal="center"/>
    </xf>
    <xf numFmtId="14" fontId="14" fillId="0" borderId="0" xfId="1" applyNumberFormat="1" applyFont="1" applyFill="1" applyBorder="1" applyAlignment="1">
      <alignment horizontal="center"/>
    </xf>
    <xf numFmtId="0" fontId="0" fillId="4" borderId="27" xfId="0" applyFill="1" applyBorder="1"/>
    <xf numFmtId="0" fontId="0" fillId="4" borderId="20" xfId="0" applyFill="1" applyBorder="1"/>
    <xf numFmtId="0" fontId="33" fillId="0" borderId="0" xfId="5"/>
    <xf numFmtId="0" fontId="42" fillId="0" borderId="0" xfId="5" applyFont="1"/>
    <xf numFmtId="0" fontId="25" fillId="0" borderId="0" xfId="5" applyFont="1"/>
    <xf numFmtId="0" fontId="44" fillId="0" borderId="0" xfId="5" applyFont="1" applyAlignment="1">
      <alignment horizontal="center" vertical="center"/>
    </xf>
    <xf numFmtId="0" fontId="33" fillId="0" borderId="55" xfId="5" applyBorder="1" applyAlignment="1">
      <alignment horizontal="center" vertical="center"/>
    </xf>
    <xf numFmtId="0" fontId="34" fillId="0" borderId="0" xfId="5" applyFont="1" applyAlignment="1">
      <alignment horizontal="left" vertical="center"/>
    </xf>
    <xf numFmtId="0" fontId="33" fillId="5" borderId="55" xfId="5" applyFill="1" applyBorder="1" applyAlignment="1">
      <alignment horizontal="center" vertical="center"/>
    </xf>
    <xf numFmtId="0" fontId="41" fillId="0" borderId="0" xfId="5" applyFont="1"/>
    <xf numFmtId="0" fontId="11" fillId="0" borderId="27" xfId="0" applyFont="1" applyBorder="1" applyAlignment="1">
      <alignment horizontal="center"/>
    </xf>
    <xf numFmtId="0" fontId="11" fillId="12" borderId="27" xfId="0" applyFont="1" applyFill="1" applyBorder="1" applyAlignment="1">
      <alignment horizontal="center"/>
    </xf>
    <xf numFmtId="0" fontId="11" fillId="12" borderId="27" xfId="0" applyFont="1" applyFill="1" applyBorder="1" applyAlignment="1">
      <alignment horizontal="center" vertical="center"/>
    </xf>
    <xf numFmtId="0" fontId="49" fillId="0" borderId="0" xfId="5" applyFont="1" applyAlignment="1">
      <alignment horizontal="center" vertical="center"/>
    </xf>
    <xf numFmtId="0" fontId="50" fillId="0" borderId="0" xfId="5" applyFont="1" applyAlignment="1">
      <alignment horizontal="center" vertical="center"/>
    </xf>
    <xf numFmtId="0" fontId="25" fillId="14" borderId="10" xfId="5" applyFont="1" applyFill="1" applyBorder="1" applyAlignment="1">
      <alignment horizontal="center" vertical="center"/>
    </xf>
    <xf numFmtId="0" fontId="33" fillId="0" borderId="0" xfId="5" applyAlignment="1">
      <alignment horizontal="center" vertical="center"/>
    </xf>
    <xf numFmtId="0" fontId="48" fillId="14" borderId="65" xfId="5" applyFont="1" applyFill="1" applyBorder="1" applyAlignment="1">
      <alignment horizontal="center" vertical="center"/>
    </xf>
    <xf numFmtId="0" fontId="48" fillId="14" borderId="66" xfId="5" applyFont="1" applyFill="1" applyBorder="1" applyAlignment="1">
      <alignment horizontal="center" vertical="center"/>
    </xf>
    <xf numFmtId="0" fontId="48" fillId="14" borderId="67" xfId="5" applyFont="1" applyFill="1" applyBorder="1" applyAlignment="1">
      <alignment horizontal="center" vertical="center"/>
    </xf>
    <xf numFmtId="167" fontId="53" fillId="0" borderId="12" xfId="5" applyNumberFormat="1" applyFont="1" applyBorder="1" applyAlignment="1">
      <alignment horizontal="center"/>
    </xf>
    <xf numFmtId="0" fontId="53" fillId="15" borderId="10" xfId="5" applyFont="1" applyFill="1" applyBorder="1" applyAlignment="1">
      <alignment horizontal="center"/>
    </xf>
    <xf numFmtId="167" fontId="25" fillId="4" borderId="27" xfId="8" applyNumberFormat="1" applyFont="1" applyFill="1" applyBorder="1" applyAlignment="1">
      <alignment horizontal="center" vertical="center"/>
    </xf>
    <xf numFmtId="0" fontId="25" fillId="17" borderId="27" xfId="5" applyFont="1" applyFill="1" applyBorder="1" applyAlignment="1">
      <alignment horizontal="center" vertical="center"/>
    </xf>
    <xf numFmtId="0" fontId="33" fillId="19" borderId="70" xfId="5" applyFill="1" applyBorder="1" applyAlignment="1">
      <alignment horizontal="center" vertical="center"/>
    </xf>
    <xf numFmtId="0" fontId="33" fillId="19" borderId="73" xfId="5" applyFill="1" applyBorder="1" applyAlignment="1">
      <alignment horizontal="center" vertical="center"/>
    </xf>
    <xf numFmtId="0" fontId="25" fillId="19" borderId="93" xfId="5" applyFont="1" applyFill="1" applyBorder="1" applyAlignment="1">
      <alignment horizontal="center" vertical="center"/>
    </xf>
    <xf numFmtId="0" fontId="25" fillId="19" borderId="91" xfId="5" applyFont="1" applyFill="1" applyBorder="1" applyAlignment="1">
      <alignment horizontal="center" vertical="center"/>
    </xf>
    <xf numFmtId="0" fontId="25" fillId="19" borderId="94" xfId="5" applyFont="1" applyFill="1" applyBorder="1" applyAlignment="1">
      <alignment horizontal="center" vertical="center"/>
    </xf>
    <xf numFmtId="9" fontId="33" fillId="0" borderId="68" xfId="5" applyNumberFormat="1" applyBorder="1" applyAlignment="1">
      <alignment horizontal="center" vertical="center"/>
    </xf>
    <xf numFmtId="0" fontId="33" fillId="19" borderId="89" xfId="5" applyFill="1" applyBorder="1" applyAlignment="1">
      <alignment horizontal="center" vertical="center"/>
    </xf>
    <xf numFmtId="0" fontId="25" fillId="19" borderId="70" xfId="5" applyFont="1" applyFill="1" applyBorder="1" applyAlignment="1">
      <alignment horizontal="center" vertical="center"/>
    </xf>
    <xf numFmtId="9" fontId="33" fillId="0" borderId="71" xfId="5" applyNumberFormat="1" applyBorder="1" applyAlignment="1">
      <alignment horizontal="center" vertical="center"/>
    </xf>
    <xf numFmtId="0" fontId="33" fillId="19" borderId="90" xfId="5" applyFill="1" applyBorder="1" applyAlignment="1">
      <alignment horizontal="center" vertical="center"/>
    </xf>
    <xf numFmtId="9" fontId="33" fillId="0" borderId="93" xfId="5" applyNumberFormat="1" applyBorder="1" applyAlignment="1">
      <alignment horizontal="center" vertical="center"/>
    </xf>
    <xf numFmtId="0" fontId="33" fillId="19" borderId="92" xfId="5" applyFill="1" applyBorder="1" applyAlignment="1">
      <alignment horizontal="center" vertical="center"/>
    </xf>
    <xf numFmtId="0" fontId="25" fillId="15" borderId="15" xfId="5" applyFont="1" applyFill="1" applyBorder="1" applyAlignment="1">
      <alignment horizontal="center" vertical="center"/>
    </xf>
    <xf numFmtId="0" fontId="25" fillId="15" borderId="1" xfId="5" applyFont="1" applyFill="1" applyBorder="1" applyAlignment="1">
      <alignment horizontal="center" vertical="center"/>
    </xf>
    <xf numFmtId="0" fontId="0" fillId="0" borderId="0" xfId="0" applyFill="1" applyBorder="1" applyAlignment="1"/>
    <xf numFmtId="0" fontId="34" fillId="0" borderId="16" xfId="5" applyFont="1" applyBorder="1" applyAlignment="1">
      <alignment vertical="center"/>
    </xf>
    <xf numFmtId="0" fontId="34" fillId="0" borderId="0" xfId="5" applyFont="1" applyAlignment="1">
      <alignment vertical="center"/>
    </xf>
    <xf numFmtId="0" fontId="34" fillId="0" borderId="16" xfId="5" applyFont="1" applyBorder="1" applyAlignment="1"/>
    <xf numFmtId="0" fontId="34" fillId="0" borderId="0" xfId="5" applyFont="1" applyAlignment="1"/>
    <xf numFmtId="0" fontId="45" fillId="0" borderId="54" xfId="5" applyFont="1" applyBorder="1" applyAlignment="1">
      <alignment horizontal="center" vertical="center"/>
    </xf>
    <xf numFmtId="0" fontId="45" fillId="0" borderId="53" xfId="5" applyFont="1" applyBorder="1" applyAlignment="1">
      <alignment horizontal="center" vertical="center"/>
    </xf>
    <xf numFmtId="0" fontId="45" fillId="0" borderId="52" xfId="5" applyFont="1" applyBorder="1" applyAlignment="1">
      <alignment horizontal="center" vertical="center"/>
    </xf>
    <xf numFmtId="0" fontId="45" fillId="0" borderId="51" xfId="5" applyFont="1" applyBorder="1" applyAlignment="1">
      <alignment horizontal="center" vertical="center"/>
    </xf>
    <xf numFmtId="0" fontId="45" fillId="0" borderId="0" xfId="5" applyFont="1" applyAlignment="1">
      <alignment horizontal="center" vertical="center"/>
    </xf>
    <xf numFmtId="0" fontId="45" fillId="0" borderId="50" xfId="5" applyFont="1" applyBorder="1" applyAlignment="1">
      <alignment horizontal="center" vertical="center"/>
    </xf>
    <xf numFmtId="0" fontId="45" fillId="0" borderId="49" xfId="5" applyFont="1" applyBorder="1" applyAlignment="1">
      <alignment horizontal="center" vertical="center"/>
    </xf>
    <xf numFmtId="0" fontId="45" fillId="0" borderId="48" xfId="5" applyFont="1" applyBorder="1" applyAlignment="1">
      <alignment horizontal="center" vertical="center"/>
    </xf>
    <xf numFmtId="0" fontId="45" fillId="0" borderId="47" xfId="5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9" fontId="0" fillId="0" borderId="0" xfId="4" applyFont="1" applyBorder="1" applyAlignment="1">
      <alignment horizontal="center"/>
    </xf>
    <xf numFmtId="0" fontId="11" fillId="13" borderId="30" xfId="0" applyFont="1" applyFill="1" applyBorder="1" applyAlignment="1">
      <alignment horizontal="center" vertical="center"/>
    </xf>
    <xf numFmtId="0" fontId="11" fillId="13" borderId="31" xfId="0" applyFont="1" applyFill="1" applyBorder="1" applyAlignment="1">
      <alignment horizontal="center" vertical="center"/>
    </xf>
    <xf numFmtId="0" fontId="0" fillId="6" borderId="27" xfId="0" applyFill="1" applyBorder="1"/>
    <xf numFmtId="167" fontId="0" fillId="6" borderId="27" xfId="6" applyNumberFormat="1" applyFont="1" applyFill="1" applyBorder="1"/>
    <xf numFmtId="0" fontId="0" fillId="6" borderId="27" xfId="0" applyFill="1" applyBorder="1" applyAlignment="1">
      <alignment horizontal="center"/>
    </xf>
    <xf numFmtId="0" fontId="11" fillId="6" borderId="27" xfId="0" applyFont="1" applyFill="1" applyBorder="1" applyAlignment="1">
      <alignment horizontal="center"/>
    </xf>
    <xf numFmtId="9" fontId="0" fillId="6" borderId="27" xfId="4" applyFont="1" applyFill="1" applyBorder="1" applyAlignment="1">
      <alignment horizontal="center"/>
    </xf>
    <xf numFmtId="44" fontId="0" fillId="6" borderId="27" xfId="6" applyFont="1" applyFill="1" applyBorder="1"/>
    <xf numFmtId="9" fontId="0" fillId="6" borderId="27" xfId="0" applyNumberFormat="1" applyFill="1" applyBorder="1" applyAlignment="1">
      <alignment horizontal="center"/>
    </xf>
    <xf numFmtId="0" fontId="58" fillId="22" borderId="13" xfId="5" applyFont="1" applyFill="1" applyBorder="1" applyAlignment="1">
      <alignment horizontal="center" vertical="center"/>
    </xf>
    <xf numFmtId="0" fontId="58" fillId="22" borderId="14" xfId="5" applyFont="1" applyFill="1" applyBorder="1" applyAlignment="1">
      <alignment horizontal="center" vertical="center" wrapText="1"/>
    </xf>
    <xf numFmtId="0" fontId="58" fillId="22" borderId="15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61" fillId="0" borderId="0" xfId="1" applyFont="1" applyFill="1" applyBorder="1" applyAlignment="1">
      <alignment horizontal="center" vertical="center"/>
    </xf>
    <xf numFmtId="0" fontId="58" fillId="22" borderId="106" xfId="5" applyFont="1" applyFill="1" applyBorder="1" applyAlignment="1">
      <alignment horizontal="center" vertical="center"/>
    </xf>
    <xf numFmtId="0" fontId="58" fillId="22" borderId="13" xfId="5" applyFont="1" applyFill="1" applyBorder="1" applyAlignment="1">
      <alignment horizontal="center" vertical="center" wrapText="1"/>
    </xf>
    <xf numFmtId="0" fontId="33" fillId="6" borderId="76" xfId="5" applyFill="1" applyBorder="1" applyAlignment="1">
      <alignment horizontal="left" vertical="center"/>
    </xf>
    <xf numFmtId="168" fontId="33" fillId="6" borderId="107" xfId="5" applyNumberFormat="1" applyFill="1" applyBorder="1" applyAlignment="1">
      <alignment horizontal="left" vertical="center"/>
    </xf>
    <xf numFmtId="0" fontId="33" fillId="6" borderId="73" xfId="5" applyFill="1" applyBorder="1" applyAlignment="1">
      <alignment horizontal="left" vertical="center"/>
    </xf>
    <xf numFmtId="168" fontId="33" fillId="6" borderId="108" xfId="5" applyNumberFormat="1" applyFill="1" applyBorder="1" applyAlignment="1">
      <alignment horizontal="left" vertical="center"/>
    </xf>
    <xf numFmtId="0" fontId="33" fillId="6" borderId="70" xfId="5" applyFill="1" applyBorder="1" applyAlignment="1">
      <alignment horizontal="left" vertical="center"/>
    </xf>
    <xf numFmtId="168" fontId="33" fillId="6" borderId="109" xfId="5" applyNumberFormat="1" applyFill="1" applyBorder="1" applyAlignment="1">
      <alignment horizontal="left" vertical="center"/>
    </xf>
    <xf numFmtId="168" fontId="33" fillId="4" borderId="13" xfId="5" applyNumberFormat="1" applyFill="1" applyBorder="1" applyAlignment="1">
      <alignment horizontal="left" vertical="center"/>
    </xf>
    <xf numFmtId="9" fontId="33" fillId="6" borderId="1" xfId="5" applyNumberFormat="1" applyFill="1" applyBorder="1" applyAlignment="1">
      <alignment horizontal="center" vertical="center"/>
    </xf>
    <xf numFmtId="9" fontId="33" fillId="6" borderId="14" xfId="4" applyFont="1" applyFill="1" applyBorder="1" applyAlignment="1">
      <alignment horizontal="center" vertical="center"/>
    </xf>
    <xf numFmtId="9" fontId="33" fillId="6" borderId="106" xfId="4" applyFont="1" applyFill="1" applyBorder="1" applyAlignment="1">
      <alignment horizontal="center" vertical="center"/>
    </xf>
    <xf numFmtId="9" fontId="33" fillId="6" borderId="15" xfId="5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12" fillId="4" borderId="18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49" fillId="6" borderId="88" xfId="5" applyFont="1" applyFill="1" applyBorder="1" applyAlignment="1">
      <alignment horizontal="center"/>
    </xf>
    <xf numFmtId="0" fontId="49" fillId="6" borderId="85" xfId="5" applyFont="1" applyFill="1" applyBorder="1" applyAlignment="1">
      <alignment horizontal="center"/>
    </xf>
    <xf numFmtId="0" fontId="49" fillId="6" borderId="82" xfId="5" applyFont="1" applyFill="1" applyBorder="1" applyAlignment="1">
      <alignment horizontal="center"/>
    </xf>
    <xf numFmtId="0" fontId="49" fillId="13" borderId="14" xfId="5" applyFont="1" applyFill="1" applyBorder="1" applyAlignment="1">
      <alignment horizontal="center"/>
    </xf>
    <xf numFmtId="0" fontId="49" fillId="13" borderId="15" xfId="5" applyFont="1" applyFill="1" applyBorder="1" applyAlignment="1">
      <alignment horizontal="center"/>
    </xf>
    <xf numFmtId="9" fontId="49" fillId="6" borderId="110" xfId="9" applyFont="1" applyFill="1" applyBorder="1" applyAlignment="1">
      <alignment horizontal="center"/>
    </xf>
    <xf numFmtId="9" fontId="49" fillId="6" borderId="111" xfId="9" applyFont="1" applyFill="1" applyBorder="1" applyAlignment="1">
      <alignment horizontal="center"/>
    </xf>
    <xf numFmtId="10" fontId="49" fillId="6" borderId="111" xfId="9" applyNumberFormat="1" applyFont="1" applyFill="1" applyBorder="1" applyAlignment="1">
      <alignment horizontal="center"/>
    </xf>
    <xf numFmtId="170" fontId="49" fillId="6" borderId="112" xfId="9" applyNumberFormat="1" applyFont="1" applyFill="1" applyBorder="1" applyAlignment="1">
      <alignment horizontal="center"/>
    </xf>
    <xf numFmtId="0" fontId="49" fillId="13" borderId="13" xfId="5" applyFont="1" applyFill="1" applyBorder="1" applyAlignment="1">
      <alignment horizontal="center"/>
    </xf>
    <xf numFmtId="164" fontId="62" fillId="6" borderId="88" xfId="3" applyFont="1" applyFill="1" applyBorder="1" applyAlignment="1">
      <alignment horizontal="center"/>
    </xf>
    <xf numFmtId="164" fontId="62" fillId="6" borderId="85" xfId="3" applyFont="1" applyFill="1" applyBorder="1" applyAlignment="1">
      <alignment horizontal="center"/>
    </xf>
    <xf numFmtId="164" fontId="62" fillId="6" borderId="82" xfId="3" applyFont="1" applyFill="1" applyBorder="1" applyAlignment="1">
      <alignment horizontal="center"/>
    </xf>
    <xf numFmtId="2" fontId="0" fillId="0" borderId="27" xfId="0" applyNumberFormat="1" applyBorder="1"/>
    <xf numFmtId="0" fontId="0" fillId="0" borderId="0" xfId="0" applyAlignment="1">
      <alignment horizontal="right"/>
    </xf>
    <xf numFmtId="0" fontId="0" fillId="0" borderId="42" xfId="0" applyFill="1" applyBorder="1"/>
    <xf numFmtId="0" fontId="55" fillId="23" borderId="27" xfId="5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23" fillId="0" borderId="0" xfId="0" applyFont="1" applyFill="1" applyBorder="1"/>
    <xf numFmtId="14" fontId="23" fillId="0" borderId="0" xfId="0" applyNumberFormat="1" applyFont="1" applyFill="1" applyBorder="1"/>
    <xf numFmtId="14" fontId="0" fillId="0" borderId="0" xfId="0" applyNumberFormat="1" applyFill="1" applyBorder="1" applyAlignment="1">
      <alignment vertical="top"/>
    </xf>
    <xf numFmtId="14" fontId="0" fillId="0" borderId="0" xfId="0" applyNumberFormat="1" applyFill="1" applyBorder="1"/>
    <xf numFmtId="14" fontId="21" fillId="0" borderId="0" xfId="0" applyNumberFormat="1" applyFont="1" applyFill="1" applyBorder="1"/>
    <xf numFmtId="14" fontId="21" fillId="0" borderId="0" xfId="0" applyNumberFormat="1" applyFont="1" applyFill="1" applyBorder="1" applyAlignment="1">
      <alignment horizontal="right" vertical="top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14" fontId="28" fillId="0" borderId="0" xfId="0" applyNumberFormat="1" applyFont="1" applyFill="1" applyBorder="1" applyAlignment="1">
      <alignment vertical="top"/>
    </xf>
    <xf numFmtId="14" fontId="0" fillId="0" borderId="0" xfId="0" applyNumberFormat="1" applyFill="1" applyBorder="1" applyAlignment="1">
      <alignment horizontal="right"/>
    </xf>
    <xf numFmtId="14" fontId="29" fillId="0" borderId="0" xfId="0" applyNumberFormat="1" applyFont="1" applyFill="1" applyBorder="1"/>
    <xf numFmtId="14" fontId="11" fillId="0" borderId="0" xfId="0" applyNumberFormat="1" applyFont="1" applyFill="1" applyBorder="1"/>
    <xf numFmtId="0" fontId="23" fillId="0" borderId="0" xfId="0" applyFont="1" applyFill="1" applyBorder="1" applyAlignment="1">
      <alignment vertical="top"/>
    </xf>
    <xf numFmtId="14" fontId="27" fillId="0" borderId="0" xfId="0" applyNumberFormat="1" applyFont="1" applyFill="1" applyBorder="1"/>
    <xf numFmtId="0" fontId="23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14" fontId="0" fillId="0" borderId="0" xfId="0" applyNumberFormat="1" applyFill="1" applyBorder="1" applyAlignment="1">
      <alignment horizontal="right" vertical="top"/>
    </xf>
    <xf numFmtId="0" fontId="30" fillId="0" borderId="0" xfId="0" applyFont="1" applyFill="1" applyBorder="1" applyAlignment="1">
      <alignment horizontal="left"/>
    </xf>
    <xf numFmtId="0" fontId="30" fillId="0" borderId="0" xfId="0" applyFont="1" applyFill="1" applyBorder="1"/>
    <xf numFmtId="0" fontId="30" fillId="0" borderId="0" xfId="0" applyFont="1" applyFill="1" applyBorder="1" applyAlignment="1">
      <alignment horizontal="center"/>
    </xf>
    <xf numFmtId="14" fontId="30" fillId="0" borderId="0" xfId="0" applyNumberFormat="1" applyFont="1" applyFill="1" applyBorder="1"/>
    <xf numFmtId="0" fontId="31" fillId="0" borderId="0" xfId="0" applyFont="1" applyFill="1" applyBorder="1"/>
    <xf numFmtId="0" fontId="31" fillId="0" borderId="0" xfId="0" applyFont="1" applyFill="1" applyBorder="1" applyAlignment="1">
      <alignment horizontal="center"/>
    </xf>
    <xf numFmtId="0" fontId="32" fillId="0" borderId="0" xfId="0" applyFont="1" applyFill="1" applyBorder="1"/>
    <xf numFmtId="14" fontId="30" fillId="0" borderId="0" xfId="0" applyNumberFormat="1" applyFont="1" applyFill="1" applyBorder="1" applyAlignment="1">
      <alignment horizontal="right" vertical="top"/>
    </xf>
    <xf numFmtId="0" fontId="25" fillId="19" borderId="113" xfId="5" applyFont="1" applyFill="1" applyBorder="1" applyAlignment="1">
      <alignment horizontal="center" vertical="center"/>
    </xf>
    <xf numFmtId="164" fontId="33" fillId="0" borderId="69" xfId="2" applyNumberFormat="1" applyFont="1" applyBorder="1" applyAlignment="1">
      <alignment horizontal="center" vertical="center"/>
    </xf>
    <xf numFmtId="164" fontId="33" fillId="0" borderId="109" xfId="2" applyNumberFormat="1" applyFont="1" applyBorder="1" applyAlignment="1">
      <alignment horizontal="center" vertical="center"/>
    </xf>
    <xf numFmtId="164" fontId="33" fillId="0" borderId="68" xfId="2" applyNumberFormat="1" applyFont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25" fillId="12" borderId="27" xfId="5" applyFont="1" applyFill="1" applyBorder="1" applyAlignment="1">
      <alignment horizontal="center" vertical="center"/>
    </xf>
    <xf numFmtId="44" fontId="0" fillId="3" borderId="64" xfId="7" applyFont="1" applyFill="1" applyBorder="1"/>
    <xf numFmtId="44" fontId="0" fillId="3" borderId="61" xfId="7" applyFont="1" applyFill="1" applyBorder="1"/>
    <xf numFmtId="44" fontId="0" fillId="3" borderId="58" xfId="7" applyFont="1" applyFill="1" applyBorder="1"/>
    <xf numFmtId="0" fontId="33" fillId="0" borderId="0" xfId="5" applyFill="1"/>
    <xf numFmtId="0" fontId="12" fillId="4" borderId="2" xfId="0" applyFont="1" applyFill="1" applyBorder="1" applyAlignment="1">
      <alignment horizontal="right"/>
    </xf>
    <xf numFmtId="0" fontId="26" fillId="4" borderId="0" xfId="0" applyFont="1" applyFill="1" applyAlignment="1">
      <alignment horizontal="center" vertical="center"/>
    </xf>
    <xf numFmtId="0" fontId="0" fillId="4" borderId="0" xfId="0" applyFill="1"/>
    <xf numFmtId="0" fontId="0" fillId="4" borderId="16" xfId="0" applyFill="1" applyBorder="1"/>
    <xf numFmtId="0" fontId="0" fillId="4" borderId="27" xfId="0" applyFill="1" applyBorder="1" applyAlignment="1">
      <alignment horizontal="center"/>
    </xf>
    <xf numFmtId="0" fontId="11" fillId="4" borderId="20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38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30" fillId="4" borderId="12" xfId="0" applyFont="1" applyFill="1" applyBorder="1" applyAlignment="1">
      <alignment horizontal="center" vertical="center"/>
    </xf>
    <xf numFmtId="0" fontId="28" fillId="4" borderId="12" xfId="0" applyFont="1" applyFill="1" applyBorder="1" applyAlignment="1">
      <alignment horizontal="center" vertical="center"/>
    </xf>
    <xf numFmtId="0" fontId="72" fillId="4" borderId="12" xfId="0" applyFont="1" applyFill="1" applyBorder="1" applyAlignment="1">
      <alignment horizontal="center" vertical="center"/>
    </xf>
    <xf numFmtId="0" fontId="0" fillId="4" borderId="38" xfId="0" applyFill="1" applyBorder="1" applyAlignment="1"/>
    <xf numFmtId="0" fontId="0" fillId="4" borderId="44" xfId="0" applyFill="1" applyBorder="1" applyAlignment="1"/>
    <xf numFmtId="0" fontId="0" fillId="4" borderId="114" xfId="0" applyFill="1" applyBorder="1" applyAlignment="1"/>
    <xf numFmtId="0" fontId="0" fillId="4" borderId="0" xfId="0" applyFill="1" applyBorder="1" applyAlignment="1"/>
    <xf numFmtId="0" fontId="0" fillId="4" borderId="115" xfId="0" applyFill="1" applyBorder="1" applyAlignment="1"/>
    <xf numFmtId="0" fontId="0" fillId="4" borderId="116" xfId="0" applyFill="1" applyBorder="1" applyAlignment="1"/>
    <xf numFmtId="0" fontId="0" fillId="4" borderId="117" xfId="0" applyFill="1" applyBorder="1" applyAlignment="1"/>
    <xf numFmtId="0" fontId="0" fillId="4" borderId="118" xfId="0" applyFill="1" applyBorder="1" applyAlignment="1"/>
    <xf numFmtId="0" fontId="0" fillId="4" borderId="119" xfId="0" applyFill="1" applyBorder="1" applyAlignment="1"/>
    <xf numFmtId="0" fontId="0" fillId="4" borderId="120" xfId="0" applyFill="1" applyBorder="1" applyAlignment="1"/>
    <xf numFmtId="0" fontId="0" fillId="4" borderId="121" xfId="0" applyFill="1" applyBorder="1" applyAlignment="1"/>
    <xf numFmtId="0" fontId="0" fillId="4" borderId="122" xfId="0" applyFill="1" applyBorder="1" applyAlignment="1"/>
    <xf numFmtId="0" fontId="0" fillId="4" borderId="123" xfId="0" applyFill="1" applyBorder="1" applyAlignment="1"/>
    <xf numFmtId="0" fontId="0" fillId="4" borderId="124" xfId="0" applyFill="1" applyBorder="1" applyAlignment="1"/>
    <xf numFmtId="0" fontId="0" fillId="4" borderId="125" xfId="0" applyFill="1" applyBorder="1" applyAlignment="1"/>
    <xf numFmtId="0" fontId="0" fillId="4" borderId="126" xfId="0" applyFill="1" applyBorder="1" applyAlignment="1"/>
    <xf numFmtId="0" fontId="0" fillId="4" borderId="127" xfId="0" applyFill="1" applyBorder="1" applyAlignment="1"/>
    <xf numFmtId="0" fontId="0" fillId="4" borderId="128" xfId="0" applyFill="1" applyBorder="1" applyAlignment="1"/>
    <xf numFmtId="0" fontId="0" fillId="4" borderId="129" xfId="0" applyFill="1" applyBorder="1" applyAlignment="1"/>
    <xf numFmtId="0" fontId="0" fillId="4" borderId="130" xfId="0" applyFill="1" applyBorder="1" applyAlignment="1"/>
    <xf numFmtId="0" fontId="0" fillId="4" borderId="131" xfId="0" applyFill="1" applyBorder="1" applyAlignment="1"/>
    <xf numFmtId="0" fontId="0" fillId="4" borderId="132" xfId="0" applyFill="1" applyBorder="1" applyAlignment="1"/>
    <xf numFmtId="0" fontId="0" fillId="4" borderId="133" xfId="0" applyFill="1" applyBorder="1" applyAlignment="1"/>
    <xf numFmtId="0" fontId="0" fillId="4" borderId="134" xfId="0" applyFill="1" applyBorder="1" applyAlignment="1"/>
    <xf numFmtId="0" fontId="0" fillId="4" borderId="135" xfId="0" applyFill="1" applyBorder="1"/>
    <xf numFmtId="0" fontId="0" fillId="4" borderId="136" xfId="0" applyFill="1" applyBorder="1" applyAlignment="1"/>
    <xf numFmtId="0" fontId="0" fillId="4" borderId="137" xfId="0" applyFill="1" applyBorder="1" applyAlignment="1"/>
    <xf numFmtId="0" fontId="0" fillId="4" borderId="3" xfId="0" applyFill="1" applyBorder="1"/>
    <xf numFmtId="0" fontId="6" fillId="4" borderId="4" xfId="1" applyFont="1" applyFill="1" applyBorder="1" applyAlignment="1">
      <alignment horizontal="center"/>
    </xf>
    <xf numFmtId="0" fontId="0" fillId="4" borderId="5" xfId="0" applyFill="1" applyBorder="1"/>
    <xf numFmtId="0" fontId="7" fillId="4" borderId="17" xfId="1" applyFont="1" applyFill="1" applyBorder="1" applyAlignment="1">
      <alignment horizontal="center" vertical="center"/>
    </xf>
    <xf numFmtId="0" fontId="13" fillId="4" borderId="17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14" fillId="4" borderId="17" xfId="1" applyFont="1" applyFill="1" applyBorder="1" applyAlignment="1">
      <alignment horizontal="center"/>
    </xf>
    <xf numFmtId="0" fontId="1" fillId="4" borderId="17" xfId="0" applyFont="1" applyFill="1" applyBorder="1"/>
    <xf numFmtId="0" fontId="0" fillId="4" borderId="1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39" xfId="0" applyFill="1" applyBorder="1"/>
    <xf numFmtId="0" fontId="0" fillId="4" borderId="140" xfId="0" applyFill="1" applyBorder="1" applyAlignment="1"/>
    <xf numFmtId="0" fontId="0" fillId="4" borderId="141" xfId="0" applyFill="1" applyBorder="1" applyAlignment="1"/>
    <xf numFmtId="0" fontId="0" fillId="4" borderId="143" xfId="0" applyFill="1" applyBorder="1" applyAlignment="1"/>
    <xf numFmtId="0" fontId="0" fillId="4" borderId="144" xfId="0" applyFill="1" applyBorder="1" applyAlignment="1"/>
    <xf numFmtId="0" fontId="0" fillId="4" borderId="145" xfId="0" applyFill="1" applyBorder="1" applyAlignment="1"/>
    <xf numFmtId="0" fontId="6" fillId="4" borderId="146" xfId="1" applyFont="1" applyFill="1" applyBorder="1" applyAlignment="1">
      <alignment horizontal="center" vertical="center"/>
    </xf>
    <xf numFmtId="0" fontId="0" fillId="4" borderId="147" xfId="0" applyFill="1" applyBorder="1" applyAlignment="1"/>
    <xf numFmtId="0" fontId="0" fillId="4" borderId="148" xfId="0" applyFill="1" applyBorder="1" applyAlignment="1"/>
    <xf numFmtId="0" fontId="0" fillId="4" borderId="149" xfId="0" applyFill="1" applyBorder="1" applyAlignment="1"/>
    <xf numFmtId="0" fontId="0" fillId="4" borderId="0" xfId="0" applyFill="1" applyAlignment="1">
      <alignment textRotation="45"/>
    </xf>
    <xf numFmtId="0" fontId="0" fillId="4" borderId="27" xfId="0" applyFill="1" applyBorder="1" applyAlignment="1">
      <alignment textRotation="45"/>
    </xf>
    <xf numFmtId="0" fontId="0" fillId="4" borderId="0" xfId="0" applyFill="1" applyAlignment="1">
      <alignment textRotation="135"/>
    </xf>
    <xf numFmtId="0" fontId="0" fillId="4" borderId="27" xfId="0" applyFill="1" applyBorder="1" applyAlignment="1">
      <alignment textRotation="135"/>
    </xf>
    <xf numFmtId="0" fontId="0" fillId="4" borderId="0" xfId="0" applyFill="1" applyAlignment="1">
      <alignment textRotation="255"/>
    </xf>
    <xf numFmtId="0" fontId="0" fillId="4" borderId="27" xfId="0" applyFill="1" applyBorder="1" applyAlignment="1">
      <alignment textRotation="255"/>
    </xf>
    <xf numFmtId="0" fontId="0" fillId="4" borderId="0" xfId="0" applyFill="1" applyAlignment="1">
      <alignment horizontal="center" textRotation="90"/>
    </xf>
    <xf numFmtId="0" fontId="0" fillId="4" borderId="27" xfId="0" applyFill="1" applyBorder="1" applyAlignment="1">
      <alignment horizontal="center" textRotation="90"/>
    </xf>
    <xf numFmtId="0" fontId="0" fillId="4" borderId="0" xfId="0" applyFill="1" applyAlignment="1">
      <alignment horizontal="center" textRotation="180"/>
    </xf>
    <xf numFmtId="0" fontId="0" fillId="4" borderId="27" xfId="0" applyFill="1" applyBorder="1" applyAlignment="1">
      <alignment horizontal="center" textRotation="180"/>
    </xf>
    <xf numFmtId="0" fontId="0" fillId="11" borderId="62" xfId="7" applyNumberFormat="1" applyFont="1" applyFill="1" applyBorder="1" applyAlignment="1">
      <alignment horizontal="center"/>
    </xf>
    <xf numFmtId="0" fontId="0" fillId="11" borderId="59" xfId="7" applyNumberFormat="1" applyFont="1" applyFill="1" applyBorder="1" applyAlignment="1">
      <alignment horizontal="center"/>
    </xf>
    <xf numFmtId="0" fontId="0" fillId="11" borderId="56" xfId="7" applyNumberFormat="1" applyFont="1" applyFill="1" applyBorder="1" applyAlignment="1">
      <alignment horizontal="center"/>
    </xf>
    <xf numFmtId="0" fontId="18" fillId="0" borderId="0" xfId="12" applyFont="1" applyFill="1" applyBorder="1" applyAlignment="1">
      <alignment horizontal="center" vertical="center"/>
    </xf>
    <xf numFmtId="0" fontId="16" fillId="0" borderId="0" xfId="12" applyFont="1" applyFill="1" applyBorder="1" applyAlignment="1">
      <alignment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54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0" fillId="4" borderId="151" xfId="0" applyFill="1" applyBorder="1" applyAlignment="1">
      <alignment horizontal="center" vertical="center"/>
    </xf>
    <xf numFmtId="0" fontId="24" fillId="4" borderId="37" xfId="0" applyFont="1" applyFill="1" applyBorder="1" applyAlignment="1">
      <alignment horizontal="center" vertical="center"/>
    </xf>
    <xf numFmtId="0" fontId="78" fillId="4" borderId="32" xfId="0" applyFont="1" applyFill="1" applyBorder="1" applyAlignment="1">
      <alignment horizontal="center" vertical="center"/>
    </xf>
    <xf numFmtId="0" fontId="79" fillId="4" borderId="32" xfId="0" applyFont="1" applyFill="1" applyBorder="1" applyAlignment="1">
      <alignment horizontal="center" vertical="center"/>
    </xf>
    <xf numFmtId="0" fontId="80" fillId="4" borderId="32" xfId="0" applyFont="1" applyFill="1" applyBorder="1" applyAlignment="1">
      <alignment horizontal="center" vertical="center"/>
    </xf>
    <xf numFmtId="0" fontId="81" fillId="4" borderId="32" xfId="0" applyFont="1" applyFill="1" applyBorder="1" applyAlignment="1">
      <alignment horizontal="center" vertical="center"/>
    </xf>
    <xf numFmtId="0" fontId="65" fillId="4" borderId="32" xfId="0" applyFont="1" applyFill="1" applyBorder="1" applyAlignment="1">
      <alignment horizontal="center" vertical="center" textRotation="255"/>
    </xf>
    <xf numFmtId="0" fontId="0" fillId="9" borderId="19" xfId="0" applyFill="1" applyBorder="1" applyAlignment="1">
      <alignment horizontal="center" vertical="center"/>
    </xf>
    <xf numFmtId="0" fontId="0" fillId="4" borderId="142" xfId="0" applyFill="1" applyBorder="1" applyAlignment="1">
      <alignment horizontal="center" vertical="center"/>
    </xf>
    <xf numFmtId="0" fontId="76" fillId="4" borderId="31" xfId="0" applyFont="1" applyFill="1" applyBorder="1" applyAlignment="1">
      <alignment horizontal="center" vertical="center"/>
    </xf>
    <xf numFmtId="0" fontId="82" fillId="4" borderId="27" xfId="0" applyFont="1" applyFill="1" applyBorder="1" applyAlignment="1">
      <alignment horizontal="center" vertical="center"/>
    </xf>
    <xf numFmtId="0" fontId="83" fillId="4" borderId="27" xfId="0" applyFont="1" applyFill="1" applyBorder="1" applyAlignment="1">
      <alignment horizontal="center" vertical="center"/>
    </xf>
    <xf numFmtId="0" fontId="84" fillId="4" borderId="27" xfId="0" applyFont="1" applyFill="1" applyBorder="1" applyAlignment="1">
      <alignment horizontal="center" vertical="center"/>
    </xf>
    <xf numFmtId="0" fontId="85" fillId="4" borderId="27" xfId="0" applyFont="1" applyFill="1" applyBorder="1" applyAlignment="1">
      <alignment horizontal="center" vertical="center"/>
    </xf>
    <xf numFmtId="0" fontId="86" fillId="4" borderId="27" xfId="0" applyFont="1" applyFill="1" applyBorder="1" applyAlignment="1">
      <alignment horizontal="center" vertical="center" textRotation="255"/>
    </xf>
    <xf numFmtId="0" fontId="0" fillId="10" borderId="21" xfId="0" applyFill="1" applyBorder="1" applyAlignment="1">
      <alignment horizontal="center" vertical="center"/>
    </xf>
    <xf numFmtId="0" fontId="75" fillId="4" borderId="31" xfId="0" applyFont="1" applyFill="1" applyBorder="1" applyAlignment="1">
      <alignment horizontal="center" vertical="center"/>
    </xf>
    <xf numFmtId="0" fontId="87" fillId="4" borderId="27" xfId="0" applyFont="1" applyFill="1" applyBorder="1" applyAlignment="1">
      <alignment horizontal="center" vertical="center"/>
    </xf>
    <xf numFmtId="0" fontId="88" fillId="4" borderId="27" xfId="0" applyFont="1" applyFill="1" applyBorder="1" applyAlignment="1">
      <alignment horizontal="center" vertical="center"/>
    </xf>
    <xf numFmtId="0" fontId="89" fillId="4" borderId="27" xfId="0" applyFont="1" applyFill="1" applyBorder="1" applyAlignment="1">
      <alignment horizontal="center" vertical="center"/>
    </xf>
    <xf numFmtId="0" fontId="90" fillId="4" borderId="27" xfId="0" applyFont="1" applyFill="1" applyBorder="1" applyAlignment="1">
      <alignment horizontal="center" vertical="center"/>
    </xf>
    <xf numFmtId="0" fontId="91" fillId="4" borderId="27" xfId="0" applyFont="1" applyFill="1" applyBorder="1" applyAlignment="1">
      <alignment horizontal="center" vertical="center" textRotation="255"/>
    </xf>
    <xf numFmtId="0" fontId="0" fillId="8" borderId="21" xfId="0" applyFill="1" applyBorder="1" applyAlignment="1">
      <alignment horizontal="center" vertical="center"/>
    </xf>
    <xf numFmtId="0" fontId="73" fillId="4" borderId="31" xfId="0" applyFont="1" applyFill="1" applyBorder="1" applyAlignment="1">
      <alignment horizontal="center" vertical="center"/>
    </xf>
    <xf numFmtId="0" fontId="92" fillId="4" borderId="27" xfId="0" applyFont="1" applyFill="1" applyBorder="1" applyAlignment="1">
      <alignment horizontal="center" vertical="center"/>
    </xf>
    <xf numFmtId="0" fontId="93" fillId="4" borderId="27" xfId="0" applyFont="1" applyFill="1" applyBorder="1" applyAlignment="1">
      <alignment horizontal="center" vertical="center"/>
    </xf>
    <xf numFmtId="0" fontId="94" fillId="4" borderId="27" xfId="0" applyFont="1" applyFill="1" applyBorder="1" applyAlignment="1">
      <alignment horizontal="center" vertical="center"/>
    </xf>
    <xf numFmtId="0" fontId="95" fillId="4" borderId="27" xfId="0" applyFont="1" applyFill="1" applyBorder="1" applyAlignment="1">
      <alignment horizontal="center" vertical="center"/>
    </xf>
    <xf numFmtId="0" fontId="96" fillId="4" borderId="27" xfId="0" applyFont="1" applyFill="1" applyBorder="1" applyAlignment="1">
      <alignment horizontal="center" vertical="center" textRotation="255"/>
    </xf>
    <xf numFmtId="0" fontId="0" fillId="24" borderId="21" xfId="0" applyFill="1" applyBorder="1" applyAlignment="1">
      <alignment horizontal="center" vertical="center"/>
    </xf>
    <xf numFmtId="0" fontId="97" fillId="4" borderId="31" xfId="0" applyFont="1" applyFill="1" applyBorder="1" applyAlignment="1">
      <alignment horizontal="center" vertical="center"/>
    </xf>
    <xf numFmtId="0" fontId="98" fillId="4" borderId="27" xfId="0" applyFont="1" applyFill="1" applyBorder="1" applyAlignment="1">
      <alignment horizontal="center" vertical="center"/>
    </xf>
    <xf numFmtId="0" fontId="99" fillId="4" borderId="27" xfId="0" applyFont="1" applyFill="1" applyBorder="1" applyAlignment="1">
      <alignment horizontal="center" vertical="center"/>
    </xf>
    <xf numFmtId="0" fontId="100" fillId="4" borderId="27" xfId="0" applyFont="1" applyFill="1" applyBorder="1" applyAlignment="1">
      <alignment horizontal="center" vertical="center"/>
    </xf>
    <xf numFmtId="0" fontId="101" fillId="4" borderId="27" xfId="0" applyFont="1" applyFill="1" applyBorder="1" applyAlignment="1">
      <alignment horizontal="center" vertical="center"/>
    </xf>
    <xf numFmtId="0" fontId="102" fillId="4" borderId="27" xfId="0" applyFont="1" applyFill="1" applyBorder="1" applyAlignment="1">
      <alignment horizontal="center" vertical="center" textRotation="255"/>
    </xf>
    <xf numFmtId="0" fontId="0" fillId="25" borderId="21" xfId="0" applyFill="1" applyBorder="1" applyAlignment="1">
      <alignment horizontal="center" vertical="center"/>
    </xf>
    <xf numFmtId="0" fontId="103" fillId="4" borderId="31" xfId="0" applyFont="1" applyFill="1" applyBorder="1" applyAlignment="1">
      <alignment horizontal="center" vertical="center"/>
    </xf>
    <xf numFmtId="0" fontId="104" fillId="4" borderId="27" xfId="0" applyFont="1" applyFill="1" applyBorder="1" applyAlignment="1">
      <alignment horizontal="center" vertical="center"/>
    </xf>
    <xf numFmtId="0" fontId="105" fillId="4" borderId="27" xfId="0" applyFont="1" applyFill="1" applyBorder="1" applyAlignment="1">
      <alignment horizontal="center" vertical="center"/>
    </xf>
    <xf numFmtId="0" fontId="106" fillId="4" borderId="27" xfId="0" applyFont="1" applyFill="1" applyBorder="1" applyAlignment="1">
      <alignment horizontal="center" vertical="center"/>
    </xf>
    <xf numFmtId="0" fontId="107" fillId="4" borderId="27" xfId="0" applyFont="1" applyFill="1" applyBorder="1" applyAlignment="1">
      <alignment horizontal="center" vertical="center"/>
    </xf>
    <xf numFmtId="0" fontId="108" fillId="4" borderId="27" xfId="0" applyFont="1" applyFill="1" applyBorder="1" applyAlignment="1">
      <alignment horizontal="center" vertical="center" textRotation="255"/>
    </xf>
    <xf numFmtId="0" fontId="0" fillId="26" borderId="21" xfId="0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30" fillId="4" borderId="27" xfId="0" applyFont="1" applyFill="1" applyBorder="1" applyAlignment="1">
      <alignment horizontal="center" vertical="center"/>
    </xf>
    <xf numFmtId="0" fontId="28" fillId="4" borderId="27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109" fillId="4" borderId="27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 textRotation="255"/>
    </xf>
    <xf numFmtId="0" fontId="21" fillId="5" borderId="21" xfId="0" applyFont="1" applyFill="1" applyBorder="1" applyAlignment="1">
      <alignment horizontal="center" vertical="center"/>
    </xf>
    <xf numFmtId="0" fontId="110" fillId="4" borderId="31" xfId="0" applyFont="1" applyFill="1" applyBorder="1" applyAlignment="1">
      <alignment horizontal="center" vertical="center"/>
    </xf>
    <xf numFmtId="0" fontId="111" fillId="4" borderId="27" xfId="0" applyFont="1" applyFill="1" applyBorder="1" applyAlignment="1">
      <alignment horizontal="center" vertical="center"/>
    </xf>
    <xf numFmtId="0" fontId="112" fillId="4" borderId="27" xfId="0" applyFont="1" applyFill="1" applyBorder="1" applyAlignment="1">
      <alignment horizontal="center" vertical="center"/>
    </xf>
    <xf numFmtId="0" fontId="113" fillId="4" borderId="27" xfId="0" applyFont="1" applyFill="1" applyBorder="1" applyAlignment="1">
      <alignment horizontal="center" vertical="center"/>
    </xf>
    <xf numFmtId="0" fontId="114" fillId="4" borderId="27" xfId="0" applyFont="1" applyFill="1" applyBorder="1" applyAlignment="1">
      <alignment horizontal="center" vertical="center"/>
    </xf>
    <xf numFmtId="0" fontId="115" fillId="4" borderId="27" xfId="0" applyFont="1" applyFill="1" applyBorder="1" applyAlignment="1">
      <alignment horizontal="center" vertical="center" textRotation="255"/>
    </xf>
    <xf numFmtId="0" fontId="0" fillId="27" borderId="21" xfId="0" applyFill="1" applyBorder="1" applyAlignment="1">
      <alignment horizontal="center" vertical="center"/>
    </xf>
    <xf numFmtId="0" fontId="64" fillId="5" borderId="31" xfId="0" applyFont="1" applyFill="1" applyBorder="1" applyAlignment="1">
      <alignment horizontal="center" vertical="center"/>
    </xf>
    <xf numFmtId="0" fontId="116" fillId="5" borderId="27" xfId="0" applyFont="1" applyFill="1" applyBorder="1" applyAlignment="1">
      <alignment horizontal="center" vertical="center"/>
    </xf>
    <xf numFmtId="0" fontId="117" fillId="5" borderId="27" xfId="0" applyFont="1" applyFill="1" applyBorder="1" applyAlignment="1">
      <alignment horizontal="center" vertical="center"/>
    </xf>
    <xf numFmtId="0" fontId="118" fillId="5" borderId="27" xfId="0" applyFont="1" applyFill="1" applyBorder="1" applyAlignment="1">
      <alignment horizontal="center" vertical="center"/>
    </xf>
    <xf numFmtId="0" fontId="119" fillId="5" borderId="27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 textRotation="255"/>
    </xf>
    <xf numFmtId="0" fontId="0" fillId="4" borderId="21" xfId="0" applyFill="1" applyBorder="1" applyAlignment="1">
      <alignment horizontal="center" vertical="center"/>
    </xf>
    <xf numFmtId="0" fontId="120" fillId="4" borderId="31" xfId="0" applyFont="1" applyFill="1" applyBorder="1" applyAlignment="1">
      <alignment horizontal="center" vertical="center"/>
    </xf>
    <xf numFmtId="0" fontId="121" fillId="4" borderId="27" xfId="0" applyFont="1" applyFill="1" applyBorder="1" applyAlignment="1">
      <alignment horizontal="center" vertical="center"/>
    </xf>
    <xf numFmtId="0" fontId="122" fillId="4" borderId="27" xfId="0" applyFont="1" applyFill="1" applyBorder="1" applyAlignment="1">
      <alignment horizontal="center" vertical="center"/>
    </xf>
    <xf numFmtId="0" fontId="123" fillId="4" borderId="27" xfId="0" applyFont="1" applyFill="1" applyBorder="1" applyAlignment="1">
      <alignment horizontal="center" vertical="center"/>
    </xf>
    <xf numFmtId="0" fontId="124" fillId="4" borderId="27" xfId="0" applyFont="1" applyFill="1" applyBorder="1" applyAlignment="1">
      <alignment horizontal="center" vertical="center"/>
    </xf>
    <xf numFmtId="0" fontId="125" fillId="4" borderId="27" xfId="0" applyFont="1" applyFill="1" applyBorder="1" applyAlignment="1">
      <alignment horizontal="center" vertical="center" textRotation="255"/>
    </xf>
    <xf numFmtId="0" fontId="0" fillId="28" borderId="21" xfId="0" applyFill="1" applyBorder="1" applyAlignment="1">
      <alignment horizontal="center" vertical="center"/>
    </xf>
    <xf numFmtId="0" fontId="0" fillId="4" borderId="153" xfId="0" applyFill="1" applyBorder="1" applyAlignment="1">
      <alignment horizontal="center" vertical="center"/>
    </xf>
    <xf numFmtId="0" fontId="126" fillId="4" borderId="150" xfId="0" applyFont="1" applyFill="1" applyBorder="1" applyAlignment="1">
      <alignment horizontal="center" vertical="center"/>
    </xf>
    <xf numFmtId="0" fontId="127" fillId="4" borderId="46" xfId="0" applyFont="1" applyFill="1" applyBorder="1" applyAlignment="1">
      <alignment horizontal="center" vertical="center"/>
    </xf>
    <xf numFmtId="0" fontId="128" fillId="4" borderId="46" xfId="0" applyFont="1" applyFill="1" applyBorder="1" applyAlignment="1">
      <alignment horizontal="center" vertical="center"/>
    </xf>
    <xf numFmtId="0" fontId="129" fillId="4" borderId="46" xfId="0" applyFont="1" applyFill="1" applyBorder="1" applyAlignment="1">
      <alignment horizontal="center" vertical="center"/>
    </xf>
    <xf numFmtId="0" fontId="130" fillId="4" borderId="46" xfId="0" applyFont="1" applyFill="1" applyBorder="1" applyAlignment="1">
      <alignment horizontal="center" vertical="center"/>
    </xf>
    <xf numFmtId="0" fontId="131" fillId="4" borderId="46" xfId="0" applyFont="1" applyFill="1" applyBorder="1" applyAlignment="1">
      <alignment horizontal="center" vertical="center" textRotation="255"/>
    </xf>
    <xf numFmtId="0" fontId="0" fillId="29" borderId="25" xfId="0" applyFill="1" applyBorder="1" applyAlignment="1">
      <alignment horizontal="center" vertical="center"/>
    </xf>
    <xf numFmtId="0" fontId="1" fillId="0" borderId="0" xfId="12" applyFont="1" applyFill="1" applyBorder="1" applyAlignment="1">
      <alignment horizontal="left" vertical="center"/>
    </xf>
    <xf numFmtId="0" fontId="1" fillId="0" borderId="0" xfId="12" applyFont="1" applyFill="1" applyBorder="1" applyAlignment="1">
      <alignment vertical="center"/>
    </xf>
    <xf numFmtId="0" fontId="1" fillId="0" borderId="0" xfId="12" applyFont="1" applyFill="1" applyBorder="1" applyAlignment="1">
      <alignment horizontal="center" vertical="center"/>
    </xf>
    <xf numFmtId="44" fontId="0" fillId="0" borderId="27" xfId="6" applyFont="1" applyBorder="1"/>
    <xf numFmtId="14" fontId="0" fillId="0" borderId="27" xfId="0" applyNumberFormat="1" applyBorder="1"/>
    <xf numFmtId="0" fontId="6" fillId="0" borderId="0" xfId="12" applyFont="1" applyFill="1" applyBorder="1" applyAlignment="1"/>
    <xf numFmtId="0" fontId="20" fillId="0" borderId="0" xfId="12" applyFont="1" applyFill="1" applyBorder="1" applyAlignment="1"/>
    <xf numFmtId="0" fontId="1" fillId="0" borderId="0" xfId="12" applyFont="1" applyFill="1" applyBorder="1"/>
    <xf numFmtId="0" fontId="11" fillId="3" borderId="18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/>
    </xf>
    <xf numFmtId="0" fontId="11" fillId="3" borderId="138" xfId="0" applyFont="1" applyFill="1" applyBorder="1" applyAlignment="1">
      <alignment horizontal="center"/>
    </xf>
    <xf numFmtId="0" fontId="12" fillId="0" borderId="0" xfId="12" applyFont="1" applyFill="1" applyBorder="1" applyAlignment="1"/>
    <xf numFmtId="0" fontId="15" fillId="0" borderId="0" xfId="12" applyFont="1" applyFill="1" applyBorder="1" applyAlignment="1"/>
    <xf numFmtId="0" fontId="0" fillId="4" borderId="30" xfId="0" applyFill="1" applyBorder="1" applyAlignment="1">
      <alignment horizontal="center"/>
    </xf>
    <xf numFmtId="0" fontId="0" fillId="3" borderId="152" xfId="0" applyFill="1" applyBorder="1" applyAlignment="1">
      <alignment horizontal="center"/>
    </xf>
    <xf numFmtId="0" fontId="0" fillId="3" borderId="142" xfId="0" applyFill="1" applyBorder="1" applyAlignment="1">
      <alignment horizontal="center"/>
    </xf>
    <xf numFmtId="0" fontId="12" fillId="0" borderId="0" xfId="12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14" fillId="0" borderId="0" xfId="12" applyFont="1" applyFill="1" applyBorder="1" applyAlignment="1">
      <alignment horizontal="center"/>
    </xf>
    <xf numFmtId="14" fontId="14" fillId="0" borderId="0" xfId="12" applyNumberFormat="1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55" xfId="0" applyFill="1" applyBorder="1" applyAlignment="1">
      <alignment horizontal="center"/>
    </xf>
    <xf numFmtId="0" fontId="0" fillId="3" borderId="153" xfId="0" applyFill="1" applyBorder="1" applyAlignment="1">
      <alignment horizontal="center"/>
    </xf>
    <xf numFmtId="0" fontId="64" fillId="27" borderId="1" xfId="0" applyFont="1" applyFill="1" applyBorder="1" applyAlignment="1">
      <alignment horizontal="center"/>
    </xf>
    <xf numFmtId="0" fontId="64" fillId="27" borderId="10" xfId="0" applyFont="1" applyFill="1" applyBorder="1" applyAlignment="1">
      <alignment horizontal="center"/>
    </xf>
    <xf numFmtId="44" fontId="0" fillId="4" borderId="17" xfId="6" applyFont="1" applyFill="1" applyBorder="1"/>
    <xf numFmtId="0" fontId="11" fillId="4" borderId="16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44" fontId="0" fillId="3" borderId="10" xfId="6" applyFont="1" applyFill="1" applyBorder="1"/>
    <xf numFmtId="0" fontId="0" fillId="9" borderId="27" xfId="0" applyFill="1" applyBorder="1"/>
    <xf numFmtId="0" fontId="0" fillId="31" borderId="27" xfId="0" applyFill="1" applyBorder="1"/>
    <xf numFmtId="0" fontId="0" fillId="26" borderId="27" xfId="0" applyFill="1" applyBorder="1"/>
    <xf numFmtId="0" fontId="0" fillId="30" borderId="27" xfId="0" applyFill="1" applyBorder="1"/>
    <xf numFmtId="0" fontId="0" fillId="5" borderId="156" xfId="0" applyFill="1" applyBorder="1"/>
    <xf numFmtId="0" fontId="0" fillId="5" borderId="157" xfId="0" applyFill="1" applyBorder="1"/>
    <xf numFmtId="0" fontId="0" fillId="5" borderId="158" xfId="0" applyFill="1" applyBorder="1"/>
    <xf numFmtId="0" fontId="0" fillId="5" borderId="159" xfId="0" applyFill="1" applyBorder="1"/>
    <xf numFmtId="0" fontId="0" fillId="5" borderId="160" xfId="0" applyFill="1" applyBorder="1"/>
    <xf numFmtId="0" fontId="0" fillId="5" borderId="161" xfId="0" applyFill="1" applyBorder="1"/>
    <xf numFmtId="0" fontId="21" fillId="30" borderId="27" xfId="0" applyFont="1" applyFill="1" applyBorder="1"/>
    <xf numFmtId="0" fontId="0" fillId="10" borderId="27" xfId="0" applyFill="1" applyBorder="1"/>
    <xf numFmtId="0" fontId="21" fillId="9" borderId="27" xfId="0" applyFont="1" applyFill="1" applyBorder="1"/>
    <xf numFmtId="0" fontId="0" fillId="24" borderId="27" xfId="0" applyFill="1" applyBorder="1"/>
    <xf numFmtId="0" fontId="6" fillId="0" borderId="0" xfId="12" applyFont="1" applyFill="1" applyBorder="1" applyAlignment="1">
      <alignment horizontal="center" vertical="center"/>
    </xf>
    <xf numFmtId="0" fontId="14" fillId="0" borderId="0" xfId="12" applyFont="1" applyFill="1" applyBorder="1" applyAlignment="1"/>
    <xf numFmtId="167" fontId="0" fillId="4" borderId="27" xfId="0" applyNumberFormat="1" applyFill="1" applyBorder="1"/>
    <xf numFmtId="44" fontId="0" fillId="4" borderId="27" xfId="0" applyNumberFormat="1" applyFill="1" applyBorder="1"/>
    <xf numFmtId="44" fontId="0" fillId="3" borderId="27" xfId="0" applyNumberFormat="1" applyFill="1" applyBorder="1"/>
    <xf numFmtId="44" fontId="0" fillId="4" borderId="63" xfId="7" applyNumberFormat="1" applyFont="1" applyFill="1" applyBorder="1"/>
    <xf numFmtId="44" fontId="0" fillId="4" borderId="62" xfId="7" applyNumberFormat="1" applyFont="1" applyFill="1" applyBorder="1"/>
    <xf numFmtId="44" fontId="0" fillId="4" borderId="60" xfId="7" applyNumberFormat="1" applyFont="1" applyFill="1" applyBorder="1"/>
    <xf numFmtId="44" fontId="0" fillId="4" borderId="59" xfId="7" applyNumberFormat="1" applyFont="1" applyFill="1" applyBorder="1"/>
    <xf numFmtId="0" fontId="1" fillId="0" borderId="0" xfId="12" applyFont="1" applyFill="1" applyBorder="1" applyAlignment="1"/>
    <xf numFmtId="0" fontId="5" fillId="0" borderId="0" xfId="12" applyFont="1" applyFill="1" applyBorder="1" applyAlignment="1">
      <alignment horizontal="center" vertical="center"/>
    </xf>
    <xf numFmtId="0" fontId="4" fillId="0" borderId="0" xfId="12" applyFont="1" applyFill="1" applyBorder="1" applyAlignment="1">
      <alignment vertical="center"/>
    </xf>
    <xf numFmtId="0" fontId="8" fillId="0" borderId="0" xfId="12" applyFont="1" applyFill="1" applyBorder="1" applyAlignment="1">
      <alignment horizontal="center" vertical="center"/>
    </xf>
    <xf numFmtId="0" fontId="7" fillId="0" borderId="0" xfId="12" applyNumberFormat="1" applyFont="1" applyFill="1" applyBorder="1" applyAlignment="1">
      <alignment horizontal="center" vertical="center"/>
    </xf>
    <xf numFmtId="44" fontId="0" fillId="4" borderId="57" xfId="7" applyNumberFormat="1" applyFont="1" applyFill="1" applyBorder="1"/>
    <xf numFmtId="44" fontId="0" fillId="4" borderId="56" xfId="7" applyNumberFormat="1" applyFont="1" applyFill="1" applyBorder="1"/>
    <xf numFmtId="167" fontId="33" fillId="4" borderId="76" xfId="5" applyNumberFormat="1" applyFill="1" applyBorder="1" applyAlignment="1">
      <alignment horizontal="left" vertical="center"/>
    </xf>
    <xf numFmtId="167" fontId="33" fillId="4" borderId="73" xfId="5" applyNumberFormat="1" applyFill="1" applyBorder="1" applyAlignment="1">
      <alignment horizontal="left" vertical="center"/>
    </xf>
    <xf numFmtId="167" fontId="33" fillId="4" borderId="70" xfId="5" applyNumberFormat="1" applyFill="1" applyBorder="1" applyAlignment="1">
      <alignment horizontal="left" vertical="center"/>
    </xf>
    <xf numFmtId="44" fontId="33" fillId="4" borderId="75" xfId="5" applyNumberFormat="1" applyFill="1" applyBorder="1" applyAlignment="1">
      <alignment horizontal="left" vertical="center"/>
    </xf>
    <xf numFmtId="44" fontId="33" fillId="4" borderId="75" xfId="2" applyNumberFormat="1" applyFont="1" applyFill="1" applyBorder="1" applyAlignment="1">
      <alignment horizontal="left" vertical="center"/>
    </xf>
    <xf numFmtId="44" fontId="33" fillId="4" borderId="74" xfId="4" applyNumberFormat="1" applyFont="1" applyFill="1" applyBorder="1"/>
    <xf numFmtId="44" fontId="33" fillId="4" borderId="72" xfId="5" applyNumberFormat="1" applyFill="1" applyBorder="1" applyAlignment="1">
      <alignment horizontal="left" vertical="center"/>
    </xf>
    <xf numFmtId="44" fontId="33" fillId="4" borderId="71" xfId="4" applyNumberFormat="1" applyFont="1" applyFill="1" applyBorder="1"/>
    <xf numFmtId="44" fontId="33" fillId="4" borderId="69" xfId="5" applyNumberFormat="1" applyFill="1" applyBorder="1" applyAlignment="1">
      <alignment horizontal="left" vertical="center"/>
    </xf>
    <xf numFmtId="44" fontId="33" fillId="4" borderId="68" xfId="4" applyNumberFormat="1" applyFont="1" applyFill="1" applyBorder="1"/>
    <xf numFmtId="44" fontId="33" fillId="4" borderId="14" xfId="5" applyNumberFormat="1" applyFill="1" applyBorder="1" applyAlignment="1">
      <alignment horizontal="left" vertical="center"/>
    </xf>
    <xf numFmtId="44" fontId="33" fillId="4" borderId="15" xfId="4" applyNumberFormat="1" applyFont="1" applyFill="1" applyBorder="1"/>
    <xf numFmtId="44" fontId="0" fillId="4" borderId="19" xfId="0" applyNumberFormat="1" applyFill="1" applyBorder="1"/>
    <xf numFmtId="44" fontId="1" fillId="4" borderId="21" xfId="1" applyNumberFormat="1" applyFont="1" applyFill="1" applyBorder="1" applyAlignment="1"/>
    <xf numFmtId="44" fontId="1" fillId="4" borderId="25" xfId="1" applyNumberFormat="1" applyFont="1" applyFill="1" applyBorder="1" applyAlignment="1"/>
    <xf numFmtId="44" fontId="132" fillId="4" borderId="87" xfId="8" applyNumberFormat="1" applyFont="1" applyFill="1" applyBorder="1" applyAlignment="1">
      <alignment horizontal="center" vertical="center"/>
    </xf>
    <xf numFmtId="44" fontId="132" fillId="4" borderId="87" xfId="8" applyNumberFormat="1" applyFont="1" applyFill="1" applyBorder="1" applyAlignment="1">
      <alignment horizontal="right" vertical="center"/>
    </xf>
    <xf numFmtId="44" fontId="132" fillId="4" borderId="86" xfId="8" applyNumberFormat="1" applyFont="1" applyFill="1" applyBorder="1" applyAlignment="1">
      <alignment horizontal="right" vertical="center"/>
    </xf>
    <xf numFmtId="44" fontId="132" fillId="4" borderId="84" xfId="8" applyNumberFormat="1" applyFont="1" applyFill="1" applyBorder="1" applyAlignment="1">
      <alignment horizontal="right" vertical="center"/>
    </xf>
    <xf numFmtId="44" fontId="132" fillId="4" borderId="83" xfId="8" applyNumberFormat="1" applyFont="1" applyFill="1" applyBorder="1" applyAlignment="1">
      <alignment horizontal="right" vertical="center"/>
    </xf>
    <xf numFmtId="44" fontId="132" fillId="4" borderId="81" xfId="8" applyNumberFormat="1" applyFont="1" applyFill="1" applyBorder="1" applyAlignment="1">
      <alignment horizontal="right" vertical="center"/>
    </xf>
    <xf numFmtId="44" fontId="132" fillId="4" borderId="80" xfId="8" applyNumberFormat="1" applyFont="1" applyFill="1" applyBorder="1" applyAlignment="1">
      <alignment horizontal="right" vertical="center"/>
    </xf>
    <xf numFmtId="44" fontId="132" fillId="3" borderId="79" xfId="8" applyNumberFormat="1" applyFont="1" applyFill="1" applyBorder="1" applyAlignment="1">
      <alignment horizontal="center" vertical="center"/>
    </xf>
    <xf numFmtId="44" fontId="132" fillId="3" borderId="78" xfId="8" applyNumberFormat="1" applyFont="1" applyFill="1" applyBorder="1" applyAlignment="1">
      <alignment horizontal="center" vertical="center"/>
    </xf>
    <xf numFmtId="44" fontId="132" fillId="3" borderId="77" xfId="8" applyNumberFormat="1" applyFont="1" applyFill="1" applyBorder="1" applyAlignment="1">
      <alignment horizontal="center" vertical="center"/>
    </xf>
    <xf numFmtId="0" fontId="33" fillId="3" borderId="27" xfId="5" applyFill="1" applyBorder="1" applyAlignment="1">
      <alignment horizontal="center" vertical="center"/>
    </xf>
    <xf numFmtId="168" fontId="33" fillId="3" borderId="27" xfId="5" applyNumberFormat="1" applyFill="1" applyBorder="1" applyAlignment="1">
      <alignment horizontal="center" vertical="center"/>
    </xf>
    <xf numFmtId="44" fontId="0" fillId="0" borderId="27" xfId="0" applyNumberFormat="1" applyBorder="1"/>
    <xf numFmtId="44" fontId="0" fillId="20" borderId="27" xfId="0" applyNumberFormat="1" applyFill="1" applyBorder="1"/>
    <xf numFmtId="44" fontId="33" fillId="4" borderId="27" xfId="5" applyNumberFormat="1" applyFill="1" applyBorder="1" applyAlignment="1">
      <alignment vertical="center"/>
    </xf>
    <xf numFmtId="44" fontId="33" fillId="32" borderId="27" xfId="5" applyNumberFormat="1" applyFill="1" applyBorder="1" applyAlignment="1">
      <alignment vertical="center"/>
    </xf>
    <xf numFmtId="44" fontId="33" fillId="33" borderId="27" xfId="5" applyNumberFormat="1" applyFill="1" applyBorder="1" applyAlignment="1">
      <alignment vertical="center"/>
    </xf>
    <xf numFmtId="44" fontId="1" fillId="4" borderId="27" xfId="1" applyNumberFormat="1" applyFont="1" applyFill="1" applyBorder="1" applyAlignment="1">
      <alignment vertical="center"/>
    </xf>
    <xf numFmtId="44" fontId="0" fillId="4" borderId="72" xfId="8" applyNumberFormat="1" applyFont="1" applyFill="1" applyBorder="1" applyAlignment="1">
      <alignment vertical="center"/>
    </xf>
    <xf numFmtId="44" fontId="0" fillId="4" borderId="108" xfId="8" applyNumberFormat="1" applyFont="1" applyFill="1" applyBorder="1" applyAlignment="1">
      <alignment vertical="center"/>
    </xf>
    <xf numFmtId="44" fontId="0" fillId="4" borderId="71" xfId="8" applyNumberFormat="1" applyFont="1" applyFill="1" applyBorder="1" applyAlignment="1">
      <alignment vertical="center"/>
    </xf>
    <xf numFmtId="44" fontId="0" fillId="4" borderId="69" xfId="8" applyNumberFormat="1" applyFont="1" applyFill="1" applyBorder="1" applyAlignment="1">
      <alignment vertical="center"/>
    </xf>
    <xf numFmtId="44" fontId="0" fillId="4" borderId="109" xfId="8" applyNumberFormat="1" applyFont="1" applyFill="1" applyBorder="1" applyAlignment="1">
      <alignment vertical="center"/>
    </xf>
    <xf numFmtId="44" fontId="0" fillId="4" borderId="68" xfId="8" applyNumberFormat="1" applyFont="1" applyFill="1" applyBorder="1" applyAlignment="1">
      <alignment vertical="center"/>
    </xf>
    <xf numFmtId="0" fontId="11" fillId="6" borderId="95" xfId="0" applyFont="1" applyFill="1" applyBorder="1"/>
    <xf numFmtId="167" fontId="11" fillId="6" borderId="95" xfId="0" applyNumberFormat="1" applyFont="1" applyFill="1" applyBorder="1"/>
    <xf numFmtId="0" fontId="0" fillId="4" borderId="95" xfId="0" applyFill="1" applyBorder="1"/>
    <xf numFmtId="167" fontId="0" fillId="4" borderId="95" xfId="0" applyNumberFormat="1" applyFill="1" applyBorder="1"/>
    <xf numFmtId="0" fontId="0" fillId="4" borderId="95" xfId="0" applyFont="1" applyFill="1" applyBorder="1"/>
    <xf numFmtId="0" fontId="64" fillId="35" borderId="95" xfId="0" applyFont="1" applyFill="1" applyBorder="1" applyAlignment="1">
      <alignment horizontal="center" vertical="center"/>
    </xf>
    <xf numFmtId="0" fontId="11" fillId="36" borderId="95" xfId="0" applyFont="1" applyFill="1" applyBorder="1"/>
    <xf numFmtId="0" fontId="11" fillId="36" borderId="95" xfId="0" applyFont="1" applyFill="1" applyBorder="1" applyAlignment="1">
      <alignment horizontal="center"/>
    </xf>
    <xf numFmtId="0" fontId="11" fillId="36" borderId="95" xfId="0" applyNumberFormat="1" applyFont="1" applyFill="1" applyBorder="1" applyAlignment="1">
      <alignment horizontal="center"/>
    </xf>
    <xf numFmtId="167" fontId="11" fillId="36" borderId="95" xfId="0" applyNumberFormat="1" applyFont="1" applyFill="1" applyBorder="1" applyAlignment="1">
      <alignment horizontal="center"/>
    </xf>
    <xf numFmtId="0" fontId="11" fillId="37" borderId="95" xfId="0" applyFont="1" applyFill="1" applyBorder="1"/>
    <xf numFmtId="167" fontId="11" fillId="37" borderId="95" xfId="0" applyNumberFormat="1" applyFont="1" applyFill="1" applyBorder="1" applyAlignment="1">
      <alignment horizontal="center"/>
    </xf>
    <xf numFmtId="9" fontId="11" fillId="36" borderId="95" xfId="0" applyNumberFormat="1" applyFont="1" applyFill="1" applyBorder="1" applyAlignment="1">
      <alignment horizontal="center" vertical="center" wrapText="1"/>
    </xf>
    <xf numFmtId="167" fontId="11" fillId="4" borderId="96" xfId="0" applyNumberFormat="1" applyFont="1" applyFill="1" applyBorder="1" applyAlignment="1">
      <alignment horizontal="center" vertical="center" wrapText="1"/>
    </xf>
    <xf numFmtId="0" fontId="12" fillId="12" borderId="27" xfId="1" applyFont="1" applyFill="1" applyBorder="1" applyAlignment="1">
      <alignment horizontal="center" vertical="center"/>
    </xf>
    <xf numFmtId="171" fontId="0" fillId="4" borderId="27" xfId="2" applyNumberFormat="1" applyFont="1" applyFill="1" applyBorder="1" applyAlignment="1">
      <alignment horizontal="center" vertical="center"/>
    </xf>
    <xf numFmtId="0" fontId="71" fillId="4" borderId="41" xfId="0" applyFont="1" applyFill="1" applyBorder="1"/>
    <xf numFmtId="0" fontId="71" fillId="4" borderId="26" xfId="0" applyFont="1" applyFill="1" applyBorder="1"/>
    <xf numFmtId="0" fontId="2" fillId="4" borderId="44" xfId="0" applyFont="1" applyFill="1" applyBorder="1" applyAlignment="1">
      <alignment vertical="center"/>
    </xf>
    <xf numFmtId="0" fontId="2" fillId="4" borderId="45" xfId="0" applyFont="1" applyFill="1" applyBorder="1" applyAlignment="1">
      <alignment vertical="center"/>
    </xf>
    <xf numFmtId="0" fontId="66" fillId="4" borderId="27" xfId="0" applyFont="1" applyFill="1" applyBorder="1" applyAlignment="1">
      <alignment vertical="center"/>
    </xf>
    <xf numFmtId="0" fontId="66" fillId="4" borderId="21" xfId="0" applyFont="1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67" fillId="4" borderId="27" xfId="0" applyFont="1" applyFill="1" applyBorder="1" applyAlignment="1">
      <alignment vertical="center"/>
    </xf>
    <xf numFmtId="0" fontId="67" fillId="4" borderId="21" xfId="0" applyFont="1" applyFill="1" applyBorder="1" applyAlignment="1">
      <alignment vertical="center"/>
    </xf>
    <xf numFmtId="0" fontId="68" fillId="4" borderId="46" xfId="0" applyFont="1" applyFill="1" applyBorder="1" applyAlignment="1">
      <alignment vertical="center"/>
    </xf>
    <xf numFmtId="0" fontId="68" fillId="4" borderId="25" xfId="0" applyFont="1" applyFill="1" applyBorder="1" applyAlignment="1">
      <alignment vertical="center"/>
    </xf>
    <xf numFmtId="0" fontId="69" fillId="4" borderId="30" xfId="0" applyFont="1" applyFill="1" applyBorder="1"/>
    <xf numFmtId="0" fontId="69" fillId="4" borderId="22" xfId="0" applyFont="1" applyFill="1" applyBorder="1"/>
    <xf numFmtId="0" fontId="23" fillId="4" borderId="30" xfId="0" applyFont="1" applyFill="1" applyBorder="1"/>
    <xf numFmtId="0" fontId="23" fillId="4" borderId="22" xfId="0" applyFont="1" applyFill="1" applyBorder="1"/>
    <xf numFmtId="0" fontId="32" fillId="4" borderId="30" xfId="0" applyFont="1" applyFill="1" applyBorder="1"/>
    <xf numFmtId="0" fontId="32" fillId="4" borderId="22" xfId="0" applyFont="1" applyFill="1" applyBorder="1"/>
    <xf numFmtId="0" fontId="22" fillId="0" borderId="0" xfId="0" applyFont="1" applyBorder="1" applyAlignment="1">
      <alignment horizontal="left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70" fillId="4" borderId="39" xfId="0" applyFont="1" applyFill="1" applyBorder="1"/>
    <xf numFmtId="0" fontId="70" fillId="4" borderId="40" xfId="0" applyFont="1" applyFill="1" applyBorder="1"/>
    <xf numFmtId="0" fontId="6" fillId="4" borderId="10" xfId="1" applyFont="1" applyFill="1" applyBorder="1" applyAlignment="1">
      <alignment horizontal="center"/>
    </xf>
    <xf numFmtId="0" fontId="6" fillId="4" borderId="10" xfId="1" applyFont="1" applyFill="1" applyBorder="1" applyAlignment="1">
      <alignment horizontal="center" vertical="center"/>
    </xf>
    <xf numFmtId="0" fontId="6" fillId="4" borderId="10" xfId="1" applyFont="1" applyFill="1" applyBorder="1" applyAlignment="1"/>
    <xf numFmtId="0" fontId="6" fillId="4" borderId="10" xfId="0" applyFont="1" applyFill="1" applyBorder="1" applyAlignment="1"/>
    <xf numFmtId="0" fontId="6" fillId="4" borderId="1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12" fillId="4" borderId="13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1" fillId="0" borderId="152" xfId="0" applyFont="1" applyBorder="1" applyAlignment="1">
      <alignment horizontal="left"/>
    </xf>
    <xf numFmtId="0" fontId="11" fillId="0" borderId="142" xfId="0" applyFont="1" applyBorder="1" applyAlignment="1">
      <alignment horizontal="left"/>
    </xf>
    <xf numFmtId="0" fontId="75" fillId="0" borderId="152" xfId="0" applyFont="1" applyBorder="1" applyAlignment="1">
      <alignment horizontal="right" vertical="top"/>
    </xf>
    <xf numFmtId="0" fontId="75" fillId="0" borderId="142" xfId="0" applyFont="1" applyBorder="1" applyAlignment="1">
      <alignment horizontal="right" vertical="top"/>
    </xf>
    <xf numFmtId="0" fontId="11" fillId="8" borderId="38" xfId="0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1" fillId="8" borderId="21" xfId="0" applyFont="1" applyFill="1" applyBorder="1" applyAlignment="1">
      <alignment horizontal="center" vertical="center"/>
    </xf>
    <xf numFmtId="0" fontId="11" fillId="0" borderId="153" xfId="0" applyFont="1" applyBorder="1" applyAlignment="1">
      <alignment horizontal="left"/>
    </xf>
    <xf numFmtId="0" fontId="24" fillId="0" borderId="142" xfId="0" applyFont="1" applyBorder="1" applyAlignment="1">
      <alignment horizontal="right" vertical="top"/>
    </xf>
    <xf numFmtId="0" fontId="73" fillId="0" borderId="142" xfId="0" applyFont="1" applyBorder="1" applyAlignment="1">
      <alignment horizontal="right" vertical="top"/>
    </xf>
    <xf numFmtId="0" fontId="74" fillId="0" borderId="142" xfId="0" applyFont="1" applyBorder="1" applyAlignment="1">
      <alignment horizontal="right" vertical="top"/>
    </xf>
    <xf numFmtId="0" fontId="11" fillId="0" borderId="142" xfId="0" applyFont="1" applyBorder="1" applyAlignment="1">
      <alignment horizontal="right" vertical="top"/>
    </xf>
    <xf numFmtId="0" fontId="64" fillId="5" borderId="142" xfId="0" applyFont="1" applyFill="1" applyBorder="1" applyAlignment="1">
      <alignment horizontal="right" vertical="top"/>
    </xf>
    <xf numFmtId="0" fontId="64" fillId="5" borderId="153" xfId="0" applyFont="1" applyFill="1" applyBorder="1" applyAlignment="1">
      <alignment horizontal="right" vertical="top"/>
    </xf>
    <xf numFmtId="0" fontId="11" fillId="9" borderId="2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11" fillId="24" borderId="20" xfId="0" applyFont="1" applyFill="1" applyBorder="1" applyAlignment="1">
      <alignment horizontal="center" vertical="center"/>
    </xf>
    <xf numFmtId="0" fontId="11" fillId="24" borderId="21" xfId="0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64" fillId="5" borderId="20" xfId="0" applyFont="1" applyFill="1" applyBorder="1" applyAlignment="1">
      <alignment horizontal="center" vertical="center"/>
    </xf>
    <xf numFmtId="0" fontId="64" fillId="5" borderId="21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96" fillId="4" borderId="30" xfId="0" applyFont="1" applyFill="1" applyBorder="1" applyAlignment="1">
      <alignment horizontal="center" vertical="center" textRotation="45"/>
    </xf>
    <xf numFmtId="0" fontId="96" fillId="4" borderId="31" xfId="0" applyFont="1" applyFill="1" applyBorder="1" applyAlignment="1">
      <alignment horizontal="center" vertical="center" textRotation="45"/>
    </xf>
    <xf numFmtId="0" fontId="18" fillId="0" borderId="0" xfId="12" applyFont="1" applyFill="1" applyBorder="1" applyAlignment="1">
      <alignment horizontal="center" vertical="center"/>
    </xf>
    <xf numFmtId="0" fontId="16" fillId="0" borderId="0" xfId="12" applyFont="1" applyFill="1" applyBorder="1" applyAlignment="1">
      <alignment vertical="center"/>
    </xf>
    <xf numFmtId="0" fontId="12" fillId="4" borderId="106" xfId="0" applyFont="1" applyFill="1" applyBorder="1" applyAlignment="1">
      <alignment horizontal="center" vertical="center"/>
    </xf>
    <xf numFmtId="0" fontId="12" fillId="4" borderId="154" xfId="0" applyFont="1" applyFill="1" applyBorder="1" applyAlignment="1">
      <alignment horizontal="center" vertical="center"/>
    </xf>
    <xf numFmtId="0" fontId="65" fillId="4" borderId="36" xfId="0" applyFont="1" applyFill="1" applyBorder="1" applyAlignment="1">
      <alignment horizontal="center" vertical="center" textRotation="45"/>
    </xf>
    <xf numFmtId="0" fontId="65" fillId="4" borderId="37" xfId="0" applyFont="1" applyFill="1" applyBorder="1" applyAlignment="1">
      <alignment horizontal="center" vertical="center" textRotation="45"/>
    </xf>
    <xf numFmtId="0" fontId="86" fillId="4" borderId="30" xfId="0" applyFont="1" applyFill="1" applyBorder="1" applyAlignment="1">
      <alignment horizontal="center" vertical="center" textRotation="45"/>
    </xf>
    <xf numFmtId="0" fontId="86" fillId="4" borderId="31" xfId="0" applyFont="1" applyFill="1" applyBorder="1" applyAlignment="1">
      <alignment horizontal="center" vertical="center" textRotation="45"/>
    </xf>
    <xf numFmtId="0" fontId="91" fillId="4" borderId="30" xfId="0" applyFont="1" applyFill="1" applyBorder="1" applyAlignment="1">
      <alignment horizontal="center" vertical="center" textRotation="45"/>
    </xf>
    <xf numFmtId="0" fontId="91" fillId="4" borderId="31" xfId="0" applyFont="1" applyFill="1" applyBorder="1" applyAlignment="1">
      <alignment horizontal="center" vertical="center" textRotation="45"/>
    </xf>
    <xf numFmtId="0" fontId="131" fillId="4" borderId="41" xfId="0" applyFont="1" applyFill="1" applyBorder="1" applyAlignment="1">
      <alignment horizontal="center" vertical="center" textRotation="45"/>
    </xf>
    <xf numFmtId="0" fontId="131" fillId="4" borderId="150" xfId="0" applyFont="1" applyFill="1" applyBorder="1" applyAlignment="1">
      <alignment horizontal="center" vertical="center" textRotation="45"/>
    </xf>
    <xf numFmtId="0" fontId="102" fillId="4" borderId="30" xfId="0" applyFont="1" applyFill="1" applyBorder="1" applyAlignment="1">
      <alignment horizontal="center" vertical="center" textRotation="45"/>
    </xf>
    <xf numFmtId="0" fontId="102" fillId="4" borderId="31" xfId="0" applyFont="1" applyFill="1" applyBorder="1" applyAlignment="1">
      <alignment horizontal="center" vertical="center" textRotation="45"/>
    </xf>
    <xf numFmtId="0" fontId="108" fillId="4" borderId="30" xfId="0" applyFont="1" applyFill="1" applyBorder="1" applyAlignment="1">
      <alignment horizontal="center" vertical="center" textRotation="45"/>
    </xf>
    <xf numFmtId="0" fontId="108" fillId="4" borderId="31" xfId="0" applyFont="1" applyFill="1" applyBorder="1" applyAlignment="1">
      <alignment horizontal="center" vertical="center" textRotation="45"/>
    </xf>
    <xf numFmtId="0" fontId="0" fillId="4" borderId="30" xfId="0" applyFont="1" applyFill="1" applyBorder="1" applyAlignment="1">
      <alignment horizontal="center" vertical="center" textRotation="45"/>
    </xf>
    <xf numFmtId="0" fontId="0" fillId="4" borderId="31" xfId="0" applyFont="1" applyFill="1" applyBorder="1" applyAlignment="1">
      <alignment horizontal="center" vertical="center" textRotation="45"/>
    </xf>
    <xf numFmtId="0" fontId="115" fillId="4" borderId="30" xfId="0" applyFont="1" applyFill="1" applyBorder="1" applyAlignment="1">
      <alignment horizontal="center" vertical="center" textRotation="45"/>
    </xf>
    <xf numFmtId="0" fontId="115" fillId="4" borderId="31" xfId="0" applyFont="1" applyFill="1" applyBorder="1" applyAlignment="1">
      <alignment horizontal="center" vertical="center" textRotation="45"/>
    </xf>
    <xf numFmtId="0" fontId="21" fillId="5" borderId="30" xfId="0" applyFont="1" applyFill="1" applyBorder="1" applyAlignment="1">
      <alignment horizontal="center" vertical="center" textRotation="45"/>
    </xf>
    <xf numFmtId="0" fontId="21" fillId="5" borderId="31" xfId="0" applyFont="1" applyFill="1" applyBorder="1" applyAlignment="1">
      <alignment horizontal="center" vertical="center" textRotation="45"/>
    </xf>
    <xf numFmtId="0" fontId="125" fillId="4" borderId="30" xfId="0" applyFont="1" applyFill="1" applyBorder="1" applyAlignment="1">
      <alignment horizontal="center" vertical="center" textRotation="45"/>
    </xf>
    <xf numFmtId="0" fontId="125" fillId="4" borderId="31" xfId="0" applyFont="1" applyFill="1" applyBorder="1" applyAlignment="1">
      <alignment horizontal="center" vertical="center" textRotation="45"/>
    </xf>
    <xf numFmtId="0" fontId="11" fillId="30" borderId="27" xfId="0" applyFont="1" applyFill="1" applyBorder="1" applyAlignment="1">
      <alignment horizontal="center" vertical="center"/>
    </xf>
    <xf numFmtId="0" fontId="64" fillId="27" borderId="13" xfId="0" applyFont="1" applyFill="1" applyBorder="1" applyAlignment="1">
      <alignment horizontal="center"/>
    </xf>
    <xf numFmtId="0" fontId="64" fillId="27" borderId="14" xfId="0" applyFont="1" applyFill="1" applyBorder="1" applyAlignment="1">
      <alignment horizontal="center"/>
    </xf>
    <xf numFmtId="0" fontId="64" fillId="27" borderId="15" xfId="0" applyFont="1" applyFill="1" applyBorder="1" applyAlignment="1">
      <alignment horizontal="center"/>
    </xf>
    <xf numFmtId="0" fontId="64" fillId="27" borderId="1" xfId="0" applyFont="1" applyFill="1" applyBorder="1" applyAlignment="1">
      <alignment horizontal="center"/>
    </xf>
    <xf numFmtId="0" fontId="64" fillId="27" borderId="11" xfId="0" applyFont="1" applyFill="1" applyBorder="1" applyAlignment="1">
      <alignment horizontal="center"/>
    </xf>
    <xf numFmtId="0" fontId="64" fillId="27" borderId="2" xfId="0" applyFont="1" applyFill="1" applyBorder="1" applyAlignment="1">
      <alignment horizontal="center"/>
    </xf>
    <xf numFmtId="0" fontId="41" fillId="4" borderId="1" xfId="5" applyFont="1" applyFill="1" applyBorder="1" applyAlignment="1">
      <alignment horizontal="center"/>
    </xf>
    <xf numFmtId="0" fontId="41" fillId="4" borderId="11" xfId="5" applyFont="1" applyFill="1" applyBorder="1" applyAlignment="1">
      <alignment horizontal="center"/>
    </xf>
    <xf numFmtId="0" fontId="41" fillId="4" borderId="2" xfId="5" applyFont="1" applyFill="1" applyBorder="1" applyAlignment="1">
      <alignment horizontal="center"/>
    </xf>
    <xf numFmtId="0" fontId="41" fillId="4" borderId="1" xfId="5" applyFont="1" applyFill="1" applyBorder="1" applyAlignment="1">
      <alignment horizontal="center" vertical="center"/>
    </xf>
    <xf numFmtId="0" fontId="41" fillId="4" borderId="11" xfId="5" applyFont="1" applyFill="1" applyBorder="1" applyAlignment="1">
      <alignment horizontal="center" vertical="center"/>
    </xf>
    <xf numFmtId="0" fontId="41" fillId="4" borderId="2" xfId="5" applyFont="1" applyFill="1" applyBorder="1" applyAlignment="1">
      <alignment horizontal="center" vertical="center"/>
    </xf>
    <xf numFmtId="0" fontId="34" fillId="0" borderId="16" xfId="5" applyFont="1" applyBorder="1" applyAlignment="1">
      <alignment horizontal="left"/>
    </xf>
    <xf numFmtId="0" fontId="34" fillId="0" borderId="0" xfId="5" applyFont="1" applyAlignment="1">
      <alignment horizontal="left"/>
    </xf>
    <xf numFmtId="0" fontId="50" fillId="13" borderId="1" xfId="5" applyFont="1" applyFill="1" applyBorder="1" applyAlignment="1">
      <alignment horizontal="center" vertical="center"/>
    </xf>
    <xf numFmtId="0" fontId="50" fillId="13" borderId="11" xfId="5" applyFont="1" applyFill="1" applyBorder="1" applyAlignment="1">
      <alignment horizontal="center" vertical="center"/>
    </xf>
    <xf numFmtId="0" fontId="50" fillId="13" borderId="2" xfId="5" applyFont="1" applyFill="1" applyBorder="1" applyAlignment="1">
      <alignment horizontal="center" vertical="center"/>
    </xf>
    <xf numFmtId="0" fontId="11" fillId="13" borderId="27" xfId="0" applyFont="1" applyFill="1" applyBorder="1" applyAlignment="1">
      <alignment horizontal="center" vertical="center"/>
    </xf>
    <xf numFmtId="9" fontId="41" fillId="3" borderId="6" xfId="5" applyNumberFormat="1" applyFont="1" applyFill="1" applyBorder="1" applyAlignment="1">
      <alignment horizontal="center" vertical="center"/>
    </xf>
    <xf numFmtId="9" fontId="41" fillId="3" borderId="12" xfId="5" applyNumberFormat="1" applyFont="1" applyFill="1" applyBorder="1" applyAlignment="1">
      <alignment horizontal="center" vertical="center"/>
    </xf>
    <xf numFmtId="0" fontId="60" fillId="21" borderId="104" xfId="5" applyFont="1" applyFill="1" applyBorder="1" applyAlignment="1">
      <alignment vertical="center"/>
    </xf>
    <xf numFmtId="0" fontId="60" fillId="21" borderId="105" xfId="5" applyFont="1" applyFill="1" applyBorder="1" applyAlignment="1">
      <alignment vertical="center"/>
    </xf>
    <xf numFmtId="0" fontId="60" fillId="21" borderId="40" xfId="5" applyFont="1" applyFill="1" applyBorder="1" applyAlignment="1">
      <alignment vertical="center"/>
    </xf>
    <xf numFmtId="14" fontId="59" fillId="6" borderId="7" xfId="5" applyNumberFormat="1" applyFont="1" applyFill="1" applyBorder="1" applyAlignment="1">
      <alignment horizontal="center" vertical="center"/>
    </xf>
    <xf numFmtId="14" fontId="59" fillId="6" borderId="9" xfId="5" applyNumberFormat="1" applyFont="1" applyFill="1" applyBorder="1" applyAlignment="1">
      <alignment horizontal="center" vertical="center"/>
    </xf>
    <xf numFmtId="14" fontId="59" fillId="6" borderId="8" xfId="5" applyNumberFormat="1" applyFont="1" applyFill="1" applyBorder="1" applyAlignment="1">
      <alignment horizontal="center" vertical="center"/>
    </xf>
    <xf numFmtId="0" fontId="54" fillId="16" borderId="24" xfId="5" applyFont="1" applyFill="1" applyBorder="1" applyAlignment="1">
      <alignment horizontal="center" vertical="center"/>
    </xf>
    <xf numFmtId="0" fontId="54" fillId="16" borderId="46" xfId="5" applyFont="1" applyFill="1" applyBorder="1" applyAlignment="1">
      <alignment horizontal="center" vertical="center"/>
    </xf>
    <xf numFmtId="0" fontId="54" fillId="16" borderId="25" xfId="5" applyFont="1" applyFill="1" applyBorder="1" applyAlignment="1">
      <alignment horizontal="center" vertical="center"/>
    </xf>
    <xf numFmtId="0" fontId="49" fillId="13" borderId="13" xfId="5" applyFont="1" applyFill="1" applyBorder="1" applyAlignment="1">
      <alignment horizontal="center"/>
    </xf>
    <xf numFmtId="0" fontId="49" fillId="13" borderId="106" xfId="5" applyFont="1" applyFill="1" applyBorder="1" applyAlignment="1">
      <alignment horizontal="center"/>
    </xf>
    <xf numFmtId="0" fontId="57" fillId="0" borderId="0" xfId="5" applyFont="1" applyFill="1" applyBorder="1" applyAlignment="1">
      <alignment horizontal="right" vertical="center"/>
    </xf>
    <xf numFmtId="44" fontId="19" fillId="4" borderId="38" xfId="1" applyNumberFormat="1" applyFont="1" applyFill="1" applyBorder="1" applyAlignment="1">
      <alignment horizontal="center" vertical="center"/>
    </xf>
    <xf numFmtId="0" fontId="19" fillId="4" borderId="45" xfId="1" applyFont="1" applyFill="1" applyBorder="1" applyAlignment="1">
      <alignment horizontal="center" vertical="center"/>
    </xf>
    <xf numFmtId="164" fontId="19" fillId="6" borderId="20" xfId="3" applyFont="1" applyFill="1" applyBorder="1" applyAlignment="1">
      <alignment horizontal="center" vertical="center"/>
    </xf>
    <xf numFmtId="164" fontId="19" fillId="6" borderId="21" xfId="3" applyFont="1" applyFill="1" applyBorder="1" applyAlignment="1">
      <alignment horizontal="center" vertical="center"/>
    </xf>
    <xf numFmtId="44" fontId="19" fillId="4" borderId="24" xfId="1" applyNumberFormat="1" applyFont="1" applyFill="1" applyBorder="1" applyAlignment="1">
      <alignment horizontal="left" vertical="center"/>
    </xf>
    <xf numFmtId="0" fontId="19" fillId="4" borderId="25" xfId="1" applyFont="1" applyFill="1" applyBorder="1" applyAlignment="1">
      <alignment horizontal="left" vertical="center"/>
    </xf>
    <xf numFmtId="10" fontId="19" fillId="6" borderId="20" xfId="1" applyNumberFormat="1" applyFont="1" applyFill="1" applyBorder="1" applyAlignment="1">
      <alignment horizontal="center" vertical="center"/>
    </xf>
    <xf numFmtId="0" fontId="19" fillId="6" borderId="21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vertical="center"/>
    </xf>
    <xf numFmtId="0" fontId="56" fillId="18" borderId="33" xfId="5" applyFont="1" applyFill="1" applyBorder="1" applyAlignment="1">
      <alignment horizontal="center" vertical="center"/>
    </xf>
    <xf numFmtId="0" fontId="56" fillId="18" borderId="34" xfId="5" applyFont="1" applyFill="1" applyBorder="1" applyAlignment="1">
      <alignment horizontal="center" vertical="center"/>
    </xf>
    <xf numFmtId="0" fontId="56" fillId="18" borderId="35" xfId="5" applyFont="1" applyFill="1" applyBorder="1" applyAlignment="1">
      <alignment horizontal="center" vertical="center"/>
    </xf>
    <xf numFmtId="0" fontId="56" fillId="18" borderId="36" xfId="5" applyFont="1" applyFill="1" applyBorder="1" applyAlignment="1">
      <alignment horizontal="center" vertical="center"/>
    </xf>
    <xf numFmtId="0" fontId="56" fillId="18" borderId="28" xfId="5" applyFont="1" applyFill="1" applyBorder="1" applyAlignment="1">
      <alignment horizontal="center" vertical="center"/>
    </xf>
    <xf numFmtId="0" fontId="56" fillId="18" borderId="37" xfId="5" applyFont="1" applyFill="1" applyBorder="1" applyAlignment="1">
      <alignment horizontal="center" vertical="center"/>
    </xf>
    <xf numFmtId="0" fontId="25" fillId="12" borderId="27" xfId="5" applyFont="1" applyFill="1" applyBorder="1" applyAlignment="1">
      <alignment horizontal="center" vertical="center"/>
    </xf>
    <xf numFmtId="0" fontId="25" fillId="12" borderId="30" xfId="5" applyFont="1" applyFill="1" applyBorder="1" applyAlignment="1">
      <alignment horizontal="center" vertical="center"/>
    </xf>
    <xf numFmtId="0" fontId="25" fillId="12" borderId="31" xfId="5" applyFont="1" applyFill="1" applyBorder="1" applyAlignment="1">
      <alignment horizontal="center" vertical="center"/>
    </xf>
    <xf numFmtId="0" fontId="49" fillId="17" borderId="30" xfId="5" applyFont="1" applyFill="1" applyBorder="1" applyAlignment="1">
      <alignment horizontal="center" vertical="center"/>
    </xf>
    <xf numFmtId="0" fontId="49" fillId="17" borderId="43" xfId="5" applyFont="1" applyFill="1" applyBorder="1" applyAlignment="1">
      <alignment horizontal="center" vertical="center"/>
    </xf>
    <xf numFmtId="0" fontId="49" fillId="17" borderId="31" xfId="5" applyFont="1" applyFill="1" applyBorder="1" applyAlignment="1">
      <alignment horizontal="center" vertical="center"/>
    </xf>
    <xf numFmtId="0" fontId="25" fillId="15" borderId="1" xfId="5" applyFont="1" applyFill="1" applyBorder="1" applyAlignment="1">
      <alignment horizontal="center" vertical="center"/>
    </xf>
    <xf numFmtId="0" fontId="25" fillId="15" borderId="11" xfId="5" applyFont="1" applyFill="1" applyBorder="1" applyAlignment="1">
      <alignment horizontal="center" vertical="center"/>
    </xf>
    <xf numFmtId="0" fontId="25" fillId="15" borderId="2" xfId="5" applyFont="1" applyFill="1" applyBorder="1" applyAlignment="1">
      <alignment horizontal="center" vertical="center"/>
    </xf>
    <xf numFmtId="0" fontId="6" fillId="34" borderId="95" xfId="0" applyFont="1" applyFill="1" applyBorder="1" applyAlignment="1">
      <alignment horizontal="center" vertical="center"/>
    </xf>
    <xf numFmtId="0" fontId="6" fillId="34" borderId="103" xfId="0" applyFont="1" applyFill="1" applyBorder="1" applyAlignment="1">
      <alignment horizontal="center" vertical="center"/>
    </xf>
    <xf numFmtId="0" fontId="6" fillId="34" borderId="102" xfId="0" applyFont="1" applyFill="1" applyBorder="1" applyAlignment="1">
      <alignment horizontal="center" vertical="center"/>
    </xf>
    <xf numFmtId="0" fontId="64" fillId="35" borderId="95" xfId="0" applyFont="1" applyFill="1" applyBorder="1" applyAlignment="1">
      <alignment horizontal="center" vertical="center"/>
    </xf>
    <xf numFmtId="167" fontId="133" fillId="4" borderId="101" xfId="0" applyNumberFormat="1" applyFont="1" applyFill="1" applyBorder="1" applyAlignment="1">
      <alignment horizontal="center" vertical="center" wrapText="1"/>
    </xf>
    <xf numFmtId="0" fontId="133" fillId="4" borderId="100" xfId="0" applyFont="1" applyFill="1" applyBorder="1" applyAlignment="1">
      <alignment horizontal="center" vertical="center" wrapText="1"/>
    </xf>
    <xf numFmtId="0" fontId="133" fillId="4" borderId="99" xfId="0" applyFont="1" applyFill="1" applyBorder="1" applyAlignment="1">
      <alignment horizontal="center" vertical="center" wrapText="1"/>
    </xf>
    <xf numFmtId="0" fontId="133" fillId="4" borderId="98" xfId="0" applyFont="1" applyFill="1" applyBorder="1" applyAlignment="1">
      <alignment horizontal="center" vertical="center" wrapText="1"/>
    </xf>
    <xf numFmtId="0" fontId="11" fillId="36" borderId="97" xfId="0" applyFont="1" applyFill="1" applyBorder="1" applyAlignment="1">
      <alignment horizontal="center" vertical="center" wrapText="1"/>
    </xf>
    <xf numFmtId="0" fontId="11" fillId="36" borderId="96" xfId="0" applyFont="1" applyFill="1" applyBorder="1" applyAlignment="1">
      <alignment horizontal="center" vertical="center" wrapText="1"/>
    </xf>
    <xf numFmtId="9" fontId="26" fillId="4" borderId="97" xfId="0" applyNumberFormat="1" applyFont="1" applyFill="1" applyBorder="1" applyAlignment="1">
      <alignment horizontal="center" vertical="center"/>
    </xf>
    <xf numFmtId="9" fontId="26" fillId="4" borderId="96" xfId="0" applyNumberFormat="1" applyFont="1" applyFill="1" applyBorder="1" applyAlignment="1">
      <alignment horizontal="center" vertical="center"/>
    </xf>
    <xf numFmtId="0" fontId="12" fillId="38" borderId="27" xfId="1" applyFont="1" applyFill="1" applyBorder="1" applyAlignment="1">
      <alignment horizontal="center" vertical="center"/>
    </xf>
    <xf numFmtId="0" fontId="12" fillId="38" borderId="27" xfId="1" applyFont="1" applyFill="1" applyBorder="1" applyAlignment="1">
      <alignment horizontal="center" vertical="center" wrapText="1"/>
    </xf>
    <xf numFmtId="0" fontId="12" fillId="4" borderId="30" xfId="1" applyFont="1" applyFill="1" applyBorder="1" applyAlignment="1">
      <alignment horizontal="center" vertical="center"/>
    </xf>
    <xf numFmtId="0" fontId="12" fillId="4" borderId="31" xfId="1" applyFont="1" applyFill="1" applyBorder="1" applyAlignment="1">
      <alignment horizontal="center" vertical="center"/>
    </xf>
    <xf numFmtId="0" fontId="12" fillId="6" borderId="30" xfId="1" applyFont="1" applyFill="1" applyBorder="1" applyAlignment="1">
      <alignment horizontal="center" vertical="center"/>
    </xf>
    <xf numFmtId="0" fontId="12" fillId="6" borderId="31" xfId="1" applyFont="1" applyFill="1" applyBorder="1" applyAlignment="1">
      <alignment horizontal="center" vertical="center"/>
    </xf>
    <xf numFmtId="0" fontId="18" fillId="39" borderId="30" xfId="1" applyFont="1" applyFill="1" applyBorder="1" applyAlignment="1">
      <alignment horizontal="center" vertical="center"/>
    </xf>
    <xf numFmtId="0" fontId="18" fillId="39" borderId="43" xfId="1" applyFont="1" applyFill="1" applyBorder="1" applyAlignment="1">
      <alignment horizontal="center" vertical="center"/>
    </xf>
    <xf numFmtId="0" fontId="18" fillId="39" borderId="31" xfId="1" applyFont="1" applyFill="1" applyBorder="1" applyAlignment="1">
      <alignment horizontal="center" vertical="center"/>
    </xf>
  </cellXfs>
  <cellStyles count="13">
    <cellStyle name="Moeda" xfId="3" builtinId="4"/>
    <cellStyle name="Moeda 2" xfId="6"/>
    <cellStyle name="Moeda 2 2" xfId="7"/>
    <cellStyle name="Normal" xfId="0" builtinId="0"/>
    <cellStyle name="Normal 2" xfId="1"/>
    <cellStyle name="Normal 2 2" xfId="5"/>
    <cellStyle name="Normal 2 2 2" xfId="10"/>
    <cellStyle name="Normal 2 3" xfId="12"/>
    <cellStyle name="Porcentagem" xfId="4" builtinId="5"/>
    <cellStyle name="Porcentagem 2" xfId="9"/>
    <cellStyle name="Vírgula" xfId="2" builtinId="3"/>
    <cellStyle name="Vírgula 2" xfId="8"/>
    <cellStyle name="Vírgula 3 2" xfId="11"/>
  </cellStyles>
  <dxfs count="8"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</dxfs>
  <tableStyles count="0" defaultTableStyle="TableStyleMedium2" defaultPivotStyle="PivotStyleLight16"/>
  <colors>
    <mruColors>
      <color rgb="FFE6B8B7"/>
      <color rgb="FFD8E4BC"/>
      <color rgb="FF963634"/>
      <color rgb="FFB4D79D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Ex.4!A1"/><Relationship Id="rId13" Type="http://schemas.openxmlformats.org/officeDocument/2006/relationships/hyperlink" Target="#Ex.Extra!A1"/><Relationship Id="rId18" Type="http://schemas.openxmlformats.org/officeDocument/2006/relationships/hyperlink" Target="#Ex.13!A1"/><Relationship Id="rId3" Type="http://schemas.openxmlformats.org/officeDocument/2006/relationships/image" Target="../media/image2.png"/><Relationship Id="rId21" Type="http://schemas.openxmlformats.org/officeDocument/2006/relationships/hyperlink" Target="#Ex.16!A1"/><Relationship Id="rId7" Type="http://schemas.openxmlformats.org/officeDocument/2006/relationships/hyperlink" Target="#Ex.3!A1"/><Relationship Id="rId12" Type="http://schemas.openxmlformats.org/officeDocument/2006/relationships/hyperlink" Target="#Ex.8!A1"/><Relationship Id="rId17" Type="http://schemas.openxmlformats.org/officeDocument/2006/relationships/hyperlink" Target="#Ex.12!A1"/><Relationship Id="rId2" Type="http://schemas.microsoft.com/office/2007/relationships/hdphoto" Target="../media/hdphoto1.wdp"/><Relationship Id="rId16" Type="http://schemas.openxmlformats.org/officeDocument/2006/relationships/hyperlink" Target="#Ex.11!A1"/><Relationship Id="rId20" Type="http://schemas.openxmlformats.org/officeDocument/2006/relationships/hyperlink" Target="#Ex.15!A1"/><Relationship Id="rId1" Type="http://schemas.openxmlformats.org/officeDocument/2006/relationships/image" Target="../media/image1.png"/><Relationship Id="rId6" Type="http://schemas.openxmlformats.org/officeDocument/2006/relationships/hyperlink" Target="#Ex.2!A1"/><Relationship Id="rId11" Type="http://schemas.openxmlformats.org/officeDocument/2006/relationships/hyperlink" Target="#Ex.7!A1"/><Relationship Id="rId5" Type="http://schemas.openxmlformats.org/officeDocument/2006/relationships/hyperlink" Target="#Ex.1!A1"/><Relationship Id="rId15" Type="http://schemas.openxmlformats.org/officeDocument/2006/relationships/hyperlink" Target="#Ex.10!A1"/><Relationship Id="rId10" Type="http://schemas.openxmlformats.org/officeDocument/2006/relationships/hyperlink" Target="#Ex.6!A1"/><Relationship Id="rId19" Type="http://schemas.openxmlformats.org/officeDocument/2006/relationships/hyperlink" Target="#Ex.14!A1"/><Relationship Id="rId4" Type="http://schemas.microsoft.com/office/2007/relationships/hdphoto" Target="../media/hdphoto2.wdp"/><Relationship Id="rId9" Type="http://schemas.openxmlformats.org/officeDocument/2006/relationships/hyperlink" Target="#Ex.5!A1"/><Relationship Id="rId14" Type="http://schemas.openxmlformats.org/officeDocument/2006/relationships/hyperlink" Target="#Ex.9!A1"/><Relationship Id="rId22" Type="http://schemas.openxmlformats.org/officeDocument/2006/relationships/hyperlink" Target="#Ex.Extra2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Relationship Id="rId4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Relationship Id="rId4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Relationship Id="rId4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Relationship Id="rId4" Type="http://schemas.openxmlformats.org/officeDocument/2006/relationships/image" Target="../media/image1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Relationship Id="rId4" Type="http://schemas.openxmlformats.org/officeDocument/2006/relationships/image" Target="../media/image12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Relationship Id="rId4" Type="http://schemas.openxmlformats.org/officeDocument/2006/relationships/image" Target="../media/image16.png"/></Relationships>
</file>

<file path=xl/drawings/_rels/drawing19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5.png"/><Relationship Id="rId7" Type="http://schemas.openxmlformats.org/officeDocument/2006/relationships/image" Target="../media/image18.png"/><Relationship Id="rId2" Type="http://schemas.openxmlformats.org/officeDocument/2006/relationships/image" Target="../media/image4.png"/><Relationship Id="rId1" Type="http://schemas.openxmlformats.org/officeDocument/2006/relationships/hyperlink" Target="#Menu!A1"/><Relationship Id="rId6" Type="http://schemas.microsoft.com/office/2007/relationships/hdphoto" Target="../media/hdphoto3.wdp"/><Relationship Id="rId5" Type="http://schemas.openxmlformats.org/officeDocument/2006/relationships/image" Target="../media/image17.png"/><Relationship Id="rId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Relationship Id="rId5" Type="http://schemas.openxmlformats.org/officeDocument/2006/relationships/image" Target="../media/image7.emf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Relationship Id="rId5" Type="http://schemas.openxmlformats.org/officeDocument/2006/relationships/image" Target="../media/image9.emf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Relationship Id="rId5" Type="http://schemas.openxmlformats.org/officeDocument/2006/relationships/image" Target="../media/image11.emf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Menu!A1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0</xdr:colOff>
      <xdr:row>31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FilmGrain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63200" cy="5905500"/>
        </a:xfrm>
        <a:prstGeom prst="rect">
          <a:avLst/>
        </a:prstGeom>
      </xdr:spPr>
    </xdr:pic>
    <xdr:clientData/>
  </xdr:twoCellAnchor>
  <xdr:oneCellAnchor>
    <xdr:from>
      <xdr:col>5</xdr:col>
      <xdr:colOff>544316</xdr:colOff>
      <xdr:row>1</xdr:row>
      <xdr:rowOff>26485</xdr:rowOff>
    </xdr:from>
    <xdr:ext cx="4036939" cy="937629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3592316" y="216985"/>
          <a:ext cx="403693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EXERCÍCIOS 2</a:t>
          </a:r>
        </a:p>
      </xdr:txBody>
    </xdr:sp>
    <xdr:clientData/>
  </xdr:oneCellAnchor>
  <xdr:twoCellAnchor>
    <xdr:from>
      <xdr:col>3</xdr:col>
      <xdr:colOff>161925</xdr:colOff>
      <xdr:row>1</xdr:row>
      <xdr:rowOff>1</xdr:rowOff>
    </xdr:from>
    <xdr:to>
      <xdr:col>16</xdr:col>
      <xdr:colOff>594472</xdr:colOff>
      <xdr:row>6</xdr:row>
      <xdr:rowOff>114301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pSpPr/>
      </xdr:nvGrpSpPr>
      <xdr:grpSpPr>
        <a:xfrm>
          <a:off x="1990725" y="190501"/>
          <a:ext cx="8357347" cy="1066800"/>
          <a:chOff x="1929653" y="190501"/>
          <a:chExt cx="8357347" cy="1066800"/>
        </a:xfrm>
      </xdr:grpSpPr>
      <xdr:sp macro="" textlink="">
        <xdr:nvSpPr>
          <xdr:cNvPr id="9" name="Retângulo de cantos arredondados 8">
            <a:extLst>
              <a:ext uri="{FF2B5EF4-FFF2-40B4-BE49-F238E27FC236}">
                <a16:creationId xmlns:a16="http://schemas.microsoft.com/office/drawing/2014/main" xmlns="" id="{00000000-0008-0000-0000-000009000000}"/>
              </a:ext>
            </a:extLst>
          </xdr:cNvPr>
          <xdr:cNvSpPr/>
        </xdr:nvSpPr>
        <xdr:spPr>
          <a:xfrm>
            <a:off x="3397063" y="190501"/>
            <a:ext cx="4226299" cy="1066800"/>
          </a:xfrm>
          <a:prstGeom prst="roundRect">
            <a:avLst>
              <a:gd name="adj" fmla="val 8264"/>
            </a:avLst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cxnSp macro="">
        <xdr:nvCxnSpPr>
          <xdr:cNvPr id="10" name="Conector reto 9">
            <a:extLst>
              <a:ext uri="{FF2B5EF4-FFF2-40B4-BE49-F238E27FC236}">
                <a16:creationId xmlns:a16="http://schemas.microsoft.com/office/drawing/2014/main" xmlns="" id="{00000000-0008-0000-0000-00000A000000}"/>
              </a:ext>
            </a:extLst>
          </xdr:cNvPr>
          <xdr:cNvCxnSpPr/>
        </xdr:nvCxnSpPr>
        <xdr:spPr>
          <a:xfrm>
            <a:off x="7632887" y="714375"/>
            <a:ext cx="2654113" cy="0"/>
          </a:xfrm>
          <a:prstGeom prst="line">
            <a:avLst/>
          </a:prstGeom>
          <a:ln w="1905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Conector reto 10">
            <a:extLst>
              <a:ext uri="{FF2B5EF4-FFF2-40B4-BE49-F238E27FC236}">
                <a16:creationId xmlns:a16="http://schemas.microsoft.com/office/drawing/2014/main" xmlns="" id="{00000000-0008-0000-0000-00000B000000}"/>
              </a:ext>
            </a:extLst>
          </xdr:cNvPr>
          <xdr:cNvCxnSpPr/>
        </xdr:nvCxnSpPr>
        <xdr:spPr>
          <a:xfrm flipH="1">
            <a:off x="1929653" y="657225"/>
            <a:ext cx="1448360" cy="0"/>
          </a:xfrm>
          <a:prstGeom prst="line">
            <a:avLst/>
          </a:prstGeom>
          <a:ln w="1905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ector reto 11">
            <a:extLst>
              <a:ext uri="{FF2B5EF4-FFF2-40B4-BE49-F238E27FC236}">
                <a16:creationId xmlns:a16="http://schemas.microsoft.com/office/drawing/2014/main" xmlns="" id="{00000000-0008-0000-0000-00000C000000}"/>
              </a:ext>
            </a:extLst>
          </xdr:cNvPr>
          <xdr:cNvCxnSpPr/>
        </xdr:nvCxnSpPr>
        <xdr:spPr>
          <a:xfrm>
            <a:off x="1936797" y="652463"/>
            <a:ext cx="3572" cy="270271"/>
          </a:xfrm>
          <a:prstGeom prst="line">
            <a:avLst/>
          </a:prstGeom>
          <a:ln w="1905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14</xdr:col>
      <xdr:colOff>360269</xdr:colOff>
      <xdr:row>1</xdr:row>
      <xdr:rowOff>0</xdr:rowOff>
    </xdr:from>
    <xdr:to>
      <xdr:col>16</xdr:col>
      <xdr:colOff>303679</xdr:colOff>
      <xdr:row>2</xdr:row>
      <xdr:rowOff>141446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ement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4669" y="190500"/>
          <a:ext cx="1162610" cy="331946"/>
        </a:xfrm>
        <a:prstGeom prst="rect">
          <a:avLst/>
        </a:prstGeom>
      </xdr:spPr>
    </xdr:pic>
    <xdr:clientData/>
  </xdr:twoCellAnchor>
  <xdr:twoCellAnchor>
    <xdr:from>
      <xdr:col>6</xdr:col>
      <xdr:colOff>371476</xdr:colOff>
      <xdr:row>10</xdr:row>
      <xdr:rowOff>100012</xdr:rowOff>
    </xdr:from>
    <xdr:to>
      <xdr:col>8</xdr:col>
      <xdr:colOff>556276</xdr:colOff>
      <xdr:row>12</xdr:row>
      <xdr:rowOff>79012</xdr:rowOff>
    </xdr:to>
    <xdr:grpSp>
      <xdr:nvGrpSpPr>
        <xdr:cNvPr id="16" name="Grupo 15">
          <a:hlinkClick xmlns:r="http://schemas.openxmlformats.org/officeDocument/2006/relationships" r:id="rId5" tooltip="Exercício 1"/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pSpPr/>
      </xdr:nvGrpSpPr>
      <xdr:grpSpPr>
        <a:xfrm>
          <a:off x="4029076" y="2005012"/>
          <a:ext cx="1404000" cy="360000"/>
          <a:chOff x="4295776" y="1628775"/>
          <a:chExt cx="1428750" cy="390525"/>
        </a:xfrm>
      </xdr:grpSpPr>
      <xdr:sp macro="" textlink="">
        <xdr:nvSpPr>
          <xdr:cNvPr id="14" name="Retângulo de cantos arredondados 13">
            <a:extLst>
              <a:ext uri="{FF2B5EF4-FFF2-40B4-BE49-F238E27FC236}">
                <a16:creationId xmlns:a16="http://schemas.microsoft.com/office/drawing/2014/main" xmlns="" id="{00000000-0008-0000-0000-00000E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xmlns="" id="{00000000-0008-0000-0000-00000F000000}"/>
              </a:ext>
            </a:extLst>
          </xdr:cNvPr>
          <xdr:cNvSpPr txBox="1"/>
        </xdr:nvSpPr>
        <xdr:spPr>
          <a:xfrm>
            <a:off x="4476750" y="1657350"/>
            <a:ext cx="1066574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01</a:t>
            </a:r>
            <a:endParaRPr lang="pt-BR" sz="1400" b="1"/>
          </a:p>
        </xdr:txBody>
      </xdr:sp>
    </xdr:grpSp>
    <xdr:clientData/>
  </xdr:twoCellAnchor>
  <xdr:twoCellAnchor>
    <xdr:from>
      <xdr:col>9</xdr:col>
      <xdr:colOff>76201</xdr:colOff>
      <xdr:row>10</xdr:row>
      <xdr:rowOff>100012</xdr:rowOff>
    </xdr:from>
    <xdr:to>
      <xdr:col>11</xdr:col>
      <xdr:colOff>261001</xdr:colOff>
      <xdr:row>12</xdr:row>
      <xdr:rowOff>79012</xdr:rowOff>
    </xdr:to>
    <xdr:grpSp>
      <xdr:nvGrpSpPr>
        <xdr:cNvPr id="17" name="Grupo 16">
          <a:hlinkClick xmlns:r="http://schemas.openxmlformats.org/officeDocument/2006/relationships" r:id="rId6" tooltip="Exercício 2"/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pSpPr/>
      </xdr:nvGrpSpPr>
      <xdr:grpSpPr>
        <a:xfrm>
          <a:off x="5562601" y="2005012"/>
          <a:ext cx="1404000" cy="360000"/>
          <a:chOff x="4295776" y="1628775"/>
          <a:chExt cx="1428750" cy="390525"/>
        </a:xfrm>
      </xdr:grpSpPr>
      <xdr:sp macro="" textlink="">
        <xdr:nvSpPr>
          <xdr:cNvPr id="18" name="Retângulo de cantos arredondados 17">
            <a:extLst>
              <a:ext uri="{FF2B5EF4-FFF2-40B4-BE49-F238E27FC236}">
                <a16:creationId xmlns:a16="http://schemas.microsoft.com/office/drawing/2014/main" xmlns="" id="{00000000-0008-0000-0000-000012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xmlns="" id="{00000000-0008-0000-0000-000013000000}"/>
              </a:ext>
            </a:extLst>
          </xdr:cNvPr>
          <xdr:cNvSpPr txBox="1"/>
        </xdr:nvSpPr>
        <xdr:spPr>
          <a:xfrm>
            <a:off x="4476750" y="1657350"/>
            <a:ext cx="1066574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02</a:t>
            </a:r>
            <a:endParaRPr lang="pt-BR" sz="1400" b="1"/>
          </a:p>
        </xdr:txBody>
      </xdr:sp>
    </xdr:grpSp>
    <xdr:clientData/>
  </xdr:twoCellAnchor>
  <xdr:twoCellAnchor>
    <xdr:from>
      <xdr:col>11</xdr:col>
      <xdr:colOff>390526</xdr:colOff>
      <xdr:row>10</xdr:row>
      <xdr:rowOff>100012</xdr:rowOff>
    </xdr:from>
    <xdr:to>
      <xdr:col>13</xdr:col>
      <xdr:colOff>575326</xdr:colOff>
      <xdr:row>12</xdr:row>
      <xdr:rowOff>79012</xdr:rowOff>
    </xdr:to>
    <xdr:grpSp>
      <xdr:nvGrpSpPr>
        <xdr:cNvPr id="20" name="Grupo 19">
          <a:hlinkClick xmlns:r="http://schemas.openxmlformats.org/officeDocument/2006/relationships" r:id="rId7" tooltip="Exercício 3"/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pSpPr/>
      </xdr:nvGrpSpPr>
      <xdr:grpSpPr>
        <a:xfrm>
          <a:off x="7096126" y="2005012"/>
          <a:ext cx="1404000" cy="360000"/>
          <a:chOff x="4295776" y="1628775"/>
          <a:chExt cx="1428750" cy="390525"/>
        </a:xfrm>
      </xdr:grpSpPr>
      <xdr:sp macro="" textlink="">
        <xdr:nvSpPr>
          <xdr:cNvPr id="21" name="Retângulo de cantos arredondados 20">
            <a:extLst>
              <a:ext uri="{FF2B5EF4-FFF2-40B4-BE49-F238E27FC236}">
                <a16:creationId xmlns:a16="http://schemas.microsoft.com/office/drawing/2014/main" xmlns="" id="{00000000-0008-0000-0000-000015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xmlns="" id="{00000000-0008-0000-0000-000016000000}"/>
              </a:ext>
            </a:extLst>
          </xdr:cNvPr>
          <xdr:cNvSpPr txBox="1"/>
        </xdr:nvSpPr>
        <xdr:spPr>
          <a:xfrm>
            <a:off x="4476750" y="1657350"/>
            <a:ext cx="1066574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03</a:t>
            </a:r>
            <a:endParaRPr lang="pt-BR" sz="1400" b="1"/>
          </a:p>
        </xdr:txBody>
      </xdr:sp>
    </xdr:grpSp>
    <xdr:clientData/>
  </xdr:twoCellAnchor>
  <xdr:twoCellAnchor>
    <xdr:from>
      <xdr:col>14</xdr:col>
      <xdr:colOff>95251</xdr:colOff>
      <xdr:row>10</xdr:row>
      <xdr:rowOff>100012</xdr:rowOff>
    </xdr:from>
    <xdr:to>
      <xdr:col>16</xdr:col>
      <xdr:colOff>280051</xdr:colOff>
      <xdr:row>12</xdr:row>
      <xdr:rowOff>79012</xdr:rowOff>
    </xdr:to>
    <xdr:grpSp>
      <xdr:nvGrpSpPr>
        <xdr:cNvPr id="23" name="Grupo 22">
          <a:hlinkClick xmlns:r="http://schemas.openxmlformats.org/officeDocument/2006/relationships" r:id="rId8" tooltip="Exercício 4"/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GrpSpPr/>
      </xdr:nvGrpSpPr>
      <xdr:grpSpPr>
        <a:xfrm>
          <a:off x="8629651" y="2005012"/>
          <a:ext cx="1404000" cy="360000"/>
          <a:chOff x="4295776" y="1628775"/>
          <a:chExt cx="1428750" cy="390525"/>
        </a:xfrm>
      </xdr:grpSpPr>
      <xdr:sp macro="" textlink="">
        <xdr:nvSpPr>
          <xdr:cNvPr id="24" name="Retângulo de cantos arredondados 23">
            <a:extLst>
              <a:ext uri="{FF2B5EF4-FFF2-40B4-BE49-F238E27FC236}">
                <a16:creationId xmlns:a16="http://schemas.microsoft.com/office/drawing/2014/main" xmlns="" id="{00000000-0008-0000-0000-000018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xmlns="" id="{00000000-0008-0000-0000-000019000000}"/>
              </a:ext>
            </a:extLst>
          </xdr:cNvPr>
          <xdr:cNvSpPr txBox="1"/>
        </xdr:nvSpPr>
        <xdr:spPr>
          <a:xfrm>
            <a:off x="4476750" y="1657350"/>
            <a:ext cx="1066574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04</a:t>
            </a:r>
            <a:endParaRPr lang="pt-BR" sz="1400" b="1"/>
          </a:p>
        </xdr:txBody>
      </xdr:sp>
    </xdr:grpSp>
    <xdr:clientData/>
  </xdr:twoCellAnchor>
  <xdr:twoCellAnchor>
    <xdr:from>
      <xdr:col>6</xdr:col>
      <xdr:colOff>371476</xdr:colOff>
      <xdr:row>13</xdr:row>
      <xdr:rowOff>19050</xdr:rowOff>
    </xdr:from>
    <xdr:to>
      <xdr:col>8</xdr:col>
      <xdr:colOff>556276</xdr:colOff>
      <xdr:row>14</xdr:row>
      <xdr:rowOff>188550</xdr:rowOff>
    </xdr:to>
    <xdr:grpSp>
      <xdr:nvGrpSpPr>
        <xdr:cNvPr id="26" name="Grupo 25">
          <a:hlinkClick xmlns:r="http://schemas.openxmlformats.org/officeDocument/2006/relationships" r:id="rId9" tooltip="Exercício 5"/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GrpSpPr/>
      </xdr:nvGrpSpPr>
      <xdr:grpSpPr>
        <a:xfrm>
          <a:off x="4029076" y="2495550"/>
          <a:ext cx="1404000" cy="360000"/>
          <a:chOff x="4295776" y="1628775"/>
          <a:chExt cx="1428750" cy="390525"/>
        </a:xfrm>
      </xdr:grpSpPr>
      <xdr:sp macro="" textlink="">
        <xdr:nvSpPr>
          <xdr:cNvPr id="27" name="Retângulo de cantos arredondados 26">
            <a:extLst>
              <a:ext uri="{FF2B5EF4-FFF2-40B4-BE49-F238E27FC236}">
                <a16:creationId xmlns:a16="http://schemas.microsoft.com/office/drawing/2014/main" xmlns="" id="{00000000-0008-0000-0000-00001B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xmlns="" id="{00000000-0008-0000-0000-00001C000000}"/>
              </a:ext>
            </a:extLst>
          </xdr:cNvPr>
          <xdr:cNvSpPr txBox="1"/>
        </xdr:nvSpPr>
        <xdr:spPr>
          <a:xfrm>
            <a:off x="4476750" y="1657350"/>
            <a:ext cx="1066574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05</a:t>
            </a:r>
            <a:endParaRPr lang="pt-BR" sz="1400" b="1"/>
          </a:p>
        </xdr:txBody>
      </xdr:sp>
    </xdr:grpSp>
    <xdr:clientData/>
  </xdr:twoCellAnchor>
  <xdr:twoCellAnchor>
    <xdr:from>
      <xdr:col>9</xdr:col>
      <xdr:colOff>76201</xdr:colOff>
      <xdr:row>13</xdr:row>
      <xdr:rowOff>19050</xdr:rowOff>
    </xdr:from>
    <xdr:to>
      <xdr:col>11</xdr:col>
      <xdr:colOff>261001</xdr:colOff>
      <xdr:row>14</xdr:row>
      <xdr:rowOff>188550</xdr:rowOff>
    </xdr:to>
    <xdr:grpSp>
      <xdr:nvGrpSpPr>
        <xdr:cNvPr id="29" name="Grupo 28">
          <a:hlinkClick xmlns:r="http://schemas.openxmlformats.org/officeDocument/2006/relationships" r:id="rId10" tooltip="Exercício 6"/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GrpSpPr/>
      </xdr:nvGrpSpPr>
      <xdr:grpSpPr>
        <a:xfrm>
          <a:off x="5562601" y="2495550"/>
          <a:ext cx="1404000" cy="360000"/>
          <a:chOff x="4295776" y="1628775"/>
          <a:chExt cx="1428750" cy="390525"/>
        </a:xfrm>
      </xdr:grpSpPr>
      <xdr:sp macro="" textlink="">
        <xdr:nvSpPr>
          <xdr:cNvPr id="30" name="Retângulo de cantos arredondados 29">
            <a:extLst>
              <a:ext uri="{FF2B5EF4-FFF2-40B4-BE49-F238E27FC236}">
                <a16:creationId xmlns:a16="http://schemas.microsoft.com/office/drawing/2014/main" xmlns="" id="{00000000-0008-0000-0000-00001E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xmlns="" id="{00000000-0008-0000-0000-00001F000000}"/>
              </a:ext>
            </a:extLst>
          </xdr:cNvPr>
          <xdr:cNvSpPr txBox="1"/>
        </xdr:nvSpPr>
        <xdr:spPr>
          <a:xfrm>
            <a:off x="4476750" y="1657350"/>
            <a:ext cx="1066574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06</a:t>
            </a:r>
            <a:endParaRPr lang="pt-BR" sz="1400" b="1"/>
          </a:p>
        </xdr:txBody>
      </xdr:sp>
    </xdr:grpSp>
    <xdr:clientData/>
  </xdr:twoCellAnchor>
  <xdr:twoCellAnchor>
    <xdr:from>
      <xdr:col>11</xdr:col>
      <xdr:colOff>390526</xdr:colOff>
      <xdr:row>13</xdr:row>
      <xdr:rowOff>19050</xdr:rowOff>
    </xdr:from>
    <xdr:to>
      <xdr:col>13</xdr:col>
      <xdr:colOff>575326</xdr:colOff>
      <xdr:row>14</xdr:row>
      <xdr:rowOff>188550</xdr:rowOff>
    </xdr:to>
    <xdr:grpSp>
      <xdr:nvGrpSpPr>
        <xdr:cNvPr id="32" name="Grupo 31">
          <a:hlinkClick xmlns:r="http://schemas.openxmlformats.org/officeDocument/2006/relationships" r:id="rId11" tooltip="Exercício 7"/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GrpSpPr/>
      </xdr:nvGrpSpPr>
      <xdr:grpSpPr>
        <a:xfrm>
          <a:off x="7096126" y="2495550"/>
          <a:ext cx="1404000" cy="360000"/>
          <a:chOff x="4295776" y="1628775"/>
          <a:chExt cx="1428750" cy="390525"/>
        </a:xfrm>
      </xdr:grpSpPr>
      <xdr:sp macro="" textlink="">
        <xdr:nvSpPr>
          <xdr:cNvPr id="33" name="Retângulo de cantos arredondados 32">
            <a:extLst>
              <a:ext uri="{FF2B5EF4-FFF2-40B4-BE49-F238E27FC236}">
                <a16:creationId xmlns:a16="http://schemas.microsoft.com/office/drawing/2014/main" xmlns="" id="{00000000-0008-0000-0000-000021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xmlns="" id="{00000000-0008-0000-0000-000022000000}"/>
              </a:ext>
            </a:extLst>
          </xdr:cNvPr>
          <xdr:cNvSpPr txBox="1"/>
        </xdr:nvSpPr>
        <xdr:spPr>
          <a:xfrm>
            <a:off x="4476750" y="1657350"/>
            <a:ext cx="1066574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07</a:t>
            </a:r>
            <a:endParaRPr lang="pt-BR" sz="1400" b="1"/>
          </a:p>
        </xdr:txBody>
      </xdr:sp>
    </xdr:grpSp>
    <xdr:clientData/>
  </xdr:twoCellAnchor>
  <xdr:twoCellAnchor>
    <xdr:from>
      <xdr:col>14</xdr:col>
      <xdr:colOff>95251</xdr:colOff>
      <xdr:row>13</xdr:row>
      <xdr:rowOff>19050</xdr:rowOff>
    </xdr:from>
    <xdr:to>
      <xdr:col>16</xdr:col>
      <xdr:colOff>280051</xdr:colOff>
      <xdr:row>14</xdr:row>
      <xdr:rowOff>188550</xdr:rowOff>
    </xdr:to>
    <xdr:grpSp>
      <xdr:nvGrpSpPr>
        <xdr:cNvPr id="35" name="Grupo 34">
          <a:hlinkClick xmlns:r="http://schemas.openxmlformats.org/officeDocument/2006/relationships" r:id="rId12" tooltip="Exercício 8"/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GrpSpPr/>
      </xdr:nvGrpSpPr>
      <xdr:grpSpPr>
        <a:xfrm>
          <a:off x="8629651" y="2495550"/>
          <a:ext cx="1404000" cy="360000"/>
          <a:chOff x="4295776" y="1628775"/>
          <a:chExt cx="1428750" cy="390525"/>
        </a:xfrm>
      </xdr:grpSpPr>
      <xdr:sp macro="" textlink="">
        <xdr:nvSpPr>
          <xdr:cNvPr id="36" name="Retângulo de cantos arredondados 35">
            <a:extLst>
              <a:ext uri="{FF2B5EF4-FFF2-40B4-BE49-F238E27FC236}">
                <a16:creationId xmlns:a16="http://schemas.microsoft.com/office/drawing/2014/main" xmlns="" id="{00000000-0008-0000-0000-000024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xmlns="" id="{00000000-0008-0000-0000-000025000000}"/>
              </a:ext>
            </a:extLst>
          </xdr:cNvPr>
          <xdr:cNvSpPr txBox="1"/>
        </xdr:nvSpPr>
        <xdr:spPr>
          <a:xfrm>
            <a:off x="4476750" y="1657350"/>
            <a:ext cx="1066574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08</a:t>
            </a:r>
            <a:endParaRPr lang="pt-BR" sz="1400" b="1"/>
          </a:p>
        </xdr:txBody>
      </xdr:sp>
    </xdr:grpSp>
    <xdr:clientData/>
  </xdr:twoCellAnchor>
  <xdr:oneCellAnchor>
    <xdr:from>
      <xdr:col>6</xdr:col>
      <xdr:colOff>273851</xdr:colOff>
      <xdr:row>7</xdr:row>
      <xdr:rowOff>74110</xdr:rowOff>
    </xdr:from>
    <xdr:ext cx="2215670" cy="593304"/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/>
      </xdr:nvSpPr>
      <xdr:spPr>
        <a:xfrm>
          <a:off x="3931451" y="1407610"/>
          <a:ext cx="2215670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Formatação</a:t>
          </a:r>
        </a:p>
      </xdr:txBody>
    </xdr:sp>
    <xdr:clientData/>
  </xdr:oneCellAnchor>
  <xdr:twoCellAnchor>
    <xdr:from>
      <xdr:col>14</xdr:col>
      <xdr:colOff>95251</xdr:colOff>
      <xdr:row>15</xdr:row>
      <xdr:rowOff>114300</xdr:rowOff>
    </xdr:from>
    <xdr:to>
      <xdr:col>16</xdr:col>
      <xdr:colOff>280051</xdr:colOff>
      <xdr:row>17</xdr:row>
      <xdr:rowOff>93300</xdr:rowOff>
    </xdr:to>
    <xdr:grpSp>
      <xdr:nvGrpSpPr>
        <xdr:cNvPr id="39" name="Grupo 25">
          <a:hlinkClick xmlns:r="http://schemas.openxmlformats.org/officeDocument/2006/relationships" r:id="rId13" tooltip="Exercício 5"/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GrpSpPr/>
      </xdr:nvGrpSpPr>
      <xdr:grpSpPr>
        <a:xfrm>
          <a:off x="8629651" y="2971800"/>
          <a:ext cx="1404000" cy="360000"/>
          <a:chOff x="4295776" y="1628775"/>
          <a:chExt cx="1428750" cy="390525"/>
        </a:xfrm>
      </xdr:grpSpPr>
      <xdr:sp macro="" textlink="">
        <xdr:nvSpPr>
          <xdr:cNvPr id="40" name="Retângulo de cantos arredondados 26">
            <a:extLst>
              <a:ext uri="{FF2B5EF4-FFF2-40B4-BE49-F238E27FC236}">
                <a16:creationId xmlns:a16="http://schemas.microsoft.com/office/drawing/2014/main" xmlns="" id="{00000000-0008-0000-0000-000028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xmlns="" id="{00000000-0008-0000-0000-000029000000}"/>
              </a:ext>
            </a:extLst>
          </xdr:cNvPr>
          <xdr:cNvSpPr txBox="1"/>
        </xdr:nvSpPr>
        <xdr:spPr>
          <a:xfrm>
            <a:off x="4389514" y="1657349"/>
            <a:ext cx="1291763" cy="33790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Extra</a:t>
            </a:r>
            <a:endParaRPr lang="pt-BR" sz="1400" b="1"/>
          </a:p>
        </xdr:txBody>
      </xdr:sp>
    </xdr:grpSp>
    <xdr:clientData/>
  </xdr:twoCellAnchor>
  <xdr:oneCellAnchor>
    <xdr:from>
      <xdr:col>6</xdr:col>
      <xdr:colOff>268041</xdr:colOff>
      <xdr:row>16</xdr:row>
      <xdr:rowOff>188410</xdr:rowOff>
    </xdr:from>
    <xdr:ext cx="2275134" cy="593304"/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/>
      </xdr:nvSpPr>
      <xdr:spPr>
        <a:xfrm>
          <a:off x="3925641" y="3236410"/>
          <a:ext cx="2275134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Referências</a:t>
          </a:r>
        </a:p>
      </xdr:txBody>
    </xdr:sp>
    <xdr:clientData/>
  </xdr:oneCellAnchor>
  <xdr:twoCellAnchor>
    <xdr:from>
      <xdr:col>6</xdr:col>
      <xdr:colOff>381001</xdr:colOff>
      <xdr:row>20</xdr:row>
      <xdr:rowOff>61912</xdr:rowOff>
    </xdr:from>
    <xdr:to>
      <xdr:col>8</xdr:col>
      <xdr:colOff>565801</xdr:colOff>
      <xdr:row>22</xdr:row>
      <xdr:rowOff>40912</xdr:rowOff>
    </xdr:to>
    <xdr:grpSp>
      <xdr:nvGrpSpPr>
        <xdr:cNvPr id="43" name="Grupo 15">
          <a:hlinkClick xmlns:r="http://schemas.openxmlformats.org/officeDocument/2006/relationships" r:id="rId14" tooltip="Exercício 1"/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GrpSpPr/>
      </xdr:nvGrpSpPr>
      <xdr:grpSpPr>
        <a:xfrm>
          <a:off x="4038601" y="3871912"/>
          <a:ext cx="1404000" cy="360000"/>
          <a:chOff x="4295776" y="1628775"/>
          <a:chExt cx="1428750" cy="390525"/>
        </a:xfrm>
      </xdr:grpSpPr>
      <xdr:sp macro="" textlink="">
        <xdr:nvSpPr>
          <xdr:cNvPr id="44" name="Retângulo de cantos arredondados 13">
            <a:extLst>
              <a:ext uri="{FF2B5EF4-FFF2-40B4-BE49-F238E27FC236}">
                <a16:creationId xmlns:a16="http://schemas.microsoft.com/office/drawing/2014/main" xmlns="" id="{00000000-0008-0000-0000-00002C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xmlns="" id="{00000000-0008-0000-0000-00002D000000}"/>
              </a:ext>
            </a:extLst>
          </xdr:cNvPr>
          <xdr:cNvSpPr txBox="1"/>
        </xdr:nvSpPr>
        <xdr:spPr>
          <a:xfrm>
            <a:off x="4476750" y="1657349"/>
            <a:ext cx="1085376" cy="33790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 09</a:t>
            </a:r>
          </a:p>
        </xdr:txBody>
      </xdr:sp>
    </xdr:grpSp>
    <xdr:clientData/>
  </xdr:twoCellAnchor>
  <xdr:twoCellAnchor>
    <xdr:from>
      <xdr:col>9</xdr:col>
      <xdr:colOff>85726</xdr:colOff>
      <xdr:row>20</xdr:row>
      <xdr:rowOff>61912</xdr:rowOff>
    </xdr:from>
    <xdr:to>
      <xdr:col>11</xdr:col>
      <xdr:colOff>270526</xdr:colOff>
      <xdr:row>22</xdr:row>
      <xdr:rowOff>40912</xdr:rowOff>
    </xdr:to>
    <xdr:grpSp>
      <xdr:nvGrpSpPr>
        <xdr:cNvPr id="46" name="Grupo 16">
          <a:hlinkClick xmlns:r="http://schemas.openxmlformats.org/officeDocument/2006/relationships" r:id="rId15" tooltip="Exercício 2"/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GrpSpPr/>
      </xdr:nvGrpSpPr>
      <xdr:grpSpPr>
        <a:xfrm>
          <a:off x="5572126" y="3871912"/>
          <a:ext cx="1404000" cy="360000"/>
          <a:chOff x="4295776" y="1628775"/>
          <a:chExt cx="1428750" cy="390525"/>
        </a:xfrm>
      </xdr:grpSpPr>
      <xdr:sp macro="" textlink="">
        <xdr:nvSpPr>
          <xdr:cNvPr id="47" name="Retângulo de cantos arredondados 17">
            <a:extLst>
              <a:ext uri="{FF2B5EF4-FFF2-40B4-BE49-F238E27FC236}">
                <a16:creationId xmlns:a16="http://schemas.microsoft.com/office/drawing/2014/main" xmlns="" id="{00000000-0008-0000-0000-00002F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xmlns="" id="{00000000-0008-0000-0000-000030000000}"/>
              </a:ext>
            </a:extLst>
          </xdr:cNvPr>
          <xdr:cNvSpPr txBox="1"/>
        </xdr:nvSpPr>
        <xdr:spPr>
          <a:xfrm>
            <a:off x="4476750" y="1657349"/>
            <a:ext cx="1085376" cy="33790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10</a:t>
            </a:r>
            <a:endParaRPr lang="pt-BR" sz="1400" b="1"/>
          </a:p>
        </xdr:txBody>
      </xdr:sp>
    </xdr:grpSp>
    <xdr:clientData/>
  </xdr:twoCellAnchor>
  <xdr:twoCellAnchor>
    <xdr:from>
      <xdr:col>11</xdr:col>
      <xdr:colOff>400051</xdr:colOff>
      <xdr:row>20</xdr:row>
      <xdr:rowOff>61912</xdr:rowOff>
    </xdr:from>
    <xdr:to>
      <xdr:col>13</xdr:col>
      <xdr:colOff>584851</xdr:colOff>
      <xdr:row>22</xdr:row>
      <xdr:rowOff>40912</xdr:rowOff>
    </xdr:to>
    <xdr:grpSp>
      <xdr:nvGrpSpPr>
        <xdr:cNvPr id="49" name="Grupo 19">
          <a:hlinkClick xmlns:r="http://schemas.openxmlformats.org/officeDocument/2006/relationships" r:id="rId16" tooltip="Exercício 3"/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GrpSpPr/>
      </xdr:nvGrpSpPr>
      <xdr:grpSpPr>
        <a:xfrm>
          <a:off x="7105651" y="3871912"/>
          <a:ext cx="1404000" cy="360000"/>
          <a:chOff x="4295776" y="1628775"/>
          <a:chExt cx="1428750" cy="390525"/>
        </a:xfrm>
      </xdr:grpSpPr>
      <xdr:sp macro="" textlink="">
        <xdr:nvSpPr>
          <xdr:cNvPr id="50" name="Retângulo de cantos arredondados 20">
            <a:extLst>
              <a:ext uri="{FF2B5EF4-FFF2-40B4-BE49-F238E27FC236}">
                <a16:creationId xmlns:a16="http://schemas.microsoft.com/office/drawing/2014/main" xmlns="" id="{00000000-0008-0000-0000-000032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1" name="CaixaDeTexto 50">
            <a:extLst>
              <a:ext uri="{FF2B5EF4-FFF2-40B4-BE49-F238E27FC236}">
                <a16:creationId xmlns:a16="http://schemas.microsoft.com/office/drawing/2014/main" xmlns="" id="{00000000-0008-0000-0000-000033000000}"/>
              </a:ext>
            </a:extLst>
          </xdr:cNvPr>
          <xdr:cNvSpPr txBox="1"/>
        </xdr:nvSpPr>
        <xdr:spPr>
          <a:xfrm>
            <a:off x="4476750" y="1657349"/>
            <a:ext cx="1085376" cy="33790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11</a:t>
            </a:r>
            <a:endParaRPr lang="pt-BR" sz="1400" b="1"/>
          </a:p>
        </xdr:txBody>
      </xdr:sp>
    </xdr:grpSp>
    <xdr:clientData/>
  </xdr:twoCellAnchor>
  <xdr:twoCellAnchor>
    <xdr:from>
      <xdr:col>14</xdr:col>
      <xdr:colOff>104776</xdr:colOff>
      <xdr:row>20</xdr:row>
      <xdr:rowOff>61912</xdr:rowOff>
    </xdr:from>
    <xdr:to>
      <xdr:col>16</xdr:col>
      <xdr:colOff>289576</xdr:colOff>
      <xdr:row>22</xdr:row>
      <xdr:rowOff>40912</xdr:rowOff>
    </xdr:to>
    <xdr:grpSp>
      <xdr:nvGrpSpPr>
        <xdr:cNvPr id="52" name="Grupo 22">
          <a:hlinkClick xmlns:r="http://schemas.openxmlformats.org/officeDocument/2006/relationships" r:id="rId17" tooltip="Exercício 4"/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GrpSpPr/>
      </xdr:nvGrpSpPr>
      <xdr:grpSpPr>
        <a:xfrm>
          <a:off x="8639176" y="3871912"/>
          <a:ext cx="1404000" cy="360000"/>
          <a:chOff x="4295776" y="1628775"/>
          <a:chExt cx="1428750" cy="390525"/>
        </a:xfrm>
      </xdr:grpSpPr>
      <xdr:sp macro="" textlink="">
        <xdr:nvSpPr>
          <xdr:cNvPr id="53" name="Retângulo de cantos arredondados 23">
            <a:extLst>
              <a:ext uri="{FF2B5EF4-FFF2-40B4-BE49-F238E27FC236}">
                <a16:creationId xmlns:a16="http://schemas.microsoft.com/office/drawing/2014/main" xmlns="" id="{00000000-0008-0000-0000-000035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4" name="CaixaDeTexto 53">
            <a:extLst>
              <a:ext uri="{FF2B5EF4-FFF2-40B4-BE49-F238E27FC236}">
                <a16:creationId xmlns:a16="http://schemas.microsoft.com/office/drawing/2014/main" xmlns="" id="{00000000-0008-0000-0000-000036000000}"/>
              </a:ext>
            </a:extLst>
          </xdr:cNvPr>
          <xdr:cNvSpPr txBox="1"/>
        </xdr:nvSpPr>
        <xdr:spPr>
          <a:xfrm>
            <a:off x="4476750" y="1657349"/>
            <a:ext cx="1085376" cy="33790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12</a:t>
            </a:r>
            <a:endParaRPr lang="pt-BR" sz="1400" b="1"/>
          </a:p>
        </xdr:txBody>
      </xdr:sp>
    </xdr:grpSp>
    <xdr:clientData/>
  </xdr:twoCellAnchor>
  <xdr:twoCellAnchor>
    <xdr:from>
      <xdr:col>6</xdr:col>
      <xdr:colOff>381001</xdr:colOff>
      <xdr:row>22</xdr:row>
      <xdr:rowOff>171450</xdr:rowOff>
    </xdr:from>
    <xdr:to>
      <xdr:col>8</xdr:col>
      <xdr:colOff>565801</xdr:colOff>
      <xdr:row>24</xdr:row>
      <xdr:rowOff>150450</xdr:rowOff>
    </xdr:to>
    <xdr:grpSp>
      <xdr:nvGrpSpPr>
        <xdr:cNvPr id="55" name="Grupo 25">
          <a:hlinkClick xmlns:r="http://schemas.openxmlformats.org/officeDocument/2006/relationships" r:id="rId18" tooltip="Exercício 5"/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GrpSpPr/>
      </xdr:nvGrpSpPr>
      <xdr:grpSpPr>
        <a:xfrm>
          <a:off x="4038601" y="4362450"/>
          <a:ext cx="1404000" cy="360000"/>
          <a:chOff x="4295776" y="1628775"/>
          <a:chExt cx="1428750" cy="390525"/>
        </a:xfrm>
      </xdr:grpSpPr>
      <xdr:sp macro="" textlink="">
        <xdr:nvSpPr>
          <xdr:cNvPr id="56" name="Retângulo de cantos arredondados 26">
            <a:extLst>
              <a:ext uri="{FF2B5EF4-FFF2-40B4-BE49-F238E27FC236}">
                <a16:creationId xmlns:a16="http://schemas.microsoft.com/office/drawing/2014/main" xmlns="" id="{00000000-0008-0000-0000-000038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xmlns="" id="{00000000-0008-0000-0000-000039000000}"/>
              </a:ext>
            </a:extLst>
          </xdr:cNvPr>
          <xdr:cNvSpPr txBox="1"/>
        </xdr:nvSpPr>
        <xdr:spPr>
          <a:xfrm>
            <a:off x="4476750" y="1657349"/>
            <a:ext cx="1085376" cy="33790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13</a:t>
            </a:r>
            <a:endParaRPr lang="pt-BR" sz="1400" b="1"/>
          </a:p>
        </xdr:txBody>
      </xdr:sp>
    </xdr:grpSp>
    <xdr:clientData/>
  </xdr:twoCellAnchor>
  <xdr:twoCellAnchor>
    <xdr:from>
      <xdr:col>9</xdr:col>
      <xdr:colOff>85726</xdr:colOff>
      <xdr:row>22</xdr:row>
      <xdr:rowOff>171450</xdr:rowOff>
    </xdr:from>
    <xdr:to>
      <xdr:col>11</xdr:col>
      <xdr:colOff>270526</xdr:colOff>
      <xdr:row>24</xdr:row>
      <xdr:rowOff>150450</xdr:rowOff>
    </xdr:to>
    <xdr:grpSp>
      <xdr:nvGrpSpPr>
        <xdr:cNvPr id="58" name="Grupo 28">
          <a:hlinkClick xmlns:r="http://schemas.openxmlformats.org/officeDocument/2006/relationships" r:id="rId19" tooltip="Exercício 6"/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GrpSpPr/>
      </xdr:nvGrpSpPr>
      <xdr:grpSpPr>
        <a:xfrm>
          <a:off x="5572126" y="4362450"/>
          <a:ext cx="1404000" cy="360000"/>
          <a:chOff x="4295776" y="1628775"/>
          <a:chExt cx="1428750" cy="390525"/>
        </a:xfrm>
      </xdr:grpSpPr>
      <xdr:sp macro="" textlink="">
        <xdr:nvSpPr>
          <xdr:cNvPr id="59" name="Retângulo de cantos arredondados 29">
            <a:extLst>
              <a:ext uri="{FF2B5EF4-FFF2-40B4-BE49-F238E27FC236}">
                <a16:creationId xmlns:a16="http://schemas.microsoft.com/office/drawing/2014/main" xmlns="" id="{00000000-0008-0000-0000-00003B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0" name="CaixaDeTexto 59">
            <a:extLst>
              <a:ext uri="{FF2B5EF4-FFF2-40B4-BE49-F238E27FC236}">
                <a16:creationId xmlns:a16="http://schemas.microsoft.com/office/drawing/2014/main" xmlns="" id="{00000000-0008-0000-0000-00003C000000}"/>
              </a:ext>
            </a:extLst>
          </xdr:cNvPr>
          <xdr:cNvSpPr txBox="1"/>
        </xdr:nvSpPr>
        <xdr:spPr>
          <a:xfrm>
            <a:off x="4476750" y="1657349"/>
            <a:ext cx="1085376" cy="33790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14</a:t>
            </a:r>
            <a:endParaRPr lang="pt-BR" sz="1400" b="1"/>
          </a:p>
        </xdr:txBody>
      </xdr:sp>
    </xdr:grpSp>
    <xdr:clientData/>
  </xdr:twoCellAnchor>
  <xdr:twoCellAnchor>
    <xdr:from>
      <xdr:col>11</xdr:col>
      <xdr:colOff>400051</xdr:colOff>
      <xdr:row>22</xdr:row>
      <xdr:rowOff>171450</xdr:rowOff>
    </xdr:from>
    <xdr:to>
      <xdr:col>13</xdr:col>
      <xdr:colOff>584851</xdr:colOff>
      <xdr:row>24</xdr:row>
      <xdr:rowOff>150450</xdr:rowOff>
    </xdr:to>
    <xdr:grpSp>
      <xdr:nvGrpSpPr>
        <xdr:cNvPr id="61" name="Grupo 31">
          <a:hlinkClick xmlns:r="http://schemas.openxmlformats.org/officeDocument/2006/relationships" r:id="rId20" tooltip="Exercício 7"/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GrpSpPr/>
      </xdr:nvGrpSpPr>
      <xdr:grpSpPr>
        <a:xfrm>
          <a:off x="7105651" y="4362450"/>
          <a:ext cx="1404000" cy="360000"/>
          <a:chOff x="4295776" y="1628775"/>
          <a:chExt cx="1428750" cy="390525"/>
        </a:xfrm>
      </xdr:grpSpPr>
      <xdr:sp macro="" textlink="">
        <xdr:nvSpPr>
          <xdr:cNvPr id="62" name="Retângulo de cantos arredondados 32">
            <a:extLst>
              <a:ext uri="{FF2B5EF4-FFF2-40B4-BE49-F238E27FC236}">
                <a16:creationId xmlns:a16="http://schemas.microsoft.com/office/drawing/2014/main" xmlns="" id="{00000000-0008-0000-0000-00003E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3" name="CaixaDeTexto 62">
            <a:extLst>
              <a:ext uri="{FF2B5EF4-FFF2-40B4-BE49-F238E27FC236}">
                <a16:creationId xmlns:a16="http://schemas.microsoft.com/office/drawing/2014/main" xmlns="" id="{00000000-0008-0000-0000-00003F000000}"/>
              </a:ext>
            </a:extLst>
          </xdr:cNvPr>
          <xdr:cNvSpPr txBox="1"/>
        </xdr:nvSpPr>
        <xdr:spPr>
          <a:xfrm>
            <a:off x="4476750" y="1657349"/>
            <a:ext cx="1085376" cy="33790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15</a:t>
            </a:r>
            <a:endParaRPr lang="pt-BR" sz="1400" b="1"/>
          </a:p>
        </xdr:txBody>
      </xdr:sp>
    </xdr:grpSp>
    <xdr:clientData/>
  </xdr:twoCellAnchor>
  <xdr:twoCellAnchor>
    <xdr:from>
      <xdr:col>14</xdr:col>
      <xdr:colOff>104776</xdr:colOff>
      <xdr:row>22</xdr:row>
      <xdr:rowOff>171450</xdr:rowOff>
    </xdr:from>
    <xdr:to>
      <xdr:col>16</xdr:col>
      <xdr:colOff>289576</xdr:colOff>
      <xdr:row>24</xdr:row>
      <xdr:rowOff>150450</xdr:rowOff>
    </xdr:to>
    <xdr:grpSp>
      <xdr:nvGrpSpPr>
        <xdr:cNvPr id="64" name="Grupo 34">
          <a:hlinkClick xmlns:r="http://schemas.openxmlformats.org/officeDocument/2006/relationships" r:id="rId21" tooltip="Exercício 8"/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GrpSpPr/>
      </xdr:nvGrpSpPr>
      <xdr:grpSpPr>
        <a:xfrm>
          <a:off x="8639176" y="4362450"/>
          <a:ext cx="1404000" cy="360000"/>
          <a:chOff x="4295776" y="1628775"/>
          <a:chExt cx="1428750" cy="390525"/>
        </a:xfrm>
      </xdr:grpSpPr>
      <xdr:sp macro="" textlink="">
        <xdr:nvSpPr>
          <xdr:cNvPr id="65" name="Retângulo de cantos arredondados 35">
            <a:extLst>
              <a:ext uri="{FF2B5EF4-FFF2-40B4-BE49-F238E27FC236}">
                <a16:creationId xmlns:a16="http://schemas.microsoft.com/office/drawing/2014/main" xmlns="" id="{00000000-0008-0000-0000-000041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6" name="CaixaDeTexto 65">
            <a:extLst>
              <a:ext uri="{FF2B5EF4-FFF2-40B4-BE49-F238E27FC236}">
                <a16:creationId xmlns:a16="http://schemas.microsoft.com/office/drawing/2014/main" xmlns="" id="{00000000-0008-0000-0000-000042000000}"/>
              </a:ext>
            </a:extLst>
          </xdr:cNvPr>
          <xdr:cNvSpPr txBox="1"/>
        </xdr:nvSpPr>
        <xdr:spPr>
          <a:xfrm>
            <a:off x="4476750" y="1657349"/>
            <a:ext cx="1085376" cy="33790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16</a:t>
            </a:r>
            <a:endParaRPr lang="pt-BR" sz="1400" b="1"/>
          </a:p>
        </xdr:txBody>
      </xdr:sp>
    </xdr:grpSp>
    <xdr:clientData/>
  </xdr:twoCellAnchor>
  <xdr:twoCellAnchor>
    <xdr:from>
      <xdr:col>14</xdr:col>
      <xdr:colOff>104775</xdr:colOff>
      <xdr:row>25</xdr:row>
      <xdr:rowOff>85725</xdr:rowOff>
    </xdr:from>
    <xdr:to>
      <xdr:col>16</xdr:col>
      <xdr:colOff>289575</xdr:colOff>
      <xdr:row>27</xdr:row>
      <xdr:rowOff>64725</xdr:rowOff>
    </xdr:to>
    <xdr:grpSp>
      <xdr:nvGrpSpPr>
        <xdr:cNvPr id="70" name="Grupo 34">
          <a:hlinkClick xmlns:r="http://schemas.openxmlformats.org/officeDocument/2006/relationships" r:id="rId22" tooltip="Exercício 8"/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GrpSpPr/>
      </xdr:nvGrpSpPr>
      <xdr:grpSpPr>
        <a:xfrm>
          <a:off x="8639175" y="4848225"/>
          <a:ext cx="1404000" cy="360000"/>
          <a:chOff x="4295776" y="1628775"/>
          <a:chExt cx="1428750" cy="390525"/>
        </a:xfrm>
      </xdr:grpSpPr>
      <xdr:sp macro="" textlink="">
        <xdr:nvSpPr>
          <xdr:cNvPr id="71" name="Retângulo de cantos arredondados 35">
            <a:extLst>
              <a:ext uri="{FF2B5EF4-FFF2-40B4-BE49-F238E27FC236}">
                <a16:creationId xmlns:a16="http://schemas.microsoft.com/office/drawing/2014/main" xmlns="" id="{00000000-0008-0000-0000-000047000000}"/>
              </a:ext>
            </a:extLst>
          </xdr:cNvPr>
          <xdr:cNvSpPr/>
        </xdr:nvSpPr>
        <xdr:spPr>
          <a:xfrm>
            <a:off x="4295776" y="1628775"/>
            <a:ext cx="1428750" cy="390525"/>
          </a:xfrm>
          <a:prstGeom prst="roundRect">
            <a:avLst/>
          </a:prstGeom>
          <a:solidFill>
            <a:schemeClr val="tx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2" name="CaixaDeTexto 71">
            <a:extLst>
              <a:ext uri="{FF2B5EF4-FFF2-40B4-BE49-F238E27FC236}">
                <a16:creationId xmlns:a16="http://schemas.microsoft.com/office/drawing/2014/main" xmlns="" id="{00000000-0008-0000-0000-000048000000}"/>
              </a:ext>
            </a:extLst>
          </xdr:cNvPr>
          <xdr:cNvSpPr txBox="1"/>
        </xdr:nvSpPr>
        <xdr:spPr>
          <a:xfrm>
            <a:off x="4341049" y="1657349"/>
            <a:ext cx="1291763" cy="33790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/>
              <a:t>Exercício</a:t>
            </a:r>
            <a:r>
              <a:rPr lang="pt-BR" sz="1400" b="1" baseline="0"/>
              <a:t> Extra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114300</xdr:rowOff>
    </xdr:from>
    <xdr:to>
      <xdr:col>29</xdr:col>
      <xdr:colOff>9525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142874" y="114300"/>
          <a:ext cx="9448801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38734</xdr:colOff>
      <xdr:row>0</xdr:row>
      <xdr:rowOff>145548</xdr:rowOff>
    </xdr:from>
    <xdr:ext cx="4018280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SpPr/>
      </xdr:nvSpPr>
      <xdr:spPr>
        <a:xfrm>
          <a:off x="648334" y="145548"/>
          <a:ext cx="4018280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EXTRA</a:t>
          </a:r>
        </a:p>
      </xdr:txBody>
    </xdr:sp>
    <xdr:clientData/>
  </xdr:oneCellAnchor>
  <xdr:twoCellAnchor editAs="oneCell">
    <xdr:from>
      <xdr:col>26</xdr:col>
      <xdr:colOff>333375</xdr:colOff>
      <xdr:row>4</xdr:row>
      <xdr:rowOff>10414</xdr:rowOff>
    </xdr:from>
    <xdr:to>
      <xdr:col>28</xdr:col>
      <xdr:colOff>266700</xdr:colOff>
      <xdr:row>5</xdr:row>
      <xdr:rowOff>133349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72414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333375</xdr:colOff>
      <xdr:row>0</xdr:row>
      <xdr:rowOff>57150</xdr:rowOff>
    </xdr:from>
    <xdr:to>
      <xdr:col>28</xdr:col>
      <xdr:colOff>295275</xdr:colOff>
      <xdr:row>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SpPr/>
      </xdr:nvSpPr>
      <xdr:spPr>
        <a:xfrm>
          <a:off x="8086725" y="57150"/>
          <a:ext cx="11811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26</xdr:col>
      <xdr:colOff>457201</xdr:colOff>
      <xdr:row>1</xdr:row>
      <xdr:rowOff>11588</xdr:rowOff>
    </xdr:from>
    <xdr:to>
      <xdr:col>28</xdr:col>
      <xdr:colOff>133350</xdr:colOff>
      <xdr:row>2</xdr:row>
      <xdr:rowOff>74770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1" y="202088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1</xdr:col>
      <xdr:colOff>9524</xdr:colOff>
      <xdr:row>5</xdr:row>
      <xdr:rowOff>38100</xdr:rowOff>
    </xdr:from>
    <xdr:to>
      <xdr:col>26</xdr:col>
      <xdr:colOff>9525</xdr:colOff>
      <xdr:row>7</xdr:row>
      <xdr:rowOff>133349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SpPr txBox="1"/>
      </xdr:nvSpPr>
      <xdr:spPr>
        <a:xfrm>
          <a:off x="619124" y="990600"/>
          <a:ext cx="7143751" cy="476249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  <a:effectLst/>
      </xdr:spPr>
      <xdr:txBody>
        <a:bodyPr vertOverflow="clip" horzOverflow="clip" wrap="square" rtlCol="0" anchor="t"/>
        <a:lstStyle/>
        <a:p>
          <a:pPr algn="ctr"/>
          <a:r>
            <a:rPr lang="pt-BR" sz="1200" b="1" baseline="0">
              <a:effectLst/>
              <a:latin typeface="+mn-lt"/>
              <a:ea typeface="+mn-ea"/>
              <a:cs typeface="+mn-cs"/>
            </a:rPr>
            <a:t>Desafio</a:t>
          </a:r>
          <a:r>
            <a:rPr lang="pt-BR" sz="1200" baseline="0">
              <a:effectLst/>
              <a:latin typeface="+mn-lt"/>
              <a:ea typeface="+mn-ea"/>
              <a:cs typeface="+mn-cs"/>
            </a:rPr>
            <a:t>: Criar um desenho PixelArt no Excel com o preenchimento de células e/ou bordas, veja um exemplo ao lado.</a:t>
          </a:r>
        </a:p>
        <a:p>
          <a:pPr algn="ctr"/>
          <a:r>
            <a:rPr lang="pt-BR" sz="1200" b="1" baseline="0">
              <a:effectLst/>
              <a:latin typeface="+mn-lt"/>
              <a:ea typeface="+mn-ea"/>
              <a:cs typeface="+mn-cs"/>
            </a:rPr>
            <a:t>Dica</a:t>
          </a:r>
          <a:r>
            <a:rPr lang="pt-BR" sz="1200" baseline="0">
              <a:effectLst/>
              <a:latin typeface="+mn-lt"/>
              <a:ea typeface="+mn-ea"/>
              <a:cs typeface="+mn-cs"/>
            </a:rPr>
            <a:t>: Analise a largura e altura das linhas e colunas (px).</a:t>
          </a:r>
          <a:endParaRPr lang="pt-BR" sz="1200">
            <a:effectLst/>
          </a:endParaRPr>
        </a:p>
      </xdr:txBody>
    </xdr:sp>
    <xdr:clientData/>
  </xdr:twoCellAnchor>
  <xdr:twoCellAnchor editAs="oneCell">
    <xdr:from>
      <xdr:col>26</xdr:col>
      <xdr:colOff>152400</xdr:colOff>
      <xdr:row>8</xdr:row>
      <xdr:rowOff>104776</xdr:rowOff>
    </xdr:from>
    <xdr:to>
      <xdr:col>28</xdr:col>
      <xdr:colOff>465170</xdr:colOff>
      <xdr:row>12</xdr:row>
      <xdr:rowOff>133350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05" t="2201" r="36219" b="12264"/>
        <a:stretch/>
      </xdr:blipFill>
      <xdr:spPr bwMode="auto">
        <a:xfrm>
          <a:off x="7905750" y="1628776"/>
          <a:ext cx="1531970" cy="1171574"/>
        </a:xfrm>
        <a:prstGeom prst="rect">
          <a:avLst/>
        </a:prstGeom>
        <a:solidFill>
          <a:srgbClr val="FFFFFF">
            <a:shade val="85000"/>
          </a:srgbClr>
        </a:solidFill>
        <a:ln w="19050" cap="sq">
          <a:solidFill>
            <a:schemeClr val="tx1"/>
          </a:solidFill>
          <a:miter lim="800000"/>
        </a:ln>
        <a:effectLst/>
        <a:ex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114300</xdr:rowOff>
    </xdr:from>
    <xdr:to>
      <xdr:col>17</xdr:col>
      <xdr:colOff>266701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/>
      </xdr:nvSpPr>
      <xdr:spPr>
        <a:xfrm>
          <a:off x="142875" y="114300"/>
          <a:ext cx="9305926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495300</xdr:colOff>
      <xdr:row>0</xdr:row>
      <xdr:rowOff>145548</xdr:rowOff>
    </xdr:from>
    <xdr:ext cx="6093336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SpPr/>
      </xdr:nvSpPr>
      <xdr:spPr>
        <a:xfrm>
          <a:off x="495300" y="145548"/>
          <a:ext cx="6093336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09 - Referências</a:t>
          </a:r>
        </a:p>
      </xdr:txBody>
    </xdr:sp>
    <xdr:clientData/>
  </xdr:oneCellAnchor>
  <xdr:twoCellAnchor editAs="oneCell">
    <xdr:from>
      <xdr:col>14</xdr:col>
      <xdr:colOff>1257300</xdr:colOff>
      <xdr:row>4</xdr:row>
      <xdr:rowOff>10414</xdr:rowOff>
    </xdr:from>
    <xdr:to>
      <xdr:col>16</xdr:col>
      <xdr:colOff>542925</xdr:colOff>
      <xdr:row>5</xdr:row>
      <xdr:rowOff>133349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772414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1257300</xdr:colOff>
      <xdr:row>0</xdr:row>
      <xdr:rowOff>57150</xdr:rowOff>
    </xdr:from>
    <xdr:to>
      <xdr:col>16</xdr:col>
      <xdr:colOff>533400</xdr:colOff>
      <xdr:row>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SpPr/>
      </xdr:nvSpPr>
      <xdr:spPr>
        <a:xfrm>
          <a:off x="7962900" y="57150"/>
          <a:ext cx="11430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15</xdr:col>
      <xdr:colOff>85726</xdr:colOff>
      <xdr:row>1</xdr:row>
      <xdr:rowOff>11588</xdr:rowOff>
    </xdr:from>
    <xdr:to>
      <xdr:col>16</xdr:col>
      <xdr:colOff>371475</xdr:colOff>
      <xdr:row>2</xdr:row>
      <xdr:rowOff>74770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6" y="202088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9525</xdr:colOff>
      <xdr:row>5</xdr:row>
      <xdr:rowOff>104775</xdr:rowOff>
    </xdr:from>
    <xdr:ext cx="6457950" cy="419100"/>
    <xdr:sp macro="" textlink="">
      <xdr:nvSpPr>
        <xdr:cNvPr id="9" name="Shape 83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SpPr txBox="1"/>
      </xdr:nvSpPr>
      <xdr:spPr>
        <a:xfrm>
          <a:off x="619125" y="1057275"/>
          <a:ext cx="6457950" cy="419100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r>
            <a:rPr lang="pt-BR" sz="1100" b="0">
              <a:effectLst/>
              <a:latin typeface="+mn-lt"/>
              <a:ea typeface="+mn-ea"/>
              <a:cs typeface="+mn-cs"/>
            </a:rPr>
            <a:t>Insira as</a:t>
          </a:r>
          <a:r>
            <a:rPr lang="pt-BR" sz="1100" b="0" baseline="0">
              <a:effectLst/>
              <a:latin typeface="+mn-lt"/>
              <a:ea typeface="+mn-ea"/>
              <a:cs typeface="+mn-cs"/>
            </a:rPr>
            <a:t> referências conforme solicitado em cada campo.</a:t>
          </a:r>
          <a:br>
            <a:rPr lang="pt-BR" sz="1100" b="0" baseline="0">
              <a:effectLst/>
              <a:latin typeface="+mn-lt"/>
              <a:ea typeface="+mn-ea"/>
              <a:cs typeface="+mn-cs"/>
            </a:rPr>
          </a:br>
          <a:r>
            <a:rPr lang="pt-BR" sz="1100" b="0" baseline="0">
              <a:effectLst/>
              <a:latin typeface="+mn-lt"/>
              <a:ea typeface="+mn-ea"/>
              <a:cs typeface="+mn-cs"/>
            </a:rPr>
            <a:t>Tente inserir os caminhos </a:t>
          </a: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manualmente</a:t>
          </a:r>
          <a:r>
            <a:rPr lang="pt-BR" sz="1100" b="0" baseline="0">
              <a:effectLst/>
              <a:latin typeface="+mn-lt"/>
              <a:ea typeface="+mn-ea"/>
              <a:cs typeface="+mn-cs"/>
            </a:rPr>
            <a:t>, sem selecionar as células com o mouse.</a:t>
          </a:r>
          <a:endParaRPr lang="pt-BR">
            <a:effectLst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114300</xdr:rowOff>
    </xdr:from>
    <xdr:to>
      <xdr:col>20</xdr:col>
      <xdr:colOff>9525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/>
      </xdr:nvSpPr>
      <xdr:spPr>
        <a:xfrm>
          <a:off x="142874" y="114300"/>
          <a:ext cx="15192376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361950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SpPr/>
      </xdr:nvSpPr>
      <xdr:spPr>
        <a:xfrm rot="16200000" flipV="1">
          <a:off x="114300" y="123824"/>
          <a:ext cx="742950" cy="971550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239462</xdr:colOff>
      <xdr:row>0</xdr:row>
      <xdr:rowOff>155073</xdr:rowOff>
    </xdr:from>
    <xdr:ext cx="6093336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SpPr/>
      </xdr:nvSpPr>
      <xdr:spPr>
        <a:xfrm>
          <a:off x="849062" y="155073"/>
          <a:ext cx="6093336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10 - Referências</a:t>
          </a:r>
        </a:p>
      </xdr:txBody>
    </xdr:sp>
    <xdr:clientData/>
  </xdr:oneCellAnchor>
  <xdr:twoCellAnchor editAs="oneCell">
    <xdr:from>
      <xdr:col>17</xdr:col>
      <xdr:colOff>1133475</xdr:colOff>
      <xdr:row>4</xdr:row>
      <xdr:rowOff>10414</xdr:rowOff>
    </xdr:from>
    <xdr:to>
      <xdr:col>19</xdr:col>
      <xdr:colOff>285750</xdr:colOff>
      <xdr:row>5</xdr:row>
      <xdr:rowOff>133349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9350" y="772414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1133475</xdr:colOff>
      <xdr:row>0</xdr:row>
      <xdr:rowOff>57150</xdr:rowOff>
    </xdr:from>
    <xdr:to>
      <xdr:col>19</xdr:col>
      <xdr:colOff>314325</xdr:colOff>
      <xdr:row>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C00-000007000000}"/>
            </a:ext>
          </a:extLst>
        </xdr:cNvPr>
        <xdr:cNvSpPr/>
      </xdr:nvSpPr>
      <xdr:spPr>
        <a:xfrm>
          <a:off x="13849350" y="57150"/>
          <a:ext cx="11811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17</xdr:col>
      <xdr:colOff>1257301</xdr:colOff>
      <xdr:row>1</xdr:row>
      <xdr:rowOff>11588</xdr:rowOff>
    </xdr:from>
    <xdr:to>
      <xdr:col>19</xdr:col>
      <xdr:colOff>152400</xdr:colOff>
      <xdr:row>2</xdr:row>
      <xdr:rowOff>74770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3176" y="202088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314325</xdr:colOff>
      <xdr:row>5</xdr:row>
      <xdr:rowOff>104775</xdr:rowOff>
    </xdr:from>
    <xdr:to>
      <xdr:col>11</xdr:col>
      <xdr:colOff>571500</xdr:colOff>
      <xdr:row>6</xdr:row>
      <xdr:rowOff>390525</xdr:rowOff>
    </xdr:to>
    <xdr:sp macro="" textlink="">
      <xdr:nvSpPr>
        <xdr:cNvPr id="9" name="Shape 27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SpPr txBox="1"/>
      </xdr:nvSpPr>
      <xdr:spPr>
        <a:xfrm>
          <a:off x="4419600" y="1057275"/>
          <a:ext cx="4448175" cy="476250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/>
            <a:t>Preencha os espaços vazios aplicando o tipo de referência de cada coluna, depois utilize a alça de preenchimento</a:t>
          </a:r>
          <a:r>
            <a:rPr lang="pt-BR" sz="1100" baseline="0"/>
            <a:t> para preencher as células abaixo</a:t>
          </a:r>
          <a:r>
            <a:rPr lang="pt-BR" sz="1100"/>
            <a:t>.</a:t>
          </a:r>
          <a:endParaRPr sz="1100"/>
        </a:p>
      </xdr:txBody>
    </xdr:sp>
    <xdr:clientData/>
  </xdr:twoCellAnchor>
  <xdr:twoCellAnchor editAs="oneCell">
    <xdr:from>
      <xdr:col>4</xdr:col>
      <xdr:colOff>542923</xdr:colOff>
      <xdr:row>5</xdr:row>
      <xdr:rowOff>66675</xdr:rowOff>
    </xdr:from>
    <xdr:to>
      <xdr:col>5</xdr:col>
      <xdr:colOff>333645</xdr:colOff>
      <xdr:row>6</xdr:row>
      <xdr:rowOff>268978</xdr:rowOff>
    </xdr:to>
    <xdr:pic>
      <xdr:nvPicPr>
        <xdr:cNvPr id="10" name="Imagem 9" descr="Resultado de imagem para seta vermelha">
          <a:extLst>
            <a:ext uri="{FF2B5EF4-FFF2-40B4-BE49-F238E27FC236}">
              <a16:creationId xmlns:a16="http://schemas.microsoft.com/office/drawing/2014/main" xmlns="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280088" flipV="1">
          <a:off x="3867148" y="1019175"/>
          <a:ext cx="571772" cy="392803"/>
        </a:xfrm>
        <a:prstGeom prst="rect">
          <a:avLst/>
        </a:prstGeom>
        <a:noFill/>
        <a:effectLst>
          <a:glow rad="101600">
            <a:schemeClr val="bg1">
              <a:alpha val="6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523873</xdr:colOff>
      <xdr:row>5</xdr:row>
      <xdr:rowOff>57150</xdr:rowOff>
    </xdr:from>
    <xdr:to>
      <xdr:col>12</xdr:col>
      <xdr:colOff>333645</xdr:colOff>
      <xdr:row>6</xdr:row>
      <xdr:rowOff>259453</xdr:rowOff>
    </xdr:to>
    <xdr:pic>
      <xdr:nvPicPr>
        <xdr:cNvPr id="11" name="Imagem 10" descr="Resultado de imagem para seta vermelha">
          <a:extLst>
            <a:ext uri="{FF2B5EF4-FFF2-40B4-BE49-F238E27FC236}">
              <a16:creationId xmlns:a16="http://schemas.microsoft.com/office/drawing/2014/main" xmlns="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8820148" y="1009650"/>
          <a:ext cx="571772" cy="392803"/>
        </a:xfrm>
        <a:prstGeom prst="rect">
          <a:avLst/>
        </a:prstGeom>
        <a:noFill/>
        <a:effectLst>
          <a:glow rad="101600">
            <a:schemeClr val="bg1">
              <a:alpha val="6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142875</xdr:colOff>
      <xdr:row>8</xdr:row>
      <xdr:rowOff>123825</xdr:rowOff>
    </xdr:from>
    <xdr:to>
      <xdr:col>7</xdr:col>
      <xdr:colOff>742950</xdr:colOff>
      <xdr:row>11</xdr:row>
      <xdr:rowOff>104775</xdr:rowOff>
    </xdr:to>
    <xdr:sp macro="" textlink="">
      <xdr:nvSpPr>
        <xdr:cNvPr id="12" name="Shape 27">
          <a:extLst>
            <a:ext uri="{FF2B5EF4-FFF2-40B4-BE49-F238E27FC236}">
              <a16:creationId xmlns:a16="http://schemas.microsoft.com/office/drawing/2014/main" xmlns="" id="{00000000-0008-0000-0C00-00000C000000}"/>
            </a:ext>
          </a:extLst>
        </xdr:cNvPr>
        <xdr:cNvSpPr txBox="1"/>
      </xdr:nvSpPr>
      <xdr:spPr>
        <a:xfrm>
          <a:off x="4248150" y="2105025"/>
          <a:ext cx="2162175" cy="495300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/>
            <a:t>Calcule o valor total de cada produto.</a:t>
          </a:r>
          <a:endParaRPr sz="1100"/>
        </a:p>
      </xdr:txBody>
    </xdr:sp>
    <xdr:clientData/>
  </xdr:twoCellAnchor>
  <xdr:twoCellAnchor>
    <xdr:from>
      <xdr:col>5</xdr:col>
      <xdr:colOff>114300</xdr:colOff>
      <xdr:row>22</xdr:row>
      <xdr:rowOff>161925</xdr:rowOff>
    </xdr:from>
    <xdr:to>
      <xdr:col>7</xdr:col>
      <xdr:colOff>714375</xdr:colOff>
      <xdr:row>25</xdr:row>
      <xdr:rowOff>38100</xdr:rowOff>
    </xdr:to>
    <xdr:sp macro="" textlink="">
      <xdr:nvSpPr>
        <xdr:cNvPr id="13" name="Shape 27">
          <a:extLst>
            <a:ext uri="{FF2B5EF4-FFF2-40B4-BE49-F238E27FC236}">
              <a16:creationId xmlns:a16="http://schemas.microsoft.com/office/drawing/2014/main" xmlns="" id="{00000000-0008-0000-0C00-00000D000000}"/>
            </a:ext>
          </a:extLst>
        </xdr:cNvPr>
        <xdr:cNvSpPr txBox="1"/>
      </xdr:nvSpPr>
      <xdr:spPr>
        <a:xfrm>
          <a:off x="4219575" y="4886325"/>
          <a:ext cx="2162175" cy="447675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/>
            <a:t>Calcule o valor com desconto para cada mês.</a:t>
          </a:r>
          <a:endParaRPr sz="1100"/>
        </a:p>
      </xdr:txBody>
    </xdr:sp>
    <xdr:clientData/>
  </xdr:twoCellAnchor>
  <xdr:twoCellAnchor>
    <xdr:from>
      <xdr:col>12</xdr:col>
      <xdr:colOff>9525</xdr:colOff>
      <xdr:row>14</xdr:row>
      <xdr:rowOff>57150</xdr:rowOff>
    </xdr:from>
    <xdr:to>
      <xdr:col>13</xdr:col>
      <xdr:colOff>1019175</xdr:colOff>
      <xdr:row>16</xdr:row>
      <xdr:rowOff>123825</xdr:rowOff>
    </xdr:to>
    <xdr:sp macro="" textlink="">
      <xdr:nvSpPr>
        <xdr:cNvPr id="14" name="Shape 27">
          <a:extLst>
            <a:ext uri="{FF2B5EF4-FFF2-40B4-BE49-F238E27FC236}">
              <a16:creationId xmlns:a16="http://schemas.microsoft.com/office/drawing/2014/main" xmlns="" id="{00000000-0008-0000-0C00-00000E000000}"/>
            </a:ext>
          </a:extLst>
        </xdr:cNvPr>
        <xdr:cNvSpPr txBox="1"/>
      </xdr:nvSpPr>
      <xdr:spPr>
        <a:xfrm>
          <a:off x="9067800" y="3124200"/>
          <a:ext cx="2162175" cy="447675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/>
            <a:t>Calcule o valor com desconto para cada mês.</a:t>
          </a:r>
          <a:endParaRPr sz="1100"/>
        </a:p>
      </xdr:txBody>
    </xdr:sp>
    <xdr:clientData/>
  </xdr:twoCellAnchor>
  <xdr:twoCellAnchor>
    <xdr:from>
      <xdr:col>15</xdr:col>
      <xdr:colOff>1</xdr:colOff>
      <xdr:row>21</xdr:row>
      <xdr:rowOff>114299</xdr:rowOff>
    </xdr:from>
    <xdr:to>
      <xdr:col>17</xdr:col>
      <xdr:colOff>914400</xdr:colOff>
      <xdr:row>24</xdr:row>
      <xdr:rowOff>190499</xdr:rowOff>
    </xdr:to>
    <xdr:sp macro="" textlink="">
      <xdr:nvSpPr>
        <xdr:cNvPr id="15" name="Shape 27">
          <a:extLst>
            <a:ext uri="{FF2B5EF4-FFF2-40B4-BE49-F238E27FC236}">
              <a16:creationId xmlns:a16="http://schemas.microsoft.com/office/drawing/2014/main" xmlns="" id="{00000000-0008-0000-0C00-00000F000000}"/>
            </a:ext>
          </a:extLst>
        </xdr:cNvPr>
        <xdr:cNvSpPr txBox="1"/>
      </xdr:nvSpPr>
      <xdr:spPr>
        <a:xfrm>
          <a:off x="11772901" y="4619624"/>
          <a:ext cx="1857374" cy="676275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/>
            <a:t>Calcule</a:t>
          </a:r>
          <a:r>
            <a:rPr lang="pt-BR" sz="1100" baseline="0"/>
            <a:t> o valor total de cada produto, depois calcule seu valor com desconto.</a:t>
          </a:r>
          <a:endParaRPr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114300</xdr:rowOff>
    </xdr:from>
    <xdr:to>
      <xdr:col>10</xdr:col>
      <xdr:colOff>9525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142874" y="114300"/>
          <a:ext cx="8562976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14793</xdr:colOff>
      <xdr:row>0</xdr:row>
      <xdr:rowOff>145548</xdr:rowOff>
    </xdr:from>
    <xdr:ext cx="313271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0D00-000005000000}"/>
            </a:ext>
          </a:extLst>
        </xdr:cNvPr>
        <xdr:cNvSpPr/>
      </xdr:nvSpPr>
      <xdr:spPr>
        <a:xfrm>
          <a:off x="624393" y="145548"/>
          <a:ext cx="313271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11</a:t>
          </a:r>
        </a:p>
      </xdr:txBody>
    </xdr:sp>
    <xdr:clientData/>
  </xdr:oneCellAnchor>
  <xdr:twoCellAnchor editAs="oneCell">
    <xdr:from>
      <xdr:col>8</xdr:col>
      <xdr:colOff>200025</xdr:colOff>
      <xdr:row>4</xdr:row>
      <xdr:rowOff>889</xdr:rowOff>
    </xdr:from>
    <xdr:to>
      <xdr:col>9</xdr:col>
      <xdr:colOff>504825</xdr:colOff>
      <xdr:row>5</xdr:row>
      <xdr:rowOff>123824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762889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200025</xdr:colOff>
      <xdr:row>0</xdr:row>
      <xdr:rowOff>47625</xdr:rowOff>
    </xdr:from>
    <xdr:to>
      <xdr:col>9</xdr:col>
      <xdr:colOff>533400</xdr:colOff>
      <xdr:row>3</xdr:row>
      <xdr:rowOff>28575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SpPr/>
      </xdr:nvSpPr>
      <xdr:spPr>
        <a:xfrm>
          <a:off x="7200900" y="47625"/>
          <a:ext cx="11811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323851</xdr:colOff>
      <xdr:row>1</xdr:row>
      <xdr:rowOff>2063</xdr:rowOff>
    </xdr:from>
    <xdr:to>
      <xdr:col>9</xdr:col>
      <xdr:colOff>371475</xdr:colOff>
      <xdr:row>2</xdr:row>
      <xdr:rowOff>65245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6" y="192563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600074</xdr:colOff>
      <xdr:row>6</xdr:row>
      <xdr:rowOff>28576</xdr:rowOff>
    </xdr:from>
    <xdr:to>
      <xdr:col>8</xdr:col>
      <xdr:colOff>0</xdr:colOff>
      <xdr:row>11</xdr:row>
      <xdr:rowOff>95250</xdr:rowOff>
    </xdr:to>
    <xdr:sp macro="" textlink="">
      <xdr:nvSpPr>
        <xdr:cNvPr id="9" name="Shape 27">
          <a:extLst>
            <a:ext uri="{FF2B5EF4-FFF2-40B4-BE49-F238E27FC236}">
              <a16:creationId xmlns:a16="http://schemas.microsoft.com/office/drawing/2014/main" xmlns="" id="{00000000-0008-0000-0D00-000009000000}"/>
            </a:ext>
          </a:extLst>
        </xdr:cNvPr>
        <xdr:cNvSpPr txBox="1"/>
      </xdr:nvSpPr>
      <xdr:spPr>
        <a:xfrm>
          <a:off x="600074" y="1171576"/>
          <a:ext cx="6400801" cy="1019174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r>
            <a:rPr lang="pt-BR" sz="1100" b="1">
              <a:effectLst/>
              <a:latin typeface="+mn-lt"/>
              <a:ea typeface="+mn-ea"/>
              <a:cs typeface="+mn-cs"/>
            </a:rPr>
            <a:t>1º</a:t>
          </a:r>
          <a:r>
            <a:rPr lang="pt-BR" sz="1100">
              <a:effectLst/>
              <a:latin typeface="+mn-lt"/>
              <a:ea typeface="+mn-ea"/>
              <a:cs typeface="+mn-cs"/>
            </a:rPr>
            <a:t> C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alcule o valor do juros com base na taxa de juros;</a:t>
          </a:r>
        </a:p>
        <a:p>
          <a:r>
            <a:rPr lang="pt-BR" sz="1100" b="1" baseline="0">
              <a:effectLst/>
              <a:latin typeface="+mn-lt"/>
              <a:ea typeface="+mn-ea"/>
              <a:cs typeface="+mn-cs"/>
            </a:rPr>
            <a:t>2º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 Calcule o valor total do produto com juros;</a:t>
          </a:r>
        </a:p>
        <a:p>
          <a:r>
            <a:rPr lang="pt-BR" sz="1100" b="1" baseline="0">
              <a:effectLst/>
              <a:latin typeface="+mn-lt"/>
              <a:ea typeface="+mn-ea"/>
              <a:cs typeface="+mn-cs"/>
            </a:rPr>
            <a:t>3º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 Traga os valores da planilha "Ex.11 Vezes" para a coluna "Vezes";</a:t>
          </a:r>
        </a:p>
        <a:p>
          <a:r>
            <a:rPr lang="pt-BR" sz="1100" baseline="0">
              <a:effectLst/>
              <a:latin typeface="+mn-lt"/>
              <a:ea typeface="+mn-ea"/>
              <a:cs typeface="+mn-cs"/>
            </a:rPr>
            <a:t>4º Apague a planilha "Ex.11 Vezes";</a:t>
          </a:r>
        </a:p>
        <a:p>
          <a:r>
            <a:rPr lang="pt-BR" sz="1100" b="1" baseline="0">
              <a:effectLst/>
              <a:latin typeface="+mn-lt"/>
              <a:ea typeface="+mn-ea"/>
              <a:cs typeface="+mn-cs"/>
            </a:rPr>
            <a:t>5º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 Calcule o valor da parcela dos produtos com juros.</a:t>
          </a:r>
        </a:p>
        <a:p>
          <a:endParaRPr lang="pt-BR">
            <a:effectLst/>
          </a:endParaRPr>
        </a:p>
      </xdr:txBody>
    </xdr:sp>
    <xdr:clientData/>
  </xdr:twoCellAnchor>
  <xdr:twoCellAnchor editAs="oneCell">
    <xdr:from>
      <xdr:col>7</xdr:col>
      <xdr:colOff>121617</xdr:colOff>
      <xdr:row>10</xdr:row>
      <xdr:rowOff>85529</xdr:rowOff>
    </xdr:from>
    <xdr:to>
      <xdr:col>7</xdr:col>
      <xdr:colOff>393845</xdr:colOff>
      <xdr:row>12</xdr:row>
      <xdr:rowOff>100789</xdr:rowOff>
    </xdr:to>
    <xdr:pic>
      <xdr:nvPicPr>
        <xdr:cNvPr id="10" name="Imagem 9" descr="Resultado de imagem para seta vermelha">
          <a:extLst>
            <a:ext uri="{FF2B5EF4-FFF2-40B4-BE49-F238E27FC236}">
              <a16:creationId xmlns:a16="http://schemas.microsoft.com/office/drawing/2014/main" xmlns="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3723127" flipH="1" flipV="1">
          <a:off x="6127026" y="2052545"/>
          <a:ext cx="396260" cy="272228"/>
        </a:xfrm>
        <a:prstGeom prst="rect">
          <a:avLst/>
        </a:prstGeom>
        <a:noFill/>
        <a:effectLst>
          <a:glow rad="101600">
            <a:schemeClr val="bg1">
              <a:alpha val="6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114300</xdr:rowOff>
    </xdr:from>
    <xdr:to>
      <xdr:col>13</xdr:col>
      <xdr:colOff>9525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/>
      </xdr:nvSpPr>
      <xdr:spPr>
        <a:xfrm>
          <a:off x="142874" y="114300"/>
          <a:ext cx="10134601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14793</xdr:colOff>
      <xdr:row>0</xdr:row>
      <xdr:rowOff>145548</xdr:rowOff>
    </xdr:from>
    <xdr:ext cx="313271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0E00-000005000000}"/>
            </a:ext>
          </a:extLst>
        </xdr:cNvPr>
        <xdr:cNvSpPr/>
      </xdr:nvSpPr>
      <xdr:spPr>
        <a:xfrm>
          <a:off x="624393" y="145548"/>
          <a:ext cx="313271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12</a:t>
          </a:r>
        </a:p>
      </xdr:txBody>
    </xdr:sp>
    <xdr:clientData/>
  </xdr:oneCellAnchor>
  <xdr:twoCellAnchor editAs="oneCell">
    <xdr:from>
      <xdr:col>10</xdr:col>
      <xdr:colOff>819150</xdr:colOff>
      <xdr:row>4</xdr:row>
      <xdr:rowOff>10414</xdr:rowOff>
    </xdr:from>
    <xdr:to>
      <xdr:col>12</xdr:col>
      <xdr:colOff>361950</xdr:colOff>
      <xdr:row>5</xdr:row>
      <xdr:rowOff>133349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772414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819150</xdr:colOff>
      <xdr:row>0</xdr:row>
      <xdr:rowOff>57150</xdr:rowOff>
    </xdr:from>
    <xdr:to>
      <xdr:col>12</xdr:col>
      <xdr:colOff>285750</xdr:colOff>
      <xdr:row>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E00-000007000000}"/>
            </a:ext>
          </a:extLst>
        </xdr:cNvPr>
        <xdr:cNvSpPr/>
      </xdr:nvSpPr>
      <xdr:spPr>
        <a:xfrm>
          <a:off x="8610600" y="57150"/>
          <a:ext cx="13335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10</xdr:col>
      <xdr:colOff>914401</xdr:colOff>
      <xdr:row>1</xdr:row>
      <xdr:rowOff>11588</xdr:rowOff>
    </xdr:from>
    <xdr:to>
      <xdr:col>12</xdr:col>
      <xdr:colOff>200025</xdr:colOff>
      <xdr:row>2</xdr:row>
      <xdr:rowOff>74770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1" y="202088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409575</xdr:colOff>
      <xdr:row>12</xdr:row>
      <xdr:rowOff>123826</xdr:rowOff>
    </xdr:from>
    <xdr:to>
      <xdr:col>12</xdr:col>
      <xdr:colOff>190500</xdr:colOff>
      <xdr:row>23</xdr:row>
      <xdr:rowOff>9525</xdr:rowOff>
    </xdr:to>
    <xdr:sp macro="" textlink="">
      <xdr:nvSpPr>
        <xdr:cNvPr id="9" name="Shape 27">
          <a:extLst>
            <a:ext uri="{FF2B5EF4-FFF2-40B4-BE49-F238E27FC236}">
              <a16:creationId xmlns:a16="http://schemas.microsoft.com/office/drawing/2014/main" xmlns="" id="{00000000-0008-0000-0E00-000009000000}"/>
            </a:ext>
          </a:extLst>
        </xdr:cNvPr>
        <xdr:cNvSpPr txBox="1"/>
      </xdr:nvSpPr>
      <xdr:spPr>
        <a:xfrm>
          <a:off x="9286875" y="2847976"/>
          <a:ext cx="2933700" cy="2057399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1º</a:t>
          </a:r>
          <a:r>
            <a:rPr lang="pt-BR" sz="1100" b="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Transforme o valor em dolares para Real na coluna D, utilize a planilha Ex.12 Cotação;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1" baseline="0">
              <a:solidFill>
                <a:schemeClr val="dk1"/>
              </a:solidFill>
              <a:latin typeface="Calibri"/>
              <a:cs typeface="Calibri"/>
              <a:sym typeface="Calibri"/>
            </a:rPr>
            <a:t>2º </a:t>
          </a:r>
          <a:r>
            <a:rPr lang="pt-BR" sz="1100" b="0" baseline="0">
              <a:solidFill>
                <a:schemeClr val="dk1"/>
              </a:solidFill>
              <a:latin typeface="Calibri"/>
              <a:cs typeface="Calibri"/>
              <a:sym typeface="Calibri"/>
            </a:rPr>
            <a:t>Calcule o valor do produto se for importado pelas empresas A, B, C e Nossa Empresa;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1" baseline="0">
              <a:solidFill>
                <a:schemeClr val="dk1"/>
              </a:solidFill>
              <a:latin typeface="Calibri"/>
              <a:cs typeface="Calibri"/>
              <a:sym typeface="Calibri"/>
            </a:rPr>
            <a:t>3º</a:t>
          </a:r>
          <a:r>
            <a:rPr lang="pt-BR" sz="1100" b="0" baseline="0">
              <a:solidFill>
                <a:schemeClr val="dk1"/>
              </a:solidFill>
              <a:latin typeface="Calibri"/>
              <a:cs typeface="Calibri"/>
              <a:sym typeface="Calibri"/>
            </a:rPr>
            <a:t> Altere a formatação de número das colunas;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1" baseline="0">
              <a:solidFill>
                <a:schemeClr val="dk1"/>
              </a:solidFill>
              <a:latin typeface="Calibri"/>
              <a:cs typeface="Calibri"/>
              <a:sym typeface="Calibri"/>
            </a:rPr>
            <a:t>4º</a:t>
          </a:r>
          <a:r>
            <a:rPr lang="pt-BR" sz="1100" b="0" baseline="0">
              <a:solidFill>
                <a:schemeClr val="dk1"/>
              </a:solidFill>
              <a:latin typeface="Calibri"/>
              <a:cs typeface="Calibri"/>
              <a:sym typeface="Calibri"/>
            </a:rPr>
            <a:t> Mantenha apenas 2 zeros após a vírgula;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1" baseline="0">
              <a:solidFill>
                <a:schemeClr val="dk1"/>
              </a:solidFill>
              <a:latin typeface="Calibri"/>
              <a:cs typeface="Calibri"/>
              <a:sym typeface="Calibri"/>
            </a:rPr>
            <a:t>5º</a:t>
          </a:r>
          <a:r>
            <a:rPr lang="pt-BR" sz="1100" b="0" baseline="0">
              <a:solidFill>
                <a:schemeClr val="dk1"/>
              </a:solidFill>
              <a:latin typeface="Calibri"/>
              <a:cs typeface="Calibri"/>
              <a:sym typeface="Calibri"/>
            </a:rPr>
            <a:t> Calcule o valor total de todas as importações;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1" baseline="0">
              <a:solidFill>
                <a:schemeClr val="dk1"/>
              </a:solidFill>
              <a:latin typeface="Calibri"/>
              <a:cs typeface="Calibri"/>
              <a:sym typeface="Calibri"/>
            </a:rPr>
            <a:t>6º</a:t>
          </a:r>
          <a:r>
            <a:rPr lang="pt-BR" sz="1100" b="0" baseline="0">
              <a:solidFill>
                <a:schemeClr val="dk1"/>
              </a:solidFill>
              <a:latin typeface="Calibri"/>
              <a:cs typeface="Calibri"/>
              <a:sym typeface="Calibri"/>
            </a:rPr>
            <a:t> Calcule quanto seria a economia total se compararmos o valor da "NOSSA EMPRESA" com as outras.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114300</xdr:rowOff>
    </xdr:from>
    <xdr:to>
      <xdr:col>11</xdr:col>
      <xdr:colOff>152400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SpPr/>
      </xdr:nvSpPr>
      <xdr:spPr>
        <a:xfrm>
          <a:off x="142874" y="114300"/>
          <a:ext cx="8905876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14793</xdr:colOff>
      <xdr:row>0</xdr:row>
      <xdr:rowOff>145548</xdr:rowOff>
    </xdr:from>
    <xdr:ext cx="313271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1000-000005000000}"/>
            </a:ext>
          </a:extLst>
        </xdr:cNvPr>
        <xdr:cNvSpPr/>
      </xdr:nvSpPr>
      <xdr:spPr>
        <a:xfrm>
          <a:off x="624393" y="145548"/>
          <a:ext cx="313271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13</a:t>
          </a:r>
        </a:p>
      </xdr:txBody>
    </xdr:sp>
    <xdr:clientData/>
  </xdr:oneCellAnchor>
  <xdr:twoCellAnchor editAs="oneCell">
    <xdr:from>
      <xdr:col>8</xdr:col>
      <xdr:colOff>476250</xdr:colOff>
      <xdr:row>4</xdr:row>
      <xdr:rowOff>10414</xdr:rowOff>
    </xdr:from>
    <xdr:to>
      <xdr:col>10</xdr:col>
      <xdr:colOff>19050</xdr:colOff>
      <xdr:row>5</xdr:row>
      <xdr:rowOff>133349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772414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704850</xdr:colOff>
      <xdr:row>0</xdr:row>
      <xdr:rowOff>57150</xdr:rowOff>
    </xdr:from>
    <xdr:to>
      <xdr:col>10</xdr:col>
      <xdr:colOff>438150</xdr:colOff>
      <xdr:row>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1000-000007000000}"/>
            </a:ext>
          </a:extLst>
        </xdr:cNvPr>
        <xdr:cNvSpPr/>
      </xdr:nvSpPr>
      <xdr:spPr>
        <a:xfrm>
          <a:off x="9086850" y="57150"/>
          <a:ext cx="1362075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914401</xdr:colOff>
      <xdr:row>1</xdr:row>
      <xdr:rowOff>40163</xdr:rowOff>
    </xdr:from>
    <xdr:to>
      <xdr:col>10</xdr:col>
      <xdr:colOff>200025</xdr:colOff>
      <xdr:row>2</xdr:row>
      <xdr:rowOff>103345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1" y="230663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85725</xdr:colOff>
      <xdr:row>16</xdr:row>
      <xdr:rowOff>66675</xdr:rowOff>
    </xdr:from>
    <xdr:to>
      <xdr:col>9</xdr:col>
      <xdr:colOff>400049</xdr:colOff>
      <xdr:row>26</xdr:row>
      <xdr:rowOff>66674</xdr:rowOff>
    </xdr:to>
    <xdr:sp macro="" textlink="">
      <xdr:nvSpPr>
        <xdr:cNvPr id="9" name="Shape 27">
          <a:extLst>
            <a:ext uri="{FF2B5EF4-FFF2-40B4-BE49-F238E27FC236}">
              <a16:creationId xmlns:a16="http://schemas.microsoft.com/office/drawing/2014/main" xmlns="" id="{00000000-0008-0000-1000-000009000000}"/>
            </a:ext>
          </a:extLst>
        </xdr:cNvPr>
        <xdr:cNvSpPr txBox="1"/>
      </xdr:nvSpPr>
      <xdr:spPr>
        <a:xfrm>
          <a:off x="5372100" y="3648075"/>
          <a:ext cx="4314824" cy="2400299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0"/>
            <a:t>Há</a:t>
          </a:r>
          <a:r>
            <a:rPr lang="pt-BR" sz="1100" b="0" baseline="0"/>
            <a:t> uma previsão de que as vendas dos produtos irão aumentar até junho.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0" baseline="0"/>
            <a:t>A taxa de projeção do aumento é fixa para cada produto, mas o aumento é feito sempre em relação ao mês anterior.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pt-BR" sz="1100" b="0" baseline="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1" baseline="0"/>
            <a:t>1º</a:t>
          </a:r>
          <a:r>
            <a:rPr lang="pt-BR" sz="1100" b="0" baseline="0"/>
            <a:t> Calcule a projeção de venda para os produtos nos meses de fevereiro a junho, a planilha deve ser preenchida utilizando a alça de preenchimento;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1" baseline="0"/>
            <a:t>2º</a:t>
          </a:r>
          <a:r>
            <a:rPr lang="pt-BR" sz="1100" b="0" baseline="0"/>
            <a:t> Calcule a soma e média de venda dos produtos em cada mês;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1" baseline="0"/>
            <a:t>3º</a:t>
          </a:r>
          <a:r>
            <a:rPr lang="pt-BR" sz="1100" b="0" baseline="0"/>
            <a:t> Ajuste a formatação dos valores;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1" baseline="0"/>
            <a:t>4º</a:t>
          </a:r>
          <a:r>
            <a:rPr lang="pt-BR" sz="1100" b="0" baseline="0"/>
            <a:t> Calcule o total bruto de vendas na projeção;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1" baseline="0"/>
            <a:t>5º</a:t>
          </a:r>
          <a:r>
            <a:rPr lang="pt-BR" sz="1100" b="0" baseline="0"/>
            <a:t> Calcule o total líquido de vendas na projeção, descontando as despesas variáveis do total bruto e, retirando depois, as despesas fixas.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0" baseline="0"/>
            <a:t> </a:t>
          </a:r>
          <a:endParaRPr sz="1100" b="0"/>
        </a:p>
      </xdr:txBody>
    </xdr:sp>
    <xdr:clientData/>
  </xdr:twoCellAnchor>
  <xdr:twoCellAnchor editAs="oneCell">
    <xdr:from>
      <xdr:col>9</xdr:col>
      <xdr:colOff>93923</xdr:colOff>
      <xdr:row>13</xdr:row>
      <xdr:rowOff>152383</xdr:rowOff>
    </xdr:from>
    <xdr:to>
      <xdr:col>9</xdr:col>
      <xdr:colOff>570318</xdr:colOff>
      <xdr:row>16</xdr:row>
      <xdr:rowOff>131458</xdr:rowOff>
    </xdr:to>
    <xdr:pic>
      <xdr:nvPicPr>
        <xdr:cNvPr id="10" name="Imagem 9" descr="Resultado de imagem para seta vermelha">
          <a:extLst>
            <a:ext uri="{FF2B5EF4-FFF2-40B4-BE49-F238E27FC236}">
              <a16:creationId xmlns:a16="http://schemas.microsoft.com/office/drawing/2014/main" xmlns="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792159" flipV="1">
          <a:off x="9386571" y="3127935"/>
          <a:ext cx="693450" cy="476395"/>
        </a:xfrm>
        <a:prstGeom prst="rect">
          <a:avLst/>
        </a:prstGeom>
        <a:noFill/>
        <a:effectLst>
          <a:glow rad="101600">
            <a:schemeClr val="bg1">
              <a:alpha val="6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114300</xdr:rowOff>
    </xdr:from>
    <xdr:to>
      <xdr:col>12</xdr:col>
      <xdr:colOff>9525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/>
      </xdr:nvSpPr>
      <xdr:spPr>
        <a:xfrm>
          <a:off x="142874" y="114300"/>
          <a:ext cx="12125326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14792</xdr:colOff>
      <xdr:row>0</xdr:row>
      <xdr:rowOff>145548</xdr:rowOff>
    </xdr:from>
    <xdr:ext cx="313271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1100-000005000000}"/>
            </a:ext>
          </a:extLst>
        </xdr:cNvPr>
        <xdr:cNvSpPr/>
      </xdr:nvSpPr>
      <xdr:spPr>
        <a:xfrm>
          <a:off x="624392" y="145548"/>
          <a:ext cx="313271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14</a:t>
          </a:r>
        </a:p>
      </xdr:txBody>
    </xdr:sp>
    <xdr:clientData/>
  </xdr:oneCellAnchor>
  <xdr:twoCellAnchor editAs="oneCell">
    <xdr:from>
      <xdr:col>9</xdr:col>
      <xdr:colOff>333375</xdr:colOff>
      <xdr:row>4</xdr:row>
      <xdr:rowOff>10414</xdr:rowOff>
    </xdr:from>
    <xdr:to>
      <xdr:col>11</xdr:col>
      <xdr:colOff>266700</xdr:colOff>
      <xdr:row>5</xdr:row>
      <xdr:rowOff>133349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0" y="772414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333375</xdr:colOff>
      <xdr:row>0</xdr:row>
      <xdr:rowOff>57150</xdr:rowOff>
    </xdr:from>
    <xdr:to>
      <xdr:col>11</xdr:col>
      <xdr:colOff>295275</xdr:colOff>
      <xdr:row>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1100-000007000000}"/>
            </a:ext>
          </a:extLst>
        </xdr:cNvPr>
        <xdr:cNvSpPr/>
      </xdr:nvSpPr>
      <xdr:spPr>
        <a:xfrm>
          <a:off x="10763250" y="57150"/>
          <a:ext cx="11811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9</xdr:col>
      <xdr:colOff>457201</xdr:colOff>
      <xdr:row>1</xdr:row>
      <xdr:rowOff>11588</xdr:rowOff>
    </xdr:from>
    <xdr:to>
      <xdr:col>11</xdr:col>
      <xdr:colOff>133350</xdr:colOff>
      <xdr:row>2</xdr:row>
      <xdr:rowOff>74770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7076" y="202088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1</xdr:col>
      <xdr:colOff>0</xdr:colOff>
      <xdr:row>5</xdr:row>
      <xdr:rowOff>114300</xdr:rowOff>
    </xdr:from>
    <xdr:to>
      <xdr:col>9</xdr:col>
      <xdr:colOff>19051</xdr:colOff>
      <xdr:row>12</xdr:row>
      <xdr:rowOff>28575</xdr:rowOff>
    </xdr:to>
    <xdr:sp macro="" textlink="">
      <xdr:nvSpPr>
        <xdr:cNvPr id="9" name="Shape 27">
          <a:extLst>
            <a:ext uri="{FF2B5EF4-FFF2-40B4-BE49-F238E27FC236}">
              <a16:creationId xmlns:a16="http://schemas.microsoft.com/office/drawing/2014/main" xmlns="" id="{00000000-0008-0000-1100-000009000000}"/>
            </a:ext>
          </a:extLst>
        </xdr:cNvPr>
        <xdr:cNvSpPr txBox="1"/>
      </xdr:nvSpPr>
      <xdr:spPr>
        <a:xfrm>
          <a:off x="609600" y="1066800"/>
          <a:ext cx="7610476" cy="1304925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r>
            <a:rPr lang="pt-BR" sz="1100" b="1" baseline="0">
              <a:effectLst/>
              <a:latin typeface="+mn-lt"/>
              <a:ea typeface="+mn-ea"/>
              <a:cs typeface="+mn-cs"/>
            </a:rPr>
            <a:t>1º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 Calcule o valor médio do dolar na planilha Ex. 14 Variação Dolar;</a:t>
          </a:r>
          <a:endParaRPr lang="pt-BR">
            <a:effectLst/>
          </a:endParaRPr>
        </a:p>
        <a:p>
          <a:r>
            <a:rPr lang="pt-BR" sz="1100" b="1">
              <a:effectLst/>
              <a:latin typeface="+mn-lt"/>
              <a:ea typeface="+mn-ea"/>
              <a:cs typeface="+mn-cs"/>
            </a:rPr>
            <a:t>2º</a:t>
          </a:r>
          <a:r>
            <a:rPr lang="pt-BR" sz="1100">
              <a:effectLst/>
              <a:latin typeface="+mn-lt"/>
              <a:ea typeface="+mn-ea"/>
              <a:cs typeface="+mn-cs"/>
            </a:rPr>
            <a:t> Importe os valores médios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 para a planilha de variação, linha 26</a:t>
          </a:r>
          <a:r>
            <a:rPr lang="pt-BR" sz="1100">
              <a:effectLst/>
              <a:latin typeface="+mn-lt"/>
              <a:ea typeface="+mn-ea"/>
              <a:cs typeface="+mn-cs"/>
            </a:rPr>
            <a:t>;</a:t>
          </a:r>
        </a:p>
        <a:p>
          <a:r>
            <a:rPr lang="pt-BR" sz="1100" b="1">
              <a:effectLst/>
              <a:latin typeface="+mn-lt"/>
              <a:ea typeface="+mn-ea"/>
              <a:cs typeface="+mn-cs"/>
            </a:rPr>
            <a:t>3º</a:t>
          </a:r>
          <a:r>
            <a:rPr lang="pt-BR" sz="1100">
              <a:effectLst/>
              <a:latin typeface="+mn-lt"/>
              <a:ea typeface="+mn-ea"/>
              <a:cs typeface="+mn-cs"/>
            </a:rPr>
            <a:t> Calcule os valores dos produtos,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 utilize a variação média do dólar de cada mês;</a:t>
          </a:r>
        </a:p>
        <a:p>
          <a:r>
            <a:rPr lang="pt-BR" sz="1100" baseline="0">
              <a:effectLst/>
              <a:latin typeface="+mn-lt"/>
              <a:ea typeface="+mn-ea"/>
              <a:cs typeface="+mn-cs"/>
            </a:rPr>
            <a:t>4º Formate corretamente os valores da planilha;</a:t>
          </a:r>
          <a:endParaRPr lang="pt-BR">
            <a:effectLst/>
          </a:endParaRPr>
        </a:p>
        <a:p>
          <a:r>
            <a:rPr lang="pt-BR" sz="1100" b="1">
              <a:effectLst/>
              <a:latin typeface="+mn-lt"/>
              <a:ea typeface="+mn-ea"/>
              <a:cs typeface="+mn-cs"/>
            </a:rPr>
            <a:t>5º</a:t>
          </a:r>
          <a:r>
            <a:rPr lang="pt-BR" sz="1100">
              <a:effectLst/>
              <a:latin typeface="+mn-lt"/>
              <a:ea typeface="+mn-ea"/>
              <a:cs typeface="+mn-cs"/>
            </a:rPr>
            <a:t> Calcule o valor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 total de cada mês;</a:t>
          </a:r>
          <a:endParaRPr lang="pt-BR" sz="1100"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effectLst/>
              <a:latin typeface="+mn-lt"/>
              <a:ea typeface="+mn-ea"/>
              <a:cs typeface="+mn-cs"/>
            </a:rPr>
            <a:t>6º</a:t>
          </a:r>
          <a:r>
            <a:rPr lang="pt-BR" sz="1100" b="0">
              <a:effectLst/>
              <a:latin typeface="+mn-lt"/>
              <a:ea typeface="+mn-ea"/>
              <a:cs typeface="+mn-cs"/>
            </a:rPr>
            <a:t> Pinte (a célula)</a:t>
          </a:r>
          <a:r>
            <a:rPr lang="pt-BR" sz="1100" b="0" baseline="0">
              <a:effectLst/>
              <a:latin typeface="+mn-lt"/>
              <a:ea typeface="+mn-ea"/>
              <a:cs typeface="+mn-cs"/>
            </a:rPr>
            <a:t> de verde que tiver o menor valor total e de vermelho a que tiver o maior valor total;</a:t>
          </a:r>
        </a:p>
        <a:p>
          <a:r>
            <a:rPr lang="pt-BR" sz="1100" b="1" baseline="0">
              <a:effectLst/>
              <a:latin typeface="+mn-lt"/>
              <a:ea typeface="+mn-ea"/>
              <a:cs typeface="+mn-cs"/>
            </a:rPr>
            <a:t>7º</a:t>
          </a:r>
          <a:r>
            <a:rPr lang="pt-BR" sz="1100" b="0" baseline="0">
              <a:effectLst/>
              <a:latin typeface="+mn-lt"/>
              <a:ea typeface="+mn-ea"/>
              <a:cs typeface="+mn-cs"/>
            </a:rPr>
            <a:t> Calcule a diferença entre o maior valor total e o menor valor total, célula D28.</a:t>
          </a:r>
          <a:endParaRPr sz="1100" b="0"/>
        </a:p>
      </xdr:txBody>
    </xdr:sp>
    <xdr:clientData/>
  </xdr:twoCellAnchor>
  <xdr:twoCellAnchor editAs="oneCell">
    <xdr:from>
      <xdr:col>8</xdr:col>
      <xdr:colOff>129507</xdr:colOff>
      <xdr:row>11</xdr:row>
      <xdr:rowOff>50125</xdr:rowOff>
    </xdr:from>
    <xdr:to>
      <xdr:col>8</xdr:col>
      <xdr:colOff>721896</xdr:colOff>
      <xdr:row>13</xdr:row>
      <xdr:rowOff>57042</xdr:rowOff>
    </xdr:to>
    <xdr:pic>
      <xdr:nvPicPr>
        <xdr:cNvPr id="10" name="Imagem 9" descr="Resultado de imagem para seta vermelha">
          <a:extLst>
            <a:ext uri="{FF2B5EF4-FFF2-40B4-BE49-F238E27FC236}">
              <a16:creationId xmlns:a16="http://schemas.microsoft.com/office/drawing/2014/main" xmlns="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804851">
          <a:off x="7454232" y="2193250"/>
          <a:ext cx="592389" cy="406967"/>
        </a:xfrm>
        <a:prstGeom prst="rect">
          <a:avLst/>
        </a:prstGeom>
        <a:noFill/>
        <a:effectLst>
          <a:glow rad="101600">
            <a:schemeClr val="bg1">
              <a:alpha val="6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114300</xdr:rowOff>
    </xdr:from>
    <xdr:to>
      <xdr:col>13</xdr:col>
      <xdr:colOff>104775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SpPr/>
      </xdr:nvSpPr>
      <xdr:spPr>
        <a:xfrm>
          <a:off x="142874" y="114300"/>
          <a:ext cx="8401051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13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14793</xdr:colOff>
      <xdr:row>0</xdr:row>
      <xdr:rowOff>145548</xdr:rowOff>
    </xdr:from>
    <xdr:ext cx="313271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1300-000005000000}"/>
            </a:ext>
          </a:extLst>
        </xdr:cNvPr>
        <xdr:cNvSpPr/>
      </xdr:nvSpPr>
      <xdr:spPr>
        <a:xfrm>
          <a:off x="624393" y="145548"/>
          <a:ext cx="313271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15</a:t>
          </a:r>
        </a:p>
      </xdr:txBody>
    </xdr:sp>
    <xdr:clientData/>
  </xdr:oneCellAnchor>
  <xdr:twoCellAnchor editAs="oneCell">
    <xdr:from>
      <xdr:col>10</xdr:col>
      <xdr:colOff>457200</xdr:colOff>
      <xdr:row>4</xdr:row>
      <xdr:rowOff>10414</xdr:rowOff>
    </xdr:from>
    <xdr:to>
      <xdr:col>12</xdr:col>
      <xdr:colOff>390525</xdr:colOff>
      <xdr:row>5</xdr:row>
      <xdr:rowOff>133349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72414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457200</xdr:colOff>
      <xdr:row>0</xdr:row>
      <xdr:rowOff>57150</xdr:rowOff>
    </xdr:from>
    <xdr:to>
      <xdr:col>12</xdr:col>
      <xdr:colOff>419100</xdr:colOff>
      <xdr:row>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1300-000007000000}"/>
            </a:ext>
          </a:extLst>
        </xdr:cNvPr>
        <xdr:cNvSpPr/>
      </xdr:nvSpPr>
      <xdr:spPr>
        <a:xfrm>
          <a:off x="7067550" y="57150"/>
          <a:ext cx="11811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10</xdr:col>
      <xdr:colOff>581026</xdr:colOff>
      <xdr:row>1</xdr:row>
      <xdr:rowOff>11588</xdr:rowOff>
    </xdr:from>
    <xdr:to>
      <xdr:col>12</xdr:col>
      <xdr:colOff>257175</xdr:colOff>
      <xdr:row>2</xdr:row>
      <xdr:rowOff>74770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1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1376" y="202088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9525</xdr:colOff>
      <xdr:row>5</xdr:row>
      <xdr:rowOff>104775</xdr:rowOff>
    </xdr:from>
    <xdr:ext cx="5600701" cy="485775"/>
    <xdr:sp macro="" textlink="">
      <xdr:nvSpPr>
        <xdr:cNvPr id="9" name="Shape 83">
          <a:extLst>
            <a:ext uri="{FF2B5EF4-FFF2-40B4-BE49-F238E27FC236}">
              <a16:creationId xmlns:a16="http://schemas.microsoft.com/office/drawing/2014/main" xmlns="" id="{00000000-0008-0000-1300-000009000000}"/>
            </a:ext>
          </a:extLst>
        </xdr:cNvPr>
        <xdr:cNvSpPr txBox="1"/>
      </xdr:nvSpPr>
      <xdr:spPr>
        <a:xfrm>
          <a:off x="619125" y="1057275"/>
          <a:ext cx="5600701" cy="485775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r>
            <a:rPr lang="pt-BR" sz="1100" b="1">
              <a:effectLst/>
              <a:latin typeface="+mn-lt"/>
              <a:ea typeface="+mn-ea"/>
              <a:cs typeface="+mn-cs"/>
            </a:rPr>
            <a:t>1º</a:t>
          </a:r>
          <a:r>
            <a:rPr lang="pt-BR" sz="1100" b="0">
              <a:effectLst/>
              <a:latin typeface="+mn-lt"/>
              <a:ea typeface="+mn-ea"/>
              <a:cs typeface="+mn-cs"/>
            </a:rPr>
            <a:t> Calcule</a:t>
          </a:r>
          <a:r>
            <a:rPr lang="pt-BR" sz="1100" b="0" baseline="0">
              <a:effectLst/>
              <a:latin typeface="+mn-lt"/>
              <a:ea typeface="+mn-ea"/>
              <a:cs typeface="+mn-cs"/>
            </a:rPr>
            <a:t> o valor total do imposto pago no salario mínimo de cada estado;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effectLst/>
              <a:latin typeface="+mn-lt"/>
              <a:ea typeface="+mn-ea"/>
              <a:cs typeface="+mn-cs"/>
            </a:rPr>
            <a:t>2º</a:t>
          </a:r>
          <a:r>
            <a:rPr lang="pt-BR" sz="1100" b="0">
              <a:effectLst/>
              <a:latin typeface="+mn-lt"/>
              <a:ea typeface="+mn-ea"/>
              <a:cs typeface="+mn-cs"/>
            </a:rPr>
            <a:t> Calcule</a:t>
          </a:r>
          <a:r>
            <a:rPr lang="pt-BR" sz="1100" b="0" baseline="0">
              <a:effectLst/>
              <a:latin typeface="+mn-lt"/>
              <a:ea typeface="+mn-ea"/>
              <a:cs typeface="+mn-cs"/>
            </a:rPr>
            <a:t> o valor recebido após o desconto do imposto.</a:t>
          </a:r>
          <a:endParaRPr lang="pt-BR">
            <a:effectLst/>
          </a:endParaRPr>
        </a:p>
        <a:p>
          <a:endParaRPr lang="pt-BR">
            <a:effectLst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114300</xdr:rowOff>
    </xdr:from>
    <xdr:to>
      <xdr:col>33</xdr:col>
      <xdr:colOff>9525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SpPr/>
      </xdr:nvSpPr>
      <xdr:spPr>
        <a:xfrm>
          <a:off x="142874" y="114300"/>
          <a:ext cx="14306551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14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14793</xdr:colOff>
      <xdr:row>0</xdr:row>
      <xdr:rowOff>145548</xdr:rowOff>
    </xdr:from>
    <xdr:ext cx="313271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1400-000005000000}"/>
            </a:ext>
          </a:extLst>
        </xdr:cNvPr>
        <xdr:cNvSpPr/>
      </xdr:nvSpPr>
      <xdr:spPr>
        <a:xfrm>
          <a:off x="624393" y="145548"/>
          <a:ext cx="313271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16</a:t>
          </a:r>
        </a:p>
      </xdr:txBody>
    </xdr:sp>
    <xdr:clientData/>
  </xdr:oneCellAnchor>
  <xdr:twoCellAnchor editAs="oneCell">
    <xdr:from>
      <xdr:col>30</xdr:col>
      <xdr:colOff>333375</xdr:colOff>
      <xdr:row>4</xdr:row>
      <xdr:rowOff>10414</xdr:rowOff>
    </xdr:from>
    <xdr:to>
      <xdr:col>32</xdr:col>
      <xdr:colOff>266700</xdr:colOff>
      <xdr:row>5</xdr:row>
      <xdr:rowOff>133349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772414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333375</xdr:colOff>
      <xdr:row>0</xdr:row>
      <xdr:rowOff>57150</xdr:rowOff>
    </xdr:from>
    <xdr:to>
      <xdr:col>32</xdr:col>
      <xdr:colOff>295275</xdr:colOff>
      <xdr:row>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1400-000007000000}"/>
            </a:ext>
          </a:extLst>
        </xdr:cNvPr>
        <xdr:cNvSpPr/>
      </xdr:nvSpPr>
      <xdr:spPr>
        <a:xfrm>
          <a:off x="12944475" y="57150"/>
          <a:ext cx="11811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30</xdr:col>
      <xdr:colOff>457201</xdr:colOff>
      <xdr:row>1</xdr:row>
      <xdr:rowOff>11588</xdr:rowOff>
    </xdr:from>
    <xdr:to>
      <xdr:col>32</xdr:col>
      <xdr:colOff>133350</xdr:colOff>
      <xdr:row>2</xdr:row>
      <xdr:rowOff>74770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1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8301" y="202088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11</xdr:col>
      <xdr:colOff>276225</xdr:colOff>
      <xdr:row>6</xdr:row>
      <xdr:rowOff>0</xdr:rowOff>
    </xdr:from>
    <xdr:to>
      <xdr:col>28</xdr:col>
      <xdr:colOff>473870</xdr:colOff>
      <xdr:row>30</xdr:row>
      <xdr:rowOff>161925</xdr:rowOff>
    </xdr:to>
    <xdr:grpSp>
      <xdr:nvGrpSpPr>
        <xdr:cNvPr id="12" name="Grupo 1">
          <a:extLst>
            <a:ext uri="{FF2B5EF4-FFF2-40B4-BE49-F238E27FC236}">
              <a16:creationId xmlns:a16="http://schemas.microsoft.com/office/drawing/2014/main" xmlns="" id="{00000000-0008-0000-1400-00000C000000}"/>
            </a:ext>
          </a:extLst>
        </xdr:cNvPr>
        <xdr:cNvGrpSpPr/>
      </xdr:nvGrpSpPr>
      <xdr:grpSpPr>
        <a:xfrm>
          <a:off x="9686925" y="1143000"/>
          <a:ext cx="13665995" cy="4867275"/>
          <a:chOff x="9629774" y="1285876"/>
          <a:chExt cx="14001751" cy="4917492"/>
        </a:xfrm>
      </xdr:grpSpPr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xmlns="" id="{00000000-0008-0000-1400-00000D000000}"/>
              </a:ext>
            </a:extLst>
          </xdr:cNvPr>
          <xdr:cNvSpPr txBox="1"/>
        </xdr:nvSpPr>
        <xdr:spPr>
          <a:xfrm>
            <a:off x="9629774" y="1295400"/>
            <a:ext cx="5410201" cy="444367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100" baseline="0"/>
              <a:t>O objetivo é </a:t>
            </a:r>
            <a:r>
              <a:rPr lang="pt-BR" sz="1100" b="1" baseline="0"/>
              <a:t>automatizar este Controle do Orçamento Familiar</a:t>
            </a:r>
            <a:r>
              <a:rPr lang="pt-BR" sz="1100" baseline="0"/>
              <a:t>, para que outras famílias possam utilizá-lo inserindo seus próprios dados, trimestralmente.</a:t>
            </a:r>
          </a:p>
          <a:p>
            <a:pPr algn="l"/>
            <a:r>
              <a:rPr lang="pt-BR" sz="1100" baseline="0"/>
              <a:t>Abaixo, estão as informações necessárias para a execução do exercício. Verifique ao lado direito, um modelo pronto deste controle. Mas, tenha total liberdade para expor os seus conhecimentos adquiridos criando seu próprio modelo.</a:t>
            </a:r>
          </a:p>
          <a:p>
            <a:pPr algn="ctr"/>
            <a:endParaRPr lang="pt-BR" sz="1100" baseline="0"/>
          </a:p>
          <a:p>
            <a:pPr algn="ctr"/>
            <a:r>
              <a:rPr lang="pt-BR" sz="1200" b="1" baseline="0"/>
              <a:t>Informações:</a:t>
            </a:r>
          </a:p>
          <a:p>
            <a:pPr algn="l"/>
            <a:r>
              <a:rPr lang="pt-BR" sz="1100" b="1"/>
              <a:t>1º</a:t>
            </a:r>
            <a:r>
              <a:rPr lang="pt-BR" sz="1100" b="0"/>
              <a:t> Formatar a</a:t>
            </a:r>
            <a:r>
              <a:rPr lang="pt-BR" sz="1100" b="0" baseline="0"/>
              <a:t> largura das colunas;</a:t>
            </a:r>
          </a:p>
          <a:p>
            <a:pPr algn="l"/>
            <a:r>
              <a:rPr lang="pt-BR" sz="1100" b="1" baseline="0"/>
              <a:t>2º</a:t>
            </a:r>
            <a:r>
              <a:rPr lang="pt-BR" sz="1100" b="0" baseline="0"/>
              <a:t> </a:t>
            </a:r>
            <a:r>
              <a:rPr lang="pt-BR" sz="1100" b="0"/>
              <a:t>Destacar</a:t>
            </a:r>
            <a:r>
              <a:rPr lang="pt-BR" sz="1100" b="0" baseline="0"/>
              <a:t> os títulos da tabela com negrito, cor de preenchimento, cor da fonte, mesclar e alinhamento;</a:t>
            </a:r>
            <a:endParaRPr lang="pt-BR" sz="1100" b="0"/>
          </a:p>
          <a:p>
            <a:pPr algn="l"/>
            <a:r>
              <a:rPr lang="pt-BR" sz="1100" b="1" baseline="0"/>
              <a:t>3º</a:t>
            </a:r>
            <a:r>
              <a:rPr lang="pt-BR" sz="1100" b="0" baseline="0"/>
              <a:t> Formatar os valores numéricos; </a:t>
            </a:r>
          </a:p>
          <a:p>
            <a:pPr algn="l"/>
            <a:r>
              <a:rPr lang="pt-BR" sz="1100" b="1" baseline="0"/>
              <a:t>4º</a:t>
            </a:r>
            <a:r>
              <a:rPr lang="pt-BR" sz="1100" b="0" baseline="0"/>
              <a:t> Realizar o preenchimento dos dados ou cálculos necessários nos campos destacados:</a:t>
            </a:r>
          </a:p>
          <a:p>
            <a:pPr algn="l"/>
            <a:r>
              <a:rPr lang="pt-BR" sz="1100" b="0" baseline="0"/>
              <a:t>   a) </a:t>
            </a:r>
            <a:r>
              <a:rPr lang="pt-BR" sz="1100" b="1" baseline="0"/>
              <a:t>Receitas Total (R$)</a:t>
            </a:r>
            <a:r>
              <a:rPr lang="pt-BR" sz="1100" b="0" baseline="0"/>
              <a:t>: é a soma das receitas de cada mês, previstas ou recebidas;</a:t>
            </a:r>
          </a:p>
          <a:p>
            <a:pPr algn="l"/>
            <a:r>
              <a:rPr lang="pt-BR" sz="1100" b="0" baseline="0"/>
              <a:t>   b) </a:t>
            </a:r>
            <a:r>
              <a:rPr lang="pt-BR" sz="1100" b="1" baseline="0"/>
              <a:t>Moradia Total (R$): </a:t>
            </a:r>
            <a:r>
              <a:rPr lang="pt-BR" sz="1100" b="0" baseline="0"/>
              <a:t>é a soma de todas despesas de moradia de cada mês;</a:t>
            </a:r>
          </a:p>
          <a:p>
            <a:pPr algn="l"/>
            <a:r>
              <a:rPr lang="pt-BR" sz="1100" b="0" baseline="0"/>
              <a:t>   c) </a:t>
            </a:r>
            <a:r>
              <a:rPr lang="pt-BR" sz="1100" b="1" baseline="0"/>
              <a:t>Alimentação (R$): </a:t>
            </a:r>
            <a:r>
              <a:rPr lang="pt-BR" sz="1100" b="0" baseline="0"/>
              <a:t>é a soma de todas as despesas de alimentação de cada mês;</a:t>
            </a:r>
          </a:p>
          <a:p>
            <a:pPr algn="l"/>
            <a:r>
              <a:rPr lang="pt-BR" sz="1100" b="0" baseline="0"/>
              <a:t>   d) </a:t>
            </a:r>
            <a:r>
              <a:rPr lang="pt-BR" sz="1100" b="1" baseline="0"/>
              <a:t>Diversos (R$): </a:t>
            </a:r>
            <a:r>
              <a:rPr lang="pt-BR" sz="1100" b="0" baseline="0"/>
              <a:t>é a soma de todas restantes despesas;</a:t>
            </a:r>
          </a:p>
          <a:p>
            <a:pPr algn="l"/>
            <a:r>
              <a:rPr lang="pt-BR" sz="1100" b="0" baseline="0"/>
              <a:t>   e) Calcular o novo valor após reajuste do IPTU;</a:t>
            </a:r>
          </a:p>
          <a:p>
            <a:pPr algn="l"/>
            <a:r>
              <a:rPr lang="pt-BR" sz="1100" b="0" baseline="0"/>
              <a:t>   f) </a:t>
            </a:r>
            <a:r>
              <a:rPr lang="pt-BR" sz="1100" b="1" baseline="0"/>
              <a:t>TOTAL DAS DESPESAS: </a:t>
            </a:r>
            <a:r>
              <a:rPr lang="pt-BR" sz="1100" b="0" baseline="0"/>
              <a:t>é a soma das despesas de moradia, alimentação e diversos;</a:t>
            </a:r>
          </a:p>
          <a:p>
            <a:pPr algn="l"/>
            <a:r>
              <a:rPr lang="pt-BR" sz="1100" b="0" baseline="0"/>
              <a:t>   g) </a:t>
            </a:r>
            <a:r>
              <a:rPr lang="pt-BR" sz="1100" b="1" baseline="0"/>
              <a:t>SALDO: </a:t>
            </a:r>
            <a:r>
              <a:rPr lang="pt-BR" sz="1100" b="0" baseline="0"/>
              <a:t>é a subtração da receita total e o total de despesas;</a:t>
            </a:r>
          </a:p>
          <a:p>
            <a:pPr algn="l"/>
            <a:r>
              <a:rPr lang="pt-BR" sz="1100" b="0" baseline="0"/>
              <a:t>   h) </a:t>
            </a:r>
            <a:r>
              <a:rPr lang="pt-BR" sz="1100" b="1" baseline="0"/>
              <a:t>TOTAL DE RECEITAS RECEBIDAS: </a:t>
            </a:r>
            <a:r>
              <a:rPr lang="pt-BR" sz="1100" b="0" baseline="0"/>
              <a:t>é a soma das receitas totais recebidas;</a:t>
            </a:r>
          </a:p>
          <a:p>
            <a:pPr algn="l"/>
            <a:r>
              <a:rPr lang="pt-BR" sz="1100" b="0" baseline="0"/>
              <a:t>   i) </a:t>
            </a:r>
            <a:r>
              <a:rPr lang="pt-BR" sz="1100" b="1" baseline="0"/>
              <a:t>TOTAL DAS DESPESAS GASTAS: </a:t>
            </a:r>
            <a:r>
              <a:rPr lang="pt-BR" sz="1100" b="0" baseline="0"/>
              <a:t>é a soma das despesas totais gastas;</a:t>
            </a:r>
          </a:p>
          <a:p>
            <a:pPr algn="l"/>
            <a:r>
              <a:rPr lang="pt-BR" sz="1100" b="0" baseline="0"/>
              <a:t>   j) </a:t>
            </a:r>
            <a:r>
              <a:rPr lang="pt-BR" sz="1100" b="1" baseline="0"/>
              <a:t>TOTAL DO SALDO RESTANTE: </a:t>
            </a:r>
            <a:r>
              <a:rPr lang="pt-BR" sz="1100" b="0" baseline="0"/>
              <a:t>é a soma total do saldo real do orçamento familiar;</a:t>
            </a:r>
          </a:p>
          <a:p>
            <a:pPr algn="l"/>
            <a:r>
              <a:rPr lang="pt-BR" sz="1100" b="0" baseline="0"/>
              <a:t>   k) </a:t>
            </a:r>
            <a:r>
              <a:rPr lang="pt-BR" sz="1100" b="1" baseline="0"/>
              <a:t>INVESTIMENTO DO SALDO:</a:t>
            </a:r>
            <a:r>
              <a:rPr lang="pt-BR" sz="1100" b="0" baseline="0"/>
              <a:t> equivale a 70% do total do saldo restante.</a:t>
            </a:r>
            <a:endParaRPr lang="pt-BR" sz="1100" b="1"/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xmlns="" id="{00000000-0008-0000-14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5449550" y="1285876"/>
            <a:ext cx="8181975" cy="4917492"/>
          </a:xfrm>
          <a:prstGeom prst="rect">
            <a:avLst/>
          </a:prstGeom>
        </xdr:spPr>
      </xdr:pic>
      <xdr:sp macro="" textlink="">
        <xdr:nvSpPr>
          <xdr:cNvPr id="15" name="Seta para a direita 4">
            <a:extLst>
              <a:ext uri="{FF2B5EF4-FFF2-40B4-BE49-F238E27FC236}">
                <a16:creationId xmlns:a16="http://schemas.microsoft.com/office/drawing/2014/main" xmlns="" id="{00000000-0008-0000-1400-00000F000000}"/>
              </a:ext>
            </a:extLst>
          </xdr:cNvPr>
          <xdr:cNvSpPr/>
        </xdr:nvSpPr>
        <xdr:spPr>
          <a:xfrm>
            <a:off x="15144750" y="3295650"/>
            <a:ext cx="228600" cy="381000"/>
          </a:xfrm>
          <a:prstGeom prst="rightArrow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114300</xdr:rowOff>
    </xdr:from>
    <xdr:to>
      <xdr:col>18</xdr:col>
      <xdr:colOff>9525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SpPr/>
      </xdr:nvSpPr>
      <xdr:spPr>
        <a:xfrm>
          <a:off x="142874" y="114300"/>
          <a:ext cx="12125326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560631</xdr:colOff>
      <xdr:row>0</xdr:row>
      <xdr:rowOff>174123</xdr:rowOff>
    </xdr:from>
    <xdr:ext cx="3869842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1500-000005000000}"/>
            </a:ext>
          </a:extLst>
        </xdr:cNvPr>
        <xdr:cNvSpPr/>
      </xdr:nvSpPr>
      <xdr:spPr>
        <a:xfrm>
          <a:off x="560631" y="174123"/>
          <a:ext cx="3869842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FINAL</a:t>
          </a:r>
        </a:p>
      </xdr:txBody>
    </xdr:sp>
    <xdr:clientData/>
  </xdr:oneCellAnchor>
  <xdr:twoCellAnchor editAs="oneCell">
    <xdr:from>
      <xdr:col>15</xdr:col>
      <xdr:colOff>333375</xdr:colOff>
      <xdr:row>4</xdr:row>
      <xdr:rowOff>10414</xdr:rowOff>
    </xdr:from>
    <xdr:to>
      <xdr:col>17</xdr:col>
      <xdr:colOff>266700</xdr:colOff>
      <xdr:row>5</xdr:row>
      <xdr:rowOff>133349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0" y="772414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333375</xdr:colOff>
      <xdr:row>0</xdr:row>
      <xdr:rowOff>57150</xdr:rowOff>
    </xdr:from>
    <xdr:to>
      <xdr:col>17</xdr:col>
      <xdr:colOff>295275</xdr:colOff>
      <xdr:row>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1500-000007000000}"/>
            </a:ext>
          </a:extLst>
        </xdr:cNvPr>
        <xdr:cNvSpPr/>
      </xdr:nvSpPr>
      <xdr:spPr>
        <a:xfrm>
          <a:off x="10763250" y="57150"/>
          <a:ext cx="11811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15</xdr:col>
      <xdr:colOff>457201</xdr:colOff>
      <xdr:row>1</xdr:row>
      <xdr:rowOff>11588</xdr:rowOff>
    </xdr:from>
    <xdr:to>
      <xdr:col>17</xdr:col>
      <xdr:colOff>133350</xdr:colOff>
      <xdr:row>2</xdr:row>
      <xdr:rowOff>74770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1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7076" y="202088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285750</xdr:colOff>
      <xdr:row>6</xdr:row>
      <xdr:rowOff>19050</xdr:rowOff>
    </xdr:from>
    <xdr:to>
      <xdr:col>11</xdr:col>
      <xdr:colOff>295275</xdr:colOff>
      <xdr:row>10</xdr:row>
      <xdr:rowOff>76200</xdr:rowOff>
    </xdr:to>
    <xdr:sp macro="" textlink="">
      <xdr:nvSpPr>
        <xdr:cNvPr id="9" name="Shape 27">
          <a:extLst>
            <a:ext uri="{FF2B5EF4-FFF2-40B4-BE49-F238E27FC236}">
              <a16:creationId xmlns:a16="http://schemas.microsoft.com/office/drawing/2014/main" xmlns="" id="{00000000-0008-0000-1500-000009000000}"/>
            </a:ext>
          </a:extLst>
        </xdr:cNvPr>
        <xdr:cNvSpPr txBox="1"/>
      </xdr:nvSpPr>
      <xdr:spPr>
        <a:xfrm>
          <a:off x="285750" y="1162050"/>
          <a:ext cx="6991350" cy="952500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r>
            <a:rPr lang="pt-BR" sz="1100" b="1" baseline="0">
              <a:effectLst/>
              <a:latin typeface="+mn-lt"/>
              <a:ea typeface="+mn-ea"/>
              <a:cs typeface="+mn-cs"/>
            </a:rPr>
            <a:t>Desafio: </a:t>
          </a:r>
          <a:r>
            <a:rPr lang="pt-BR" sz="1100" b="0" baseline="0">
              <a:effectLst/>
              <a:latin typeface="+mn-lt"/>
              <a:ea typeface="+mn-ea"/>
              <a:cs typeface="+mn-cs"/>
            </a:rPr>
            <a:t>Você precisa criar uma tabela que demonstra o volume de cilindros de diversos tamanhos (h) e diâmetros (d).</a:t>
          </a:r>
        </a:p>
        <a:p>
          <a:endParaRPr lang="pt-BR" sz="1100" b="1" baseline="0">
            <a:effectLst/>
            <a:latin typeface="+mn-lt"/>
            <a:ea typeface="+mn-ea"/>
            <a:cs typeface="+mn-cs"/>
          </a:endParaRPr>
        </a:p>
        <a:p>
          <a:r>
            <a:rPr lang="pt-BR" sz="1100" b="1" baseline="0">
              <a:effectLst/>
              <a:latin typeface="+mn-lt"/>
              <a:ea typeface="+mn-ea"/>
              <a:cs typeface="+mn-cs"/>
            </a:rPr>
            <a:t>1º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 Formate a tabela;</a:t>
          </a:r>
        </a:p>
        <a:p>
          <a:r>
            <a:rPr lang="pt-BR" sz="1100" b="1" baseline="0">
              <a:effectLst/>
              <a:latin typeface="+mn-lt"/>
              <a:ea typeface="+mn-ea"/>
              <a:cs typeface="+mn-cs"/>
            </a:rPr>
            <a:t>2º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 Insira o valor de Pi na célula </a:t>
          </a:r>
          <a:r>
            <a:rPr lang="pt-BR" sz="1100" b="1" baseline="0">
              <a:effectLst/>
              <a:latin typeface="+mn-lt"/>
              <a:ea typeface="+mn-ea"/>
              <a:cs typeface="+mn-cs"/>
            </a:rPr>
            <a:t>N10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 com a função Pi();</a:t>
          </a:r>
        </a:p>
        <a:p>
          <a:r>
            <a:rPr lang="pt-BR" sz="1100" b="1" baseline="0">
              <a:effectLst/>
              <a:latin typeface="+mn-lt"/>
              <a:ea typeface="+mn-ea"/>
              <a:cs typeface="+mn-cs"/>
            </a:rPr>
            <a:t>3º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 Calcule o volume dos cilindros.</a:t>
          </a:r>
          <a:endParaRPr sz="1100" b="0"/>
        </a:p>
      </xdr:txBody>
    </xdr:sp>
    <xdr:clientData/>
  </xdr:twoCellAnchor>
  <xdr:twoCellAnchor editAs="oneCell">
    <xdr:from>
      <xdr:col>11</xdr:col>
      <xdr:colOff>219075</xdr:colOff>
      <xdr:row>5</xdr:row>
      <xdr:rowOff>142876</xdr:rowOff>
    </xdr:from>
    <xdr:to>
      <xdr:col>12</xdr:col>
      <xdr:colOff>293400</xdr:colOff>
      <xdr:row>7</xdr:row>
      <xdr:rowOff>228746</xdr:rowOff>
    </xdr:to>
    <xdr:pic>
      <xdr:nvPicPr>
        <xdr:cNvPr id="10" name="Imagem 9" descr="Resultado de imagem para seta vermelha">
          <a:extLst>
            <a:ext uri="{FF2B5EF4-FFF2-40B4-BE49-F238E27FC236}">
              <a16:creationId xmlns:a16="http://schemas.microsoft.com/office/drawing/2014/main" xmlns="" id="{00000000-0008-0000-1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449791">
          <a:off x="7200900" y="1095376"/>
          <a:ext cx="693450" cy="476395"/>
        </a:xfrm>
        <a:prstGeom prst="rect">
          <a:avLst/>
        </a:prstGeom>
        <a:noFill/>
        <a:effectLst>
          <a:glow rad="101600">
            <a:schemeClr val="bg1">
              <a:alpha val="6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16</xdr:col>
      <xdr:colOff>542924</xdr:colOff>
      <xdr:row>9</xdr:row>
      <xdr:rowOff>104774</xdr:rowOff>
    </xdr:from>
    <xdr:to>
      <xdr:col>16</xdr:col>
      <xdr:colOff>542924</xdr:colOff>
      <xdr:row>21</xdr:row>
      <xdr:rowOff>22308</xdr:rowOff>
    </xdr:to>
    <xdr:pic>
      <xdr:nvPicPr>
        <xdr:cNvPr id="11" name="Imagem 10" descr="Resultado de imagem para cilindro&quot;">
          <a:extLst>
            <a:ext uri="{FF2B5EF4-FFF2-40B4-BE49-F238E27FC236}">
              <a16:creationId xmlns:a16="http://schemas.microsoft.com/office/drawing/2014/main" xmlns="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499" y="1943099"/>
          <a:ext cx="1323975" cy="2613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16</xdr:col>
      <xdr:colOff>542925</xdr:colOff>
      <xdr:row>21</xdr:row>
      <xdr:rowOff>200025</xdr:rowOff>
    </xdr:from>
    <xdr:to>
      <xdr:col>16</xdr:col>
      <xdr:colOff>542925</xdr:colOff>
      <xdr:row>27</xdr:row>
      <xdr:rowOff>161925</xdr:rowOff>
    </xdr:to>
    <xdr:pic>
      <xdr:nvPicPr>
        <xdr:cNvPr id="12" name="Imagem 11" descr="Resultado de imagem para diâmetro&quot;">
          <a:extLst>
            <a:ext uri="{FF2B5EF4-FFF2-40B4-BE49-F238E27FC236}">
              <a16:creationId xmlns:a16="http://schemas.microsoft.com/office/drawing/2014/main" xmlns="" id="{00000000-0008-0000-1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4733925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55531</xdr:colOff>
      <xdr:row>6</xdr:row>
      <xdr:rowOff>190501</xdr:rowOff>
    </xdr:from>
    <xdr:ext cx="2011394" cy="5738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xmlns="" id="{00000000-0008-0000-1500-00000D000000}"/>
                </a:ext>
              </a:extLst>
            </xdr:cNvPr>
            <xdr:cNvSpPr txBox="1"/>
          </xdr:nvSpPr>
          <xdr:spPr>
            <a:xfrm>
              <a:off x="5179981" y="1333501"/>
              <a:ext cx="2011394" cy="573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36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t-BR" sz="3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l-GR" sz="3600" i="1">
                        <a:latin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t-BR" sz="3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36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t-BR" sz="36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3600" b="0" i="1">
                        <a:latin typeface="Cambria Math" panose="02040503050406030204" pitchFamily="18" charset="0"/>
                      </a:rPr>
                      <m:t>h</m:t>
                    </m:r>
                  </m:oMath>
                </m:oMathPara>
              </a14:m>
              <a:endParaRPr lang="pt-BR" sz="36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BF2A6D2A-98CF-49A0-A097-CCBB3A074DB6}"/>
                </a:ext>
              </a:extLst>
            </xdr:cNvPr>
            <xdr:cNvSpPr txBox="1"/>
          </xdr:nvSpPr>
          <xdr:spPr>
            <a:xfrm>
              <a:off x="5179981" y="1333501"/>
              <a:ext cx="2011394" cy="573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3600" b="0" i="0">
                  <a:latin typeface="Cambria Math" panose="02040503050406030204" pitchFamily="18" charset="0"/>
                </a:rPr>
                <a:t>𝑉</a:t>
              </a:r>
              <a:r>
                <a:rPr lang="pt-BR" sz="3600" i="0">
                  <a:latin typeface="Cambria Math" panose="02040503050406030204" pitchFamily="18" charset="0"/>
                </a:rPr>
                <a:t>=</a:t>
              </a:r>
              <a:r>
                <a:rPr lang="el-GR" sz="3600" i="0">
                  <a:latin typeface="Cambria Math" panose="02040503050406030204" pitchFamily="18" charset="0"/>
                </a:rPr>
                <a:t>𝜋</a:t>
              </a:r>
              <a:r>
                <a:rPr lang="pt-BR" sz="3600" i="0">
                  <a:latin typeface="Cambria Math" panose="02040503050406030204" pitchFamily="18" charset="0"/>
                </a:rPr>
                <a:t>𝑟^2</a:t>
              </a:r>
              <a:r>
                <a:rPr lang="pt-BR" sz="3600" b="0" i="0">
                  <a:latin typeface="Cambria Math" panose="02040503050406030204" pitchFamily="18" charset="0"/>
                </a:rPr>
                <a:t> ℎ</a:t>
              </a:r>
              <a:endParaRPr lang="pt-BR" sz="3600"/>
            </a:p>
          </xdr:txBody>
        </xdr:sp>
      </mc:Fallback>
    </mc:AlternateContent>
    <xdr:clientData/>
  </xdr:oneCellAnchor>
  <xdr:twoCellAnchor editAs="absolute">
    <xdr:from>
      <xdr:col>7</xdr:col>
      <xdr:colOff>485775</xdr:colOff>
      <xdr:row>8</xdr:row>
      <xdr:rowOff>142875</xdr:rowOff>
    </xdr:from>
    <xdr:to>
      <xdr:col>11</xdr:col>
      <xdr:colOff>257174</xdr:colOff>
      <xdr:row>10</xdr:row>
      <xdr:rowOff>28575</xdr:rowOff>
    </xdr:to>
    <xdr:sp macro="" textlink="">
      <xdr:nvSpPr>
        <xdr:cNvPr id="14" name="Shape 27">
          <a:extLst>
            <a:ext uri="{FF2B5EF4-FFF2-40B4-BE49-F238E27FC236}">
              <a16:creationId xmlns:a16="http://schemas.microsoft.com/office/drawing/2014/main" xmlns="" id="{00000000-0008-0000-1500-00000E000000}"/>
            </a:ext>
          </a:extLst>
        </xdr:cNvPr>
        <xdr:cNvSpPr txBox="1"/>
      </xdr:nvSpPr>
      <xdr:spPr>
        <a:xfrm>
          <a:off x="4991100" y="1781175"/>
          <a:ext cx="2247899" cy="285750"/>
        </a:xfrm>
        <a:prstGeom prst="rect">
          <a:avLst/>
        </a:prstGeom>
        <a:solidFill>
          <a:schemeClr val="lt1"/>
        </a:solidFill>
        <a:ln w="19050" cap="flat" cmpd="sng">
          <a:noFill/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r>
            <a:rPr lang="pt-BR" sz="1400" b="1"/>
            <a:t>Volume = Pi x Raio² x Altura</a:t>
          </a:r>
          <a:endParaRPr sz="1400" b="1"/>
        </a:p>
      </xdr:txBody>
    </xdr:sp>
    <xdr:clientData/>
  </xdr:twoCellAnchor>
  <xdr:twoCellAnchor editAs="absolute">
    <xdr:from>
      <xdr:col>15</xdr:col>
      <xdr:colOff>228600</xdr:colOff>
      <xdr:row>10</xdr:row>
      <xdr:rowOff>47625</xdr:rowOff>
    </xdr:from>
    <xdr:to>
      <xdr:col>17</xdr:col>
      <xdr:colOff>209550</xdr:colOff>
      <xdr:row>21</xdr:row>
      <xdr:rowOff>165184</xdr:rowOff>
    </xdr:to>
    <xdr:pic>
      <xdr:nvPicPr>
        <xdr:cNvPr id="15" name="Imagem 14" descr="Resultado de imagem para cilindro&quot;">
          <a:extLst>
            <a:ext uri="{FF2B5EF4-FFF2-40B4-BE49-F238E27FC236}">
              <a16:creationId xmlns:a16="http://schemas.microsoft.com/office/drawing/2014/main" xmlns="" id="{00000000-0008-0000-1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2085975"/>
          <a:ext cx="1200150" cy="2613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15</xdr:col>
      <xdr:colOff>323851</xdr:colOff>
      <xdr:row>22</xdr:row>
      <xdr:rowOff>165680</xdr:rowOff>
    </xdr:from>
    <xdr:to>
      <xdr:col>17</xdr:col>
      <xdr:colOff>238125</xdr:colOff>
      <xdr:row>27</xdr:row>
      <xdr:rowOff>180975</xdr:rowOff>
    </xdr:to>
    <xdr:pic>
      <xdr:nvPicPr>
        <xdr:cNvPr id="16" name="Imagem 15" descr="Resultado de imagem para diâmetro&quot;">
          <a:extLst>
            <a:ext uri="{FF2B5EF4-FFF2-40B4-BE49-F238E27FC236}">
              <a16:creationId xmlns:a16="http://schemas.microsoft.com/office/drawing/2014/main" xmlns="" id="{00000000-0008-0000-1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1" y="4928180"/>
          <a:ext cx="1133474" cy="1158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114300</xdr:rowOff>
    </xdr:from>
    <xdr:to>
      <xdr:col>11</xdr:col>
      <xdr:colOff>266701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42875" y="114300"/>
          <a:ext cx="9896476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14793</xdr:colOff>
      <xdr:row>0</xdr:row>
      <xdr:rowOff>145548</xdr:rowOff>
    </xdr:from>
    <xdr:ext cx="3132716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624393" y="145548"/>
          <a:ext cx="3132716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01</a:t>
          </a:r>
        </a:p>
      </xdr:txBody>
    </xdr:sp>
    <xdr:clientData/>
  </xdr:oneCellAnchor>
  <xdr:twoCellAnchor editAs="oneCell">
    <xdr:from>
      <xdr:col>8</xdr:col>
      <xdr:colOff>1257300</xdr:colOff>
      <xdr:row>4</xdr:row>
      <xdr:rowOff>10414</xdr:rowOff>
    </xdr:from>
    <xdr:to>
      <xdr:col>10</xdr:col>
      <xdr:colOff>542925</xdr:colOff>
      <xdr:row>5</xdr:row>
      <xdr:rowOff>133349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772414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1257300</xdr:colOff>
      <xdr:row>0</xdr:row>
      <xdr:rowOff>57150</xdr:rowOff>
    </xdr:from>
    <xdr:to>
      <xdr:col>10</xdr:col>
      <xdr:colOff>533400</xdr:colOff>
      <xdr:row>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8515350" y="57150"/>
          <a:ext cx="11811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9</xdr:col>
      <xdr:colOff>85726</xdr:colOff>
      <xdr:row>1</xdr:row>
      <xdr:rowOff>11588</xdr:rowOff>
    </xdr:from>
    <xdr:to>
      <xdr:col>10</xdr:col>
      <xdr:colOff>371475</xdr:colOff>
      <xdr:row>2</xdr:row>
      <xdr:rowOff>74770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176" y="202088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139985</xdr:colOff>
      <xdr:row>14</xdr:row>
      <xdr:rowOff>133350</xdr:rowOff>
    </xdr:from>
    <xdr:to>
      <xdr:col>7</xdr:col>
      <xdr:colOff>819150</xdr:colOff>
      <xdr:row>19</xdr:row>
      <xdr:rowOff>209550</xdr:rowOff>
    </xdr:to>
    <xdr:sp macro="" textlink="">
      <xdr:nvSpPr>
        <xdr:cNvPr id="9" name="Shape 27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 txBox="1"/>
      </xdr:nvSpPr>
      <xdr:spPr>
        <a:xfrm>
          <a:off x="4826285" y="3771900"/>
          <a:ext cx="3184240" cy="1428750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Altere a formatação do</a:t>
          </a:r>
          <a:r>
            <a:rPr lang="pt-BR" sz="1100" b="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texto "UNIVERSIDADE NOVE DE JULHO" </a:t>
          </a:r>
          <a:r>
            <a:rPr lang="pt-BR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conforme o título</a:t>
          </a:r>
          <a:r>
            <a:rPr lang="pt-BR" sz="1100" b="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de cada tabela.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pt-BR" sz="1100" b="0" baseline="0">
            <a:solidFill>
              <a:schemeClr val="dk1"/>
            </a:solidFill>
            <a:latin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0" baseline="0">
              <a:solidFill>
                <a:schemeClr val="dk1"/>
              </a:solidFill>
              <a:latin typeface="Calibri"/>
              <a:sym typeface="Calibri"/>
            </a:rPr>
            <a:t>Procure utilizar os atalhos:</a:t>
          </a:r>
        </a:p>
        <a:p>
          <a:r>
            <a:rPr lang="pt-BR" sz="1100" b="1" baseline="0">
              <a:effectLst/>
              <a:latin typeface="+mn-lt"/>
              <a:ea typeface="+mn-ea"/>
              <a:cs typeface="+mn-cs"/>
            </a:rPr>
            <a:t>Negrito:</a:t>
          </a:r>
          <a:r>
            <a:rPr lang="pt-BR" sz="1100" b="0" baseline="0">
              <a:effectLst/>
              <a:latin typeface="+mn-lt"/>
              <a:ea typeface="+mn-ea"/>
              <a:cs typeface="+mn-cs"/>
            </a:rPr>
            <a:t> Ctrl + N</a:t>
          </a:r>
          <a:endParaRPr lang="pt-BR">
            <a:effectLst/>
          </a:endParaRPr>
        </a:p>
        <a:p>
          <a:r>
            <a:rPr lang="pt-BR" sz="1100" b="1" baseline="0">
              <a:effectLst/>
              <a:latin typeface="+mn-lt"/>
              <a:ea typeface="+mn-ea"/>
              <a:cs typeface="+mn-cs"/>
            </a:rPr>
            <a:t>Itálico: </a:t>
          </a:r>
          <a:r>
            <a:rPr lang="pt-BR" sz="1100" b="0" baseline="0">
              <a:effectLst/>
              <a:latin typeface="+mn-lt"/>
              <a:ea typeface="+mn-ea"/>
              <a:cs typeface="+mn-cs"/>
            </a:rPr>
            <a:t>Ctrl + I</a:t>
          </a:r>
          <a:endParaRPr lang="pt-BR">
            <a:effectLst/>
          </a:endParaRPr>
        </a:p>
        <a:p>
          <a:r>
            <a:rPr lang="pt-BR" sz="1100" b="1" baseline="0">
              <a:effectLst/>
              <a:latin typeface="+mn-lt"/>
              <a:ea typeface="+mn-ea"/>
              <a:cs typeface="+mn-cs"/>
            </a:rPr>
            <a:t>Sublinhado:</a:t>
          </a:r>
          <a:r>
            <a:rPr lang="pt-BR" sz="1100" b="0" baseline="0">
              <a:effectLst/>
              <a:latin typeface="+mn-lt"/>
              <a:ea typeface="+mn-ea"/>
              <a:cs typeface="+mn-cs"/>
            </a:rPr>
            <a:t> Ctrl + S</a:t>
          </a:r>
          <a:endParaRPr lang="pt-BR">
            <a:effectLst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/>
  </xdr:twoCellAnchor>
  <xdr:twoCellAnchor editAs="oneCell">
    <xdr:from>
      <xdr:col>5</xdr:col>
      <xdr:colOff>816259</xdr:colOff>
      <xdr:row>12</xdr:row>
      <xdr:rowOff>285749</xdr:rowOff>
    </xdr:from>
    <xdr:to>
      <xdr:col>5</xdr:col>
      <xdr:colOff>1209062</xdr:colOff>
      <xdr:row>14</xdr:row>
      <xdr:rowOff>152671</xdr:rowOff>
    </xdr:to>
    <xdr:pic>
      <xdr:nvPicPr>
        <xdr:cNvPr id="10" name="Imagem 9" descr="Resultado de imagem para seta vermelha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280349" flipV="1">
          <a:off x="5689300" y="3308933"/>
          <a:ext cx="571772" cy="392803"/>
        </a:xfrm>
        <a:prstGeom prst="rect">
          <a:avLst/>
        </a:prstGeom>
        <a:noFill/>
        <a:effectLst>
          <a:glow rad="101600">
            <a:schemeClr val="bg1">
              <a:alpha val="6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114300</xdr:rowOff>
    </xdr:from>
    <xdr:to>
      <xdr:col>17</xdr:col>
      <xdr:colOff>9525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42874" y="114300"/>
          <a:ext cx="7791451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2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</xdr:col>
      <xdr:colOff>14792</xdr:colOff>
      <xdr:row>0</xdr:row>
      <xdr:rowOff>145548</xdr:rowOff>
    </xdr:from>
    <xdr:ext cx="313271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624392" y="145548"/>
          <a:ext cx="313271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02</a:t>
          </a:r>
        </a:p>
      </xdr:txBody>
    </xdr:sp>
    <xdr:clientData/>
  </xdr:oneCellAnchor>
  <xdr:twoCellAnchor editAs="oneCell">
    <xdr:from>
      <xdr:col>14</xdr:col>
      <xdr:colOff>1133475</xdr:colOff>
      <xdr:row>4</xdr:row>
      <xdr:rowOff>10414</xdr:rowOff>
    </xdr:from>
    <xdr:to>
      <xdr:col>16</xdr:col>
      <xdr:colOff>285750</xdr:colOff>
      <xdr:row>5</xdr:row>
      <xdr:rowOff>133349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772414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1133475</xdr:colOff>
      <xdr:row>0</xdr:row>
      <xdr:rowOff>57150</xdr:rowOff>
    </xdr:from>
    <xdr:to>
      <xdr:col>16</xdr:col>
      <xdr:colOff>314325</xdr:colOff>
      <xdr:row>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8277225" y="57150"/>
          <a:ext cx="11811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14</xdr:col>
      <xdr:colOff>1257301</xdr:colOff>
      <xdr:row>1</xdr:row>
      <xdr:rowOff>11588</xdr:rowOff>
    </xdr:from>
    <xdr:to>
      <xdr:col>16</xdr:col>
      <xdr:colOff>152400</xdr:colOff>
      <xdr:row>2</xdr:row>
      <xdr:rowOff>74770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1051" y="202088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533400</xdr:colOff>
      <xdr:row>5</xdr:row>
      <xdr:rowOff>104775</xdr:rowOff>
    </xdr:from>
    <xdr:to>
      <xdr:col>14</xdr:col>
      <xdr:colOff>0</xdr:colOff>
      <xdr:row>6</xdr:row>
      <xdr:rowOff>209550</xdr:rowOff>
    </xdr:to>
    <xdr:sp macro="" textlink="">
      <xdr:nvSpPr>
        <xdr:cNvPr id="9" name="Shape 27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 txBox="1"/>
      </xdr:nvSpPr>
      <xdr:spPr>
        <a:xfrm>
          <a:off x="1924050" y="1057275"/>
          <a:ext cx="4219575" cy="295275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/>
            <a:t>Na área abaixo, desenhe as bordas representadas na imagem ao lado.</a:t>
          </a:r>
          <a:endParaRPr sz="1100"/>
        </a:p>
      </xdr:txBody>
    </xdr:sp>
    <xdr:clientData/>
  </xdr:twoCellAnchor>
  <xdr:twoCellAnchor editAs="oneCell">
    <xdr:from>
      <xdr:col>3</xdr:col>
      <xdr:colOff>57148</xdr:colOff>
      <xdr:row>6</xdr:row>
      <xdr:rowOff>38101</xdr:rowOff>
    </xdr:from>
    <xdr:to>
      <xdr:col>3</xdr:col>
      <xdr:colOff>628920</xdr:colOff>
      <xdr:row>6</xdr:row>
      <xdr:rowOff>430904</xdr:rowOff>
    </xdr:to>
    <xdr:pic>
      <xdr:nvPicPr>
        <xdr:cNvPr id="10" name="Imagem 9" descr="Resultado de imagem para seta vermelha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280088" flipV="1">
          <a:off x="1447798" y="1181101"/>
          <a:ext cx="571772" cy="392803"/>
        </a:xfrm>
        <a:prstGeom prst="rect">
          <a:avLst/>
        </a:prstGeom>
        <a:noFill/>
        <a:effectLst>
          <a:glow rad="101600">
            <a:schemeClr val="bg1">
              <a:alpha val="6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57150</xdr:colOff>
      <xdr:row>8</xdr:row>
      <xdr:rowOff>104775</xdr:rowOff>
    </xdr:from>
    <xdr:to>
      <xdr:col>16</xdr:col>
      <xdr:colOff>505032</xdr:colOff>
      <xdr:row>22</xdr:row>
      <xdr:rowOff>219075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2019300"/>
          <a:ext cx="3419682" cy="358140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114300</xdr:rowOff>
    </xdr:from>
    <xdr:to>
      <xdr:col>13</xdr:col>
      <xdr:colOff>9525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42874" y="114300"/>
          <a:ext cx="7791451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14792</xdr:colOff>
      <xdr:row>0</xdr:row>
      <xdr:rowOff>145548</xdr:rowOff>
    </xdr:from>
    <xdr:ext cx="313271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>
          <a:off x="624392" y="145548"/>
          <a:ext cx="313271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03</a:t>
          </a:r>
        </a:p>
      </xdr:txBody>
    </xdr:sp>
    <xdr:clientData/>
  </xdr:oneCellAnchor>
  <xdr:twoCellAnchor editAs="oneCell">
    <xdr:from>
      <xdr:col>11</xdr:col>
      <xdr:colOff>200025</xdr:colOff>
      <xdr:row>4</xdr:row>
      <xdr:rowOff>889</xdr:rowOff>
    </xdr:from>
    <xdr:to>
      <xdr:col>12</xdr:col>
      <xdr:colOff>504825</xdr:colOff>
      <xdr:row>5</xdr:row>
      <xdr:rowOff>123824</xdr:rowOff>
    </xdr:to>
    <xdr:pic>
      <xdr:nvPicPr>
        <xdr:cNvPr id="9" name="Imagem 8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762889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200025</xdr:colOff>
      <xdr:row>0</xdr:row>
      <xdr:rowOff>47625</xdr:rowOff>
    </xdr:from>
    <xdr:to>
      <xdr:col>12</xdr:col>
      <xdr:colOff>533400</xdr:colOff>
      <xdr:row>3</xdr:row>
      <xdr:rowOff>28575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SpPr/>
      </xdr:nvSpPr>
      <xdr:spPr>
        <a:xfrm>
          <a:off x="9096375" y="47625"/>
          <a:ext cx="11811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11</xdr:col>
      <xdr:colOff>323851</xdr:colOff>
      <xdr:row>1</xdr:row>
      <xdr:rowOff>2063</xdr:rowOff>
    </xdr:from>
    <xdr:to>
      <xdr:col>12</xdr:col>
      <xdr:colOff>371475</xdr:colOff>
      <xdr:row>2</xdr:row>
      <xdr:rowOff>65245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1" y="192563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28574</xdr:colOff>
      <xdr:row>5</xdr:row>
      <xdr:rowOff>180976</xdr:rowOff>
    </xdr:from>
    <xdr:to>
      <xdr:col>8</xdr:col>
      <xdr:colOff>133349</xdr:colOff>
      <xdr:row>8</xdr:row>
      <xdr:rowOff>19050</xdr:rowOff>
    </xdr:to>
    <xdr:sp macro="" textlink="">
      <xdr:nvSpPr>
        <xdr:cNvPr id="12" name="Shape 27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 txBox="1"/>
      </xdr:nvSpPr>
      <xdr:spPr>
        <a:xfrm>
          <a:off x="638174" y="1133476"/>
          <a:ext cx="5610225" cy="409574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pt-BR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Mescle as células</a:t>
          </a:r>
          <a:r>
            <a:rPr lang="pt-BR" sz="1100" b="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abaixo conforme o modelo à direita e insira a borda correta. Dicas: procure utilizar o "mesclar através" ou a alça de preenchimento.</a:t>
          </a:r>
          <a:endParaRPr sz="1100"/>
        </a:p>
      </xdr:txBody>
    </xdr:sp>
    <xdr:clientData/>
  </xdr:twoCellAnchor>
  <xdr:twoCellAnchor editAs="oneCell">
    <xdr:from>
      <xdr:col>1</xdr:col>
      <xdr:colOff>226392</xdr:colOff>
      <xdr:row>7</xdr:row>
      <xdr:rowOff>47429</xdr:rowOff>
    </xdr:from>
    <xdr:to>
      <xdr:col>1</xdr:col>
      <xdr:colOff>498620</xdr:colOff>
      <xdr:row>9</xdr:row>
      <xdr:rowOff>62689</xdr:rowOff>
    </xdr:to>
    <xdr:pic>
      <xdr:nvPicPr>
        <xdr:cNvPr id="14" name="Imagem 13" descr="Resultado de imagem para seta vermelha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3723127" flipH="1" flipV="1">
          <a:off x="773976" y="1442945"/>
          <a:ext cx="396260" cy="272228"/>
        </a:xfrm>
        <a:prstGeom prst="rect">
          <a:avLst/>
        </a:prstGeom>
        <a:noFill/>
        <a:effectLst>
          <a:glow rad="101600">
            <a:schemeClr val="bg1">
              <a:alpha val="6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9525</xdr:rowOff>
    </xdr:from>
    <xdr:to>
      <xdr:col>10</xdr:col>
      <xdr:colOff>47625</xdr:colOff>
      <xdr:row>24</xdr:row>
      <xdr:rowOff>38100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1914525"/>
          <a:ext cx="3476625" cy="4295775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114300</xdr:rowOff>
    </xdr:from>
    <xdr:to>
      <xdr:col>12</xdr:col>
      <xdr:colOff>9525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42874" y="114300"/>
          <a:ext cx="7791451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14792</xdr:colOff>
      <xdr:row>0</xdr:row>
      <xdr:rowOff>145548</xdr:rowOff>
    </xdr:from>
    <xdr:ext cx="313271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624392" y="145548"/>
          <a:ext cx="313271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04</a:t>
          </a:r>
        </a:p>
      </xdr:txBody>
    </xdr:sp>
    <xdr:clientData/>
  </xdr:oneCellAnchor>
  <xdr:twoCellAnchor editAs="oneCell">
    <xdr:from>
      <xdr:col>9</xdr:col>
      <xdr:colOff>819150</xdr:colOff>
      <xdr:row>4</xdr:row>
      <xdr:rowOff>10414</xdr:rowOff>
    </xdr:from>
    <xdr:to>
      <xdr:col>11</xdr:col>
      <xdr:colOff>104775</xdr:colOff>
      <xdr:row>5</xdr:row>
      <xdr:rowOff>133349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772414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819150</xdr:colOff>
      <xdr:row>0</xdr:row>
      <xdr:rowOff>57150</xdr:rowOff>
    </xdr:from>
    <xdr:to>
      <xdr:col>11</xdr:col>
      <xdr:colOff>285750</xdr:colOff>
      <xdr:row>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8210550" y="57150"/>
          <a:ext cx="11811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9</xdr:col>
      <xdr:colOff>942976</xdr:colOff>
      <xdr:row>1</xdr:row>
      <xdr:rowOff>11588</xdr:rowOff>
    </xdr:from>
    <xdr:to>
      <xdr:col>10</xdr:col>
      <xdr:colOff>581025</xdr:colOff>
      <xdr:row>2</xdr:row>
      <xdr:rowOff>74770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6" y="202088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104774</xdr:colOff>
      <xdr:row>6</xdr:row>
      <xdr:rowOff>66676</xdr:rowOff>
    </xdr:from>
    <xdr:to>
      <xdr:col>9</xdr:col>
      <xdr:colOff>733424</xdr:colOff>
      <xdr:row>9</xdr:row>
      <xdr:rowOff>123825</xdr:rowOff>
    </xdr:to>
    <xdr:sp macro="" textlink="">
      <xdr:nvSpPr>
        <xdr:cNvPr id="15" name="Shape 27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 txBox="1"/>
      </xdr:nvSpPr>
      <xdr:spPr>
        <a:xfrm>
          <a:off x="5076824" y="1209676"/>
          <a:ext cx="3448050" cy="628649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Formate esta tabela para que ela fique igual ao modelo da imagem abaixo. Para ajudá-lo, analise a informação dos títulos de cada coluna.</a:t>
          </a:r>
          <a:endParaRPr sz="1100" b="0"/>
        </a:p>
      </xdr:txBody>
    </xdr:sp>
    <xdr:clientData/>
  </xdr:twoCellAnchor>
  <xdr:twoCellAnchor editAs="oneCell">
    <xdr:from>
      <xdr:col>4</xdr:col>
      <xdr:colOff>1226883</xdr:colOff>
      <xdr:row>8</xdr:row>
      <xdr:rowOff>91058</xdr:rowOff>
    </xdr:from>
    <xdr:to>
      <xdr:col>6</xdr:col>
      <xdr:colOff>172435</xdr:colOff>
      <xdr:row>10</xdr:row>
      <xdr:rowOff>55249</xdr:rowOff>
    </xdr:to>
    <xdr:pic>
      <xdr:nvPicPr>
        <xdr:cNvPr id="16" name="Imagem 15" descr="Resultado de imagem para seta vermelha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278971" flipV="1">
          <a:off x="4655883" y="1691258"/>
          <a:ext cx="488602" cy="335666"/>
        </a:xfrm>
        <a:prstGeom prst="rect">
          <a:avLst/>
        </a:prstGeom>
        <a:noFill/>
        <a:effectLst>
          <a:glow rad="101600">
            <a:schemeClr val="bg1">
              <a:alpha val="6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28576</xdr:colOff>
      <xdr:row>10</xdr:row>
      <xdr:rowOff>123826</xdr:rowOff>
    </xdr:from>
    <xdr:to>
      <xdr:col>1</xdr:col>
      <xdr:colOff>314326</xdr:colOff>
      <xdr:row>10</xdr:row>
      <xdr:rowOff>428626</xdr:rowOff>
    </xdr:to>
    <xdr:sp macro="" textlink="">
      <xdr:nvSpPr>
        <xdr:cNvPr id="11" name="Seta: para Baixo 1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/>
      </xdr:nvSpPr>
      <xdr:spPr>
        <a:xfrm>
          <a:off x="638176" y="2095501"/>
          <a:ext cx="285750" cy="304800"/>
        </a:xfrm>
        <a:prstGeom prst="downArrow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352426</xdr:colOff>
      <xdr:row>10</xdr:row>
      <xdr:rowOff>142876</xdr:rowOff>
    </xdr:from>
    <xdr:to>
      <xdr:col>1</xdr:col>
      <xdr:colOff>657226</xdr:colOff>
      <xdr:row>10</xdr:row>
      <xdr:rowOff>428626</xdr:rowOff>
    </xdr:to>
    <xdr:sp macro="" textlink="">
      <xdr:nvSpPr>
        <xdr:cNvPr id="12" name="Seta: para Baixo 4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SpPr/>
      </xdr:nvSpPr>
      <xdr:spPr>
        <a:xfrm rot="5400000">
          <a:off x="971551" y="2105026"/>
          <a:ext cx="285750" cy="304800"/>
        </a:xfrm>
        <a:prstGeom prst="downArrow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914401</xdr:colOff>
      <xdr:row>10</xdr:row>
      <xdr:rowOff>28576</xdr:rowOff>
    </xdr:from>
    <xdr:to>
      <xdr:col>4</xdr:col>
      <xdr:colOff>1200151</xdr:colOff>
      <xdr:row>10</xdr:row>
      <xdr:rowOff>333376</xdr:rowOff>
    </xdr:to>
    <xdr:sp macro="" textlink="">
      <xdr:nvSpPr>
        <xdr:cNvPr id="13" name="Seta: para Baixo 5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SpPr/>
      </xdr:nvSpPr>
      <xdr:spPr>
        <a:xfrm rot="10800000">
          <a:off x="4343401" y="2000251"/>
          <a:ext cx="285750" cy="304800"/>
        </a:xfrm>
        <a:prstGeom prst="downArrow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590551</xdr:colOff>
      <xdr:row>10</xdr:row>
      <xdr:rowOff>38101</xdr:rowOff>
    </xdr:from>
    <xdr:to>
      <xdr:col>4</xdr:col>
      <xdr:colOff>895351</xdr:colOff>
      <xdr:row>10</xdr:row>
      <xdr:rowOff>323851</xdr:rowOff>
    </xdr:to>
    <xdr:sp macro="" textlink="">
      <xdr:nvSpPr>
        <xdr:cNvPr id="14" name="Seta: para Baixo 6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 rot="16200000">
          <a:off x="4029076" y="2000251"/>
          <a:ext cx="285750" cy="304800"/>
        </a:xfrm>
        <a:prstGeom prst="downArrow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647701</xdr:colOff>
      <xdr:row>10</xdr:row>
      <xdr:rowOff>66676</xdr:rowOff>
    </xdr:from>
    <xdr:to>
      <xdr:col>3</xdr:col>
      <xdr:colOff>161926</xdr:colOff>
      <xdr:row>10</xdr:row>
      <xdr:rowOff>352426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/>
      </xdr:nvSpPr>
      <xdr:spPr>
        <a:xfrm rot="5400000">
          <a:off x="2519364" y="2033588"/>
          <a:ext cx="285750" cy="295275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76200</xdr:colOff>
      <xdr:row>10</xdr:row>
      <xdr:rowOff>461720</xdr:rowOff>
    </xdr:from>
    <xdr:to>
      <xdr:col>9</xdr:col>
      <xdr:colOff>1230415</xdr:colOff>
      <xdr:row>29</xdr:row>
      <xdr:rowOff>19050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433395"/>
          <a:ext cx="3973615" cy="414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114300</xdr:rowOff>
    </xdr:from>
    <xdr:to>
      <xdr:col>11</xdr:col>
      <xdr:colOff>152400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142874" y="114300"/>
          <a:ext cx="11353801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14792</xdr:colOff>
      <xdr:row>0</xdr:row>
      <xdr:rowOff>145548</xdr:rowOff>
    </xdr:from>
    <xdr:ext cx="313271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/>
      </xdr:nvSpPr>
      <xdr:spPr>
        <a:xfrm>
          <a:off x="624392" y="145548"/>
          <a:ext cx="313271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05</a:t>
          </a:r>
        </a:p>
      </xdr:txBody>
    </xdr:sp>
    <xdr:clientData/>
  </xdr:oneCellAnchor>
  <xdr:twoCellAnchor editAs="oneCell">
    <xdr:from>
      <xdr:col>8</xdr:col>
      <xdr:colOff>476250</xdr:colOff>
      <xdr:row>4</xdr:row>
      <xdr:rowOff>10414</xdr:rowOff>
    </xdr:from>
    <xdr:to>
      <xdr:col>10</xdr:col>
      <xdr:colOff>409575</xdr:colOff>
      <xdr:row>5</xdr:row>
      <xdr:rowOff>133349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" y="772414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476250</xdr:colOff>
      <xdr:row>0</xdr:row>
      <xdr:rowOff>57150</xdr:rowOff>
    </xdr:from>
    <xdr:to>
      <xdr:col>10</xdr:col>
      <xdr:colOff>438150</xdr:colOff>
      <xdr:row>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/>
      </xdr:nvSpPr>
      <xdr:spPr>
        <a:xfrm>
          <a:off x="9991725" y="57150"/>
          <a:ext cx="11811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600076</xdr:colOff>
      <xdr:row>1</xdr:row>
      <xdr:rowOff>11588</xdr:rowOff>
    </xdr:from>
    <xdr:to>
      <xdr:col>10</xdr:col>
      <xdr:colOff>276225</xdr:colOff>
      <xdr:row>2</xdr:row>
      <xdr:rowOff>74770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1" y="202088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295275</xdr:colOff>
      <xdr:row>5</xdr:row>
      <xdr:rowOff>190500</xdr:rowOff>
    </xdr:from>
    <xdr:to>
      <xdr:col>10</xdr:col>
      <xdr:colOff>428624</xdr:colOff>
      <xdr:row>10</xdr:row>
      <xdr:rowOff>638175</xdr:rowOff>
    </xdr:to>
    <xdr:sp macro="" textlink="">
      <xdr:nvSpPr>
        <xdr:cNvPr id="17" name="Shape 27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 txBox="1"/>
      </xdr:nvSpPr>
      <xdr:spPr>
        <a:xfrm>
          <a:off x="5095875" y="1143000"/>
          <a:ext cx="3619499" cy="2257425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100" b="0"/>
            <a:t>Aplique as opções</a:t>
          </a:r>
          <a:r>
            <a:rPr lang="pt-BR" sz="1100" b="0" baseline="0"/>
            <a:t> de orientação nos textos "UNINOVE" e veja o resultado. Se necessário, ajuste a altura de cada linha.</a:t>
          </a:r>
          <a:endParaRPr sz="1100" b="0"/>
        </a:p>
      </xdr:txBody>
    </xdr:sp>
    <xdr:clientData/>
  </xdr:twoCellAnchor>
  <xdr:twoCellAnchor editAs="oneCell">
    <xdr:from>
      <xdr:col>4</xdr:col>
      <xdr:colOff>213554</xdr:colOff>
      <xdr:row>4</xdr:row>
      <xdr:rowOff>118035</xdr:rowOff>
    </xdr:from>
    <xdr:to>
      <xdr:col>5</xdr:col>
      <xdr:colOff>402179</xdr:colOff>
      <xdr:row>6</xdr:row>
      <xdr:rowOff>203905</xdr:rowOff>
    </xdr:to>
    <xdr:pic>
      <xdr:nvPicPr>
        <xdr:cNvPr id="18" name="Imagem 17" descr="Resultado de imagem para seta vermelha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3000336" flipV="1">
          <a:off x="4509329" y="880035"/>
          <a:ext cx="693450" cy="476395"/>
        </a:xfrm>
        <a:prstGeom prst="rect">
          <a:avLst/>
        </a:prstGeom>
        <a:noFill/>
        <a:effectLst>
          <a:glow rad="101600">
            <a:schemeClr val="bg1">
              <a:alpha val="6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161925</xdr:colOff>
      <xdr:row>8</xdr:row>
      <xdr:rowOff>19050</xdr:rowOff>
    </xdr:from>
    <xdr:to>
      <xdr:col>9</xdr:col>
      <xdr:colOff>447675</xdr:colOff>
      <xdr:row>10</xdr:row>
      <xdr:rowOff>466725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53075" y="1657350"/>
          <a:ext cx="2571750" cy="1571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114300</xdr:rowOff>
    </xdr:from>
    <xdr:to>
      <xdr:col>13</xdr:col>
      <xdr:colOff>9525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42874" y="114300"/>
          <a:ext cx="9906001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14792</xdr:colOff>
      <xdr:row>0</xdr:row>
      <xdr:rowOff>145548</xdr:rowOff>
    </xdr:from>
    <xdr:ext cx="313271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/>
      </xdr:nvSpPr>
      <xdr:spPr>
        <a:xfrm>
          <a:off x="624392" y="145548"/>
          <a:ext cx="313271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06</a:t>
          </a:r>
        </a:p>
      </xdr:txBody>
    </xdr:sp>
    <xdr:clientData/>
  </xdr:oneCellAnchor>
  <xdr:twoCellAnchor editAs="oneCell">
    <xdr:from>
      <xdr:col>10</xdr:col>
      <xdr:colOff>333375</xdr:colOff>
      <xdr:row>4</xdr:row>
      <xdr:rowOff>10414</xdr:rowOff>
    </xdr:from>
    <xdr:to>
      <xdr:col>11</xdr:col>
      <xdr:colOff>76200</xdr:colOff>
      <xdr:row>5</xdr:row>
      <xdr:rowOff>133349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5" y="772414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333375</xdr:colOff>
      <xdr:row>0</xdr:row>
      <xdr:rowOff>57150</xdr:rowOff>
    </xdr:from>
    <xdr:to>
      <xdr:col>12</xdr:col>
      <xdr:colOff>295275</xdr:colOff>
      <xdr:row>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/>
      </xdr:nvSpPr>
      <xdr:spPr>
        <a:xfrm>
          <a:off x="7743825" y="57150"/>
          <a:ext cx="19812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10</xdr:col>
      <xdr:colOff>457201</xdr:colOff>
      <xdr:row>1</xdr:row>
      <xdr:rowOff>11588</xdr:rowOff>
    </xdr:from>
    <xdr:to>
      <xdr:col>10</xdr:col>
      <xdr:colOff>1352550</xdr:colOff>
      <xdr:row>2</xdr:row>
      <xdr:rowOff>74770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1" y="202088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1</xdr:col>
      <xdr:colOff>19049</xdr:colOff>
      <xdr:row>6</xdr:row>
      <xdr:rowOff>1</xdr:rowOff>
    </xdr:from>
    <xdr:to>
      <xdr:col>10</xdr:col>
      <xdr:colOff>971550</xdr:colOff>
      <xdr:row>9</xdr:row>
      <xdr:rowOff>190500</xdr:rowOff>
    </xdr:to>
    <xdr:sp macro="" textlink="">
      <xdr:nvSpPr>
        <xdr:cNvPr id="9" name="Shape 27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SpPr txBox="1"/>
      </xdr:nvSpPr>
      <xdr:spPr>
        <a:xfrm>
          <a:off x="628649" y="1143001"/>
          <a:ext cx="7753351" cy="790574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r>
            <a:rPr lang="pt-BR" sz="1100" b="1" baseline="0">
              <a:effectLst/>
              <a:latin typeface="+mn-lt"/>
              <a:ea typeface="+mn-ea"/>
              <a:cs typeface="+mn-cs"/>
            </a:rPr>
            <a:t>1º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 Formate este intervalo de dados em formato de uma tabela (borda, cor de preenchimento, fonte, largura de coluna, títulos, etc.);</a:t>
          </a:r>
          <a:endParaRPr lang="pt-BR">
            <a:effectLst/>
          </a:endParaRPr>
        </a:p>
        <a:p>
          <a:r>
            <a:rPr lang="pt-BR" sz="1100" b="1">
              <a:effectLst/>
              <a:latin typeface="+mn-lt"/>
              <a:ea typeface="+mn-ea"/>
              <a:cs typeface="+mn-cs"/>
            </a:rPr>
            <a:t>2º</a:t>
          </a:r>
          <a:r>
            <a:rPr lang="pt-BR" sz="1100">
              <a:effectLst/>
              <a:latin typeface="+mn-lt"/>
              <a:ea typeface="+mn-ea"/>
              <a:cs typeface="+mn-cs"/>
            </a:rPr>
            <a:t> Formate os dados conforme o que se pede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 o </a:t>
          </a:r>
          <a:r>
            <a:rPr lang="pt-BR" sz="1100">
              <a:effectLst/>
              <a:latin typeface="+mn-lt"/>
              <a:ea typeface="+mn-ea"/>
              <a:cs typeface="+mn-cs"/>
            </a:rPr>
            <a:t>título de cada coluna;</a:t>
          </a:r>
        </a:p>
        <a:p>
          <a:r>
            <a:rPr lang="pt-BR" sz="1100" b="1">
              <a:effectLst/>
              <a:latin typeface="+mn-lt"/>
              <a:ea typeface="+mn-ea"/>
              <a:cs typeface="+mn-cs"/>
            </a:rPr>
            <a:t>3º</a:t>
          </a:r>
          <a:r>
            <a:rPr lang="pt-BR" sz="1100">
              <a:effectLst/>
              <a:latin typeface="+mn-lt"/>
              <a:ea typeface="+mn-ea"/>
              <a:cs typeface="+mn-cs"/>
            </a:rPr>
            <a:t> Utilizando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 a mesclagem de célula, ajuste a coluna H (Inclinado) para que ela não avance para a coluna J (Vertical);</a:t>
          </a:r>
          <a:endParaRPr lang="pt-BR">
            <a:effectLst/>
          </a:endParaRPr>
        </a:p>
        <a:p>
          <a:r>
            <a:rPr lang="pt-BR" sz="1100" b="1">
              <a:effectLst/>
              <a:latin typeface="+mn-lt"/>
              <a:ea typeface="+mn-ea"/>
              <a:cs typeface="+mn-cs"/>
            </a:rPr>
            <a:t>4º</a:t>
          </a:r>
          <a:r>
            <a:rPr lang="pt-BR" sz="1100">
              <a:effectLst/>
              <a:latin typeface="+mn-lt"/>
              <a:ea typeface="+mn-ea"/>
              <a:cs typeface="+mn-cs"/>
            </a:rPr>
            <a:t> Altere a cor da fonte nas células de acordo com as cores descritas, da coluna "Negrito"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pt-BR" sz="1100">
              <a:effectLst/>
              <a:latin typeface="+mn-lt"/>
              <a:ea typeface="+mn-ea"/>
              <a:cs typeface="+mn-cs"/>
            </a:rPr>
            <a:t>até a</a:t>
          </a:r>
          <a:r>
            <a:rPr lang="pt-BR" sz="1100" baseline="0">
              <a:effectLst/>
              <a:latin typeface="+mn-lt"/>
              <a:ea typeface="+mn-ea"/>
              <a:cs typeface="+mn-cs"/>
            </a:rPr>
            <a:t> coluna "Vertical"</a:t>
          </a:r>
          <a:r>
            <a:rPr lang="pt-BR" sz="1100">
              <a:effectLst/>
              <a:latin typeface="+mn-lt"/>
              <a:ea typeface="+mn-ea"/>
              <a:cs typeface="+mn-cs"/>
            </a:rPr>
            <a:t>.</a:t>
          </a:r>
          <a:endParaRPr sz="1100" b="0"/>
        </a:p>
      </xdr:txBody>
    </xdr:sp>
    <xdr:clientData/>
  </xdr:twoCellAnchor>
  <xdr:twoCellAnchor editAs="oneCell">
    <xdr:from>
      <xdr:col>10</xdr:col>
      <xdr:colOff>234373</xdr:colOff>
      <xdr:row>7</xdr:row>
      <xdr:rowOff>165675</xdr:rowOff>
    </xdr:from>
    <xdr:to>
      <xdr:col>10</xdr:col>
      <xdr:colOff>927823</xdr:colOff>
      <xdr:row>10</xdr:row>
      <xdr:rowOff>41995</xdr:rowOff>
    </xdr:to>
    <xdr:pic>
      <xdr:nvPicPr>
        <xdr:cNvPr id="10" name="Imagem 9" descr="Resultado de imagem para seta vermelha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804851">
          <a:off x="7644823" y="1508700"/>
          <a:ext cx="693450" cy="476395"/>
        </a:xfrm>
        <a:prstGeom prst="rect">
          <a:avLst/>
        </a:prstGeom>
        <a:noFill/>
        <a:effectLst>
          <a:glow rad="101600">
            <a:schemeClr val="bg1">
              <a:alpha val="6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114300</xdr:rowOff>
    </xdr:from>
    <xdr:to>
      <xdr:col>10</xdr:col>
      <xdr:colOff>104775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142874" y="114300"/>
          <a:ext cx="8401051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14792</xdr:colOff>
      <xdr:row>0</xdr:row>
      <xdr:rowOff>145548</xdr:rowOff>
    </xdr:from>
    <xdr:ext cx="313271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/>
      </xdr:nvSpPr>
      <xdr:spPr>
        <a:xfrm>
          <a:off x="624392" y="145548"/>
          <a:ext cx="313271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07</a:t>
          </a:r>
        </a:p>
      </xdr:txBody>
    </xdr:sp>
    <xdr:clientData/>
  </xdr:oneCellAnchor>
  <xdr:twoCellAnchor editAs="oneCell">
    <xdr:from>
      <xdr:col>7</xdr:col>
      <xdr:colOff>457200</xdr:colOff>
      <xdr:row>4</xdr:row>
      <xdr:rowOff>10414</xdr:rowOff>
    </xdr:from>
    <xdr:to>
      <xdr:col>9</xdr:col>
      <xdr:colOff>390525</xdr:colOff>
      <xdr:row>5</xdr:row>
      <xdr:rowOff>133349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72414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457200</xdr:colOff>
      <xdr:row>0</xdr:row>
      <xdr:rowOff>57150</xdr:rowOff>
    </xdr:from>
    <xdr:to>
      <xdr:col>9</xdr:col>
      <xdr:colOff>419100</xdr:colOff>
      <xdr:row>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/>
      </xdr:nvSpPr>
      <xdr:spPr>
        <a:xfrm>
          <a:off x="7067550" y="57150"/>
          <a:ext cx="11811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581026</xdr:colOff>
      <xdr:row>1</xdr:row>
      <xdr:rowOff>11588</xdr:rowOff>
    </xdr:from>
    <xdr:to>
      <xdr:col>9</xdr:col>
      <xdr:colOff>257175</xdr:colOff>
      <xdr:row>2</xdr:row>
      <xdr:rowOff>74770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1376" y="202088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638175</xdr:colOff>
      <xdr:row>5</xdr:row>
      <xdr:rowOff>104776</xdr:rowOff>
    </xdr:from>
    <xdr:ext cx="2600325" cy="304800"/>
    <xdr:sp macro="" textlink="">
      <xdr:nvSpPr>
        <xdr:cNvPr id="9" name="Shape 83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SpPr txBox="1"/>
      </xdr:nvSpPr>
      <xdr:spPr>
        <a:xfrm>
          <a:off x="2247900" y="1057276"/>
          <a:ext cx="2600325" cy="304800"/>
        </a:xfrm>
        <a:prstGeom prst="rect">
          <a:avLst/>
        </a:prstGeom>
        <a:solidFill>
          <a:schemeClr val="lt1"/>
        </a:solidFill>
        <a:ln w="19050" cap="flat" cmpd="sng">
          <a:solidFill>
            <a:sysClr val="windowText" lastClr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r>
            <a:rPr lang="pt-BR" sz="1100" b="0">
              <a:effectLst/>
              <a:latin typeface="+mn-lt"/>
              <a:ea typeface="+mn-ea"/>
              <a:cs typeface="+mn-cs"/>
            </a:rPr>
            <a:t>Formate</a:t>
          </a:r>
          <a:r>
            <a:rPr lang="pt-BR" sz="1100" b="0" baseline="0">
              <a:effectLst/>
              <a:latin typeface="+mn-lt"/>
              <a:ea typeface="+mn-ea"/>
              <a:cs typeface="+mn-cs"/>
            </a:rPr>
            <a:t> adequadamente a tabela abaixo.</a:t>
          </a:r>
          <a:endParaRPr lang="pt-B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114300</xdr:rowOff>
    </xdr:from>
    <xdr:to>
      <xdr:col>18</xdr:col>
      <xdr:colOff>9525</xdr:colOff>
      <xdr:row>4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42874" y="114300"/>
          <a:ext cx="17649826" cy="8096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371475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/>
      </xdr:nvSpPr>
      <xdr:spPr>
        <a:xfrm>
          <a:off x="0" y="0"/>
          <a:ext cx="371475" cy="6572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47624</xdr:rowOff>
    </xdr:from>
    <xdr:to>
      <xdr:col>1</xdr:col>
      <xdr:colOff>95248</xdr:colOff>
      <xdr:row>5</xdr:row>
      <xdr:rowOff>28574</xdr:rowOff>
    </xdr:to>
    <xdr:sp macro="" textlink="">
      <xdr:nvSpPr>
        <xdr:cNvPr id="4" name="Triângulo retângulo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/>
      </xdr:nvSpPr>
      <xdr:spPr>
        <a:xfrm rot="16200000" flipV="1">
          <a:off x="-19051" y="257175"/>
          <a:ext cx="742950" cy="704848"/>
        </a:xfrm>
        <a:prstGeom prst="rtTriangl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14792</xdr:colOff>
      <xdr:row>0</xdr:row>
      <xdr:rowOff>145548</xdr:rowOff>
    </xdr:from>
    <xdr:ext cx="313271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SpPr/>
      </xdr:nvSpPr>
      <xdr:spPr>
        <a:xfrm>
          <a:off x="624392" y="145548"/>
          <a:ext cx="313271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EXERCÍCIO 08</a:t>
          </a:r>
        </a:p>
      </xdr:txBody>
    </xdr:sp>
    <xdr:clientData/>
  </xdr:oneCellAnchor>
  <xdr:twoCellAnchor editAs="oneCell">
    <xdr:from>
      <xdr:col>15</xdr:col>
      <xdr:colOff>333375</xdr:colOff>
      <xdr:row>4</xdr:row>
      <xdr:rowOff>10414</xdr:rowOff>
    </xdr:from>
    <xdr:to>
      <xdr:col>17</xdr:col>
      <xdr:colOff>266700</xdr:colOff>
      <xdr:row>5</xdr:row>
      <xdr:rowOff>133349</xdr:rowOff>
    </xdr:to>
    <xdr:pic>
      <xdr:nvPicPr>
        <xdr:cNvPr id="6" name="Imagem 5" descr="Imagem relacionada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0" y="772414"/>
          <a:ext cx="1152525" cy="31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333375</xdr:colOff>
      <xdr:row>0</xdr:row>
      <xdr:rowOff>57150</xdr:rowOff>
    </xdr:from>
    <xdr:to>
      <xdr:col>17</xdr:col>
      <xdr:colOff>295275</xdr:colOff>
      <xdr:row>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SpPr/>
      </xdr:nvSpPr>
      <xdr:spPr>
        <a:xfrm>
          <a:off x="16287750" y="57150"/>
          <a:ext cx="1181100" cy="5524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15</xdr:col>
      <xdr:colOff>457201</xdr:colOff>
      <xdr:row>1</xdr:row>
      <xdr:rowOff>11588</xdr:rowOff>
    </xdr:from>
    <xdr:to>
      <xdr:col>17</xdr:col>
      <xdr:colOff>133350</xdr:colOff>
      <xdr:row>2</xdr:row>
      <xdr:rowOff>74770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1576" y="202088"/>
          <a:ext cx="895349" cy="2536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47625</xdr:colOff>
      <xdr:row>6</xdr:row>
      <xdr:rowOff>57150</xdr:rowOff>
    </xdr:from>
    <xdr:to>
      <xdr:col>17</xdr:col>
      <xdr:colOff>304800</xdr:colOff>
      <xdr:row>29</xdr:row>
      <xdr:rowOff>171450</xdr:rowOff>
    </xdr:to>
    <xdr:grpSp>
      <xdr:nvGrpSpPr>
        <xdr:cNvPr id="9" name="Agrupar 5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GrpSpPr/>
      </xdr:nvGrpSpPr>
      <xdr:grpSpPr>
        <a:xfrm>
          <a:off x="9153525" y="1209675"/>
          <a:ext cx="8324850" cy="4695825"/>
          <a:chOff x="8684358" y="808318"/>
          <a:chExt cx="9973372" cy="6143844"/>
        </a:xfrm>
      </xdr:grpSpPr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xmlns="" id="{00000000-0008-0000-0800-00000A000000}"/>
              </a:ext>
            </a:extLst>
          </xdr:cNvPr>
          <xdr:cNvSpPr txBox="1"/>
        </xdr:nvSpPr>
        <xdr:spPr>
          <a:xfrm>
            <a:off x="8684358" y="808318"/>
            <a:ext cx="9973372" cy="6143844"/>
          </a:xfrm>
          <a:prstGeom prst="rect">
            <a:avLst/>
          </a:prstGeom>
          <a:solidFill>
            <a:sysClr val="window" lastClr="FFFFFF"/>
          </a:solidFill>
          <a:ln w="19050" cmpd="sng">
            <a:solidFill>
              <a:sysClr val="windowText" lastClr="000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7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  <a:p>
            <a:pPr algn="ctr"/>
            <a:r>
              <a:rPr lang="pt-BR" sz="1200" baseline="0">
                <a:effectLst/>
                <a:latin typeface="+mn-lt"/>
                <a:ea typeface="+mn-ea"/>
                <a:cs typeface="+mn-cs"/>
              </a:rPr>
              <a:t>Realize a formatação da planilha ao lado conforme a imagem abaixo:</a:t>
            </a:r>
          </a:p>
          <a:p>
            <a:endParaRPr lang="pt-BR" sz="1100" baseline="0">
              <a:effectLst/>
              <a:latin typeface="+mn-lt"/>
              <a:ea typeface="+mn-ea"/>
              <a:cs typeface="+mn-cs"/>
            </a:endParaRPr>
          </a:p>
          <a:p>
            <a:endParaRPr lang="pt-BR" sz="1200">
              <a:effectLst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xmlns="" id="{00000000-0008-0000-08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904203" y="1375957"/>
            <a:ext cx="9503616" cy="5373939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ebiaggio/Downloads/Exerc&#237;cios%20-%20Resolvidos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I%20-%20T1%20-%20Top3%20-%20ex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úmeros1"/>
      <sheetName val="Números2"/>
      <sheetName val="Números3"/>
      <sheetName val="Números4"/>
      <sheetName val="Data é Número"/>
      <sheetName val="Referência"/>
      <sheetName val="REF1"/>
      <sheetName val="Tipo_Referências"/>
      <sheetName val="Projeção Coluna"/>
      <sheetName val="Projeção Linha"/>
      <sheetName val="Projeção Coluna e Linha"/>
      <sheetName val="Produtos Importados"/>
      <sheetName val="Cotação Do Dia"/>
      <sheetName val="Endereço Misto"/>
      <sheetName val="Endereço Misto II"/>
      <sheetName val="Extra"/>
    </sheetNames>
    <sheetDataSet>
      <sheetData sheetId="0"/>
      <sheetData sheetId="1"/>
      <sheetData sheetId="2"/>
      <sheetData sheetId="3"/>
      <sheetData sheetId="4"/>
      <sheetData sheetId="5">
        <row r="7">
          <cell r="K7">
            <v>5</v>
          </cell>
          <cell r="L7">
            <v>6</v>
          </cell>
          <cell r="M7">
            <v>4</v>
          </cell>
        </row>
        <row r="8">
          <cell r="K8">
            <v>5</v>
          </cell>
          <cell r="L8">
            <v>6</v>
          </cell>
          <cell r="M8">
            <v>2</v>
          </cell>
        </row>
        <row r="9">
          <cell r="K9">
            <v>4</v>
          </cell>
          <cell r="L9">
            <v>1</v>
          </cell>
          <cell r="M9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9"/>
    </sheetNames>
    <sheetDataSet>
      <sheetData sheetId="0">
        <row r="2">
          <cell r="B2" t="str">
            <v>Arquivo Extra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Q31"/>
  <sheetViews>
    <sheetView workbookViewId="0"/>
  </sheetViews>
  <sheetFormatPr defaultColWidth="0" defaultRowHeight="15" zeroHeight="1"/>
  <cols>
    <col min="1" max="17" width="9.140625" customWidth="1"/>
    <col min="18" max="16384" width="9.140625" hidden="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3"/>
  <sheetViews>
    <sheetView showGridLines="0" workbookViewId="0"/>
  </sheetViews>
  <sheetFormatPr defaultColWidth="0" defaultRowHeight="15" customHeight="1" zeroHeight="1"/>
  <cols>
    <col min="1" max="1" width="9.140625" customWidth="1"/>
    <col min="2" max="26" width="4.28515625" customWidth="1"/>
    <col min="27" max="29" width="9.140625" customWidth="1"/>
    <col min="30" max="30" width="3" customWidth="1"/>
    <col min="31" max="40" width="0" hidden="1" customWidth="1"/>
    <col min="41" max="16384" width="9.140625" hidden="1"/>
  </cols>
  <sheetData>
    <row r="1" spans="2:29"/>
    <row r="2" spans="2:29"/>
    <row r="3" spans="2:29"/>
    <row r="4" spans="2:29"/>
    <row r="5" spans="2:29"/>
    <row r="6" spans="2:29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2:29">
      <c r="AA7" s="32"/>
      <c r="AB7" s="32"/>
      <c r="AC7" s="32"/>
    </row>
    <row r="8" spans="2:29">
      <c r="AA8" s="32"/>
      <c r="AB8" s="32"/>
      <c r="AC8" s="32"/>
    </row>
    <row r="9" spans="2:29" ht="22.5" customHeight="1"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32"/>
      <c r="AB9" s="32"/>
      <c r="AC9" s="32"/>
    </row>
    <row r="10" spans="2:29" ht="22.5" customHeight="1"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32"/>
      <c r="AB10" s="32"/>
      <c r="AC10" s="32"/>
    </row>
    <row r="11" spans="2:29" ht="22.5" customHeight="1"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427"/>
      <c r="M11" s="427"/>
      <c r="N11" s="427"/>
      <c r="O11" s="427"/>
      <c r="P11" s="87"/>
      <c r="Q11" s="87"/>
      <c r="R11" s="87"/>
      <c r="S11" s="428"/>
      <c r="T11" s="428"/>
      <c r="U11" s="428"/>
      <c r="V11" s="87"/>
      <c r="W11" s="87"/>
      <c r="X11" s="87"/>
      <c r="Y11" s="87"/>
      <c r="Z11" s="87"/>
      <c r="AA11" s="32"/>
      <c r="AB11" s="32"/>
      <c r="AC11" s="32"/>
    </row>
    <row r="12" spans="2:29" ht="22.5" customHeight="1">
      <c r="B12" s="87"/>
      <c r="C12" s="87"/>
      <c r="D12" s="87"/>
      <c r="E12" s="87"/>
      <c r="F12" s="87"/>
      <c r="G12" s="87"/>
      <c r="H12" s="87"/>
      <c r="I12" s="87"/>
      <c r="J12" s="87"/>
      <c r="K12" s="427"/>
      <c r="L12" s="427"/>
      <c r="M12" s="427"/>
      <c r="N12" s="427"/>
      <c r="O12" s="427"/>
      <c r="P12" s="427"/>
      <c r="Q12" s="427"/>
      <c r="R12" s="427"/>
      <c r="S12" s="427"/>
      <c r="T12" s="428"/>
      <c r="U12" s="428"/>
      <c r="V12" s="87"/>
      <c r="W12" s="87"/>
      <c r="X12" s="87"/>
      <c r="Y12" s="87"/>
      <c r="Z12" s="87"/>
      <c r="AA12" s="32"/>
      <c r="AB12" s="32"/>
      <c r="AC12" s="32"/>
    </row>
    <row r="13" spans="2:29" ht="22.5" customHeight="1">
      <c r="B13" s="87"/>
      <c r="C13" s="87"/>
      <c r="D13" s="87"/>
      <c r="E13" s="87"/>
      <c r="F13" s="87"/>
      <c r="G13" s="87"/>
      <c r="H13" s="87"/>
      <c r="I13" s="87"/>
      <c r="J13" s="87"/>
      <c r="K13" s="429"/>
      <c r="L13" s="429"/>
      <c r="M13" s="429"/>
      <c r="N13" s="430"/>
      <c r="O13" s="430"/>
      <c r="P13" s="431"/>
      <c r="Q13" s="430"/>
      <c r="R13" s="87"/>
      <c r="S13" s="427"/>
      <c r="T13" s="427"/>
      <c r="U13" s="427"/>
      <c r="V13" s="87"/>
      <c r="W13" s="87"/>
      <c r="X13" s="87"/>
      <c r="Y13" s="87"/>
      <c r="Z13" s="87"/>
      <c r="AA13" s="32"/>
      <c r="AB13" s="32"/>
      <c r="AC13" s="32"/>
    </row>
    <row r="14" spans="2:29" ht="22.5" customHeight="1">
      <c r="B14" s="87"/>
      <c r="C14" s="87"/>
      <c r="D14" s="87"/>
      <c r="E14" s="87"/>
      <c r="F14" s="87"/>
      <c r="G14" s="87"/>
      <c r="H14" s="87"/>
      <c r="I14" s="87"/>
      <c r="J14" s="429"/>
      <c r="K14" s="430"/>
      <c r="L14" s="429"/>
      <c r="M14" s="430"/>
      <c r="N14" s="430"/>
      <c r="O14" s="430"/>
      <c r="P14" s="432"/>
      <c r="Q14" s="430"/>
      <c r="R14" s="430"/>
      <c r="S14" s="430"/>
      <c r="T14" s="427"/>
      <c r="U14" s="427"/>
      <c r="V14" s="87"/>
      <c r="W14" s="87"/>
      <c r="X14" s="87"/>
      <c r="Y14" s="87"/>
      <c r="Z14" s="87"/>
      <c r="AA14" s="32"/>
      <c r="AB14" s="32"/>
      <c r="AC14" s="32"/>
    </row>
    <row r="15" spans="2:29" ht="22.5" customHeight="1">
      <c r="B15" s="87"/>
      <c r="C15" s="87"/>
      <c r="D15" s="87"/>
      <c r="E15" s="87"/>
      <c r="F15" s="87"/>
      <c r="G15" s="87"/>
      <c r="H15" s="87"/>
      <c r="I15" s="87"/>
      <c r="J15" s="429"/>
      <c r="K15" s="430"/>
      <c r="L15" s="429"/>
      <c r="M15" s="429"/>
      <c r="N15" s="430"/>
      <c r="O15" s="430"/>
      <c r="P15" s="430"/>
      <c r="Q15" s="431"/>
      <c r="R15" s="430"/>
      <c r="S15" s="430"/>
      <c r="T15" s="430"/>
      <c r="U15" s="427"/>
      <c r="V15" s="87"/>
      <c r="W15" s="87"/>
      <c r="X15" s="87"/>
      <c r="Y15" s="87"/>
      <c r="Z15" s="87"/>
      <c r="AA15" s="32"/>
      <c r="AB15" s="32"/>
      <c r="AC15" s="32"/>
    </row>
    <row r="16" spans="2:29" ht="22.5" customHeight="1">
      <c r="B16" s="87"/>
      <c r="C16" s="87"/>
      <c r="D16" s="87"/>
      <c r="E16" s="87"/>
      <c r="F16" s="87"/>
      <c r="G16" s="87"/>
      <c r="H16" s="87"/>
      <c r="I16" s="87"/>
      <c r="J16" s="429"/>
      <c r="K16" s="429"/>
      <c r="L16" s="430"/>
      <c r="M16" s="430"/>
      <c r="N16" s="430"/>
      <c r="O16" s="430"/>
      <c r="P16" s="433"/>
      <c r="Q16" s="434"/>
      <c r="R16" s="435"/>
      <c r="S16" s="436"/>
      <c r="T16" s="427"/>
      <c r="U16" s="87"/>
      <c r="V16" s="87"/>
      <c r="W16" s="87"/>
      <c r="X16" s="87"/>
      <c r="Y16" s="87"/>
      <c r="Z16" s="87"/>
      <c r="AA16" s="32"/>
      <c r="AB16" s="32"/>
      <c r="AC16" s="32"/>
    </row>
    <row r="17" spans="2:29" ht="22.5" customHeight="1"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430"/>
      <c r="M17" s="430"/>
      <c r="N17" s="430"/>
      <c r="O17" s="430"/>
      <c r="P17" s="437"/>
      <c r="Q17" s="437"/>
      <c r="R17" s="437"/>
      <c r="S17" s="427"/>
      <c r="T17" s="427"/>
      <c r="U17" s="87"/>
      <c r="V17" s="87"/>
      <c r="W17" s="87"/>
      <c r="X17" s="87"/>
      <c r="Y17" s="87"/>
      <c r="Z17" s="87"/>
      <c r="AA17" s="32"/>
      <c r="AB17" s="32"/>
      <c r="AC17" s="32"/>
    </row>
    <row r="18" spans="2:29" ht="22.5" customHeight="1">
      <c r="B18" s="87"/>
      <c r="C18" s="87"/>
      <c r="D18" s="87"/>
      <c r="E18" s="87"/>
      <c r="F18" s="87"/>
      <c r="G18" s="87"/>
      <c r="H18" s="87"/>
      <c r="I18" s="427"/>
      <c r="J18" s="427"/>
      <c r="K18" s="427"/>
      <c r="L18" s="427"/>
      <c r="M18" s="438"/>
      <c r="N18" s="427"/>
      <c r="O18" s="427"/>
      <c r="P18" s="427"/>
      <c r="Q18" s="438"/>
      <c r="R18" s="439"/>
      <c r="S18" s="427"/>
      <c r="T18" s="87"/>
      <c r="U18" s="87"/>
      <c r="V18" s="429"/>
      <c r="W18" s="87"/>
      <c r="X18" s="87"/>
      <c r="Y18" s="87"/>
      <c r="Z18" s="87"/>
      <c r="AA18" s="32"/>
      <c r="AB18" s="32"/>
      <c r="AC18" s="32"/>
    </row>
    <row r="19" spans="2:29" ht="22.5" customHeight="1">
      <c r="B19" s="87"/>
      <c r="C19" s="87"/>
      <c r="D19" s="87"/>
      <c r="E19" s="87"/>
      <c r="F19" s="87"/>
      <c r="G19" s="430"/>
      <c r="H19" s="430"/>
      <c r="I19" s="427"/>
      <c r="J19" s="427"/>
      <c r="K19" s="427"/>
      <c r="L19" s="427"/>
      <c r="M19" s="427"/>
      <c r="N19" s="438"/>
      <c r="O19" s="427"/>
      <c r="P19" s="427"/>
      <c r="Q19" s="427"/>
      <c r="R19" s="438"/>
      <c r="S19" s="87"/>
      <c r="T19" s="87"/>
      <c r="U19" s="429"/>
      <c r="V19" s="429"/>
      <c r="W19" s="87"/>
      <c r="X19" s="87"/>
      <c r="Y19" s="87"/>
      <c r="Z19" s="87"/>
      <c r="AA19" s="32"/>
      <c r="AB19" s="32"/>
      <c r="AC19" s="32"/>
    </row>
    <row r="20" spans="2:29" ht="22.5" customHeight="1">
      <c r="B20" s="87"/>
      <c r="C20" s="87"/>
      <c r="D20" s="87"/>
      <c r="E20" s="87"/>
      <c r="F20" s="87"/>
      <c r="G20" s="430"/>
      <c r="H20" s="430"/>
      <c r="I20" s="430"/>
      <c r="J20" s="427"/>
      <c r="K20" s="427"/>
      <c r="L20" s="427"/>
      <c r="M20" s="427"/>
      <c r="N20" s="438"/>
      <c r="O20" s="438"/>
      <c r="P20" s="438"/>
      <c r="Q20" s="438"/>
      <c r="R20" s="440"/>
      <c r="S20" s="438"/>
      <c r="T20" s="438"/>
      <c r="U20" s="429"/>
      <c r="V20" s="429"/>
      <c r="W20" s="87"/>
      <c r="X20" s="87"/>
      <c r="Y20" s="87"/>
      <c r="Z20" s="87"/>
      <c r="AA20" s="32"/>
      <c r="AB20" s="32"/>
      <c r="AC20" s="32"/>
    </row>
    <row r="21" spans="2:29" ht="22.5" customHeight="1">
      <c r="B21" s="87"/>
      <c r="C21" s="87"/>
      <c r="D21" s="87"/>
      <c r="E21" s="87"/>
      <c r="F21" s="87"/>
      <c r="G21" s="87"/>
      <c r="H21" s="430"/>
      <c r="I21" s="87"/>
      <c r="J21" s="87"/>
      <c r="K21" s="438"/>
      <c r="L21" s="427"/>
      <c r="M21" s="438"/>
      <c r="N21" s="438"/>
      <c r="O21" s="440"/>
      <c r="P21" s="438"/>
      <c r="Q21" s="438"/>
      <c r="R21" s="438"/>
      <c r="S21" s="438"/>
      <c r="T21" s="438"/>
      <c r="U21" s="429"/>
      <c r="V21" s="429"/>
      <c r="W21" s="87"/>
      <c r="X21" s="87"/>
      <c r="Y21" s="87"/>
      <c r="Z21" s="87"/>
      <c r="AA21" s="32"/>
      <c r="AB21" s="32"/>
      <c r="AC21" s="32"/>
    </row>
    <row r="22" spans="2:29" ht="22.5" customHeight="1">
      <c r="B22" s="87"/>
      <c r="C22" s="87"/>
      <c r="D22" s="87"/>
      <c r="E22" s="87"/>
      <c r="F22" s="87"/>
      <c r="G22" s="87"/>
      <c r="H22" s="87"/>
      <c r="I22" s="87"/>
      <c r="J22" s="429"/>
      <c r="K22" s="429"/>
      <c r="L22" s="429"/>
      <c r="M22" s="438"/>
      <c r="N22" s="438"/>
      <c r="O22" s="438"/>
      <c r="P22" s="438"/>
      <c r="Q22" s="438"/>
      <c r="R22" s="438"/>
      <c r="S22" s="438"/>
      <c r="T22" s="438"/>
      <c r="U22" s="429"/>
      <c r="V22" s="429"/>
      <c r="W22" s="87"/>
      <c r="X22" s="87"/>
      <c r="Y22" s="87"/>
      <c r="Z22" s="87"/>
      <c r="AA22" s="32"/>
      <c r="AB22" s="32"/>
      <c r="AC22" s="32"/>
    </row>
    <row r="23" spans="2:29" ht="22.5" customHeight="1">
      <c r="B23" s="87"/>
      <c r="C23" s="87"/>
      <c r="D23" s="87"/>
      <c r="E23" s="87"/>
      <c r="F23" s="87"/>
      <c r="G23" s="87"/>
      <c r="H23" s="87"/>
      <c r="I23" s="429"/>
      <c r="J23" s="429"/>
      <c r="K23" s="429"/>
      <c r="L23" s="438"/>
      <c r="M23" s="438"/>
      <c r="N23" s="438"/>
      <c r="O23" s="438"/>
      <c r="P23" s="438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32"/>
      <c r="AB23" s="32"/>
      <c r="AC23" s="32"/>
    </row>
    <row r="24" spans="2:29" ht="22.5" customHeight="1">
      <c r="B24" s="87"/>
      <c r="C24" s="87"/>
      <c r="D24" s="87"/>
      <c r="E24" s="87"/>
      <c r="F24" s="87"/>
      <c r="G24" s="87"/>
      <c r="H24" s="87"/>
      <c r="I24" s="429"/>
      <c r="J24" s="429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32"/>
      <c r="AB24" s="32"/>
      <c r="AC24" s="32"/>
    </row>
    <row r="25" spans="2:29" ht="22.5" customHeight="1"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32"/>
      <c r="AB25" s="32"/>
      <c r="AC25" s="32"/>
    </row>
    <row r="26" spans="2:29" ht="22.5" customHeight="1"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32"/>
      <c r="AB26" s="32"/>
      <c r="AC26" s="32"/>
    </row>
    <row r="27" spans="2:29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2:29" hidden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2:29" hidden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2:29" hidden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2:29" hidden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2:29" hidden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2:29" hidden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2:29" hidden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2:29" hidden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2:29" hidden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2:29" hidden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2:29" hidden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2:29" hidden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2:29" hidden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2:29" hidden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2:29" hidden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2:29" hidden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2:29" hidden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2:29" hidden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2:29" hidden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2:29" hidden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2:29" hidden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2:29" hidden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2:29" hidden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2:29" hidden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2:29" hidden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2:29" hidden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2:29" hidden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2:29" hidden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2:29" hidden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2:29" hidden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2:29" hidden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2:29" hidden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2:29" hidden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2:29" hidden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2:29" hidden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2:29" hidden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2:29" hidden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2:29" hidden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2:29" hidden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2:29" hidden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2:29" hidden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2:29" hidden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2:29" hidden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2:29" hidden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2:29" hidden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2:29" hidden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2:29" hidden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2:29" hidden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2:29" hidden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2:29" hidden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2:29" hidden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2:29" hidden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2:29" hidden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2:29" hidden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2:29" hidden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2:29" hidden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2:29" hidden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2:29" hidden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2:29" hidden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2:29" hidden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2:29" hidden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2:29" hidden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2:29" hidden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2:29" hidden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2:29" hidden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2:29" hidden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2:29" hidden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2:29" hidden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2:29" hidden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2:29" hidden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2:29" hidden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2:29" hidden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2:29" hidden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2:29" hidden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2:29" hidden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2:29" hidden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2:29" hidden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2:29" hidden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2:29" hidden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2:29" hidden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2:29" hidden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2:29" hidden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2:29" hidden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2:29" hidden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2:29" hidden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2:29" hidden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2:29" hidden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2:29" hidden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2:29" hidden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2:29" hidden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2:29" hidden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2:29" hidden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2:29" hidden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2:29" hidden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2:29" hidden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2:29" hidden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2:29" hidden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2:29" hidden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2:29" hidden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2:29" hidden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2:29" hidden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2:29" hidden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2:29" hidden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2:29" hidden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2:29" hidden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2:29" hidden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2:29" hidden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2:29" hidden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2:29" hidden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2:29" hidden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2:29" hidden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2:29" hidden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2:29" hidden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2:29" hidden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2:29" hidden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2:29" hidden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2:29" hidden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2:29" hidden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2:29" hidden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2:29" hidden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2:29" hidden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2:29" hidden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2:29" hidden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2:29" hidden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2:29" hidden="1"/>
    <row r="153" spans="2:29" hidden="1"/>
    <row r="154" spans="2:29" hidden="1"/>
    <row r="155" spans="2:29" hidden="1"/>
    <row r="156" spans="2:29" hidden="1"/>
    <row r="157" spans="2:29" hidden="1"/>
    <row r="158" spans="2:29" hidden="1"/>
    <row r="159" spans="2:29" hidden="1"/>
    <row r="160" spans="2:29" hidden="1"/>
    <row r="161" hidden="1"/>
    <row r="162" hidden="1"/>
    <row r="163" hidden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  <row r="171" ht="15" hidden="1" customHeight="1"/>
    <row r="172" ht="15" hidden="1" customHeight="1"/>
    <row r="173" ht="15" hidden="1" customHeight="1"/>
    <row r="174" ht="15" hidden="1" customHeight="1"/>
    <row r="175" ht="15" hidden="1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showGridLines="0" tabSelected="1" workbookViewId="0">
      <selection activeCell="B20" sqref="B20:F20"/>
    </sheetView>
  </sheetViews>
  <sheetFormatPr defaultColWidth="0" defaultRowHeight="0" customHeight="1" zeroHeight="1"/>
  <cols>
    <col min="1" max="1" width="9.140625" customWidth="1"/>
    <col min="2" max="14" width="8.28515625" customWidth="1"/>
    <col min="15" max="15" width="2.5703125" customWidth="1"/>
    <col min="16" max="18" width="9.140625" customWidth="1"/>
    <col min="19" max="16384" width="9.140625" hidden="1"/>
  </cols>
  <sheetData>
    <row r="1" spans="2:22" ht="15"/>
    <row r="2" spans="2:22" ht="15"/>
    <row r="3" spans="2:22" ht="15"/>
    <row r="4" spans="2:22" ht="15"/>
    <row r="5" spans="2:22" ht="15"/>
    <row r="6" spans="2:22" ht="15"/>
    <row r="7" spans="2:22" ht="15"/>
    <row r="8" spans="2:22" ht="15"/>
    <row r="9" spans="2:22" ht="18" customHeight="1">
      <c r="B9" s="441"/>
      <c r="C9" s="441"/>
      <c r="D9" s="441"/>
      <c r="E9" s="441"/>
      <c r="F9" s="441"/>
      <c r="G9" s="441"/>
      <c r="H9" s="441"/>
      <c r="I9" s="441"/>
      <c r="J9" s="441"/>
      <c r="K9" s="441"/>
      <c r="L9" s="441"/>
      <c r="M9" s="442"/>
      <c r="N9" s="16"/>
      <c r="O9" s="16"/>
      <c r="P9" s="4"/>
      <c r="Q9" s="4"/>
      <c r="R9" s="4"/>
    </row>
    <row r="10" spans="2:22" ht="20.25" customHeight="1" thickBot="1">
      <c r="B10" s="90" t="s">
        <v>241</v>
      </c>
      <c r="C10" s="90"/>
      <c r="D10" s="90"/>
      <c r="E10" s="90"/>
      <c r="F10" s="90"/>
      <c r="G10" s="92"/>
      <c r="H10" s="92"/>
      <c r="I10" s="89"/>
      <c r="J10" s="89"/>
      <c r="K10" s="89"/>
      <c r="L10" s="89"/>
      <c r="M10" s="89"/>
      <c r="N10" s="89"/>
      <c r="O10" s="89"/>
      <c r="P10" s="89"/>
      <c r="Q10" s="8"/>
      <c r="R10" s="6"/>
      <c r="S10" s="530" t="s">
        <v>9</v>
      </c>
      <c r="T10" s="530"/>
      <c r="U10" s="530"/>
      <c r="V10" s="530"/>
    </row>
    <row r="11" spans="2:22" ht="20.25" customHeight="1" thickBot="1">
      <c r="B11" s="617" t="str">
        <f>K11</f>
        <v>Olá</v>
      </c>
      <c r="C11" s="618"/>
      <c r="D11" s="618"/>
      <c r="E11" s="618"/>
      <c r="F11" s="619"/>
      <c r="G11" s="94" t="s">
        <v>141</v>
      </c>
      <c r="H11" s="92"/>
      <c r="I11" s="89"/>
      <c r="J11" s="89"/>
      <c r="K11" s="93" t="s">
        <v>140</v>
      </c>
      <c r="L11" s="89"/>
      <c r="M11" s="89"/>
      <c r="N11" s="89"/>
      <c r="O11" s="89"/>
      <c r="P11" s="89"/>
      <c r="S11" t="s">
        <v>11</v>
      </c>
    </row>
    <row r="12" spans="2:22" ht="20.25" customHeight="1" thickBot="1">
      <c r="B12" s="92"/>
      <c r="C12" s="92"/>
      <c r="D12" s="92"/>
      <c r="E12" s="92"/>
      <c r="F12" s="92"/>
      <c r="G12" s="92"/>
      <c r="H12" s="92"/>
      <c r="I12" s="89"/>
      <c r="J12" s="89"/>
      <c r="K12" s="89"/>
      <c r="L12" s="89"/>
      <c r="M12" s="89"/>
      <c r="N12" s="89"/>
      <c r="O12" s="89"/>
      <c r="P12" s="89"/>
      <c r="Q12" s="8"/>
      <c r="R12" s="7"/>
      <c r="S12" s="530" t="s">
        <v>15</v>
      </c>
      <c r="T12" s="530"/>
      <c r="U12" s="530"/>
      <c r="V12" s="530"/>
    </row>
    <row r="13" spans="2:22" ht="20.25" customHeight="1" thickBot="1">
      <c r="B13" s="90" t="s">
        <v>239</v>
      </c>
      <c r="C13" s="90"/>
      <c r="D13" s="90"/>
      <c r="E13" s="90"/>
      <c r="F13" s="90"/>
      <c r="G13" s="92"/>
      <c r="H13" s="92"/>
      <c r="I13" s="89"/>
      <c r="J13" s="89"/>
      <c r="K13" s="130">
        <v>5</v>
      </c>
      <c r="L13" s="131">
        <v>6</v>
      </c>
      <c r="M13" s="131">
        <v>4</v>
      </c>
      <c r="N13" s="132">
        <v>5</v>
      </c>
      <c r="O13" s="89"/>
      <c r="P13" s="89"/>
      <c r="R13" s="3"/>
      <c r="S13" t="s">
        <v>11</v>
      </c>
    </row>
    <row r="14" spans="2:22" ht="20.25" customHeight="1" thickBot="1">
      <c r="B14" s="617">
        <f>SUM(K13:N15)</f>
        <v>49</v>
      </c>
      <c r="C14" s="618"/>
      <c r="D14" s="618"/>
      <c r="E14" s="618"/>
      <c r="F14" s="619"/>
      <c r="G14" s="126" t="s">
        <v>238</v>
      </c>
      <c r="H14" s="127"/>
      <c r="I14" s="89"/>
      <c r="J14" s="89"/>
      <c r="K14" s="133">
        <v>5</v>
      </c>
      <c r="L14" s="134">
        <v>6</v>
      </c>
      <c r="M14" s="134">
        <v>2</v>
      </c>
      <c r="N14" s="135">
        <v>7</v>
      </c>
      <c r="O14" s="89"/>
      <c r="P14" s="89"/>
      <c r="R14" s="3"/>
      <c r="S14" t="s">
        <v>11</v>
      </c>
    </row>
    <row r="15" spans="2:22" ht="20.25" customHeight="1" thickBot="1">
      <c r="B15" s="92"/>
      <c r="C15" s="92"/>
      <c r="D15" s="92"/>
      <c r="E15" s="92"/>
      <c r="F15" s="92"/>
      <c r="G15" s="92"/>
      <c r="H15" s="92"/>
      <c r="I15" s="89"/>
      <c r="J15" s="89"/>
      <c r="K15" s="136">
        <v>4</v>
      </c>
      <c r="L15" s="137">
        <v>1</v>
      </c>
      <c r="M15" s="137">
        <v>1</v>
      </c>
      <c r="N15" s="138">
        <v>3</v>
      </c>
      <c r="O15" s="89"/>
      <c r="P15" s="89"/>
    </row>
    <row r="16" spans="2:22" ht="20.25" customHeight="1" thickBot="1">
      <c r="B16" s="90" t="s">
        <v>240</v>
      </c>
      <c r="C16" s="91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</row>
    <row r="17" spans="2:18" ht="20.25" customHeight="1" thickBot="1">
      <c r="B17" s="614" t="str">
        <f>'Ex9 REF1'!B3</f>
        <v>Referência Secreta</v>
      </c>
      <c r="C17" s="615"/>
      <c r="D17" s="615"/>
      <c r="E17" s="615"/>
      <c r="F17" s="616"/>
      <c r="G17" s="620" t="s">
        <v>139</v>
      </c>
      <c r="H17" s="621"/>
      <c r="I17" s="621"/>
      <c r="J17" s="621"/>
      <c r="K17" s="89"/>
      <c r="L17" s="89"/>
      <c r="M17" s="89"/>
      <c r="N17" s="89"/>
      <c r="O17" s="89"/>
      <c r="P17" s="89"/>
    </row>
    <row r="18" spans="2:18" ht="20.25" customHeight="1"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</row>
    <row r="19" spans="2:18" ht="20.25" customHeight="1" thickBot="1">
      <c r="B19" s="90" t="s">
        <v>242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4"/>
      <c r="R19" s="4"/>
    </row>
    <row r="20" spans="2:18" ht="20.25" customHeight="1" thickBot="1">
      <c r="B20" s="614" t="str">
        <f>[2]Uni9!$B$2</f>
        <v>Arquivo Extra</v>
      </c>
      <c r="C20" s="615"/>
      <c r="D20" s="615"/>
      <c r="E20" s="615"/>
      <c r="F20" s="616"/>
      <c r="G20" s="128" t="s">
        <v>138</v>
      </c>
      <c r="H20" s="129"/>
      <c r="I20" s="129"/>
      <c r="J20" s="129"/>
      <c r="K20" s="89"/>
      <c r="L20" s="89"/>
      <c r="M20" s="89"/>
      <c r="N20" s="89"/>
      <c r="O20" s="89"/>
      <c r="P20" s="89"/>
      <c r="Q20" s="4"/>
      <c r="R20" s="4"/>
    </row>
    <row r="21" spans="2:18" ht="20.25" customHeight="1">
      <c r="B21" s="4"/>
      <c r="C21" s="4"/>
      <c r="D21" s="4"/>
      <c r="E21" s="4"/>
      <c r="F21" s="4"/>
      <c r="G21" s="4"/>
      <c r="H21" s="4"/>
      <c r="I21" s="4"/>
      <c r="J21" s="4"/>
      <c r="K21" s="129"/>
      <c r="L21" s="129"/>
      <c r="M21" s="129"/>
      <c r="N21" s="129"/>
      <c r="O21" s="129"/>
      <c r="P21" s="129"/>
      <c r="Q21" s="4"/>
      <c r="R21" s="4"/>
    </row>
    <row r="22" spans="2:18" ht="15" customHeight="1"/>
    <row r="25" spans="2:18" ht="0" hidden="1" customHeight="1"/>
    <row r="26" spans="2:18" ht="0" hidden="1" customHeight="1"/>
    <row r="27" spans="2:18" ht="0" hidden="1" customHeight="1"/>
    <row r="28" spans="2:18" ht="0" hidden="1" customHeight="1"/>
    <row r="29" spans="2:18" ht="0" hidden="1" customHeight="1"/>
    <row r="30" spans="2:18" ht="0" hidden="1" customHeight="1"/>
  </sheetData>
  <mergeCells count="7">
    <mergeCell ref="B20:F20"/>
    <mergeCell ref="S10:V10"/>
    <mergeCell ref="B11:F11"/>
    <mergeCell ref="S12:V12"/>
    <mergeCell ref="B14:F14"/>
    <mergeCell ref="B17:F17"/>
    <mergeCell ref="G17:J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showGridLines="0" zoomScale="80" zoomScaleNormal="80" workbookViewId="0">
      <selection activeCell="H22" sqref="H22:I22"/>
    </sheetView>
  </sheetViews>
  <sheetFormatPr defaultRowHeight="12.75"/>
  <cols>
    <col min="1" max="1" width="9.140625" style="89"/>
    <col min="2" max="2" width="19.140625" style="89" customWidth="1"/>
    <col min="3" max="16384" width="9.140625" style="89"/>
  </cols>
  <sheetData>
    <row r="2" spans="2:2" ht="16.5" customHeight="1" thickBot="1"/>
    <row r="3" spans="2:2" ht="57" customHeight="1" thickBot="1">
      <c r="B3" s="95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GridLines="0" workbookViewId="0"/>
  </sheetViews>
  <sheetFormatPr defaultColWidth="0" defaultRowHeight="15" customHeight="1" zeroHeight="1"/>
  <cols>
    <col min="1" max="1" width="9.140625" customWidth="1"/>
    <col min="2" max="2" width="17.28515625" bestFit="1" customWidth="1"/>
    <col min="3" max="8" width="11.7109375" customWidth="1"/>
    <col min="9" max="9" width="4.28515625" customWidth="1"/>
    <col min="10" max="11" width="11.7109375" customWidth="1"/>
    <col min="12" max="12" width="11.42578125" bestFit="1" customWidth="1"/>
    <col min="13" max="13" width="17.28515625" bestFit="1" customWidth="1"/>
    <col min="14" max="14" width="18.5703125" bestFit="1" customWidth="1"/>
    <col min="15" max="15" width="4.85546875" customWidth="1"/>
    <col min="16" max="16" width="9.28515625" bestFit="1" customWidth="1"/>
    <col min="17" max="17" width="4.85546875" customWidth="1"/>
    <col min="18" max="18" width="20.85546875" customWidth="1"/>
    <col min="19" max="20" width="9.140625" customWidth="1"/>
    <col min="21" max="21" width="3" customWidth="1"/>
    <col min="22" max="22" width="0" hidden="1" customWidth="1"/>
    <col min="23" max="16384" width="9.140625" hidden="1"/>
  </cols>
  <sheetData>
    <row r="1" spans="1:20"/>
    <row r="2" spans="1:20"/>
    <row r="3" spans="1:20"/>
    <row r="4" spans="1:20"/>
    <row r="5" spans="1:20"/>
    <row r="6" spans="1:20"/>
    <row r="7" spans="1:20" ht="42" customHeight="1" thickBot="1">
      <c r="R7" s="10"/>
      <c r="S7" s="10"/>
      <c r="T7" s="10"/>
    </row>
    <row r="8" spans="1:20" ht="24" thickBot="1">
      <c r="A8" s="16"/>
      <c r="B8" s="622" t="s">
        <v>162</v>
      </c>
      <c r="C8" s="623"/>
      <c r="D8" s="623"/>
      <c r="E8" s="623"/>
      <c r="F8" s="623"/>
      <c r="G8" s="623"/>
      <c r="H8" s="624"/>
      <c r="I8" s="89"/>
      <c r="J8" s="622" t="s">
        <v>161</v>
      </c>
      <c r="K8" s="623"/>
      <c r="L8" s="623"/>
      <c r="M8" s="623"/>
      <c r="N8" s="623"/>
      <c r="O8" s="623"/>
      <c r="P8" s="624"/>
      <c r="S8" s="10"/>
      <c r="T8" s="10"/>
    </row>
    <row r="9" spans="1:20" ht="10.5" customHeight="1">
      <c r="A9" s="16"/>
      <c r="B9" s="101"/>
      <c r="C9" s="101"/>
      <c r="D9" s="101"/>
      <c r="E9" s="101"/>
      <c r="F9" s="101"/>
      <c r="G9" s="101"/>
      <c r="H9" s="101"/>
      <c r="I9" s="89"/>
      <c r="J9" s="101"/>
      <c r="K9" s="101"/>
      <c r="L9" s="101"/>
      <c r="M9" s="101"/>
      <c r="N9" s="101"/>
      <c r="O9" s="101"/>
      <c r="P9" s="101"/>
      <c r="S9" s="10"/>
      <c r="T9" s="10"/>
    </row>
    <row r="10" spans="1:20">
      <c r="A10" s="16"/>
      <c r="B10" s="98" t="s">
        <v>116</v>
      </c>
      <c r="C10" s="98" t="s">
        <v>5</v>
      </c>
      <c r="D10" s="98" t="s">
        <v>6</v>
      </c>
      <c r="E10" s="98" t="s">
        <v>157</v>
      </c>
      <c r="I10" s="89"/>
      <c r="J10" s="98" t="s">
        <v>116</v>
      </c>
      <c r="K10" s="98" t="s">
        <v>5</v>
      </c>
      <c r="M10" s="141" t="s">
        <v>158</v>
      </c>
      <c r="N10" s="142"/>
      <c r="S10" s="10"/>
      <c r="T10" s="10"/>
    </row>
    <row r="11" spans="1:20">
      <c r="A11" s="16"/>
      <c r="B11" s="143" t="s">
        <v>154</v>
      </c>
      <c r="C11" s="144">
        <v>29.9</v>
      </c>
      <c r="D11" s="145">
        <v>2</v>
      </c>
      <c r="E11" s="443">
        <f>C11*D11</f>
        <v>59.8</v>
      </c>
      <c r="I11" s="89"/>
      <c r="J11" s="143" t="s">
        <v>153</v>
      </c>
      <c r="K11" s="148">
        <v>779.9</v>
      </c>
      <c r="M11" s="99" t="s">
        <v>155</v>
      </c>
      <c r="N11" s="145" t="s">
        <v>153</v>
      </c>
      <c r="S11" s="10"/>
      <c r="T11" s="10"/>
    </row>
    <row r="12" spans="1:20">
      <c r="A12" s="16"/>
      <c r="B12" s="143" t="s">
        <v>152</v>
      </c>
      <c r="C12" s="144">
        <v>7.99</v>
      </c>
      <c r="D12" s="145">
        <v>10</v>
      </c>
      <c r="E12" s="443">
        <f t="shared" ref="E12:E16" si="0">C12*D12</f>
        <v>79.900000000000006</v>
      </c>
      <c r="I12" s="89"/>
      <c r="J12" s="89"/>
      <c r="K12" s="89"/>
      <c r="M12" s="98" t="s">
        <v>149</v>
      </c>
      <c r="N12" s="444">
        <f>K$11*K14</f>
        <v>155.98000000000002</v>
      </c>
      <c r="S12" s="10"/>
      <c r="T12" s="10"/>
    </row>
    <row r="13" spans="1:20">
      <c r="A13" s="16"/>
      <c r="B13" s="143" t="s">
        <v>151</v>
      </c>
      <c r="C13" s="144">
        <v>4.99</v>
      </c>
      <c r="D13" s="145">
        <v>7</v>
      </c>
      <c r="E13" s="443">
        <f t="shared" si="0"/>
        <v>34.93</v>
      </c>
      <c r="I13" s="89"/>
      <c r="J13" s="98" t="s">
        <v>150</v>
      </c>
      <c r="K13" s="97" t="s">
        <v>145</v>
      </c>
      <c r="M13" s="98" t="s">
        <v>148</v>
      </c>
      <c r="N13" s="444">
        <f>K$11*K15</f>
        <v>233.96999999999997</v>
      </c>
      <c r="S13" s="10"/>
      <c r="T13" s="10"/>
    </row>
    <row r="14" spans="1:20">
      <c r="A14" s="16"/>
      <c r="B14" s="143" t="s">
        <v>146</v>
      </c>
      <c r="C14" s="144">
        <v>6.9</v>
      </c>
      <c r="D14" s="145">
        <v>7</v>
      </c>
      <c r="E14" s="443">
        <f t="shared" si="0"/>
        <v>48.300000000000004</v>
      </c>
      <c r="I14" s="89"/>
      <c r="J14" s="98" t="s">
        <v>149</v>
      </c>
      <c r="K14" s="147">
        <v>0.2</v>
      </c>
      <c r="M14" s="98" t="s">
        <v>147</v>
      </c>
      <c r="N14" s="444">
        <f t="shared" ref="N14" si="1">K$11*K16</f>
        <v>311.96000000000004</v>
      </c>
      <c r="S14" s="10"/>
      <c r="T14" s="10"/>
    </row>
    <row r="15" spans="1:20">
      <c r="A15" s="16"/>
      <c r="B15" s="143" t="s">
        <v>144</v>
      </c>
      <c r="C15" s="144">
        <v>33.799999999999997</v>
      </c>
      <c r="D15" s="145">
        <v>2</v>
      </c>
      <c r="E15" s="443">
        <f t="shared" si="0"/>
        <v>67.599999999999994</v>
      </c>
      <c r="J15" s="98" t="s">
        <v>148</v>
      </c>
      <c r="K15" s="147">
        <v>0.3</v>
      </c>
      <c r="L15" s="89"/>
      <c r="S15" s="10"/>
      <c r="T15" s="10"/>
    </row>
    <row r="16" spans="1:20">
      <c r="A16" s="16"/>
      <c r="B16" s="143" t="s">
        <v>143</v>
      </c>
      <c r="C16" s="144">
        <v>99.9</v>
      </c>
      <c r="D16" s="145">
        <v>1</v>
      </c>
      <c r="E16" s="443">
        <f t="shared" si="0"/>
        <v>99.9</v>
      </c>
      <c r="J16" s="98" t="s">
        <v>147</v>
      </c>
      <c r="K16" s="147">
        <v>0.4</v>
      </c>
      <c r="S16" s="10"/>
      <c r="T16" s="10"/>
    </row>
    <row r="17" spans="1:20" ht="16.5" thickBot="1">
      <c r="A17" s="16"/>
      <c r="B17" s="96"/>
      <c r="C17" s="96"/>
      <c r="D17" s="96"/>
      <c r="E17" s="96"/>
      <c r="F17" s="96"/>
      <c r="G17" s="96"/>
      <c r="H17" s="96"/>
      <c r="J17" s="89"/>
      <c r="K17" s="89"/>
      <c r="L17" s="89"/>
      <c r="M17" s="89"/>
      <c r="N17" s="89"/>
      <c r="O17" s="89"/>
      <c r="P17" s="89"/>
      <c r="S17" s="10"/>
      <c r="T17" s="10"/>
    </row>
    <row r="18" spans="1:20" ht="24" thickBot="1">
      <c r="A18" s="16"/>
      <c r="B18" s="622" t="s">
        <v>160</v>
      </c>
      <c r="C18" s="623"/>
      <c r="D18" s="623"/>
      <c r="E18" s="623"/>
      <c r="F18" s="623"/>
      <c r="G18" s="623"/>
      <c r="H18" s="624"/>
      <c r="J18" s="622" t="s">
        <v>159</v>
      </c>
      <c r="K18" s="623"/>
      <c r="L18" s="623"/>
      <c r="M18" s="623"/>
      <c r="N18" s="623"/>
      <c r="O18" s="623"/>
      <c r="P18" s="624"/>
      <c r="S18" s="10"/>
      <c r="T18" s="10"/>
    </row>
    <row r="19" spans="1:20" ht="9.75" customHeight="1">
      <c r="A19" s="16"/>
      <c r="B19" s="100"/>
      <c r="C19" s="100"/>
      <c r="D19" s="100"/>
      <c r="E19" s="100"/>
      <c r="F19" s="100"/>
      <c r="G19" s="100"/>
      <c r="H19" s="100"/>
      <c r="J19" s="89"/>
      <c r="K19" s="89"/>
      <c r="L19" s="89"/>
      <c r="M19" s="89"/>
      <c r="N19" s="89"/>
      <c r="O19" s="89"/>
      <c r="P19" s="89"/>
      <c r="S19" s="10"/>
      <c r="T19" s="10"/>
    </row>
    <row r="20" spans="1:20" ht="16.5" customHeight="1">
      <c r="A20" s="16"/>
      <c r="E20" s="625" t="s">
        <v>158</v>
      </c>
      <c r="F20" s="625"/>
      <c r="G20" s="625"/>
      <c r="H20" s="625"/>
      <c r="J20" s="98" t="s">
        <v>116</v>
      </c>
      <c r="K20" s="98" t="s">
        <v>5</v>
      </c>
      <c r="L20" s="98" t="s">
        <v>6</v>
      </c>
      <c r="M20" s="98" t="s">
        <v>157</v>
      </c>
      <c r="N20" s="98" t="s">
        <v>156</v>
      </c>
      <c r="O20" s="89"/>
      <c r="P20" s="98" t="s">
        <v>145</v>
      </c>
      <c r="S20" s="10"/>
      <c r="T20" s="10"/>
    </row>
    <row r="21" spans="1:20" ht="16.5" customHeight="1">
      <c r="A21" s="16"/>
      <c r="B21" s="98" t="s">
        <v>116</v>
      </c>
      <c r="C21" s="98" t="s">
        <v>5</v>
      </c>
      <c r="E21" s="99" t="s">
        <v>155</v>
      </c>
      <c r="F21" s="99" t="s">
        <v>149</v>
      </c>
      <c r="G21" s="99" t="s">
        <v>148</v>
      </c>
      <c r="H21" s="99" t="s">
        <v>147</v>
      </c>
      <c r="J21" s="143" t="s">
        <v>154</v>
      </c>
      <c r="K21" s="144">
        <v>29.9</v>
      </c>
      <c r="L21" s="145">
        <v>2</v>
      </c>
      <c r="M21" s="443">
        <f>K21*L21</f>
        <v>59.8</v>
      </c>
      <c r="N21" s="443">
        <f>M21-M21*$P$21</f>
        <v>53.819999999999993</v>
      </c>
      <c r="O21" s="89"/>
      <c r="P21" s="149">
        <v>0.1</v>
      </c>
      <c r="S21" s="10"/>
      <c r="T21" s="10"/>
    </row>
    <row r="22" spans="1:20" ht="17.25" customHeight="1">
      <c r="A22" s="16"/>
      <c r="B22" s="145" t="s">
        <v>153</v>
      </c>
      <c r="C22" s="148">
        <v>779.9</v>
      </c>
      <c r="E22" s="145" t="s">
        <v>153</v>
      </c>
      <c r="F22" s="445">
        <f>$C22*C25</f>
        <v>155.98000000000002</v>
      </c>
      <c r="G22" s="445">
        <f t="shared" ref="G22:H22" si="2">$C22*D25</f>
        <v>233.96999999999997</v>
      </c>
      <c r="H22" s="445">
        <f t="shared" si="2"/>
        <v>311.96000000000004</v>
      </c>
      <c r="I22" s="89"/>
      <c r="J22" s="143" t="s">
        <v>152</v>
      </c>
      <c r="K22" s="144">
        <v>7.99</v>
      </c>
      <c r="L22" s="145">
        <v>10</v>
      </c>
      <c r="M22" s="443">
        <f t="shared" ref="M22:M26" si="3">K22*L22</f>
        <v>79.900000000000006</v>
      </c>
      <c r="N22" s="443">
        <f t="shared" ref="N22:N26" si="4">M22-M22*$P$21</f>
        <v>71.910000000000011</v>
      </c>
      <c r="O22" s="89"/>
      <c r="P22" s="89"/>
      <c r="S22" s="10"/>
      <c r="T22" s="10"/>
    </row>
    <row r="23" spans="1:20">
      <c r="A23" s="16"/>
      <c r="I23" s="89"/>
      <c r="J23" s="143" t="s">
        <v>151</v>
      </c>
      <c r="K23" s="144">
        <v>4.99</v>
      </c>
      <c r="L23" s="145">
        <v>7</v>
      </c>
      <c r="M23" s="443">
        <f t="shared" si="3"/>
        <v>34.93</v>
      </c>
      <c r="N23" s="443">
        <f t="shared" si="4"/>
        <v>31.436999999999998</v>
      </c>
      <c r="O23" s="89"/>
      <c r="P23" s="89"/>
      <c r="S23" s="10"/>
      <c r="T23" s="10"/>
    </row>
    <row r="24" spans="1:20">
      <c r="A24" s="16"/>
      <c r="B24" s="98" t="s">
        <v>150</v>
      </c>
      <c r="C24" s="98" t="s">
        <v>149</v>
      </c>
      <c r="D24" s="98" t="s">
        <v>148</v>
      </c>
      <c r="E24" s="98" t="s">
        <v>147</v>
      </c>
      <c r="I24" s="89"/>
      <c r="J24" s="143" t="s">
        <v>146</v>
      </c>
      <c r="K24" s="144">
        <v>6.9</v>
      </c>
      <c r="L24" s="145">
        <v>7</v>
      </c>
      <c r="M24" s="443">
        <f t="shared" si="3"/>
        <v>48.300000000000004</v>
      </c>
      <c r="N24" s="443">
        <f t="shared" si="4"/>
        <v>43.470000000000006</v>
      </c>
      <c r="O24" s="89"/>
      <c r="P24" s="89"/>
      <c r="S24" s="10"/>
      <c r="T24" s="10"/>
    </row>
    <row r="25" spans="1:20">
      <c r="A25" s="16"/>
      <c r="B25" s="146" t="s">
        <v>145</v>
      </c>
      <c r="C25" s="147">
        <v>0.2</v>
      </c>
      <c r="D25" s="147">
        <v>0.3</v>
      </c>
      <c r="E25" s="147">
        <v>0.4</v>
      </c>
      <c r="I25" s="89"/>
      <c r="J25" s="143" t="s">
        <v>144</v>
      </c>
      <c r="K25" s="144">
        <v>33.799999999999997</v>
      </c>
      <c r="L25" s="145">
        <v>2</v>
      </c>
      <c r="M25" s="443">
        <f t="shared" si="3"/>
        <v>67.599999999999994</v>
      </c>
      <c r="N25" s="443">
        <f t="shared" si="4"/>
        <v>60.839999999999996</v>
      </c>
      <c r="O25" s="89"/>
      <c r="P25" s="89"/>
      <c r="S25" s="10"/>
      <c r="T25" s="10"/>
    </row>
    <row r="26" spans="1:20">
      <c r="A26" s="16"/>
      <c r="B26" s="139"/>
      <c r="C26" s="140"/>
      <c r="D26" s="140"/>
      <c r="E26" s="140"/>
      <c r="I26" s="89"/>
      <c r="J26" s="143" t="s">
        <v>143</v>
      </c>
      <c r="K26" s="144">
        <v>99.9</v>
      </c>
      <c r="L26" s="145">
        <v>1</v>
      </c>
      <c r="M26" s="443">
        <f t="shared" si="3"/>
        <v>99.9</v>
      </c>
      <c r="N26" s="443">
        <f t="shared" si="4"/>
        <v>89.91</v>
      </c>
      <c r="O26" s="89"/>
      <c r="P26" s="89"/>
      <c r="S26" s="10"/>
      <c r="T26" s="10"/>
    </row>
    <row r="27" spans="1:20">
      <c r="I27" s="89"/>
      <c r="J27" s="89"/>
      <c r="K27" s="89"/>
      <c r="Q27" s="89"/>
      <c r="R27" s="89"/>
    </row>
    <row r="28" spans="1:20" hidden="1"/>
    <row r="29" spans="1:20" hidden="1"/>
    <row r="30" spans="1:20" hidden="1"/>
    <row r="31" spans="1:20" hidden="1"/>
    <row r="32" spans="1:20" hidden="1"/>
    <row r="33" hidden="1"/>
    <row r="34" hidden="1"/>
    <row r="35" hidden="1"/>
    <row r="36" hidden="1"/>
    <row r="37" hidden="1"/>
    <row r="38" hidden="1"/>
    <row r="39" hidden="1"/>
    <row r="40" ht="15" hidden="1" customHeight="1"/>
    <row r="41" ht="15" hidden="1" customHeight="1"/>
    <row r="42" ht="15" hidden="1" customHeight="1"/>
    <row r="43" ht="15" hidden="1" customHeight="1"/>
    <row r="44" ht="15" hidden="1" customHeight="1"/>
    <row r="45" ht="15" hidden="1" customHeight="1"/>
    <row r="46" ht="15" hidden="1" customHeight="1"/>
    <row r="47" ht="15" hidden="1" customHeight="1"/>
    <row r="48" ht="15" hidden="1" customHeight="1"/>
    <row r="49" ht="15" hidden="1" customHeight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5" hidden="1" customHeight="1"/>
    <row r="57" ht="15" hidden="1" customHeight="1"/>
  </sheetData>
  <mergeCells count="5">
    <mergeCell ref="B8:H8"/>
    <mergeCell ref="J8:P8"/>
    <mergeCell ref="B18:H18"/>
    <mergeCell ref="J18:P18"/>
    <mergeCell ref="E20:H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showGridLines="0" workbookViewId="0"/>
  </sheetViews>
  <sheetFormatPr defaultColWidth="0" defaultRowHeight="0" customHeight="1" zeroHeight="1"/>
  <cols>
    <col min="1" max="1" width="9.140625" customWidth="1"/>
    <col min="2" max="2" width="15.42578125" customWidth="1"/>
    <col min="3" max="3" width="15.7109375" bestFit="1" customWidth="1"/>
    <col min="4" max="4" width="16" customWidth="1"/>
    <col min="5" max="5" width="12.85546875" customWidth="1"/>
    <col min="6" max="6" width="14.42578125" bestFit="1" customWidth="1"/>
    <col min="7" max="7" width="7.42578125" customWidth="1"/>
    <col min="8" max="8" width="14" bestFit="1" customWidth="1"/>
    <col min="9" max="10" width="12.7109375" bestFit="1" customWidth="1"/>
    <col min="11" max="11" width="3" customWidth="1"/>
    <col min="12" max="17" width="0" hidden="1" customWidth="1"/>
    <col min="18" max="16384" width="9.140625" hidden="1"/>
  </cols>
  <sheetData>
    <row r="1" spans="2:8" ht="15"/>
    <row r="2" spans="2:8" ht="15"/>
    <row r="3" spans="2:8" ht="15"/>
    <row r="4" spans="2:8" ht="15"/>
    <row r="5" spans="2:8" ht="15"/>
    <row r="6" spans="2:8" ht="15"/>
    <row r="7" spans="2:8" ht="15"/>
    <row r="8" spans="2:8" ht="15"/>
    <row r="9" spans="2:8" ht="15"/>
    <row r="10" spans="2:8" ht="15"/>
    <row r="11" spans="2:8" ht="15"/>
    <row r="12" spans="2:8" ht="15"/>
    <row r="13" spans="2:8" ht="15.75" thickBot="1"/>
    <row r="14" spans="2:8" ht="15.75" thickBot="1">
      <c r="B14" s="106" t="s">
        <v>246</v>
      </c>
      <c r="C14" s="105" t="s">
        <v>165</v>
      </c>
      <c r="D14" s="104" t="s">
        <v>164</v>
      </c>
      <c r="E14" s="104" t="s">
        <v>244</v>
      </c>
      <c r="F14" s="104" t="s">
        <v>245</v>
      </c>
      <c r="G14" s="103"/>
      <c r="H14" s="102" t="s">
        <v>163</v>
      </c>
    </row>
    <row r="15" spans="2:8" ht="15">
      <c r="B15" s="223">
        <v>300</v>
      </c>
      <c r="C15" s="446">
        <f>B15*$H$15</f>
        <v>9</v>
      </c>
      <c r="D15" s="447">
        <f>B15+C15</f>
        <v>309</v>
      </c>
      <c r="E15" s="298">
        <v>6</v>
      </c>
      <c r="F15" s="447">
        <f>D15/E15</f>
        <v>51.5</v>
      </c>
      <c r="G15" s="89"/>
      <c r="H15" s="626">
        <v>0.03</v>
      </c>
    </row>
    <row r="16" spans="2:8" ht="15.75" thickBot="1">
      <c r="B16" s="224">
        <v>63</v>
      </c>
      <c r="C16" s="448">
        <f t="shared" ref="C16:C40" si="0">B16*$H$15</f>
        <v>1.89</v>
      </c>
      <c r="D16" s="449">
        <f t="shared" ref="D16:D40" si="1">B16+C16</f>
        <v>64.89</v>
      </c>
      <c r="E16" s="299">
        <v>4</v>
      </c>
      <c r="F16" s="449">
        <f t="shared" ref="F16:F40" si="2">D16/E16</f>
        <v>16.2225</v>
      </c>
      <c r="G16" s="89"/>
      <c r="H16" s="627"/>
    </row>
    <row r="17" spans="1:12" ht="15">
      <c r="B17" s="224">
        <v>516</v>
      </c>
      <c r="C17" s="448">
        <f t="shared" si="0"/>
        <v>15.479999999999999</v>
      </c>
      <c r="D17" s="449">
        <f t="shared" si="1"/>
        <v>531.48</v>
      </c>
      <c r="E17" s="299">
        <v>6</v>
      </c>
      <c r="F17" s="449">
        <f t="shared" si="2"/>
        <v>88.58</v>
      </c>
      <c r="G17" s="89"/>
      <c r="H17" s="89"/>
    </row>
    <row r="18" spans="1:12" ht="15">
      <c r="A18" s="16"/>
      <c r="B18" s="224">
        <v>41656</v>
      </c>
      <c r="C18" s="448">
        <f t="shared" si="0"/>
        <v>1249.68</v>
      </c>
      <c r="D18" s="449">
        <f t="shared" si="1"/>
        <v>42905.68</v>
      </c>
      <c r="E18" s="299">
        <v>7</v>
      </c>
      <c r="F18" s="449">
        <f t="shared" si="2"/>
        <v>6129.3828571428576</v>
      </c>
      <c r="G18" s="89"/>
      <c r="H18" s="89"/>
      <c r="I18" s="16"/>
      <c r="J18" s="16"/>
      <c r="K18" s="1"/>
    </row>
    <row r="19" spans="1:12" ht="15">
      <c r="A19" s="16"/>
      <c r="B19" s="224">
        <v>1633</v>
      </c>
      <c r="C19" s="448">
        <f t="shared" si="0"/>
        <v>48.989999999999995</v>
      </c>
      <c r="D19" s="449">
        <f t="shared" si="1"/>
        <v>1681.99</v>
      </c>
      <c r="E19" s="299">
        <v>9</v>
      </c>
      <c r="F19" s="449">
        <f t="shared" si="2"/>
        <v>186.88777777777779</v>
      </c>
      <c r="G19" s="89"/>
      <c r="H19" s="89"/>
      <c r="I19" s="16"/>
      <c r="J19" s="16"/>
      <c r="K19" s="1"/>
    </row>
    <row r="20" spans="1:12" ht="15">
      <c r="A20" s="16"/>
      <c r="B20" s="224">
        <v>168</v>
      </c>
      <c r="C20" s="448">
        <f t="shared" si="0"/>
        <v>5.04</v>
      </c>
      <c r="D20" s="449">
        <f t="shared" si="1"/>
        <v>173.04</v>
      </c>
      <c r="E20" s="299">
        <v>6</v>
      </c>
      <c r="F20" s="449">
        <f t="shared" si="2"/>
        <v>28.84</v>
      </c>
      <c r="G20" s="89"/>
      <c r="H20" s="89"/>
      <c r="I20" s="16"/>
      <c r="J20" s="16"/>
      <c r="K20" s="1"/>
    </row>
    <row r="21" spans="1:12" ht="15">
      <c r="A21" s="16"/>
      <c r="B21" s="224">
        <v>2</v>
      </c>
      <c r="C21" s="448">
        <f t="shared" si="0"/>
        <v>0.06</v>
      </c>
      <c r="D21" s="449">
        <f t="shared" si="1"/>
        <v>2.06</v>
      </c>
      <c r="E21" s="299">
        <v>9</v>
      </c>
      <c r="F21" s="449">
        <f t="shared" si="2"/>
        <v>0.22888888888888889</v>
      </c>
      <c r="G21" s="89"/>
      <c r="H21" s="89"/>
      <c r="I21" s="450"/>
      <c r="J21" s="450"/>
      <c r="K21" s="1"/>
    </row>
    <row r="22" spans="1:12" ht="15">
      <c r="A22" s="16"/>
      <c r="B22" s="224">
        <v>864</v>
      </c>
      <c r="C22" s="448">
        <f t="shared" si="0"/>
        <v>25.919999999999998</v>
      </c>
      <c r="D22" s="449">
        <f t="shared" si="1"/>
        <v>889.92</v>
      </c>
      <c r="E22" s="299">
        <v>10</v>
      </c>
      <c r="F22" s="449">
        <f t="shared" si="2"/>
        <v>88.99199999999999</v>
      </c>
      <c r="G22" s="89"/>
      <c r="H22" s="89"/>
      <c r="I22" s="451"/>
      <c r="J22" s="394"/>
      <c r="K22" s="1"/>
    </row>
    <row r="23" spans="1:12" ht="15">
      <c r="A23" s="16"/>
      <c r="B23" s="224">
        <v>534</v>
      </c>
      <c r="C23" s="448">
        <f t="shared" si="0"/>
        <v>16.02</v>
      </c>
      <c r="D23" s="449">
        <f t="shared" si="1"/>
        <v>550.02</v>
      </c>
      <c r="E23" s="299">
        <v>3</v>
      </c>
      <c r="F23" s="449">
        <f t="shared" si="2"/>
        <v>183.34</v>
      </c>
      <c r="G23" s="89"/>
      <c r="H23" s="89"/>
      <c r="I23" s="451"/>
      <c r="J23" s="394"/>
      <c r="K23" s="1"/>
    </row>
    <row r="24" spans="1:12" ht="15">
      <c r="A24" s="16"/>
      <c r="B24" s="224">
        <v>894</v>
      </c>
      <c r="C24" s="448">
        <f t="shared" si="0"/>
        <v>26.82</v>
      </c>
      <c r="D24" s="449">
        <f t="shared" si="1"/>
        <v>920.82</v>
      </c>
      <c r="E24" s="299">
        <v>10</v>
      </c>
      <c r="F24" s="449">
        <f t="shared" si="2"/>
        <v>92.082000000000008</v>
      </c>
      <c r="G24" s="89"/>
      <c r="H24" s="89"/>
      <c r="I24" s="451"/>
      <c r="J24" s="394"/>
      <c r="K24" s="1"/>
    </row>
    <row r="25" spans="1:12" ht="15">
      <c r="A25" s="16"/>
      <c r="B25" s="224">
        <v>2543</v>
      </c>
      <c r="C25" s="448">
        <f t="shared" si="0"/>
        <v>76.289999999999992</v>
      </c>
      <c r="D25" s="449">
        <f t="shared" si="1"/>
        <v>2619.29</v>
      </c>
      <c r="E25" s="299">
        <v>4</v>
      </c>
      <c r="F25" s="449">
        <f t="shared" si="2"/>
        <v>654.82249999999999</v>
      </c>
      <c r="G25" s="89"/>
      <c r="H25" s="89"/>
      <c r="I25" s="32"/>
      <c r="J25" s="32"/>
      <c r="K25" s="1"/>
    </row>
    <row r="26" spans="1:12" ht="15">
      <c r="A26" s="16"/>
      <c r="B26" s="224">
        <v>478</v>
      </c>
      <c r="C26" s="448">
        <f t="shared" si="0"/>
        <v>14.34</v>
      </c>
      <c r="D26" s="449">
        <f t="shared" si="1"/>
        <v>492.34</v>
      </c>
      <c r="E26" s="299">
        <v>8</v>
      </c>
      <c r="F26" s="449">
        <f t="shared" si="2"/>
        <v>61.542499999999997</v>
      </c>
      <c r="G26" s="89"/>
      <c r="H26" s="89"/>
      <c r="I26" s="32"/>
      <c r="J26" s="32"/>
      <c r="K26" s="1"/>
    </row>
    <row r="27" spans="1:12" ht="15">
      <c r="A27" s="16"/>
      <c r="B27" s="224">
        <v>4168</v>
      </c>
      <c r="C27" s="448">
        <f t="shared" si="0"/>
        <v>125.03999999999999</v>
      </c>
      <c r="D27" s="449">
        <f t="shared" si="1"/>
        <v>4293.04</v>
      </c>
      <c r="E27" s="299">
        <v>2</v>
      </c>
      <c r="F27" s="449">
        <f t="shared" si="2"/>
        <v>2146.52</v>
      </c>
      <c r="G27" s="89"/>
      <c r="H27" s="89"/>
      <c r="I27" s="452"/>
      <c r="J27" s="32"/>
      <c r="K27" s="1"/>
      <c r="L27" s="1"/>
    </row>
    <row r="28" spans="1:12" ht="15.75">
      <c r="A28" s="16"/>
      <c r="B28" s="224">
        <v>18643</v>
      </c>
      <c r="C28" s="448">
        <f t="shared" si="0"/>
        <v>559.29</v>
      </c>
      <c r="D28" s="449">
        <f t="shared" si="1"/>
        <v>19202.29</v>
      </c>
      <c r="E28" s="299">
        <v>5</v>
      </c>
      <c r="F28" s="449">
        <f t="shared" si="2"/>
        <v>3840.4580000000001</v>
      </c>
      <c r="G28" s="89"/>
      <c r="H28" s="89"/>
      <c r="I28" s="453"/>
      <c r="J28" s="32"/>
      <c r="K28" s="1"/>
      <c r="L28" s="1"/>
    </row>
    <row r="29" spans="1:12" ht="15.75">
      <c r="A29" s="16"/>
      <c r="B29" s="224">
        <v>4894</v>
      </c>
      <c r="C29" s="448">
        <f t="shared" si="0"/>
        <v>146.82</v>
      </c>
      <c r="D29" s="449">
        <f t="shared" si="1"/>
        <v>5040.82</v>
      </c>
      <c r="E29" s="299">
        <v>5</v>
      </c>
      <c r="F29" s="449">
        <f t="shared" si="2"/>
        <v>1008.164</v>
      </c>
      <c r="G29" s="89"/>
      <c r="H29" s="89"/>
      <c r="I29" s="454"/>
      <c r="J29" s="32"/>
      <c r="K29" s="1"/>
      <c r="L29" s="1"/>
    </row>
    <row r="30" spans="1:12" ht="15">
      <c r="A30" s="16"/>
      <c r="B30" s="224">
        <v>6847</v>
      </c>
      <c r="C30" s="448">
        <f t="shared" si="0"/>
        <v>205.41</v>
      </c>
      <c r="D30" s="449">
        <f t="shared" si="1"/>
        <v>7052.41</v>
      </c>
      <c r="E30" s="299">
        <v>5</v>
      </c>
      <c r="F30" s="449">
        <f t="shared" si="2"/>
        <v>1410.482</v>
      </c>
      <c r="G30" s="89"/>
      <c r="H30" s="89"/>
      <c r="I30" s="16"/>
      <c r="J30" s="16"/>
    </row>
    <row r="31" spans="1:12" ht="15">
      <c r="A31" s="16"/>
      <c r="B31" s="224">
        <v>19564</v>
      </c>
      <c r="C31" s="448">
        <f t="shared" si="0"/>
        <v>586.91999999999996</v>
      </c>
      <c r="D31" s="449">
        <f t="shared" si="1"/>
        <v>20150.919999999998</v>
      </c>
      <c r="E31" s="299">
        <v>3</v>
      </c>
      <c r="F31" s="449">
        <f t="shared" si="2"/>
        <v>6716.9733333333324</v>
      </c>
      <c r="G31" s="89"/>
      <c r="H31" s="89"/>
      <c r="I31" s="16"/>
      <c r="J31" s="16"/>
    </row>
    <row r="32" spans="1:12" ht="15">
      <c r="A32" s="16"/>
      <c r="B32" s="224">
        <v>818644</v>
      </c>
      <c r="C32" s="448">
        <f t="shared" si="0"/>
        <v>24559.32</v>
      </c>
      <c r="D32" s="449">
        <f t="shared" si="1"/>
        <v>843203.32</v>
      </c>
      <c r="E32" s="299">
        <v>7</v>
      </c>
      <c r="F32" s="449">
        <f t="shared" si="2"/>
        <v>120457.61714285714</v>
      </c>
      <c r="G32" s="89"/>
      <c r="H32" s="89"/>
    </row>
    <row r="33" spans="1:8" ht="15">
      <c r="A33" s="16"/>
      <c r="B33" s="224">
        <v>684</v>
      </c>
      <c r="C33" s="448">
        <f t="shared" si="0"/>
        <v>20.52</v>
      </c>
      <c r="D33" s="449">
        <f t="shared" si="1"/>
        <v>704.52</v>
      </c>
      <c r="E33" s="299">
        <v>6</v>
      </c>
      <c r="F33" s="449">
        <f t="shared" si="2"/>
        <v>117.42</v>
      </c>
      <c r="G33" s="89"/>
      <c r="H33" s="89"/>
    </row>
    <row r="34" spans="1:8" ht="15">
      <c r="B34" s="224">
        <v>168</v>
      </c>
      <c r="C34" s="448">
        <f t="shared" si="0"/>
        <v>5.04</v>
      </c>
      <c r="D34" s="449">
        <f t="shared" si="1"/>
        <v>173.04</v>
      </c>
      <c r="E34" s="299">
        <v>7</v>
      </c>
      <c r="F34" s="449">
        <f t="shared" si="2"/>
        <v>24.72</v>
      </c>
      <c r="G34" s="89"/>
      <c r="H34" s="89"/>
    </row>
    <row r="35" spans="1:8" ht="15">
      <c r="B35" s="224">
        <v>1566</v>
      </c>
      <c r="C35" s="448">
        <f t="shared" si="0"/>
        <v>46.98</v>
      </c>
      <c r="D35" s="449">
        <f t="shared" si="1"/>
        <v>1612.98</v>
      </c>
      <c r="E35" s="299">
        <v>6</v>
      </c>
      <c r="F35" s="449">
        <f t="shared" si="2"/>
        <v>268.83</v>
      </c>
      <c r="G35" s="89"/>
      <c r="H35" s="89"/>
    </row>
    <row r="36" spans="1:8" ht="15">
      <c r="B36" s="224">
        <v>15866</v>
      </c>
      <c r="C36" s="448">
        <f t="shared" si="0"/>
        <v>475.97999999999996</v>
      </c>
      <c r="D36" s="449">
        <f t="shared" si="1"/>
        <v>16341.98</v>
      </c>
      <c r="E36" s="299">
        <v>2</v>
      </c>
      <c r="F36" s="449">
        <f t="shared" si="2"/>
        <v>8170.99</v>
      </c>
      <c r="G36" s="89"/>
      <c r="H36" s="89"/>
    </row>
    <row r="37" spans="1:8" ht="15">
      <c r="B37" s="224">
        <v>468</v>
      </c>
      <c r="C37" s="448">
        <f t="shared" si="0"/>
        <v>14.04</v>
      </c>
      <c r="D37" s="449">
        <f t="shared" si="1"/>
        <v>482.04</v>
      </c>
      <c r="E37" s="299">
        <v>6</v>
      </c>
      <c r="F37" s="449">
        <f t="shared" si="2"/>
        <v>80.34</v>
      </c>
      <c r="G37" s="89"/>
      <c r="H37" s="89"/>
    </row>
    <row r="38" spans="1:8" ht="15">
      <c r="B38" s="224">
        <v>483</v>
      </c>
      <c r="C38" s="448">
        <f t="shared" si="0"/>
        <v>14.49</v>
      </c>
      <c r="D38" s="449">
        <f t="shared" si="1"/>
        <v>497.49</v>
      </c>
      <c r="E38" s="299">
        <v>4</v>
      </c>
      <c r="F38" s="449">
        <f t="shared" si="2"/>
        <v>124.3725</v>
      </c>
      <c r="G38" s="89"/>
      <c r="H38" s="89"/>
    </row>
    <row r="39" spans="1:8" ht="15">
      <c r="B39" s="224">
        <v>4863</v>
      </c>
      <c r="C39" s="448">
        <f t="shared" si="0"/>
        <v>145.88999999999999</v>
      </c>
      <c r="D39" s="449">
        <f t="shared" si="1"/>
        <v>5008.8900000000003</v>
      </c>
      <c r="E39" s="299">
        <v>9</v>
      </c>
      <c r="F39" s="449">
        <f t="shared" si="2"/>
        <v>556.54333333333341</v>
      </c>
      <c r="G39" s="89"/>
      <c r="H39" s="89"/>
    </row>
    <row r="40" spans="1:8" ht="15.75" thickBot="1">
      <c r="B40" s="225">
        <v>48341</v>
      </c>
      <c r="C40" s="455">
        <f t="shared" si="0"/>
        <v>1450.23</v>
      </c>
      <c r="D40" s="456">
        <f t="shared" si="1"/>
        <v>49791.23</v>
      </c>
      <c r="E40" s="300">
        <v>9</v>
      </c>
      <c r="F40" s="456">
        <f t="shared" si="2"/>
        <v>5532.3588888888889</v>
      </c>
      <c r="G40" s="89"/>
      <c r="H40" s="89"/>
    </row>
    <row r="41" spans="1:8" ht="15"/>
    <row r="42" spans="1:8" ht="15"/>
  </sheetData>
  <mergeCells count="1">
    <mergeCell ref="H15:H16"/>
  </mergeCells>
  <conditionalFormatting sqref="I29">
    <cfRule type="cellIs" dxfId="1" priority="1" stopIfTrue="1" operator="equal">
      <formula>DAVERAGE($D$19:$K$27,#REF!,$D$29:$K$30)</formula>
    </cfRule>
  </conditionalFormatting>
  <conditionalFormatting sqref="I29">
    <cfRule type="cellIs" dxfId="0" priority="2" stopIfTrue="1" operator="notEqual">
      <formula>DAVERAGE($D$19:$K$27,#REF!,$D$29:$K$30)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showGridLines="0" workbookViewId="0"/>
  </sheetViews>
  <sheetFormatPr defaultColWidth="0" defaultRowHeight="0" customHeight="1" zeroHeight="1"/>
  <cols>
    <col min="1" max="1" width="9.140625" customWidth="1"/>
    <col min="2" max="2" width="18.85546875" customWidth="1"/>
    <col min="3" max="3" width="13.5703125" bestFit="1" customWidth="1"/>
    <col min="4" max="4" width="13.85546875" customWidth="1"/>
    <col min="5" max="8" width="19.42578125" customWidth="1"/>
    <col min="9" max="9" width="6.42578125" customWidth="1"/>
    <col min="10" max="10" width="16.7109375" customWidth="1"/>
    <col min="11" max="11" width="15" customWidth="1"/>
    <col min="12" max="13" width="9.140625" customWidth="1"/>
    <col min="14" max="14" width="3" customWidth="1"/>
    <col min="15" max="15" width="0" hidden="1" customWidth="1"/>
    <col min="16" max="16384" width="9.140625" hidden="1"/>
  </cols>
  <sheetData>
    <row r="1" spans="2:12" ht="15"/>
    <row r="2" spans="2:12" ht="15"/>
    <row r="3" spans="2:12" ht="15"/>
    <row r="4" spans="2:12" ht="15"/>
    <row r="5" spans="2:12" ht="15"/>
    <row r="6" spans="2:12" ht="15.75" thickBot="1"/>
    <row r="7" spans="2:12" ht="20.25">
      <c r="B7" s="628" t="s">
        <v>177</v>
      </c>
      <c r="C7" s="629"/>
      <c r="D7" s="629"/>
      <c r="E7" s="629"/>
      <c r="F7" s="629"/>
      <c r="G7" s="629"/>
      <c r="H7" s="630"/>
      <c r="I7" s="47"/>
      <c r="J7" s="47"/>
      <c r="K7" s="57"/>
      <c r="L7" s="16"/>
    </row>
    <row r="8" spans="2:12" ht="20.25" customHeight="1" thickBot="1">
      <c r="B8" s="631" t="s">
        <v>243</v>
      </c>
      <c r="C8" s="632"/>
      <c r="D8" s="632"/>
      <c r="E8" s="632"/>
      <c r="F8" s="632"/>
      <c r="G8" s="632"/>
      <c r="H8" s="633"/>
      <c r="I8" s="21"/>
      <c r="J8" s="21"/>
      <c r="K8" s="17"/>
      <c r="L8" s="16"/>
    </row>
    <row r="9" spans="2:12" ht="35.25" customHeight="1" thickBot="1">
      <c r="B9" s="150" t="s">
        <v>176</v>
      </c>
      <c r="C9" s="155" t="s">
        <v>175</v>
      </c>
      <c r="D9" s="156" t="s">
        <v>174</v>
      </c>
      <c r="E9" s="151" t="s">
        <v>254</v>
      </c>
      <c r="F9" s="151" t="s">
        <v>256</v>
      </c>
      <c r="G9" s="151" t="s">
        <v>255</v>
      </c>
      <c r="H9" s="152" t="s">
        <v>261</v>
      </c>
      <c r="J9" s="156" t="s">
        <v>262</v>
      </c>
      <c r="K9" s="152" t="s">
        <v>263</v>
      </c>
    </row>
    <row r="10" spans="2:12" ht="15.75">
      <c r="B10" s="157" t="s">
        <v>173</v>
      </c>
      <c r="C10" s="158">
        <v>241</v>
      </c>
      <c r="D10" s="457">
        <f>C10*'Ex.12 Cotação'!$B$3</f>
        <v>1031.48</v>
      </c>
      <c r="E10" s="460">
        <f>$D10+$D10*E$27</f>
        <v>1495.646</v>
      </c>
      <c r="F10" s="461">
        <f t="shared" ref="F10:H23" si="0">$D10+$D10*F$27</f>
        <v>1413.1276</v>
      </c>
      <c r="G10" s="460">
        <f t="shared" si="0"/>
        <v>1464.7015999999999</v>
      </c>
      <c r="H10" s="462">
        <f t="shared" si="0"/>
        <v>1248.0907999999999</v>
      </c>
      <c r="I10" s="41"/>
      <c r="J10" s="169" t="s">
        <v>257</v>
      </c>
      <c r="K10" s="469">
        <f>E24-$H$24</f>
        <v>1937.8025280000038</v>
      </c>
    </row>
    <row r="11" spans="2:12" ht="15.75">
      <c r="B11" s="159" t="s">
        <v>248</v>
      </c>
      <c r="C11" s="160">
        <v>100</v>
      </c>
      <c r="D11" s="458">
        <f>C11*'Ex.12 Cotação'!$B$3</f>
        <v>428</v>
      </c>
      <c r="E11" s="463">
        <f t="shared" ref="E11:E23" si="1">$D11+$D11*E$27</f>
        <v>620.6</v>
      </c>
      <c r="F11" s="463">
        <f t="shared" si="0"/>
        <v>586.36</v>
      </c>
      <c r="G11" s="463">
        <f t="shared" si="0"/>
        <v>607.76</v>
      </c>
      <c r="H11" s="464">
        <f t="shared" si="0"/>
        <v>517.88</v>
      </c>
      <c r="I11" s="63"/>
      <c r="J11" s="170" t="s">
        <v>258</v>
      </c>
      <c r="K11" s="470">
        <f>F24-H24</f>
        <v>1291.868352000005</v>
      </c>
    </row>
    <row r="12" spans="2:12" ht="16.5" thickBot="1">
      <c r="B12" s="159" t="s">
        <v>172</v>
      </c>
      <c r="C12" s="160">
        <v>45</v>
      </c>
      <c r="D12" s="458">
        <f>C12*'Ex.12 Cotação'!$B$3</f>
        <v>192.60000000000002</v>
      </c>
      <c r="E12" s="463">
        <f t="shared" si="1"/>
        <v>279.27000000000004</v>
      </c>
      <c r="F12" s="463">
        <f t="shared" si="0"/>
        <v>263.86200000000002</v>
      </c>
      <c r="G12" s="463">
        <f t="shared" si="0"/>
        <v>273.49200000000002</v>
      </c>
      <c r="H12" s="464">
        <f t="shared" si="0"/>
        <v>233.04600000000002</v>
      </c>
      <c r="I12" s="59"/>
      <c r="J12" s="171" t="s">
        <v>259</v>
      </c>
      <c r="K12" s="471">
        <f>G24-H24</f>
        <v>1695.5772120000001</v>
      </c>
    </row>
    <row r="13" spans="2:12" ht="15.75">
      <c r="B13" s="159" t="s">
        <v>252</v>
      </c>
      <c r="C13" s="160">
        <v>450</v>
      </c>
      <c r="D13" s="458">
        <f>C13*'Ex.12 Cotação'!$B$3</f>
        <v>1926</v>
      </c>
      <c r="E13" s="463">
        <f t="shared" si="1"/>
        <v>2792.7</v>
      </c>
      <c r="F13" s="463">
        <f t="shared" si="0"/>
        <v>2638.62</v>
      </c>
      <c r="G13" s="463">
        <f t="shared" si="0"/>
        <v>2734.92</v>
      </c>
      <c r="H13" s="464">
        <f t="shared" si="0"/>
        <v>2330.46</v>
      </c>
      <c r="I13" s="59"/>
      <c r="J13" s="59"/>
      <c r="K13" s="17"/>
      <c r="L13" s="16"/>
    </row>
    <row r="14" spans="2:12" ht="15.75">
      <c r="B14" s="159" t="s">
        <v>247</v>
      </c>
      <c r="C14" s="160">
        <v>99.99</v>
      </c>
      <c r="D14" s="458">
        <f>C14*'Ex.12 Cotação'!$B$3</f>
        <v>427.9572</v>
      </c>
      <c r="E14" s="463">
        <f t="shared" si="1"/>
        <v>620.53793999999994</v>
      </c>
      <c r="F14" s="463">
        <f t="shared" si="0"/>
        <v>586.30136400000004</v>
      </c>
      <c r="G14" s="463">
        <f t="shared" si="0"/>
        <v>607.69922399999996</v>
      </c>
      <c r="H14" s="464">
        <f t="shared" si="0"/>
        <v>517.82821200000001</v>
      </c>
      <c r="I14" s="59"/>
      <c r="J14" s="59"/>
      <c r="K14" s="17"/>
      <c r="L14" s="16"/>
    </row>
    <row r="15" spans="2:12" ht="15.75">
      <c r="B15" s="159" t="s">
        <v>171</v>
      </c>
      <c r="C15" s="160">
        <v>350</v>
      </c>
      <c r="D15" s="458">
        <f>C15*'Ex.12 Cotação'!$B$3</f>
        <v>1498</v>
      </c>
      <c r="E15" s="463">
        <f t="shared" si="1"/>
        <v>2172.1</v>
      </c>
      <c r="F15" s="463">
        <f t="shared" si="0"/>
        <v>2052.2600000000002</v>
      </c>
      <c r="G15" s="463">
        <f t="shared" si="0"/>
        <v>2127.16</v>
      </c>
      <c r="H15" s="464">
        <f t="shared" si="0"/>
        <v>1812.58</v>
      </c>
      <c r="I15" s="59"/>
      <c r="J15" s="59"/>
      <c r="K15" s="17"/>
      <c r="L15" s="16"/>
    </row>
    <row r="16" spans="2:12" ht="15.75">
      <c r="B16" s="159" t="s">
        <v>170</v>
      </c>
      <c r="C16" s="160">
        <v>40</v>
      </c>
      <c r="D16" s="458">
        <f>C16*'Ex.12 Cotação'!$B$3</f>
        <v>171.20000000000002</v>
      </c>
      <c r="E16" s="463">
        <f t="shared" si="1"/>
        <v>248.24</v>
      </c>
      <c r="F16" s="463">
        <f t="shared" si="0"/>
        <v>234.54400000000004</v>
      </c>
      <c r="G16" s="463">
        <f t="shared" si="0"/>
        <v>243.10400000000004</v>
      </c>
      <c r="H16" s="464">
        <f t="shared" si="0"/>
        <v>207.15200000000002</v>
      </c>
      <c r="I16" s="59"/>
      <c r="J16" s="59"/>
      <c r="K16" s="17"/>
      <c r="L16" s="16"/>
    </row>
    <row r="17" spans="2:12" ht="15.75">
      <c r="B17" s="159" t="s">
        <v>251</v>
      </c>
      <c r="C17" s="160">
        <v>3.5</v>
      </c>
      <c r="D17" s="458">
        <f>C17*'Ex.12 Cotação'!$B$3</f>
        <v>14.98</v>
      </c>
      <c r="E17" s="463">
        <f t="shared" si="1"/>
        <v>21.721</v>
      </c>
      <c r="F17" s="463">
        <f t="shared" si="0"/>
        <v>20.522600000000001</v>
      </c>
      <c r="G17" s="463">
        <f t="shared" si="0"/>
        <v>21.271599999999999</v>
      </c>
      <c r="H17" s="464">
        <f t="shared" si="0"/>
        <v>18.125800000000002</v>
      </c>
      <c r="I17" s="63"/>
      <c r="J17" s="63"/>
      <c r="K17" s="17"/>
      <c r="L17" s="16"/>
    </row>
    <row r="18" spans="2:12" ht="15.75">
      <c r="B18" s="159" t="s">
        <v>250</v>
      </c>
      <c r="C18" s="160">
        <v>230</v>
      </c>
      <c r="D18" s="458">
        <f>C18*'Ex.12 Cotação'!$B$3</f>
        <v>984.40000000000009</v>
      </c>
      <c r="E18" s="463">
        <f t="shared" si="1"/>
        <v>1427.38</v>
      </c>
      <c r="F18" s="463">
        <f t="shared" si="0"/>
        <v>1348.6280000000002</v>
      </c>
      <c r="G18" s="463">
        <f t="shared" si="0"/>
        <v>1397.8480000000002</v>
      </c>
      <c r="H18" s="464">
        <f t="shared" si="0"/>
        <v>1191.124</v>
      </c>
      <c r="I18" s="42"/>
      <c r="J18" s="42"/>
      <c r="K18" s="17"/>
      <c r="L18" s="16"/>
    </row>
    <row r="19" spans="2:12" ht="15.75">
      <c r="B19" s="159" t="s">
        <v>169</v>
      </c>
      <c r="C19" s="160">
        <v>23</v>
      </c>
      <c r="D19" s="458">
        <f>C19*'Ex.12 Cotação'!$B$3</f>
        <v>98.440000000000012</v>
      </c>
      <c r="E19" s="463">
        <f t="shared" si="1"/>
        <v>142.73800000000003</v>
      </c>
      <c r="F19" s="463">
        <f t="shared" si="0"/>
        <v>134.86280000000002</v>
      </c>
      <c r="G19" s="463">
        <f t="shared" si="0"/>
        <v>139.78480000000002</v>
      </c>
      <c r="H19" s="464">
        <f t="shared" si="0"/>
        <v>119.11240000000001</v>
      </c>
      <c r="I19" s="41"/>
      <c r="J19" s="42"/>
      <c r="K19" s="17"/>
      <c r="L19" s="16"/>
    </row>
    <row r="20" spans="2:12" ht="15">
      <c r="B20" s="159" t="s">
        <v>168</v>
      </c>
      <c r="C20" s="160">
        <v>34</v>
      </c>
      <c r="D20" s="458">
        <f>C20*'Ex.12 Cotação'!$B$3</f>
        <v>145.52000000000001</v>
      </c>
      <c r="E20" s="463">
        <f t="shared" si="1"/>
        <v>211.00400000000002</v>
      </c>
      <c r="F20" s="463">
        <f t="shared" si="0"/>
        <v>199.36240000000001</v>
      </c>
      <c r="G20" s="463">
        <f t="shared" si="0"/>
        <v>206.63840000000002</v>
      </c>
      <c r="H20" s="464">
        <f t="shared" si="0"/>
        <v>176.07920000000001</v>
      </c>
      <c r="I20" s="41"/>
      <c r="J20" s="42"/>
      <c r="K20" s="42"/>
      <c r="L20" s="16"/>
    </row>
    <row r="21" spans="2:12" ht="15">
      <c r="B21" s="159" t="s">
        <v>167</v>
      </c>
      <c r="C21" s="160">
        <v>20</v>
      </c>
      <c r="D21" s="458">
        <f>C21*'Ex.12 Cotação'!$B$3</f>
        <v>85.600000000000009</v>
      </c>
      <c r="E21" s="463">
        <f t="shared" si="1"/>
        <v>124.12</v>
      </c>
      <c r="F21" s="463">
        <f t="shared" si="0"/>
        <v>117.27200000000002</v>
      </c>
      <c r="G21" s="463">
        <f t="shared" si="0"/>
        <v>121.55200000000002</v>
      </c>
      <c r="H21" s="464">
        <f t="shared" si="0"/>
        <v>103.57600000000001</v>
      </c>
      <c r="I21" s="41"/>
      <c r="J21" s="42"/>
      <c r="K21" s="42"/>
      <c r="L21" s="16"/>
    </row>
    <row r="22" spans="2:12" ht="15">
      <c r="B22" s="159" t="s">
        <v>166</v>
      </c>
      <c r="C22" s="160">
        <v>100</v>
      </c>
      <c r="D22" s="458">
        <f>C22*'Ex.12 Cotação'!$B$3</f>
        <v>428</v>
      </c>
      <c r="E22" s="463">
        <f t="shared" si="1"/>
        <v>620.6</v>
      </c>
      <c r="F22" s="463">
        <f t="shared" si="0"/>
        <v>586.36</v>
      </c>
      <c r="G22" s="463">
        <f t="shared" si="0"/>
        <v>607.76</v>
      </c>
      <c r="H22" s="464">
        <f t="shared" si="0"/>
        <v>517.88</v>
      </c>
      <c r="I22" s="41"/>
      <c r="J22" s="42"/>
      <c r="K22" s="42"/>
      <c r="L22" s="16"/>
    </row>
    <row r="23" spans="2:12" ht="15.75" thickBot="1">
      <c r="B23" s="161" t="s">
        <v>249</v>
      </c>
      <c r="C23" s="162">
        <v>150</v>
      </c>
      <c r="D23" s="459">
        <f>C23*'Ex.12 Cotação'!$B$3</f>
        <v>642</v>
      </c>
      <c r="E23" s="465">
        <f t="shared" si="1"/>
        <v>930.90000000000009</v>
      </c>
      <c r="F23" s="465">
        <f t="shared" si="0"/>
        <v>879.54</v>
      </c>
      <c r="G23" s="465">
        <f t="shared" si="0"/>
        <v>911.64</v>
      </c>
      <c r="H23" s="466">
        <f t="shared" si="0"/>
        <v>776.81999999999994</v>
      </c>
      <c r="I23" s="41"/>
      <c r="J23" s="42"/>
      <c r="K23" s="42"/>
      <c r="L23" s="16"/>
    </row>
    <row r="24" spans="2:12" ht="18" customHeight="1" thickBot="1">
      <c r="B24" s="16"/>
      <c r="C24" s="168" t="s">
        <v>157</v>
      </c>
      <c r="D24" s="163">
        <f>SUM(D10:D23)</f>
        <v>8074.1771999999992</v>
      </c>
      <c r="E24" s="467">
        <f t="shared" ref="E24:H24" si="2">SUM(E10:E23)</f>
        <v>11707.556940000002</v>
      </c>
      <c r="F24" s="467">
        <f t="shared" si="2"/>
        <v>11061.622764000003</v>
      </c>
      <c r="G24" s="467">
        <f t="shared" si="2"/>
        <v>11465.331623999999</v>
      </c>
      <c r="H24" s="468">
        <f t="shared" si="2"/>
        <v>9769.7544119999984</v>
      </c>
      <c r="I24" s="41"/>
      <c r="J24" s="42"/>
      <c r="K24" s="42"/>
      <c r="L24" s="16"/>
    </row>
    <row r="25" spans="2:12" ht="18" customHeight="1">
      <c r="B25" s="16"/>
      <c r="C25" s="16"/>
      <c r="D25" s="16"/>
      <c r="E25" s="16"/>
      <c r="F25" s="16"/>
      <c r="G25" s="16"/>
      <c r="H25" s="41"/>
      <c r="I25" s="41"/>
      <c r="J25" s="42"/>
      <c r="K25" s="42"/>
      <c r="L25" s="16"/>
    </row>
    <row r="26" spans="2:12" ht="18" customHeight="1" thickBot="1">
      <c r="B26" s="16"/>
      <c r="C26" s="16"/>
      <c r="E26" s="153" t="s">
        <v>257</v>
      </c>
      <c r="F26" s="153" t="s">
        <v>258</v>
      </c>
      <c r="G26" s="153" t="s">
        <v>259</v>
      </c>
      <c r="H26" s="154" t="s">
        <v>260</v>
      </c>
      <c r="I26" s="41"/>
      <c r="J26" s="42"/>
      <c r="K26" s="42"/>
      <c r="L26" s="16"/>
    </row>
    <row r="27" spans="2:12" ht="18" customHeight="1" thickBot="1">
      <c r="B27" s="16"/>
      <c r="C27" s="16"/>
      <c r="D27" s="102" t="s">
        <v>253</v>
      </c>
      <c r="E27" s="164">
        <v>0.45</v>
      </c>
      <c r="F27" s="165">
        <v>0.37</v>
      </c>
      <c r="G27" s="166">
        <v>0.42</v>
      </c>
      <c r="H27" s="167">
        <v>0.21</v>
      </c>
      <c r="I27" s="16"/>
      <c r="J27" s="16"/>
      <c r="K27" s="16"/>
      <c r="L27" s="16"/>
    </row>
    <row r="28" spans="2:12" ht="18" customHeight="1">
      <c r="B28" s="16"/>
      <c r="C28" s="16"/>
      <c r="D28" s="16"/>
      <c r="E28" s="16"/>
      <c r="F28" s="16"/>
      <c r="G28" s="16"/>
    </row>
    <row r="29" spans="2:12" ht="15"/>
    <row r="30" spans="2:12" ht="15" customHeight="1"/>
    <row r="31" spans="2:12" ht="0" hidden="1" customHeight="1"/>
    <row r="32" spans="2:12" ht="0" hidden="1" customHeight="1"/>
    <row r="33" ht="0" hidden="1" customHeight="1"/>
    <row r="34" ht="0" hidden="1" customHeight="1"/>
    <row r="35" ht="0" hidden="1" customHeight="1"/>
    <row r="36" ht="0" hidden="1" customHeight="1"/>
    <row r="37" ht="0" hidden="1" customHeight="1"/>
    <row r="38" ht="0" hidden="1" customHeight="1"/>
    <row r="39" ht="0" hidden="1" customHeight="1"/>
    <row r="40" ht="0" hidden="1" customHeight="1"/>
    <row r="41" ht="0" hidden="1" customHeight="1"/>
    <row r="42" ht="0" hidden="1" customHeight="1"/>
  </sheetData>
  <mergeCells count="2">
    <mergeCell ref="B7:H7"/>
    <mergeCell ref="B8:H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"/>
  <sheetViews>
    <sheetView showGridLines="0" zoomScale="80" zoomScaleNormal="80" workbookViewId="0">
      <selection activeCell="F8" sqref="F8"/>
    </sheetView>
  </sheetViews>
  <sheetFormatPr defaultRowHeight="12.75"/>
  <cols>
    <col min="1" max="1" width="4.85546875" style="89" customWidth="1"/>
    <col min="2" max="2" width="22.85546875" style="89" bestFit="1" customWidth="1"/>
    <col min="3" max="16384" width="9.140625" style="89"/>
  </cols>
  <sheetData>
    <row r="1" spans="2:4" ht="15" customHeight="1" thickBot="1"/>
    <row r="2" spans="2:4" ht="19.5" thickBot="1">
      <c r="B2" s="108" t="s">
        <v>178</v>
      </c>
    </row>
    <row r="3" spans="2:4" ht="19.5" thickBot="1">
      <c r="B3" s="107">
        <v>4.28</v>
      </c>
      <c r="D3"/>
    </row>
  </sheetData>
  <pageMargins left="0.78740157499999996" right="0.78740157499999996" top="0.984251969" bottom="0.984251969" header="0.49212598499999999" footer="0.49212598499999999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showGridLines="0" workbookViewId="0"/>
  </sheetViews>
  <sheetFormatPr defaultColWidth="0" defaultRowHeight="15" customHeight="1" zeroHeight="1"/>
  <cols>
    <col min="1" max="1" width="9.140625" customWidth="1"/>
    <col min="2" max="2" width="25" bestFit="1" customWidth="1"/>
    <col min="3" max="3" width="15.140625" customWidth="1"/>
    <col min="4" max="9" width="15" customWidth="1"/>
    <col min="10" max="11" width="9.140625" customWidth="1"/>
    <col min="12" max="12" width="2.5703125" customWidth="1"/>
    <col min="13" max="13" width="3" customWidth="1"/>
    <col min="14" max="15" width="0" hidden="1" customWidth="1"/>
    <col min="16" max="16384" width="9.140625" hidden="1"/>
  </cols>
  <sheetData>
    <row r="1" spans="2:13"/>
    <row r="2" spans="2:13"/>
    <row r="3" spans="2:13"/>
    <row r="4" spans="2:13"/>
    <row r="5" spans="2:13"/>
    <row r="6" spans="2:13"/>
    <row r="7" spans="2:13"/>
    <row r="8" spans="2:13" s="7" customFormat="1" ht="25.5" customHeight="1" thickBot="1">
      <c r="B8" s="634" t="s">
        <v>266</v>
      </c>
      <c r="C8" s="635"/>
      <c r="D8" s="635"/>
      <c r="E8" s="635"/>
      <c r="F8" s="635"/>
      <c r="G8" s="635"/>
      <c r="H8" s="635"/>
      <c r="I8" s="636"/>
      <c r="J8" s="75"/>
    </row>
    <row r="9" spans="2:13" s="7" customFormat="1" ht="19.5" thickBot="1">
      <c r="B9" s="637" t="s">
        <v>191</v>
      </c>
      <c r="C9" s="638"/>
      <c r="D9" s="181" t="s">
        <v>190</v>
      </c>
      <c r="E9" s="175" t="s">
        <v>189</v>
      </c>
      <c r="F9" s="175" t="s">
        <v>188</v>
      </c>
      <c r="G9" s="175" t="s">
        <v>187</v>
      </c>
      <c r="H9" s="175" t="s">
        <v>186</v>
      </c>
      <c r="I9" s="176" t="s">
        <v>185</v>
      </c>
      <c r="J9" s="75"/>
    </row>
    <row r="10" spans="2:13" s="7" customFormat="1" ht="18.75">
      <c r="B10" s="172" t="s">
        <v>184</v>
      </c>
      <c r="C10" s="177">
        <v>0.02</v>
      </c>
      <c r="D10" s="182">
        <v>2000</v>
      </c>
      <c r="E10" s="472">
        <f>D10+D10*$C10</f>
        <v>2040</v>
      </c>
      <c r="F10" s="473">
        <f t="shared" ref="F10:I10" si="0">E10+E10*$C10</f>
        <v>2080.8000000000002</v>
      </c>
      <c r="G10" s="473">
        <f t="shared" si="0"/>
        <v>2122.4160000000002</v>
      </c>
      <c r="H10" s="473">
        <f t="shared" si="0"/>
        <v>2164.8643200000001</v>
      </c>
      <c r="I10" s="474">
        <f t="shared" si="0"/>
        <v>2208.1616064</v>
      </c>
      <c r="J10" s="75"/>
    </row>
    <row r="11" spans="2:13" s="7" customFormat="1" ht="18.75">
      <c r="B11" s="173" t="s">
        <v>183</v>
      </c>
      <c r="C11" s="178">
        <v>0.03</v>
      </c>
      <c r="D11" s="183">
        <v>3400</v>
      </c>
      <c r="E11" s="475">
        <f t="shared" ref="E11:E13" si="1">D11+D11*$C11</f>
        <v>3502</v>
      </c>
      <c r="F11" s="475">
        <f t="shared" ref="F11:I11" si="2">E11+E11*$C11</f>
        <v>3607.06</v>
      </c>
      <c r="G11" s="475">
        <f t="shared" si="2"/>
        <v>3715.2718</v>
      </c>
      <c r="H11" s="475">
        <f t="shared" si="2"/>
        <v>3826.7299539999999</v>
      </c>
      <c r="I11" s="476">
        <f t="shared" si="2"/>
        <v>3941.5318526199999</v>
      </c>
      <c r="J11" s="75"/>
    </row>
    <row r="12" spans="2:13" s="7" customFormat="1" ht="18.75">
      <c r="B12" s="173" t="s">
        <v>182</v>
      </c>
      <c r="C12" s="179">
        <v>3.2500000000000001E-2</v>
      </c>
      <c r="D12" s="183">
        <v>3200</v>
      </c>
      <c r="E12" s="475">
        <f t="shared" si="1"/>
        <v>3304</v>
      </c>
      <c r="F12" s="475">
        <f t="shared" ref="F12:I12" si="3">E12+E12*$C12</f>
        <v>3411.38</v>
      </c>
      <c r="G12" s="475">
        <f t="shared" si="3"/>
        <v>3522.2498500000002</v>
      </c>
      <c r="H12" s="475">
        <f t="shared" si="3"/>
        <v>3636.7229701250003</v>
      </c>
      <c r="I12" s="476">
        <f t="shared" si="3"/>
        <v>3754.9164666540628</v>
      </c>
      <c r="J12" s="75"/>
    </row>
    <row r="13" spans="2:13" s="7" customFormat="1" ht="19.5" thickBot="1">
      <c r="B13" s="174" t="s">
        <v>181</v>
      </c>
      <c r="C13" s="180">
        <v>4.4999999999999998E-2</v>
      </c>
      <c r="D13" s="184">
        <v>4500</v>
      </c>
      <c r="E13" s="477">
        <f t="shared" si="1"/>
        <v>4702.5</v>
      </c>
      <c r="F13" s="477">
        <f t="shared" ref="F13:I13" si="4">E13+E13*$C13</f>
        <v>4914.1125000000002</v>
      </c>
      <c r="G13" s="477">
        <f t="shared" si="4"/>
        <v>5135.2475625000006</v>
      </c>
      <c r="H13" s="477">
        <f t="shared" si="4"/>
        <v>5366.3337028125006</v>
      </c>
      <c r="I13" s="478">
        <f t="shared" si="4"/>
        <v>5607.818719439063</v>
      </c>
      <c r="J13" s="75"/>
    </row>
    <row r="14" spans="2:13" ht="20.25" customHeight="1" thickBot="1">
      <c r="B14" s="639" t="s">
        <v>180</v>
      </c>
      <c r="C14" s="639"/>
      <c r="D14" s="479">
        <f>SUM(D10:D13)</f>
        <v>13100</v>
      </c>
      <c r="E14" s="480">
        <f t="shared" ref="E14:I14" si="5">SUM(E10:E13)</f>
        <v>13548.5</v>
      </c>
      <c r="F14" s="480">
        <f t="shared" si="5"/>
        <v>14013.352500000001</v>
      </c>
      <c r="G14" s="480">
        <f t="shared" si="5"/>
        <v>14495.1852125</v>
      </c>
      <c r="H14" s="480">
        <f t="shared" si="5"/>
        <v>14994.650946937501</v>
      </c>
      <c r="I14" s="481">
        <f t="shared" si="5"/>
        <v>15512.428645113127</v>
      </c>
      <c r="J14" s="68"/>
      <c r="K14" s="1"/>
      <c r="L14" s="1"/>
      <c r="M14" s="1"/>
    </row>
    <row r="15" spans="2:13" ht="20.25" customHeight="1" thickBot="1">
      <c r="B15" s="639" t="s">
        <v>179</v>
      </c>
      <c r="C15" s="639"/>
      <c r="D15" s="479">
        <f>AVERAGE(D10:D13)</f>
        <v>3275</v>
      </c>
      <c r="E15" s="480">
        <f t="shared" ref="E15:I15" si="6">AVERAGE(E10:E13)</f>
        <v>3387.125</v>
      </c>
      <c r="F15" s="480">
        <f t="shared" si="6"/>
        <v>3503.3381250000002</v>
      </c>
      <c r="G15" s="480">
        <f t="shared" si="6"/>
        <v>3623.7963031250001</v>
      </c>
      <c r="H15" s="480">
        <f t="shared" si="6"/>
        <v>3748.6627367343754</v>
      </c>
      <c r="I15" s="481">
        <f t="shared" si="6"/>
        <v>3878.1071612782816</v>
      </c>
      <c r="J15" s="68"/>
      <c r="K15" s="1"/>
      <c r="L15" s="1"/>
      <c r="M15" s="1"/>
    </row>
    <row r="16" spans="2:13" ht="15.75" thickBot="1">
      <c r="B16" s="69"/>
      <c r="C16" s="69"/>
      <c r="D16" s="70"/>
      <c r="E16" s="69"/>
      <c r="F16" s="70"/>
      <c r="G16" s="70"/>
      <c r="H16" s="68"/>
      <c r="I16" s="68"/>
      <c r="J16" s="68"/>
      <c r="K16" s="1"/>
      <c r="L16" s="1"/>
      <c r="M16" s="1"/>
    </row>
    <row r="17" spans="2:13" ht="24.75" customHeight="1">
      <c r="B17" s="639" t="s">
        <v>264</v>
      </c>
      <c r="C17" s="639"/>
      <c r="D17" s="640">
        <f>SUM(D14:I14)</f>
        <v>85664.117304550629</v>
      </c>
      <c r="E17" s="641"/>
      <c r="F17" s="70"/>
      <c r="G17" s="71"/>
      <c r="H17" s="68"/>
      <c r="I17" s="68"/>
      <c r="J17" s="68"/>
      <c r="K17" s="1"/>
      <c r="L17" s="1"/>
      <c r="M17" s="1"/>
    </row>
    <row r="18" spans="2:13" ht="24.75" customHeight="1">
      <c r="B18" s="639" t="s">
        <v>297</v>
      </c>
      <c r="C18" s="639"/>
      <c r="D18" s="642">
        <v>4200</v>
      </c>
      <c r="E18" s="643"/>
      <c r="F18" s="70"/>
      <c r="G18" s="70"/>
      <c r="H18" s="68"/>
      <c r="I18" s="68"/>
      <c r="J18" s="68"/>
      <c r="K18" s="1"/>
      <c r="L18" s="1"/>
      <c r="M18" s="1"/>
    </row>
    <row r="19" spans="2:13" ht="24.75" customHeight="1">
      <c r="B19" s="639" t="s">
        <v>298</v>
      </c>
      <c r="C19" s="639"/>
      <c r="D19" s="646">
        <v>0.125</v>
      </c>
      <c r="E19" s="647"/>
      <c r="F19" s="70"/>
      <c r="G19" s="70"/>
      <c r="H19" s="68"/>
      <c r="I19" s="68"/>
      <c r="J19" s="68"/>
      <c r="K19" s="1"/>
      <c r="L19" s="1"/>
      <c r="M19" s="1"/>
    </row>
    <row r="20" spans="2:13" ht="24.75" customHeight="1" thickBot="1">
      <c r="B20" s="639" t="s">
        <v>265</v>
      </c>
      <c r="C20" s="639"/>
      <c r="D20" s="644">
        <f>(D17-D17*D19)-D18</f>
        <v>70756.102641481804</v>
      </c>
      <c r="E20" s="645"/>
      <c r="F20" s="70"/>
      <c r="G20" s="71"/>
      <c r="H20" s="68"/>
      <c r="I20" s="68"/>
      <c r="J20" s="68"/>
      <c r="K20" s="1"/>
      <c r="L20" s="1"/>
      <c r="M20" s="1"/>
    </row>
    <row r="21" spans="2:13">
      <c r="B21" s="69"/>
      <c r="C21" s="69"/>
      <c r="D21" s="70"/>
      <c r="E21" s="69"/>
      <c r="F21" s="70"/>
      <c r="G21" s="70"/>
      <c r="H21" s="68"/>
      <c r="I21" s="68"/>
      <c r="J21" s="68"/>
      <c r="K21" s="1"/>
      <c r="L21" s="1"/>
      <c r="M21" s="1"/>
    </row>
    <row r="22" spans="2:13">
      <c r="B22" s="69"/>
      <c r="C22" s="69"/>
      <c r="D22" s="70"/>
      <c r="E22" s="69"/>
      <c r="F22" s="70"/>
      <c r="G22" s="70"/>
      <c r="H22" s="68"/>
      <c r="I22" s="68"/>
      <c r="J22" s="68"/>
      <c r="K22" s="1"/>
      <c r="L22" s="1"/>
      <c r="M22" s="1"/>
    </row>
    <row r="23" spans="2:13">
      <c r="B23" s="69"/>
      <c r="C23" s="69"/>
      <c r="D23" s="70"/>
      <c r="E23" s="69"/>
      <c r="F23" s="70"/>
      <c r="G23" s="70"/>
      <c r="H23" s="68"/>
      <c r="I23" s="68"/>
      <c r="J23" s="68"/>
      <c r="K23" s="1"/>
      <c r="L23" s="1"/>
      <c r="M23" s="1"/>
    </row>
    <row r="24" spans="2:13">
      <c r="B24" s="68"/>
      <c r="C24" s="68"/>
      <c r="D24" s="68"/>
      <c r="E24" s="68"/>
      <c r="F24" s="68"/>
      <c r="G24" s="68"/>
      <c r="H24" s="68"/>
      <c r="I24" s="68"/>
      <c r="J24" s="68"/>
      <c r="K24" s="1"/>
      <c r="L24" s="1"/>
      <c r="M24" s="1"/>
    </row>
    <row r="25" spans="2:13">
      <c r="B25" s="68"/>
      <c r="C25" s="68"/>
      <c r="D25" s="68"/>
      <c r="E25" s="68"/>
      <c r="F25" s="68"/>
      <c r="G25" s="68"/>
      <c r="H25" s="68"/>
      <c r="I25" s="68"/>
      <c r="J25" s="68"/>
      <c r="K25" s="1"/>
      <c r="L25" s="1"/>
      <c r="M25" s="1"/>
    </row>
    <row r="26" spans="2:1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/>
    <row r="29" spans="2:13" hidden="1"/>
    <row r="30" spans="2:13" hidden="1"/>
    <row r="31" spans="2:13" hidden="1"/>
    <row r="32" spans="2:13" hidden="1"/>
    <row r="33" hidden="1"/>
    <row r="34" hidden="1"/>
    <row r="35" ht="15" hidden="1" customHeight="1"/>
    <row r="36" ht="15" hidden="1" customHeight="1"/>
    <row r="37" ht="15" hidden="1" customHeight="1"/>
    <row r="38" ht="15" hidden="1" customHeight="1"/>
    <row r="39" ht="15" hidden="1" customHeight="1"/>
    <row r="40" ht="15" hidden="1" customHeight="1"/>
    <row r="41" ht="15" hidden="1" customHeight="1"/>
    <row r="42" ht="15" hidden="1" customHeight="1"/>
    <row r="43" ht="15" hidden="1" customHeight="1"/>
    <row r="44" ht="15" hidden="1" customHeight="1"/>
    <row r="45" ht="15" hidden="1" customHeight="1"/>
    <row r="46" ht="15" hidden="1" customHeight="1"/>
    <row r="47" ht="15" customHeight="1"/>
    <row r="48" ht="15" hidden="1" customHeight="1"/>
    <row r="49" ht="15" hidden="1" customHeight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5" hidden="1" customHeight="1"/>
    <row r="57" ht="15" hidden="1" customHeight="1"/>
    <row r="58" ht="15" hidden="1" customHeight="1"/>
    <row r="59" ht="15" hidden="1" customHeight="1"/>
    <row r="60" ht="15" hidden="1" customHeight="1"/>
    <row r="61" ht="15" hidden="1" customHeight="1"/>
    <row r="62" ht="15" hidden="1" customHeight="1"/>
    <row r="63" ht="15" hidden="1" customHeight="1"/>
    <row r="64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</sheetData>
  <mergeCells count="12">
    <mergeCell ref="B18:C18"/>
    <mergeCell ref="B20:C20"/>
    <mergeCell ref="D17:E17"/>
    <mergeCell ref="D18:E18"/>
    <mergeCell ref="D20:E20"/>
    <mergeCell ref="B19:C19"/>
    <mergeCell ref="D19:E19"/>
    <mergeCell ref="B8:I8"/>
    <mergeCell ref="B9:C9"/>
    <mergeCell ref="B14:C14"/>
    <mergeCell ref="B15:C15"/>
    <mergeCell ref="B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workbookViewId="0"/>
  </sheetViews>
  <sheetFormatPr defaultColWidth="0" defaultRowHeight="15" customHeight="1" zeroHeight="1"/>
  <cols>
    <col min="1" max="1" width="9.140625" customWidth="1"/>
    <col min="2" max="2" width="20.140625" bestFit="1" customWidth="1"/>
    <col min="3" max="3" width="14.85546875" bestFit="1" customWidth="1"/>
    <col min="4" max="9" width="13.140625" customWidth="1"/>
    <col min="10" max="12" width="9.140625" customWidth="1"/>
    <col min="13" max="13" width="3" customWidth="1"/>
    <col min="14" max="14" width="0" hidden="1" customWidth="1"/>
    <col min="15" max="16384" width="9.140625" hidden="1"/>
  </cols>
  <sheetData>
    <row r="1" spans="2:10"/>
    <row r="2" spans="2:10"/>
    <row r="3" spans="2:10"/>
    <row r="4" spans="2:10"/>
    <row r="5" spans="2:10"/>
    <row r="6" spans="2:10"/>
    <row r="7" spans="2:10" ht="15.75">
      <c r="B7" s="66"/>
      <c r="C7" s="66"/>
      <c r="D7" s="66"/>
      <c r="E7" s="66"/>
      <c r="F7" s="66"/>
      <c r="G7" s="77"/>
      <c r="H7" s="648"/>
      <c r="I7" s="649"/>
      <c r="J7" s="3"/>
    </row>
    <row r="8" spans="2:10" ht="15.75">
      <c r="B8" s="66"/>
      <c r="C8" s="66"/>
      <c r="D8" s="66"/>
      <c r="E8" s="66"/>
      <c r="F8" s="66"/>
      <c r="G8" s="77"/>
      <c r="H8" s="66"/>
      <c r="I8" s="81"/>
      <c r="J8" s="3"/>
    </row>
    <row r="9" spans="2:10" ht="15.75">
      <c r="B9" s="66"/>
      <c r="C9" s="66"/>
      <c r="D9" s="66"/>
      <c r="E9" s="66"/>
      <c r="F9" s="66"/>
      <c r="G9" s="77"/>
      <c r="H9" s="66"/>
      <c r="I9" s="81"/>
      <c r="J9" s="3"/>
    </row>
    <row r="10" spans="2:10" ht="15.75">
      <c r="B10" s="66"/>
      <c r="C10" s="66"/>
      <c r="D10" s="66"/>
      <c r="E10" s="66"/>
      <c r="F10" s="66"/>
      <c r="G10" s="77"/>
      <c r="H10" s="66"/>
      <c r="I10" s="81"/>
      <c r="J10" s="3"/>
    </row>
    <row r="11" spans="2:10" ht="15.75">
      <c r="B11" s="66"/>
      <c r="C11" s="66"/>
      <c r="D11" s="66"/>
      <c r="E11" s="66"/>
      <c r="F11" s="66"/>
      <c r="G11" s="77"/>
      <c r="H11" s="66"/>
      <c r="I11" s="81"/>
      <c r="J11" s="3"/>
    </row>
    <row r="12" spans="2:10" ht="15.75">
      <c r="B12" s="66"/>
      <c r="C12" s="66"/>
      <c r="D12" s="66"/>
      <c r="E12" s="66"/>
      <c r="F12" s="66"/>
      <c r="G12" s="77"/>
      <c r="H12" s="66"/>
      <c r="I12" s="81"/>
      <c r="J12" s="3"/>
    </row>
    <row r="13" spans="2:10" ht="15.75">
      <c r="B13" s="66"/>
      <c r="C13" s="66"/>
      <c r="D13" s="66"/>
      <c r="E13" s="66"/>
      <c r="F13" s="66"/>
      <c r="G13" s="77"/>
      <c r="H13" s="66"/>
      <c r="I13" s="81"/>
      <c r="J13" s="3"/>
    </row>
    <row r="14" spans="2:10">
      <c r="B14" s="650" t="s">
        <v>289</v>
      </c>
      <c r="C14" s="651"/>
      <c r="D14" s="651"/>
      <c r="E14" s="651"/>
      <c r="F14" s="651"/>
      <c r="G14" s="651"/>
      <c r="H14" s="651"/>
      <c r="I14" s="652"/>
    </row>
    <row r="15" spans="2:10">
      <c r="B15" s="653"/>
      <c r="C15" s="654"/>
      <c r="D15" s="654"/>
      <c r="E15" s="654"/>
      <c r="F15" s="654"/>
      <c r="G15" s="654"/>
      <c r="H15" s="654"/>
      <c r="I15" s="655"/>
    </row>
    <row r="16" spans="2:10">
      <c r="B16" s="110" t="s">
        <v>176</v>
      </c>
      <c r="C16" s="110" t="s">
        <v>192</v>
      </c>
      <c r="D16" s="110" t="s">
        <v>271</v>
      </c>
      <c r="E16" s="110" t="s">
        <v>272</v>
      </c>
      <c r="F16" s="110" t="s">
        <v>273</v>
      </c>
      <c r="G16" s="110" t="s">
        <v>274</v>
      </c>
      <c r="H16" s="110" t="s">
        <v>275</v>
      </c>
      <c r="I16" s="110" t="s">
        <v>276</v>
      </c>
    </row>
    <row r="17" spans="2:10">
      <c r="B17" s="482" t="s">
        <v>284</v>
      </c>
      <c r="C17" s="483">
        <v>349.99</v>
      </c>
      <c r="D17" s="486">
        <f>$C17*D$26</f>
        <v>1396.2343000000003</v>
      </c>
      <c r="E17" s="486">
        <f t="shared" ref="E17:I17" si="0">$C17*E$26</f>
        <v>1444.3297000000005</v>
      </c>
      <c r="F17" s="486">
        <f t="shared" si="0"/>
        <v>1504.3736833333332</v>
      </c>
      <c r="G17" s="486">
        <f t="shared" si="0"/>
        <v>1524.1499999999999</v>
      </c>
      <c r="H17" s="486">
        <f t="shared" si="0"/>
        <v>1416.7595200000001</v>
      </c>
      <c r="I17" s="486">
        <f t="shared" si="0"/>
        <v>1507.1021000000005</v>
      </c>
    </row>
    <row r="18" spans="2:10">
      <c r="B18" s="482" t="s">
        <v>285</v>
      </c>
      <c r="C18" s="483">
        <v>639.99</v>
      </c>
      <c r="D18" s="486">
        <f t="shared" ref="D18:I21" si="1">$C18*D$26</f>
        <v>2553.1472032258071</v>
      </c>
      <c r="E18" s="486">
        <f t="shared" si="1"/>
        <v>2641.0942161290332</v>
      </c>
      <c r="F18" s="486">
        <f t="shared" si="1"/>
        <v>2750.8903499999997</v>
      </c>
      <c r="G18" s="486">
        <f t="shared" si="1"/>
        <v>2787.0532258064513</v>
      </c>
      <c r="H18" s="486">
        <f t="shared" si="1"/>
        <v>2590.6795200000001</v>
      </c>
      <c r="I18" s="486">
        <f t="shared" si="1"/>
        <v>2755.8795193548394</v>
      </c>
    </row>
    <row r="19" spans="2:10">
      <c r="B19" s="482" t="s">
        <v>286</v>
      </c>
      <c r="C19" s="483">
        <v>574.99</v>
      </c>
      <c r="D19" s="486">
        <f t="shared" si="1"/>
        <v>2293.8391387096781</v>
      </c>
      <c r="E19" s="486">
        <f t="shared" si="1"/>
        <v>2372.8538935483875</v>
      </c>
      <c r="F19" s="486">
        <f t="shared" si="1"/>
        <v>2471.4986833333332</v>
      </c>
      <c r="G19" s="486">
        <f t="shared" si="1"/>
        <v>2503.9887096774191</v>
      </c>
      <c r="H19" s="486">
        <f t="shared" si="1"/>
        <v>2327.5595200000002</v>
      </c>
      <c r="I19" s="486">
        <f t="shared" si="1"/>
        <v>2475.9811322580654</v>
      </c>
    </row>
    <row r="20" spans="2:10">
      <c r="B20" s="482" t="s">
        <v>287</v>
      </c>
      <c r="C20" s="483">
        <v>394.99</v>
      </c>
      <c r="D20" s="486">
        <f t="shared" si="1"/>
        <v>1575.7552677419358</v>
      </c>
      <c r="E20" s="486">
        <f t="shared" si="1"/>
        <v>1630.0345387096779</v>
      </c>
      <c r="F20" s="486">
        <f t="shared" si="1"/>
        <v>1697.7986833333332</v>
      </c>
      <c r="G20" s="486">
        <f t="shared" si="1"/>
        <v>1720.1177419354838</v>
      </c>
      <c r="H20" s="486">
        <f t="shared" si="1"/>
        <v>1598.9195200000001</v>
      </c>
      <c r="I20" s="486">
        <f t="shared" si="1"/>
        <v>1700.8779064516134</v>
      </c>
    </row>
    <row r="21" spans="2:10">
      <c r="B21" s="482" t="s">
        <v>288</v>
      </c>
      <c r="C21" s="483">
        <v>299.99</v>
      </c>
      <c r="D21" s="486">
        <f t="shared" si="1"/>
        <v>1196.7665580645164</v>
      </c>
      <c r="E21" s="486">
        <f t="shared" si="1"/>
        <v>1237.990990322581</v>
      </c>
      <c r="F21" s="486">
        <f t="shared" si="1"/>
        <v>1289.4570166666665</v>
      </c>
      <c r="G21" s="486">
        <f t="shared" si="1"/>
        <v>1306.4080645161289</v>
      </c>
      <c r="H21" s="486">
        <f t="shared" si="1"/>
        <v>1214.35952</v>
      </c>
      <c r="I21" s="486">
        <f t="shared" si="1"/>
        <v>1291.7956483870971</v>
      </c>
    </row>
    <row r="22" spans="2:10" ht="8.25" customHeight="1">
      <c r="B22" s="226"/>
      <c r="C22" s="226"/>
      <c r="D22" s="226"/>
      <c r="E22" s="226"/>
      <c r="F22" s="226"/>
      <c r="G22" s="226"/>
      <c r="H22" s="226"/>
      <c r="I22" s="226"/>
    </row>
    <row r="23" spans="2:10">
      <c r="C23" s="222" t="s">
        <v>157</v>
      </c>
      <c r="D23" s="488">
        <f>SUM(D17:D21)</f>
        <v>9015.7424677419385</v>
      </c>
      <c r="E23" s="486">
        <f t="shared" ref="E23:I23" si="2">SUM(E17:E21)</f>
        <v>9326.3033387096802</v>
      </c>
      <c r="F23" s="486">
        <f t="shared" si="2"/>
        <v>9714.0184166666659</v>
      </c>
      <c r="G23" s="487">
        <f t="shared" si="2"/>
        <v>9841.717741935483</v>
      </c>
      <c r="H23" s="486">
        <f t="shared" si="2"/>
        <v>9148.2776000000013</v>
      </c>
      <c r="I23" s="486">
        <f t="shared" si="2"/>
        <v>9731.6363064516154</v>
      </c>
    </row>
    <row r="24" spans="2:10"/>
    <row r="25" spans="2:10">
      <c r="B25" s="657" t="s">
        <v>150</v>
      </c>
      <c r="C25" s="658"/>
      <c r="D25" s="188" t="s">
        <v>149</v>
      </c>
      <c r="E25" s="188" t="s">
        <v>148</v>
      </c>
      <c r="F25" s="188" t="s">
        <v>147</v>
      </c>
      <c r="G25" s="188" t="s">
        <v>277</v>
      </c>
      <c r="H25" s="188" t="s">
        <v>278</v>
      </c>
      <c r="I25" s="188" t="s">
        <v>279</v>
      </c>
    </row>
    <row r="26" spans="2:10">
      <c r="B26" s="656" t="s">
        <v>283</v>
      </c>
      <c r="C26" s="656"/>
      <c r="D26" s="109">
        <v>3.9893548387096782</v>
      </c>
      <c r="E26" s="109">
        <v>4.1267741935483881</v>
      </c>
      <c r="F26" s="109">
        <v>4.2983333333333329</v>
      </c>
      <c r="G26" s="109">
        <v>4.354838709677419</v>
      </c>
      <c r="H26" s="109">
        <v>4.048</v>
      </c>
      <c r="I26" s="109">
        <v>4.3061290322580659</v>
      </c>
    </row>
    <row r="27" spans="2:10"/>
    <row r="28" spans="2:10">
      <c r="B28" s="78"/>
      <c r="C28" s="110" t="s">
        <v>290</v>
      </c>
      <c r="D28" s="489">
        <f>G23-D23</f>
        <v>825.97527419354446</v>
      </c>
      <c r="E28" s="79"/>
      <c r="F28" s="80"/>
      <c r="G28" s="77"/>
      <c r="H28" s="77"/>
      <c r="I28" s="77"/>
      <c r="J28" s="3"/>
    </row>
    <row r="29" spans="2:10">
      <c r="B29" s="78"/>
      <c r="C29" s="79"/>
      <c r="D29" s="79"/>
      <c r="E29" s="79"/>
      <c r="F29" s="80"/>
      <c r="G29" s="77"/>
      <c r="H29" s="77"/>
      <c r="I29" s="77"/>
      <c r="J29" s="3"/>
    </row>
    <row r="30" spans="2:10">
      <c r="B30" s="78"/>
      <c r="C30" s="79"/>
      <c r="D30" s="79"/>
      <c r="E30" s="79"/>
      <c r="F30" s="80"/>
      <c r="G30" s="77"/>
      <c r="H30" s="77"/>
      <c r="I30" s="77"/>
      <c r="J30" s="3"/>
    </row>
    <row r="31" spans="2:10">
      <c r="B31" s="78"/>
      <c r="C31" s="79"/>
      <c r="D31" s="79"/>
      <c r="E31" s="79"/>
      <c r="F31" s="80"/>
      <c r="G31" s="77"/>
      <c r="H31" s="77"/>
      <c r="I31" s="77"/>
      <c r="J31" s="3"/>
    </row>
    <row r="32" spans="2:10">
      <c r="B32" s="77"/>
      <c r="C32" s="77"/>
      <c r="D32" s="77"/>
      <c r="E32" s="77"/>
      <c r="F32" s="77"/>
      <c r="G32" s="77"/>
      <c r="H32" s="77"/>
      <c r="I32" s="77"/>
      <c r="J32" s="3"/>
    </row>
    <row r="33" spans="2:10">
      <c r="B33" s="2"/>
      <c r="C33" s="2"/>
      <c r="D33" s="2"/>
      <c r="E33" s="2"/>
      <c r="F33" s="2"/>
      <c r="G33" s="2"/>
      <c r="H33" s="2"/>
      <c r="I33" s="2"/>
      <c r="J33" s="3"/>
    </row>
    <row r="34" spans="2:10">
      <c r="B34" s="2"/>
      <c r="C34" s="2"/>
      <c r="D34" s="2"/>
      <c r="E34" s="2"/>
      <c r="F34" s="2"/>
      <c r="G34" s="2"/>
      <c r="H34" s="2"/>
      <c r="I34" s="2"/>
      <c r="J34" s="3"/>
    </row>
    <row r="35" spans="2:10">
      <c r="B35" s="2"/>
      <c r="C35" s="2"/>
      <c r="D35" s="2"/>
      <c r="E35" s="2"/>
      <c r="F35" s="2"/>
      <c r="G35" s="2"/>
      <c r="H35" s="2"/>
      <c r="I35" s="2"/>
      <c r="J35" s="3"/>
    </row>
    <row r="36" spans="2:10" hidden="1">
      <c r="B36" s="3"/>
      <c r="C36" s="3"/>
      <c r="D36" s="3"/>
      <c r="E36" s="3"/>
      <c r="F36" s="3"/>
      <c r="G36" s="3"/>
      <c r="H36" s="3"/>
      <c r="I36" s="3"/>
      <c r="J36" s="3"/>
    </row>
    <row r="37" spans="2:10" hidden="1">
      <c r="B37" s="3"/>
      <c r="C37" s="3"/>
      <c r="D37" s="3"/>
      <c r="E37" s="3"/>
      <c r="F37" s="3"/>
      <c r="G37" s="3"/>
      <c r="H37" s="3"/>
      <c r="I37" s="3"/>
      <c r="J37" s="3"/>
    </row>
    <row r="38" spans="2:10" hidden="1">
      <c r="B38" s="3"/>
      <c r="C38" s="3"/>
      <c r="D38" s="3"/>
      <c r="E38" s="3"/>
      <c r="F38" s="3"/>
      <c r="G38" s="3"/>
      <c r="H38" s="3"/>
      <c r="I38" s="3"/>
      <c r="J38" s="3"/>
    </row>
    <row r="39" spans="2:10" hidden="1">
      <c r="B39" s="3"/>
      <c r="C39" s="3"/>
      <c r="D39" s="3"/>
      <c r="E39" s="3"/>
      <c r="F39" s="3"/>
      <c r="G39" s="3"/>
      <c r="H39" s="3"/>
      <c r="I39" s="3"/>
      <c r="J39" s="3"/>
    </row>
    <row r="40" spans="2:10" hidden="1"/>
    <row r="41" spans="2:10" hidden="1"/>
    <row r="42" spans="2:10" hidden="1"/>
    <row r="43" spans="2:10" hidden="1"/>
    <row r="44" spans="2:10" hidden="1"/>
    <row r="45" spans="2:10" hidden="1"/>
    <row r="46" spans="2:10"/>
    <row r="47" spans="2:10"/>
    <row r="48" spans="2:10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t="15" hidden="1" customHeight="1"/>
    <row r="61" ht="15" hidden="1" customHeight="1"/>
    <row r="62" ht="15" hidden="1" customHeight="1"/>
    <row r="63" ht="15" hidden="1" customHeight="1"/>
    <row r="64" ht="15" hidden="1" customHeight="1"/>
    <row r="65" ht="15" hidden="1" customHeight="1"/>
  </sheetData>
  <mergeCells count="4">
    <mergeCell ref="H7:I7"/>
    <mergeCell ref="B14:I15"/>
    <mergeCell ref="B26:C26"/>
    <mergeCell ref="B25:C25"/>
  </mergeCells>
  <phoneticPr fontId="6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24" sqref="H24"/>
    </sheetView>
  </sheetViews>
  <sheetFormatPr defaultRowHeight="15"/>
  <cols>
    <col min="1" max="1" width="6.5703125" bestFit="1" customWidth="1"/>
    <col min="2" max="7" width="11.5703125" customWidth="1"/>
  </cols>
  <sheetData>
    <row r="1" spans="1:8" ht="29.25" customHeight="1">
      <c r="A1" s="659" t="s">
        <v>280</v>
      </c>
      <c r="B1" s="660"/>
      <c r="C1" s="660"/>
      <c r="D1" s="660"/>
      <c r="E1" s="660"/>
      <c r="F1" s="660"/>
      <c r="G1" s="661"/>
    </row>
    <row r="2" spans="1:8">
      <c r="A2" s="110" t="s">
        <v>270</v>
      </c>
      <c r="B2" s="110" t="s">
        <v>271</v>
      </c>
      <c r="C2" s="110" t="s">
        <v>272</v>
      </c>
      <c r="D2" s="110" t="s">
        <v>273</v>
      </c>
      <c r="E2" s="110" t="s">
        <v>274</v>
      </c>
      <c r="F2" s="110" t="s">
        <v>275</v>
      </c>
      <c r="G2" s="110" t="s">
        <v>276</v>
      </c>
    </row>
    <row r="3" spans="1:8">
      <c r="A3" s="12">
        <v>1</v>
      </c>
      <c r="B3" s="484">
        <v>4.0599999999999996</v>
      </c>
      <c r="C3" s="484">
        <v>4.2</v>
      </c>
      <c r="D3" s="484">
        <v>4.38</v>
      </c>
      <c r="E3" s="484">
        <v>4.32</v>
      </c>
      <c r="F3" s="484">
        <v>3.92</v>
      </c>
      <c r="G3" s="484">
        <v>4.32</v>
      </c>
      <c r="H3" s="187"/>
    </row>
    <row r="4" spans="1:8">
      <c r="A4" s="12">
        <v>2</v>
      </c>
      <c r="B4" s="484">
        <v>4.0599999999999996</v>
      </c>
      <c r="C4" s="484">
        <v>4.16</v>
      </c>
      <c r="D4" s="484">
        <v>4.34</v>
      </c>
      <c r="E4" s="484">
        <v>4.42</v>
      </c>
      <c r="F4" s="484">
        <v>3.9</v>
      </c>
      <c r="G4" s="484">
        <v>4.1500000000000004</v>
      </c>
    </row>
    <row r="5" spans="1:8">
      <c r="A5" s="12">
        <v>3</v>
      </c>
      <c r="B5" s="484">
        <v>4.0199999999999996</v>
      </c>
      <c r="C5" s="484">
        <v>4.1500000000000004</v>
      </c>
      <c r="D5" s="484">
        <v>4.33</v>
      </c>
      <c r="E5" s="484">
        <v>4.37</v>
      </c>
      <c r="F5" s="484">
        <v>4.18</v>
      </c>
      <c r="G5" s="484">
        <v>4.24</v>
      </c>
    </row>
    <row r="6" spans="1:8">
      <c r="A6" s="12">
        <v>4</v>
      </c>
      <c r="B6" s="484">
        <v>3.99</v>
      </c>
      <c r="C6" s="484">
        <v>4.2300000000000004</v>
      </c>
      <c r="D6" s="484">
        <v>4.28</v>
      </c>
      <c r="E6" s="484">
        <v>4.32</v>
      </c>
      <c r="F6" s="484">
        <v>4.12</v>
      </c>
      <c r="G6" s="484">
        <v>4.4800000000000004</v>
      </c>
    </row>
    <row r="7" spans="1:8">
      <c r="A7" s="12">
        <v>5</v>
      </c>
      <c r="B7" s="484">
        <v>3.91</v>
      </c>
      <c r="C7" s="484">
        <v>4.0999999999999996</v>
      </c>
      <c r="D7" s="484">
        <v>4.4000000000000004</v>
      </c>
      <c r="E7" s="484">
        <v>4.46</v>
      </c>
      <c r="F7" s="484">
        <v>4.1399999999999997</v>
      </c>
      <c r="G7" s="484">
        <v>4.5900000000000007</v>
      </c>
    </row>
    <row r="8" spans="1:8">
      <c r="A8" s="12">
        <v>6</v>
      </c>
      <c r="B8" s="484">
        <v>3.98</v>
      </c>
      <c r="C8" s="484">
        <v>4.21</v>
      </c>
      <c r="D8" s="484">
        <v>4.25</v>
      </c>
      <c r="E8" s="484">
        <v>4.21</v>
      </c>
      <c r="F8" s="484">
        <v>3.99</v>
      </c>
      <c r="G8" s="484">
        <v>4.28</v>
      </c>
    </row>
    <row r="9" spans="1:8">
      <c r="A9" s="12">
        <v>7</v>
      </c>
      <c r="B9" s="484">
        <v>4.07</v>
      </c>
      <c r="C9" s="484">
        <v>4.21</v>
      </c>
      <c r="D9" s="484">
        <v>4.3</v>
      </c>
      <c r="E9" s="484">
        <v>4.3</v>
      </c>
      <c r="F9" s="484">
        <v>4.13</v>
      </c>
      <c r="G9" s="484">
        <v>4.1000000000000005</v>
      </c>
    </row>
    <row r="10" spans="1:8">
      <c r="A10" s="12">
        <v>8</v>
      </c>
      <c r="B10" s="484">
        <v>4.0599999999999996</v>
      </c>
      <c r="C10" s="484">
        <v>4.12</v>
      </c>
      <c r="D10" s="484">
        <v>4.37</v>
      </c>
      <c r="E10" s="484">
        <v>4.32</v>
      </c>
      <c r="F10" s="484">
        <v>4.0599999999999996</v>
      </c>
      <c r="G10" s="484">
        <v>4.5200000000000005</v>
      </c>
    </row>
    <row r="11" spans="1:8">
      <c r="A11" s="12">
        <v>9</v>
      </c>
      <c r="B11" s="484">
        <v>3.92</v>
      </c>
      <c r="C11" s="484">
        <v>4.07</v>
      </c>
      <c r="D11" s="484">
        <v>4.16</v>
      </c>
      <c r="E11" s="484">
        <v>4.38</v>
      </c>
      <c r="F11" s="484">
        <v>4.0999999999999996</v>
      </c>
      <c r="G11" s="484">
        <v>4.49</v>
      </c>
    </row>
    <row r="12" spans="1:8">
      <c r="A12" s="12">
        <v>10</v>
      </c>
      <c r="B12" s="484">
        <v>3.99</v>
      </c>
      <c r="C12" s="484">
        <v>4.12</v>
      </c>
      <c r="D12" s="484">
        <v>4.16</v>
      </c>
      <c r="E12" s="484">
        <v>4.47</v>
      </c>
      <c r="F12" s="484">
        <v>3.9</v>
      </c>
      <c r="G12" s="484">
        <v>4.3900000000000006</v>
      </c>
    </row>
    <row r="13" spans="1:8">
      <c r="A13" s="12">
        <v>11</v>
      </c>
      <c r="B13" s="484">
        <v>3.96</v>
      </c>
      <c r="C13" s="484">
        <v>4.03</v>
      </c>
      <c r="D13" s="484">
        <v>4.37</v>
      </c>
      <c r="E13" s="484">
        <v>4.4000000000000004</v>
      </c>
      <c r="F13" s="484">
        <v>3.94</v>
      </c>
      <c r="G13" s="484">
        <v>4.3900000000000006</v>
      </c>
    </row>
    <row r="14" spans="1:8">
      <c r="A14" s="12">
        <v>12</v>
      </c>
      <c r="B14" s="484">
        <v>3.9</v>
      </c>
      <c r="C14" s="484">
        <v>4.1500000000000004</v>
      </c>
      <c r="D14" s="484">
        <v>4.34</v>
      </c>
      <c r="E14" s="484">
        <v>4.3499999999999996</v>
      </c>
      <c r="F14" s="484">
        <v>3.94</v>
      </c>
      <c r="G14" s="484">
        <v>4.2600000000000007</v>
      </c>
    </row>
    <row r="15" spans="1:8">
      <c r="A15" s="12">
        <v>13</v>
      </c>
      <c r="B15" s="484">
        <v>4.0599999999999996</v>
      </c>
      <c r="C15" s="484">
        <v>4.24</v>
      </c>
      <c r="D15" s="484">
        <v>4.38</v>
      </c>
      <c r="E15" s="484">
        <v>4.3499999999999996</v>
      </c>
      <c r="F15" s="484">
        <v>4.16</v>
      </c>
      <c r="G15" s="484">
        <v>4.1100000000000003</v>
      </c>
    </row>
    <row r="16" spans="1:8">
      <c r="A16" s="12">
        <v>14</v>
      </c>
      <c r="B16" s="484">
        <v>4.05</v>
      </c>
      <c r="C16" s="484">
        <v>4</v>
      </c>
      <c r="D16" s="484">
        <v>4.18</v>
      </c>
      <c r="E16" s="484">
        <v>4.29</v>
      </c>
      <c r="F16" s="484">
        <v>4.08</v>
      </c>
      <c r="G16" s="484">
        <v>4.3500000000000005</v>
      </c>
    </row>
    <row r="17" spans="1:7">
      <c r="A17" s="12">
        <v>15</v>
      </c>
      <c r="B17" s="484">
        <v>4.0599999999999996</v>
      </c>
      <c r="C17" s="484">
        <v>4.2</v>
      </c>
      <c r="D17" s="484">
        <v>4.33</v>
      </c>
      <c r="E17" s="484">
        <v>4.42</v>
      </c>
      <c r="F17" s="484">
        <v>4.1500000000000004</v>
      </c>
      <c r="G17" s="484">
        <v>4.5100000000000007</v>
      </c>
    </row>
    <row r="18" spans="1:7">
      <c r="A18" s="12">
        <v>16</v>
      </c>
      <c r="B18" s="484">
        <v>3.95</v>
      </c>
      <c r="C18" s="484">
        <v>4.1900000000000004</v>
      </c>
      <c r="D18" s="484">
        <v>4.33</v>
      </c>
      <c r="E18" s="484">
        <v>4.41</v>
      </c>
      <c r="F18" s="484">
        <v>4.08</v>
      </c>
      <c r="G18" s="484">
        <v>4.29</v>
      </c>
    </row>
    <row r="19" spans="1:7">
      <c r="A19" s="12">
        <v>17</v>
      </c>
      <c r="B19" s="484">
        <v>4.05</v>
      </c>
      <c r="C19" s="484">
        <v>4.0199999999999996</v>
      </c>
      <c r="D19" s="484">
        <v>4.38</v>
      </c>
      <c r="E19" s="484">
        <v>4.4800000000000004</v>
      </c>
      <c r="F19" s="484">
        <v>4.09</v>
      </c>
      <c r="G19" s="484">
        <v>4.0600000000000005</v>
      </c>
    </row>
    <row r="20" spans="1:7">
      <c r="A20" s="12">
        <v>18</v>
      </c>
      <c r="B20" s="484">
        <v>4.03</v>
      </c>
      <c r="C20" s="484">
        <v>4.09</v>
      </c>
      <c r="D20" s="484">
        <v>4.32</v>
      </c>
      <c r="E20" s="484">
        <v>4.3600000000000003</v>
      </c>
      <c r="F20" s="484">
        <v>4.13</v>
      </c>
      <c r="G20" s="484">
        <v>4.17</v>
      </c>
    </row>
    <row r="21" spans="1:7">
      <c r="A21" s="12">
        <v>19</v>
      </c>
      <c r="B21" s="484">
        <v>3.93</v>
      </c>
      <c r="C21" s="484">
        <v>4.08</v>
      </c>
      <c r="D21" s="484">
        <v>4.18</v>
      </c>
      <c r="E21" s="484">
        <v>4.28</v>
      </c>
      <c r="F21" s="484">
        <v>3.98</v>
      </c>
      <c r="G21" s="484">
        <v>4.2</v>
      </c>
    </row>
    <row r="22" spans="1:7">
      <c r="A22" s="12">
        <v>20</v>
      </c>
      <c r="B22" s="484">
        <v>3.96</v>
      </c>
      <c r="C22" s="484">
        <v>4.0999999999999996</v>
      </c>
      <c r="D22" s="484">
        <v>4.21</v>
      </c>
      <c r="E22" s="484">
        <v>4.2</v>
      </c>
      <c r="F22" s="484">
        <v>4.0999999999999996</v>
      </c>
      <c r="G22" s="484">
        <v>4.12</v>
      </c>
    </row>
    <row r="23" spans="1:7">
      <c r="A23" s="12">
        <v>21</v>
      </c>
      <c r="B23" s="484">
        <v>4.07</v>
      </c>
      <c r="C23" s="484">
        <v>4.2300000000000004</v>
      </c>
      <c r="D23" s="484">
        <v>4.17</v>
      </c>
      <c r="E23" s="484">
        <v>4.38</v>
      </c>
      <c r="F23" s="484">
        <v>3.9</v>
      </c>
      <c r="G23" s="484">
        <v>4.0600000000000005</v>
      </c>
    </row>
    <row r="24" spans="1:7">
      <c r="A24" s="12">
        <v>22</v>
      </c>
      <c r="B24" s="484">
        <v>3.91</v>
      </c>
      <c r="C24" s="484">
        <v>4.1399999999999997</v>
      </c>
      <c r="D24" s="484">
        <v>4.33</v>
      </c>
      <c r="E24" s="484">
        <v>4.29</v>
      </c>
      <c r="F24" s="484">
        <v>4.17</v>
      </c>
      <c r="G24" s="484">
        <v>4.05</v>
      </c>
    </row>
    <row r="25" spans="1:7">
      <c r="A25" s="12">
        <v>23</v>
      </c>
      <c r="B25" s="484">
        <v>3.95</v>
      </c>
      <c r="C25" s="484">
        <v>4.0599999999999996</v>
      </c>
      <c r="D25" s="484">
        <v>4.4000000000000004</v>
      </c>
      <c r="E25" s="484">
        <v>4.41</v>
      </c>
      <c r="F25" s="484">
        <v>4.04</v>
      </c>
      <c r="G25" s="484">
        <v>4.4300000000000006</v>
      </c>
    </row>
    <row r="26" spans="1:7">
      <c r="A26" s="12">
        <v>24</v>
      </c>
      <c r="B26" s="484">
        <v>3.95</v>
      </c>
      <c r="C26" s="484">
        <v>4.09</v>
      </c>
      <c r="D26" s="484">
        <v>4.3</v>
      </c>
      <c r="E26" s="484">
        <v>4.32</v>
      </c>
      <c r="F26" s="484">
        <v>4.0199999999999996</v>
      </c>
      <c r="G26" s="484">
        <v>4.16</v>
      </c>
    </row>
    <row r="27" spans="1:7">
      <c r="A27" s="12">
        <v>25</v>
      </c>
      <c r="B27" s="484">
        <v>4.03</v>
      </c>
      <c r="C27" s="484">
        <v>4.07</v>
      </c>
      <c r="D27" s="484">
        <v>4.16</v>
      </c>
      <c r="E27" s="484">
        <v>4.22</v>
      </c>
      <c r="F27" s="484">
        <v>3.94</v>
      </c>
      <c r="G27" s="484">
        <v>4.5900000000000007</v>
      </c>
    </row>
    <row r="28" spans="1:7">
      <c r="A28" s="12">
        <v>26</v>
      </c>
      <c r="B28" s="484">
        <v>3.9</v>
      </c>
      <c r="C28" s="484">
        <v>4.1500000000000004</v>
      </c>
      <c r="D28" s="484">
        <v>4.3899999999999997</v>
      </c>
      <c r="E28" s="484">
        <v>4.3600000000000003</v>
      </c>
      <c r="F28" s="484">
        <v>4.2</v>
      </c>
      <c r="G28" s="484">
        <v>4.1000000000000005</v>
      </c>
    </row>
    <row r="29" spans="1:7">
      <c r="A29" s="12">
        <v>27</v>
      </c>
      <c r="B29" s="484">
        <v>3.97</v>
      </c>
      <c r="C29" s="484">
        <v>4.16</v>
      </c>
      <c r="D29" s="484">
        <v>4.16</v>
      </c>
      <c r="E29" s="484">
        <v>4.47</v>
      </c>
      <c r="F29" s="484">
        <v>4.09</v>
      </c>
      <c r="G29" s="484">
        <v>4.29</v>
      </c>
    </row>
    <row r="30" spans="1:7">
      <c r="A30" s="12">
        <v>28</v>
      </c>
      <c r="B30" s="484">
        <v>4.04</v>
      </c>
      <c r="C30" s="484">
        <v>4.05</v>
      </c>
      <c r="D30" s="484">
        <v>4.3</v>
      </c>
      <c r="E30" s="484">
        <v>4.33</v>
      </c>
      <c r="F30" s="484">
        <v>3.97</v>
      </c>
      <c r="G30" s="484">
        <v>4.5200000000000005</v>
      </c>
    </row>
    <row r="31" spans="1:7">
      <c r="A31" s="12">
        <v>29</v>
      </c>
      <c r="B31" s="484">
        <v>3.95</v>
      </c>
      <c r="C31" s="484">
        <v>4.01</v>
      </c>
      <c r="D31" s="484">
        <v>4.3899999999999997</v>
      </c>
      <c r="E31" s="484">
        <v>4.5</v>
      </c>
      <c r="F31" s="484">
        <v>4.05</v>
      </c>
      <c r="G31" s="484">
        <v>4.5</v>
      </c>
    </row>
    <row r="32" spans="1:7">
      <c r="A32" s="12">
        <v>30</v>
      </c>
      <c r="B32" s="484">
        <v>3.93</v>
      </c>
      <c r="C32" s="484">
        <v>4.2</v>
      </c>
      <c r="D32" s="484">
        <v>4.3600000000000003</v>
      </c>
      <c r="E32" s="484">
        <v>4.4000000000000004</v>
      </c>
      <c r="F32" s="484">
        <v>3.97</v>
      </c>
      <c r="G32" s="484">
        <v>4.6100000000000003</v>
      </c>
    </row>
    <row r="33" spans="1:7">
      <c r="A33" s="12">
        <v>31</v>
      </c>
      <c r="B33" s="484">
        <v>3.96</v>
      </c>
      <c r="C33" s="484">
        <v>4.0999999999999996</v>
      </c>
      <c r="D33" s="485"/>
      <c r="E33" s="484">
        <v>4.21</v>
      </c>
      <c r="F33" s="485"/>
      <c r="G33" s="484">
        <v>4.16</v>
      </c>
    </row>
    <row r="34" spans="1:7">
      <c r="A34" s="11" t="s">
        <v>282</v>
      </c>
      <c r="B34" s="185">
        <f>AVERAGE(B3:B33)</f>
        <v>3.9893548387096782</v>
      </c>
      <c r="C34" s="185">
        <f t="shared" ref="C34:G34" si="0">AVERAGE(C3:C33)</f>
        <v>4.1267741935483881</v>
      </c>
      <c r="D34" s="185">
        <f t="shared" si="0"/>
        <v>4.2983333333333329</v>
      </c>
      <c r="E34" s="185">
        <f t="shared" si="0"/>
        <v>4.354838709677419</v>
      </c>
      <c r="F34" s="185">
        <f t="shared" si="0"/>
        <v>4.048</v>
      </c>
      <c r="G34" s="185">
        <f t="shared" si="0"/>
        <v>4.3061290322580659</v>
      </c>
    </row>
    <row r="35" spans="1:7">
      <c r="G35" s="186" t="s">
        <v>281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workbookViewId="0"/>
  </sheetViews>
  <sheetFormatPr defaultColWidth="0" defaultRowHeight="15" zeroHeight="1"/>
  <cols>
    <col min="1" max="1" width="9.140625" customWidth="1"/>
    <col min="2" max="2" width="22.85546875" bestFit="1" customWidth="1"/>
    <col min="3" max="3" width="9.140625" customWidth="1"/>
    <col min="4" max="4" width="26.7109375" customWidth="1"/>
    <col min="5" max="5" width="2.42578125" customWidth="1"/>
    <col min="6" max="6" width="35.7109375" customWidth="1"/>
    <col min="7" max="7" width="1.85546875" customWidth="1"/>
    <col min="8" max="8" width="35.42578125" customWidth="1"/>
    <col min="9" max="9" width="2.5703125" customWidth="1"/>
    <col min="10" max="12" width="9.140625" customWidth="1"/>
    <col min="13" max="16384" width="9.140625" hidden="1"/>
  </cols>
  <sheetData>
    <row r="1" spans="2:16"/>
    <row r="2" spans="2:16"/>
    <row r="3" spans="2:16"/>
    <row r="4" spans="2:16"/>
    <row r="5" spans="2:16"/>
    <row r="6" spans="2:16"/>
    <row r="7" spans="2:16" ht="18" customHeight="1" thickBot="1">
      <c r="B7" s="14"/>
      <c r="C7" s="14"/>
      <c r="D7" s="14"/>
      <c r="E7" s="14"/>
      <c r="F7" s="14"/>
      <c r="G7" s="15"/>
      <c r="H7" s="16"/>
      <c r="I7" s="16"/>
      <c r="J7" s="4"/>
      <c r="K7" s="4"/>
      <c r="L7" s="4"/>
    </row>
    <row r="8" spans="2:16" ht="18.75" customHeight="1" thickBot="1">
      <c r="B8" s="531" t="s">
        <v>134</v>
      </c>
      <c r="C8" s="532"/>
      <c r="D8" s="533"/>
      <c r="E8" s="8"/>
      <c r="F8" s="27" t="s">
        <v>8</v>
      </c>
      <c r="G8" s="25"/>
      <c r="H8" s="27" t="s">
        <v>9</v>
      </c>
      <c r="I8" s="8"/>
      <c r="J8" s="8"/>
      <c r="K8" s="8"/>
      <c r="L8" s="6"/>
      <c r="M8" s="530" t="s">
        <v>9</v>
      </c>
      <c r="N8" s="530"/>
      <c r="O8" s="530"/>
      <c r="P8" s="530"/>
    </row>
    <row r="9" spans="2:16" ht="27.75" customHeight="1" thickBot="1">
      <c r="B9" s="234" t="s">
        <v>10</v>
      </c>
      <c r="C9" s="514" t="s">
        <v>11</v>
      </c>
      <c r="D9" s="515"/>
      <c r="F9" s="235" t="s">
        <v>11</v>
      </c>
      <c r="G9" s="26"/>
      <c r="H9" s="237" t="s">
        <v>11</v>
      </c>
      <c r="M9" t="s">
        <v>11</v>
      </c>
    </row>
    <row r="10" spans="2:16" ht="27.75" customHeight="1" thickBot="1">
      <c r="B10" s="232" t="s">
        <v>12</v>
      </c>
      <c r="C10" s="516" t="s">
        <v>11</v>
      </c>
      <c r="D10" s="517"/>
      <c r="F10" s="13"/>
      <c r="G10" s="16"/>
      <c r="H10" s="16"/>
      <c r="M10" t="s">
        <v>11</v>
      </c>
    </row>
    <row r="11" spans="2:16" ht="21" customHeight="1" thickBot="1">
      <c r="B11" s="232" t="s">
        <v>13</v>
      </c>
      <c r="C11" s="518" t="s">
        <v>11</v>
      </c>
      <c r="D11" s="519"/>
      <c r="F11" s="27" t="s">
        <v>14</v>
      </c>
      <c r="G11" s="25"/>
      <c r="H11" s="27" t="s">
        <v>15</v>
      </c>
      <c r="I11" s="8"/>
      <c r="J11" s="8"/>
      <c r="K11" s="8"/>
      <c r="L11" s="7"/>
      <c r="M11" s="530" t="s">
        <v>15</v>
      </c>
      <c r="N11" s="530"/>
      <c r="O11" s="530"/>
      <c r="P11" s="530"/>
    </row>
    <row r="12" spans="2:16" ht="27.75" customHeight="1" thickBot="1">
      <c r="B12" s="232" t="s">
        <v>16</v>
      </c>
      <c r="C12" s="520" t="s">
        <v>11</v>
      </c>
      <c r="D12" s="521"/>
      <c r="F12" s="236" t="s">
        <v>11</v>
      </c>
      <c r="G12" s="26"/>
      <c r="H12" s="238" t="s">
        <v>11</v>
      </c>
      <c r="L12" s="3"/>
      <c r="M12" t="s">
        <v>11</v>
      </c>
    </row>
    <row r="13" spans="2:16" ht="27.75" customHeight="1" thickBot="1">
      <c r="B13" s="233" t="s">
        <v>17</v>
      </c>
      <c r="C13" s="522" t="s">
        <v>11</v>
      </c>
      <c r="D13" s="523"/>
      <c r="F13" s="13"/>
      <c r="G13" s="26"/>
      <c r="H13" s="16"/>
      <c r="L13" s="3"/>
      <c r="M13" t="s">
        <v>11</v>
      </c>
    </row>
    <row r="14" spans="2:16" ht="27.75" customHeight="1" thickBot="1">
      <c r="B14" s="8"/>
      <c r="C14" s="8"/>
      <c r="D14" s="8"/>
      <c r="E14" s="8"/>
      <c r="G14" s="25"/>
      <c r="H14" s="25"/>
      <c r="I14" s="14"/>
    </row>
    <row r="15" spans="2:16" ht="37.5" customHeight="1" thickBot="1">
      <c r="B15" s="534" t="s">
        <v>135</v>
      </c>
      <c r="C15" s="535"/>
      <c r="D15" s="536"/>
      <c r="G15" s="26"/>
      <c r="H15" s="26"/>
      <c r="I15" s="23"/>
    </row>
    <row r="16" spans="2:16">
      <c r="B16" s="28">
        <v>8</v>
      </c>
      <c r="C16" s="537" t="s">
        <v>11</v>
      </c>
      <c r="D16" s="538"/>
      <c r="F16" s="13"/>
      <c r="G16" s="16"/>
      <c r="H16" s="16"/>
      <c r="I16" s="16"/>
    </row>
    <row r="17" spans="2:12" ht="18.75">
      <c r="B17" s="29">
        <v>10</v>
      </c>
      <c r="C17" s="524" t="s">
        <v>11</v>
      </c>
      <c r="D17" s="525"/>
      <c r="G17" s="25"/>
      <c r="H17" s="25"/>
      <c r="I17" s="14"/>
    </row>
    <row r="18" spans="2:12" ht="18.75">
      <c r="B18" s="29">
        <v>14</v>
      </c>
      <c r="C18" s="526" t="s">
        <v>11</v>
      </c>
      <c r="D18" s="527"/>
      <c r="G18" s="26"/>
      <c r="H18" s="26"/>
      <c r="I18" s="23"/>
    </row>
    <row r="19" spans="2:12" ht="21">
      <c r="B19" s="29">
        <v>16</v>
      </c>
      <c r="C19" s="528" t="s">
        <v>11</v>
      </c>
      <c r="D19" s="529"/>
    </row>
    <row r="20" spans="2:12" ht="28.5" thickBot="1">
      <c r="B20" s="30">
        <v>21</v>
      </c>
      <c r="C20" s="512" t="s">
        <v>11</v>
      </c>
      <c r="D20" s="513"/>
      <c r="E20" s="21"/>
      <c r="F20" s="21"/>
      <c r="G20" s="20"/>
      <c r="H20" s="20"/>
      <c r="I20" s="20"/>
      <c r="J20" s="4"/>
      <c r="K20" s="4"/>
      <c r="L20" s="4"/>
    </row>
    <row r="21" spans="2:12" ht="15.75">
      <c r="B21" s="22"/>
      <c r="C21" s="17"/>
      <c r="D21" s="17"/>
      <c r="E21" s="18"/>
      <c r="F21" s="17"/>
      <c r="G21" s="20"/>
      <c r="H21" s="20"/>
      <c r="I21" s="20"/>
      <c r="J21" s="4"/>
      <c r="K21" s="4"/>
      <c r="L21" s="4"/>
    </row>
    <row r="22" spans="2:12" ht="15.75">
      <c r="B22" s="5"/>
      <c r="C22" s="5"/>
      <c r="D22" s="5"/>
      <c r="E22" s="5"/>
      <c r="F22" s="5"/>
      <c r="G22" s="4"/>
      <c r="H22" s="4"/>
      <c r="I22" s="4"/>
      <c r="J22" s="4"/>
      <c r="K22" s="4"/>
      <c r="L22" s="4"/>
    </row>
    <row r="23" spans="2:12" ht="15.7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2:12" ht="15.7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2:12" ht="15.7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2:12" ht="15.75" hidden="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15.75" hidden="1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2:12" ht="15.75" hidden="1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2:12" ht="15.75" hidden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2:12" ht="15.75" hidden="1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2:12" ht="15.75" hidden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</sheetData>
  <mergeCells count="14">
    <mergeCell ref="M8:P8"/>
    <mergeCell ref="M11:P11"/>
    <mergeCell ref="B8:D8"/>
    <mergeCell ref="B15:D15"/>
    <mergeCell ref="C16:D16"/>
    <mergeCell ref="C20:D20"/>
    <mergeCell ref="C9:D9"/>
    <mergeCell ref="C10:D10"/>
    <mergeCell ref="C11:D11"/>
    <mergeCell ref="C12:D12"/>
    <mergeCell ref="C13:D13"/>
    <mergeCell ref="C17:D17"/>
    <mergeCell ref="C18:D18"/>
    <mergeCell ref="C19:D19"/>
  </mergeCells>
  <conditionalFormatting sqref="I9">
    <cfRule type="cellIs" dxfId="7" priority="1" stopIfTrue="1" operator="equal">
      <formula>DAVERAGE($D$8:$H$19,$D$30,$D$26:$H$27)</formula>
    </cfRule>
  </conditionalFormatting>
  <conditionalFormatting sqref="I9">
    <cfRule type="cellIs" dxfId="6" priority="2" stopIfTrue="1" operator="notEqual">
      <formula>DAVERAGE($D$8:$H$19,$D$30,$D$26:$H$27)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showGridLines="0" workbookViewId="0"/>
  </sheetViews>
  <sheetFormatPr defaultColWidth="0" defaultRowHeight="0" customHeight="1" zeroHeight="1"/>
  <cols>
    <col min="1" max="1" width="9.140625" style="10" customWidth="1"/>
    <col min="2" max="2" width="16.28515625" style="10" bestFit="1" customWidth="1"/>
    <col min="3" max="8" width="15" style="10" customWidth="1"/>
    <col min="9" max="9" width="4" style="10" customWidth="1"/>
    <col min="10" max="10" width="16.28515625" style="10" bestFit="1" customWidth="1"/>
    <col min="11" max="13" width="9.140625" style="10" customWidth="1"/>
    <col min="14" max="14" width="5.42578125" customWidth="1"/>
    <col min="15" max="16" width="0" hidden="1" customWidth="1"/>
    <col min="17" max="16384" width="9.140625" hidden="1"/>
  </cols>
  <sheetData>
    <row r="1" spans="1:13" ht="15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">
      <c r="A3"/>
      <c r="B3"/>
      <c r="C3"/>
      <c r="D3"/>
      <c r="E3"/>
      <c r="F3"/>
      <c r="G3"/>
      <c r="H3"/>
      <c r="I3"/>
      <c r="J3"/>
      <c r="K3"/>
      <c r="L3"/>
      <c r="M3"/>
    </row>
    <row r="4" spans="1:13" ht="15">
      <c r="A4"/>
      <c r="B4"/>
      <c r="C4"/>
      <c r="D4"/>
      <c r="E4"/>
      <c r="F4"/>
      <c r="G4"/>
      <c r="H4"/>
      <c r="I4"/>
      <c r="J4"/>
      <c r="K4"/>
      <c r="L4"/>
      <c r="M4"/>
    </row>
    <row r="5" spans="1:13" ht="15">
      <c r="A5"/>
      <c r="B5"/>
      <c r="C5"/>
      <c r="D5"/>
      <c r="E5"/>
      <c r="F5"/>
      <c r="G5"/>
      <c r="H5"/>
      <c r="I5"/>
      <c r="J5"/>
      <c r="K5"/>
      <c r="L5"/>
      <c r="M5"/>
    </row>
    <row r="6" spans="1:13" ht="15">
      <c r="A6"/>
      <c r="B6"/>
      <c r="C6"/>
      <c r="D6"/>
      <c r="E6"/>
      <c r="F6"/>
      <c r="G6"/>
      <c r="H6"/>
      <c r="I6"/>
      <c r="J6"/>
      <c r="K6"/>
      <c r="L6"/>
      <c r="M6"/>
    </row>
    <row r="7" spans="1:13" ht="15">
      <c r="A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/>
    </row>
    <row r="8" spans="1:13" ht="10.5" customHeight="1">
      <c r="A8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/>
    </row>
    <row r="9" spans="1:13" ht="15" customHeight="1" thickBot="1">
      <c r="B9" s="89"/>
      <c r="H9" s="89"/>
      <c r="K9" s="186" t="s">
        <v>281</v>
      </c>
    </row>
    <row r="10" spans="1:13" ht="23.25" customHeight="1" thickBot="1">
      <c r="B10" s="662" t="s">
        <v>295</v>
      </c>
      <c r="C10" s="663"/>
      <c r="D10" s="663"/>
      <c r="E10" s="663"/>
      <c r="F10" s="663"/>
      <c r="G10" s="663"/>
      <c r="H10" s="664"/>
      <c r="J10" s="124" t="s">
        <v>193</v>
      </c>
      <c r="K10" s="123" t="s">
        <v>196</v>
      </c>
    </row>
    <row r="11" spans="1:13" ht="15">
      <c r="B11" s="115" t="s">
        <v>193</v>
      </c>
      <c r="C11" s="114">
        <v>2015</v>
      </c>
      <c r="D11" s="114">
        <v>2016</v>
      </c>
      <c r="E11" s="217">
        <v>2017</v>
      </c>
      <c r="F11" s="217">
        <v>2018</v>
      </c>
      <c r="G11" s="217">
        <v>2019</v>
      </c>
      <c r="H11" s="113">
        <v>2020</v>
      </c>
      <c r="J11" s="122" t="s">
        <v>3</v>
      </c>
      <c r="K11" s="121">
        <v>0.21</v>
      </c>
    </row>
    <row r="12" spans="1:13" ht="15.75" customHeight="1">
      <c r="B12" s="112" t="s">
        <v>3</v>
      </c>
      <c r="C12" s="490">
        <f>C$31*$K11</f>
        <v>165.48</v>
      </c>
      <c r="D12" s="490">
        <f t="shared" ref="D12:H17" si="0">D$31*$K11</f>
        <v>184.79999999999998</v>
      </c>
      <c r="E12" s="491">
        <f t="shared" si="0"/>
        <v>196.76999999999998</v>
      </c>
      <c r="F12" s="491">
        <f t="shared" si="0"/>
        <v>200.34</v>
      </c>
      <c r="G12" s="491">
        <f t="shared" si="0"/>
        <v>209.57999999999998</v>
      </c>
      <c r="H12" s="492">
        <f t="shared" si="0"/>
        <v>219.45</v>
      </c>
      <c r="I12" s="89"/>
      <c r="J12" s="120" t="s">
        <v>4</v>
      </c>
      <c r="K12" s="119">
        <v>0.17</v>
      </c>
      <c r="L12" s="89"/>
    </row>
    <row r="13" spans="1:13" ht="15.75" customHeight="1">
      <c r="B13" s="112" t="s">
        <v>4</v>
      </c>
      <c r="C13" s="490">
        <f t="shared" ref="C13:C17" si="1">C$31*$K12</f>
        <v>133.96</v>
      </c>
      <c r="D13" s="490">
        <f t="shared" si="0"/>
        <v>149.60000000000002</v>
      </c>
      <c r="E13" s="491">
        <f t="shared" si="0"/>
        <v>159.29000000000002</v>
      </c>
      <c r="F13" s="491">
        <f t="shared" si="0"/>
        <v>162.18</v>
      </c>
      <c r="G13" s="491">
        <f t="shared" si="0"/>
        <v>169.66000000000003</v>
      </c>
      <c r="H13" s="492">
        <f t="shared" si="0"/>
        <v>177.65</v>
      </c>
      <c r="I13" s="89"/>
      <c r="J13" s="120" t="s">
        <v>291</v>
      </c>
      <c r="K13" s="119">
        <v>0.1</v>
      </c>
      <c r="L13" s="89"/>
    </row>
    <row r="14" spans="1:13" ht="15.75" customHeight="1">
      <c r="B14" s="112" t="s">
        <v>291</v>
      </c>
      <c r="C14" s="490">
        <f t="shared" si="1"/>
        <v>78.800000000000011</v>
      </c>
      <c r="D14" s="490">
        <f t="shared" si="0"/>
        <v>88</v>
      </c>
      <c r="E14" s="491">
        <f t="shared" si="0"/>
        <v>93.7</v>
      </c>
      <c r="F14" s="491">
        <f t="shared" si="0"/>
        <v>95.4</v>
      </c>
      <c r="G14" s="491">
        <f t="shared" si="0"/>
        <v>99.800000000000011</v>
      </c>
      <c r="H14" s="492">
        <f t="shared" si="0"/>
        <v>104.5</v>
      </c>
      <c r="I14" s="89"/>
      <c r="J14" s="120" t="s">
        <v>292</v>
      </c>
      <c r="K14" s="119">
        <v>0.15</v>
      </c>
      <c r="L14" s="89"/>
    </row>
    <row r="15" spans="1:13" ht="15.75" customHeight="1">
      <c r="B15" s="112" t="s">
        <v>292</v>
      </c>
      <c r="C15" s="490">
        <f t="shared" si="1"/>
        <v>118.19999999999999</v>
      </c>
      <c r="D15" s="490">
        <f t="shared" si="0"/>
        <v>132</v>
      </c>
      <c r="E15" s="491">
        <f t="shared" si="0"/>
        <v>140.54999999999998</v>
      </c>
      <c r="F15" s="491">
        <f t="shared" si="0"/>
        <v>143.1</v>
      </c>
      <c r="G15" s="491">
        <f t="shared" si="0"/>
        <v>149.69999999999999</v>
      </c>
      <c r="H15" s="492">
        <f t="shared" si="0"/>
        <v>156.75</v>
      </c>
      <c r="I15" s="89"/>
      <c r="J15" s="120" t="s">
        <v>293</v>
      </c>
      <c r="K15" s="119">
        <v>0.11</v>
      </c>
      <c r="L15" s="89"/>
    </row>
    <row r="16" spans="1:13" ht="15.75" customHeight="1" thickBot="1">
      <c r="B16" s="112" t="s">
        <v>293</v>
      </c>
      <c r="C16" s="490">
        <f t="shared" si="1"/>
        <v>86.68</v>
      </c>
      <c r="D16" s="490">
        <f t="shared" si="0"/>
        <v>96.8</v>
      </c>
      <c r="E16" s="491">
        <f t="shared" si="0"/>
        <v>103.07000000000001</v>
      </c>
      <c r="F16" s="491">
        <f t="shared" si="0"/>
        <v>104.94</v>
      </c>
      <c r="G16" s="491">
        <f t="shared" si="0"/>
        <v>109.78</v>
      </c>
      <c r="H16" s="492">
        <f t="shared" si="0"/>
        <v>114.95</v>
      </c>
      <c r="I16" s="89"/>
      <c r="J16" s="117" t="s">
        <v>294</v>
      </c>
      <c r="K16" s="116">
        <v>0.13</v>
      </c>
      <c r="L16" s="89"/>
    </row>
    <row r="17" spans="2:12" ht="15.75" customHeight="1" thickBot="1">
      <c r="B17" s="111" t="s">
        <v>294</v>
      </c>
      <c r="C17" s="493">
        <f t="shared" si="1"/>
        <v>102.44</v>
      </c>
      <c r="D17" s="493">
        <f t="shared" si="0"/>
        <v>114.4</v>
      </c>
      <c r="E17" s="494">
        <f t="shared" si="0"/>
        <v>121.81</v>
      </c>
      <c r="F17" s="494">
        <f t="shared" si="0"/>
        <v>124.02000000000001</v>
      </c>
      <c r="G17" s="494">
        <f t="shared" si="0"/>
        <v>129.74</v>
      </c>
      <c r="H17" s="495">
        <f t="shared" si="0"/>
        <v>135.85</v>
      </c>
      <c r="I17" s="89"/>
      <c r="J17" s="89"/>
      <c r="K17" s="89"/>
      <c r="L17" s="89"/>
    </row>
    <row r="18" spans="2:12" ht="15.75" thickBot="1">
      <c r="I18" s="89"/>
      <c r="J18" s="89"/>
      <c r="K18" s="89"/>
      <c r="L18" s="89"/>
    </row>
    <row r="19" spans="2:12" ht="29.25" customHeight="1" thickBot="1">
      <c r="B19" s="662" t="s">
        <v>296</v>
      </c>
      <c r="C19" s="663"/>
      <c r="D19" s="663"/>
      <c r="E19" s="663"/>
      <c r="F19" s="663"/>
      <c r="G19" s="663"/>
      <c r="H19" s="664"/>
      <c r="I19" s="16"/>
      <c r="J19" s="202"/>
      <c r="K19" s="125"/>
      <c r="L19" s="125"/>
    </row>
    <row r="20" spans="2:12" ht="15">
      <c r="B20" s="115" t="s">
        <v>193</v>
      </c>
      <c r="C20" s="114">
        <v>2015</v>
      </c>
      <c r="D20" s="114">
        <v>2016</v>
      </c>
      <c r="E20" s="217">
        <v>2017</v>
      </c>
      <c r="F20" s="217">
        <v>2018</v>
      </c>
      <c r="G20" s="217">
        <v>2019</v>
      </c>
      <c r="H20" s="113">
        <v>2020</v>
      </c>
      <c r="I20" s="189"/>
      <c r="J20" s="193"/>
      <c r="K20" s="125"/>
      <c r="L20" s="125"/>
    </row>
    <row r="21" spans="2:12" ht="15.75" customHeight="1">
      <c r="B21" s="112" t="s">
        <v>3</v>
      </c>
      <c r="C21" s="490">
        <f t="shared" ref="C21:H21" si="2">C$31-C12</f>
        <v>622.52</v>
      </c>
      <c r="D21" s="490">
        <f t="shared" si="2"/>
        <v>695.2</v>
      </c>
      <c r="E21" s="491">
        <f t="shared" si="2"/>
        <v>740.23</v>
      </c>
      <c r="F21" s="491">
        <f t="shared" si="2"/>
        <v>753.66</v>
      </c>
      <c r="G21" s="491">
        <f t="shared" si="2"/>
        <v>788.42000000000007</v>
      </c>
      <c r="H21" s="492">
        <f t="shared" si="2"/>
        <v>825.55</v>
      </c>
      <c r="I21" s="16"/>
      <c r="J21" s="192"/>
      <c r="K21" s="125"/>
      <c r="L21" s="125"/>
    </row>
    <row r="22" spans="2:12" ht="15.75" customHeight="1">
      <c r="B22" s="112" t="s">
        <v>4</v>
      </c>
      <c r="C22" s="490">
        <f t="shared" ref="C22:H22" si="3">C$31-C13</f>
        <v>654.04</v>
      </c>
      <c r="D22" s="490">
        <f t="shared" si="3"/>
        <v>730.4</v>
      </c>
      <c r="E22" s="491">
        <f t="shared" si="3"/>
        <v>777.71</v>
      </c>
      <c r="F22" s="491">
        <f t="shared" si="3"/>
        <v>791.81999999999994</v>
      </c>
      <c r="G22" s="491">
        <f t="shared" si="3"/>
        <v>828.33999999999992</v>
      </c>
      <c r="H22" s="492">
        <f t="shared" si="3"/>
        <v>867.35</v>
      </c>
      <c r="I22" s="203"/>
      <c r="J22" s="191"/>
      <c r="K22" s="125"/>
      <c r="L22" s="125"/>
    </row>
    <row r="23" spans="2:12" ht="15.75" customHeight="1">
      <c r="B23" s="112" t="s">
        <v>291</v>
      </c>
      <c r="C23" s="490">
        <f t="shared" ref="C23:H23" si="4">C$31-C14</f>
        <v>709.2</v>
      </c>
      <c r="D23" s="490">
        <f t="shared" si="4"/>
        <v>792</v>
      </c>
      <c r="E23" s="491">
        <f t="shared" si="4"/>
        <v>843.3</v>
      </c>
      <c r="F23" s="491">
        <f t="shared" si="4"/>
        <v>858.6</v>
      </c>
      <c r="G23" s="491">
        <f t="shared" si="4"/>
        <v>898.2</v>
      </c>
      <c r="H23" s="492">
        <f t="shared" si="4"/>
        <v>940.5</v>
      </c>
      <c r="I23" s="203"/>
      <c r="J23" s="191"/>
      <c r="K23" s="125"/>
      <c r="L23" s="125"/>
    </row>
    <row r="24" spans="2:12" ht="15.75" customHeight="1">
      <c r="B24" s="112" t="s">
        <v>292</v>
      </c>
      <c r="C24" s="490">
        <f t="shared" ref="C24:H24" si="5">C$31-C15</f>
        <v>669.8</v>
      </c>
      <c r="D24" s="490">
        <f t="shared" si="5"/>
        <v>748</v>
      </c>
      <c r="E24" s="491">
        <f t="shared" si="5"/>
        <v>796.45</v>
      </c>
      <c r="F24" s="491">
        <f t="shared" si="5"/>
        <v>810.9</v>
      </c>
      <c r="G24" s="491">
        <f t="shared" si="5"/>
        <v>848.3</v>
      </c>
      <c r="H24" s="492">
        <f t="shared" si="5"/>
        <v>888.25</v>
      </c>
      <c r="I24" s="190"/>
      <c r="J24" s="204"/>
      <c r="K24" s="125"/>
      <c r="L24" s="125"/>
    </row>
    <row r="25" spans="2:12" ht="15.75" customHeight="1">
      <c r="B25" s="112" t="s">
        <v>293</v>
      </c>
      <c r="C25" s="490">
        <f t="shared" ref="C25:H25" si="6">C$31-C16</f>
        <v>701.31999999999994</v>
      </c>
      <c r="D25" s="490">
        <f t="shared" si="6"/>
        <v>783.2</v>
      </c>
      <c r="E25" s="491">
        <f t="shared" si="6"/>
        <v>833.93</v>
      </c>
      <c r="F25" s="491">
        <f t="shared" si="6"/>
        <v>849.06</v>
      </c>
      <c r="G25" s="491">
        <f t="shared" si="6"/>
        <v>888.22</v>
      </c>
      <c r="H25" s="492">
        <f t="shared" si="6"/>
        <v>930.05</v>
      </c>
      <c r="I25" s="205"/>
      <c r="J25" s="191"/>
      <c r="K25" s="125"/>
      <c r="L25" s="125"/>
    </row>
    <row r="26" spans="2:12" ht="15.75" customHeight="1" thickBot="1">
      <c r="B26" s="111" t="s">
        <v>294</v>
      </c>
      <c r="C26" s="493">
        <f t="shared" ref="C26:H26" si="7">C$31-C17</f>
        <v>685.56</v>
      </c>
      <c r="D26" s="493">
        <f t="shared" si="7"/>
        <v>765.6</v>
      </c>
      <c r="E26" s="494">
        <f t="shared" si="7"/>
        <v>815.19</v>
      </c>
      <c r="F26" s="494">
        <f t="shared" si="7"/>
        <v>829.98</v>
      </c>
      <c r="G26" s="494">
        <f t="shared" si="7"/>
        <v>868.26</v>
      </c>
      <c r="H26" s="495">
        <f t="shared" si="7"/>
        <v>909.15</v>
      </c>
      <c r="I26" s="16"/>
      <c r="J26" s="192"/>
      <c r="K26" s="125"/>
      <c r="L26" s="125"/>
    </row>
    <row r="27" spans="2:12" ht="15">
      <c r="B27" s="196"/>
      <c r="C27" s="197"/>
      <c r="D27" s="197"/>
      <c r="E27" s="197"/>
      <c r="F27" s="197"/>
      <c r="G27" s="197"/>
      <c r="H27" s="198"/>
      <c r="I27" s="16"/>
      <c r="J27" s="193"/>
      <c r="K27" s="125"/>
      <c r="L27" s="125"/>
    </row>
    <row r="28" spans="2:12" ht="15.75" thickBot="1">
      <c r="B28" s="16"/>
      <c r="C28" s="16"/>
      <c r="D28" s="125"/>
      <c r="E28" s="125"/>
      <c r="F28" s="125"/>
      <c r="G28" s="125"/>
      <c r="H28" s="65"/>
      <c r="I28" s="16"/>
      <c r="J28" s="193"/>
      <c r="K28" s="125"/>
      <c r="L28" s="125"/>
    </row>
    <row r="29" spans="2:12" ht="15.75" thickBot="1">
      <c r="B29" s="662" t="s">
        <v>195</v>
      </c>
      <c r="C29" s="663"/>
      <c r="D29" s="663"/>
      <c r="E29" s="663"/>
      <c r="F29" s="663"/>
      <c r="G29" s="663"/>
      <c r="H29" s="664"/>
      <c r="I29" s="206"/>
      <c r="J29" s="194"/>
      <c r="K29" s="125"/>
      <c r="L29" s="125"/>
    </row>
    <row r="30" spans="2:12" ht="15">
      <c r="B30" s="115" t="s">
        <v>150</v>
      </c>
      <c r="C30" s="114">
        <v>2015</v>
      </c>
      <c r="D30" s="114">
        <v>2016</v>
      </c>
      <c r="E30" s="217">
        <v>2017</v>
      </c>
      <c r="F30" s="217">
        <v>2018</v>
      </c>
      <c r="G30" s="217">
        <v>2019</v>
      </c>
      <c r="H30" s="113">
        <v>2020</v>
      </c>
      <c r="I30" s="207"/>
      <c r="J30" s="195"/>
      <c r="K30" s="125"/>
      <c r="L30" s="125"/>
    </row>
    <row r="31" spans="2:12" ht="15.75" thickBot="1">
      <c r="B31" s="118" t="s">
        <v>194</v>
      </c>
      <c r="C31" s="218">
        <v>788</v>
      </c>
      <c r="D31" s="218">
        <v>880</v>
      </c>
      <c r="E31" s="219">
        <v>937</v>
      </c>
      <c r="F31" s="219">
        <v>954</v>
      </c>
      <c r="G31" s="219">
        <v>998</v>
      </c>
      <c r="H31" s="220">
        <v>1045</v>
      </c>
      <c r="I31" s="207"/>
      <c r="J31" s="194"/>
      <c r="K31" s="125"/>
      <c r="L31" s="125"/>
    </row>
    <row r="32" spans="2:12" ht="15">
      <c r="B32" s="16"/>
      <c r="C32" s="16"/>
      <c r="D32" s="189"/>
      <c r="E32" s="189"/>
      <c r="F32" s="189"/>
      <c r="G32" s="189"/>
      <c r="H32" s="168"/>
      <c r="I32" s="16"/>
      <c r="J32" s="199"/>
      <c r="K32" s="125"/>
      <c r="L32" s="125"/>
    </row>
    <row r="33" spans="2:12" ht="15">
      <c r="B33" s="189"/>
      <c r="C33" s="209"/>
      <c r="D33" s="210"/>
      <c r="E33" s="210"/>
      <c r="F33" s="210"/>
      <c r="G33" s="210"/>
      <c r="H33" s="211"/>
      <c r="I33" s="189"/>
      <c r="J33" s="200"/>
      <c r="K33" s="125"/>
      <c r="L33" s="125"/>
    </row>
    <row r="34" spans="2:12" ht="21">
      <c r="B34" s="189"/>
      <c r="C34" s="213"/>
      <c r="D34" s="213"/>
      <c r="E34" s="213"/>
      <c r="F34" s="213"/>
      <c r="G34" s="213"/>
      <c r="H34" s="214"/>
      <c r="I34" s="16"/>
      <c r="J34" s="201"/>
      <c r="K34" s="125"/>
      <c r="L34" s="125"/>
    </row>
    <row r="35" spans="2:12" ht="15">
      <c r="B35" s="16"/>
      <c r="C35" s="210"/>
      <c r="D35" s="210"/>
      <c r="E35" s="210"/>
      <c r="F35" s="210"/>
      <c r="G35" s="210"/>
      <c r="H35" s="209"/>
      <c r="I35" s="16"/>
      <c r="J35" s="193"/>
      <c r="K35" s="125"/>
      <c r="L35" s="125"/>
    </row>
    <row r="36" spans="2:12" ht="15">
      <c r="I36" s="16"/>
      <c r="J36" s="200"/>
      <c r="K36" s="125"/>
      <c r="L36" s="125"/>
    </row>
    <row r="37" spans="2:12" ht="15">
      <c r="I37" s="189"/>
      <c r="J37" s="208"/>
      <c r="K37" s="125"/>
      <c r="L37" s="125"/>
    </row>
    <row r="38" spans="2:12" ht="15">
      <c r="I38" s="16"/>
      <c r="J38" s="212"/>
      <c r="K38" s="125"/>
      <c r="L38" s="125"/>
    </row>
    <row r="39" spans="2:12" ht="21">
      <c r="I39" s="215"/>
      <c r="J39" s="216"/>
      <c r="K39" s="125"/>
      <c r="L39" s="125"/>
    </row>
    <row r="40" spans="2:12" ht="15">
      <c r="I40" s="16"/>
      <c r="J40" s="212"/>
      <c r="K40" s="125"/>
      <c r="L40" s="125"/>
    </row>
    <row r="41" spans="2:12" ht="15"/>
    <row r="42" spans="2:12" ht="15"/>
    <row r="43" spans="2:12" ht="15"/>
    <row r="44" spans="2:12" ht="15" hidden="1" customHeight="1"/>
  </sheetData>
  <mergeCells count="3">
    <mergeCell ref="B29:H29"/>
    <mergeCell ref="B10:H10"/>
    <mergeCell ref="B19:H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2"/>
  <sheetViews>
    <sheetView showGridLines="0" workbookViewId="0"/>
  </sheetViews>
  <sheetFormatPr defaultColWidth="0" defaultRowHeight="15" customHeight="1" zeroHeight="1"/>
  <cols>
    <col min="1" max="1" width="9.140625" customWidth="1"/>
    <col min="2" max="2" width="23" bestFit="1" customWidth="1"/>
    <col min="3" max="3" width="12.140625" bestFit="1" customWidth="1"/>
    <col min="4" max="4" width="13.28515625" bestFit="1" customWidth="1"/>
    <col min="5" max="5" width="12.140625" bestFit="1" customWidth="1"/>
    <col min="6" max="6" width="13.28515625" bestFit="1" customWidth="1"/>
    <col min="7" max="7" width="12.140625" bestFit="1" customWidth="1"/>
    <col min="8" max="8" width="13.28515625" bestFit="1" customWidth="1"/>
    <col min="9" max="9" width="2.28515625" customWidth="1"/>
    <col min="10" max="10" width="18.5703125" bestFit="1" customWidth="1"/>
    <col min="11" max="11" width="11.85546875" bestFit="1" customWidth="1"/>
    <col min="12" max="23" width="8.7109375" customWidth="1"/>
    <col min="24" max="25" width="16.28515625" customWidth="1"/>
    <col min="26" max="26" width="31.42578125" customWidth="1"/>
    <col min="27" max="28" width="16.7109375" customWidth="1"/>
    <col min="29" max="29" width="18.5703125" customWidth="1"/>
    <col min="30" max="30" width="3" customWidth="1"/>
    <col min="31" max="33" width="9.140625" customWidth="1"/>
    <col min="34" max="34" width="3" customWidth="1"/>
    <col min="35" max="36" width="0" hidden="1" customWidth="1"/>
    <col min="37" max="16384" width="9.140625" hidden="1"/>
  </cols>
  <sheetData>
    <row r="1" spans="2:33"/>
    <row r="2" spans="2:33"/>
    <row r="3" spans="2:33"/>
    <row r="4" spans="2:33"/>
    <row r="5" spans="2:33"/>
    <row r="6" spans="2:33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2:33" ht="18.75">
      <c r="B7" s="665" t="s">
        <v>237</v>
      </c>
      <c r="C7" s="665"/>
      <c r="D7" s="665"/>
      <c r="E7" s="665"/>
      <c r="F7" s="665"/>
      <c r="G7" s="665"/>
      <c r="H7" s="665"/>
      <c r="J7" s="666" t="s">
        <v>236</v>
      </c>
      <c r="K7" s="667"/>
      <c r="L7" s="16"/>
      <c r="X7" s="82"/>
      <c r="Y7" s="82"/>
      <c r="Z7" s="83"/>
      <c r="AA7" s="42"/>
      <c r="AB7" s="42"/>
      <c r="AC7" s="42"/>
      <c r="AD7" s="32"/>
      <c r="AE7" s="32"/>
      <c r="AF7" s="32"/>
      <c r="AG7" s="32"/>
    </row>
    <row r="8" spans="2:33" ht="15.75">
      <c r="B8" s="501" t="s">
        <v>235</v>
      </c>
      <c r="C8" s="668" t="s">
        <v>234</v>
      </c>
      <c r="D8" s="668"/>
      <c r="E8" s="668" t="s">
        <v>233</v>
      </c>
      <c r="F8" s="668"/>
      <c r="G8" s="668" t="s">
        <v>232</v>
      </c>
      <c r="H8" s="668"/>
      <c r="J8" s="668" t="s">
        <v>231</v>
      </c>
      <c r="K8" s="668"/>
      <c r="L8" s="16"/>
      <c r="X8" s="84"/>
      <c r="Y8" s="84"/>
      <c r="Z8" s="63"/>
      <c r="AA8" s="42"/>
      <c r="AB8" s="42"/>
      <c r="AC8" s="42"/>
      <c r="AD8" s="32"/>
      <c r="AE8" s="32"/>
      <c r="AF8" s="32"/>
      <c r="AG8" s="32"/>
    </row>
    <row r="9" spans="2:33" ht="15.75">
      <c r="B9" s="502" t="s">
        <v>230</v>
      </c>
      <c r="C9" s="503" t="s">
        <v>222</v>
      </c>
      <c r="D9" s="503" t="s">
        <v>229</v>
      </c>
      <c r="E9" s="503" t="s">
        <v>222</v>
      </c>
      <c r="F9" s="503" t="s">
        <v>229</v>
      </c>
      <c r="G9" s="503" t="s">
        <v>222</v>
      </c>
      <c r="H9" s="503" t="s">
        <v>229</v>
      </c>
      <c r="J9" s="673" t="s">
        <v>228</v>
      </c>
      <c r="K9" s="675">
        <v>0.03</v>
      </c>
      <c r="L9" s="16"/>
      <c r="X9" s="84"/>
      <c r="Y9" s="84"/>
      <c r="Z9" s="63"/>
      <c r="AA9" s="42"/>
      <c r="AB9" s="42"/>
      <c r="AC9" s="42"/>
      <c r="AD9" s="32"/>
      <c r="AE9" s="32"/>
      <c r="AF9" s="32"/>
      <c r="AG9" s="32"/>
    </row>
    <row r="10" spans="2:33">
      <c r="B10" s="498" t="s">
        <v>227</v>
      </c>
      <c r="C10" s="499">
        <v>5450</v>
      </c>
      <c r="D10" s="499">
        <v>7055</v>
      </c>
      <c r="E10" s="499">
        <v>4980</v>
      </c>
      <c r="F10" s="499">
        <v>4900</v>
      </c>
      <c r="G10" s="499">
        <v>5000</v>
      </c>
      <c r="H10" s="499">
        <v>5000</v>
      </c>
      <c r="J10" s="674"/>
      <c r="K10" s="676"/>
      <c r="L10" s="16"/>
      <c r="X10" s="42"/>
      <c r="Y10" s="42"/>
      <c r="Z10" s="42"/>
      <c r="AA10" s="42"/>
      <c r="AB10" s="42"/>
      <c r="AC10" s="42"/>
      <c r="AD10" s="32"/>
      <c r="AE10" s="32"/>
      <c r="AF10" s="32"/>
      <c r="AG10" s="32"/>
    </row>
    <row r="11" spans="2:33">
      <c r="B11" s="498" t="s">
        <v>226</v>
      </c>
      <c r="C11" s="499">
        <v>300</v>
      </c>
      <c r="D11" s="499">
        <v>150</v>
      </c>
      <c r="E11" s="499">
        <v>300</v>
      </c>
      <c r="F11" s="499">
        <v>450</v>
      </c>
      <c r="G11" s="499">
        <v>300</v>
      </c>
      <c r="H11" s="499">
        <v>225</v>
      </c>
      <c r="L11" s="16"/>
      <c r="X11" s="42"/>
      <c r="Y11" s="42"/>
      <c r="Z11" s="42"/>
      <c r="AA11" s="42"/>
      <c r="AB11" s="42"/>
      <c r="AC11" s="42"/>
      <c r="AD11" s="32"/>
      <c r="AE11" s="32"/>
      <c r="AF11" s="32"/>
      <c r="AG11" s="32"/>
    </row>
    <row r="12" spans="2:33" ht="18.75">
      <c r="B12" s="498" t="s">
        <v>199</v>
      </c>
      <c r="C12" s="499">
        <v>50</v>
      </c>
      <c r="D12" s="499">
        <v>50</v>
      </c>
      <c r="E12" s="499">
        <v>50</v>
      </c>
      <c r="F12" s="499">
        <v>0</v>
      </c>
      <c r="G12" s="499">
        <v>50</v>
      </c>
      <c r="H12" s="499">
        <v>150</v>
      </c>
      <c r="J12" s="668" t="s">
        <v>225</v>
      </c>
      <c r="K12" s="668"/>
      <c r="L12" s="16"/>
      <c r="X12" s="82"/>
      <c r="Y12" s="82"/>
      <c r="Z12" s="83"/>
      <c r="AA12" s="83"/>
      <c r="AB12" s="83"/>
      <c r="AC12" s="83"/>
      <c r="AD12" s="32"/>
      <c r="AE12" s="32"/>
      <c r="AF12" s="32"/>
      <c r="AG12" s="32"/>
    </row>
    <row r="13" spans="2:33" ht="15.75">
      <c r="B13" s="496" t="s">
        <v>224</v>
      </c>
      <c r="C13" s="497">
        <f>SUM(C10:C12)</f>
        <v>5800</v>
      </c>
      <c r="D13" s="497">
        <f>SUM(D10:D12)</f>
        <v>7255</v>
      </c>
      <c r="E13" s="497">
        <f t="shared" ref="E13:H13" si="0">SUM(E10:E12)</f>
        <v>5330</v>
      </c>
      <c r="F13" s="497">
        <f t="shared" si="0"/>
        <v>5350</v>
      </c>
      <c r="G13" s="497">
        <f>SUM(G10:G12)</f>
        <v>5350</v>
      </c>
      <c r="H13" s="497">
        <f t="shared" si="0"/>
        <v>5375</v>
      </c>
      <c r="J13" s="669">
        <f>SUM(D13,F13,H13)</f>
        <v>17980</v>
      </c>
      <c r="K13" s="670"/>
      <c r="L13" s="16"/>
      <c r="X13" s="85"/>
      <c r="Y13" s="85"/>
      <c r="Z13" s="85"/>
      <c r="AA13" s="85"/>
      <c r="AB13" s="85"/>
      <c r="AC13" s="85"/>
      <c r="AD13" s="32"/>
      <c r="AE13" s="32"/>
      <c r="AF13" s="32"/>
      <c r="AG13" s="32"/>
    </row>
    <row r="14" spans="2:33" ht="15.75">
      <c r="B14" s="502" t="s">
        <v>223</v>
      </c>
      <c r="C14" s="504" t="s">
        <v>222</v>
      </c>
      <c r="D14" s="504" t="s">
        <v>221</v>
      </c>
      <c r="E14" s="504" t="s">
        <v>222</v>
      </c>
      <c r="F14" s="504" t="s">
        <v>221</v>
      </c>
      <c r="G14" s="504" t="s">
        <v>222</v>
      </c>
      <c r="H14" s="504" t="s">
        <v>221</v>
      </c>
      <c r="J14" s="671"/>
      <c r="K14" s="672"/>
      <c r="L14" s="16"/>
      <c r="X14" s="33"/>
      <c r="Y14" s="33"/>
      <c r="Z14" s="33"/>
      <c r="AA14" s="86"/>
      <c r="AB14" s="86"/>
      <c r="AC14" s="33"/>
      <c r="AD14" s="32"/>
      <c r="AE14" s="32"/>
      <c r="AF14" s="32"/>
      <c r="AG14" s="32"/>
    </row>
    <row r="15" spans="2:33">
      <c r="B15" s="496" t="s">
        <v>220</v>
      </c>
      <c r="C15" s="497">
        <f>SUM(C16:C23)</f>
        <v>2241</v>
      </c>
      <c r="D15" s="497">
        <f t="shared" ref="D15:H15" si="1">SUM(D16:D23)</f>
        <v>2283.65</v>
      </c>
      <c r="E15" s="497">
        <f t="shared" si="1"/>
        <v>2363</v>
      </c>
      <c r="F15" s="497">
        <f t="shared" si="1"/>
        <v>2424.35</v>
      </c>
      <c r="G15" s="497">
        <f t="shared" si="1"/>
        <v>2264.5</v>
      </c>
      <c r="H15" s="497">
        <f t="shared" si="1"/>
        <v>2263.8000000000002</v>
      </c>
      <c r="L15" s="16"/>
      <c r="X15" s="42"/>
      <c r="Y15" s="42"/>
      <c r="Z15" s="42"/>
      <c r="AA15" s="42"/>
      <c r="AB15" s="42"/>
      <c r="AC15" s="42"/>
      <c r="AD15" s="32"/>
      <c r="AE15" s="32"/>
      <c r="AF15" s="32"/>
      <c r="AG15" s="32"/>
    </row>
    <row r="16" spans="2:33">
      <c r="B16" s="500" t="s">
        <v>219</v>
      </c>
      <c r="C16" s="499">
        <v>1500</v>
      </c>
      <c r="D16" s="499">
        <v>1500</v>
      </c>
      <c r="E16" s="499">
        <v>1500</v>
      </c>
      <c r="F16" s="499">
        <v>1500</v>
      </c>
      <c r="G16" s="499">
        <v>1500</v>
      </c>
      <c r="H16" s="499">
        <v>1500</v>
      </c>
      <c r="J16" s="668" t="s">
        <v>218</v>
      </c>
      <c r="K16" s="668"/>
      <c r="L16" s="16"/>
      <c r="X16" s="42"/>
      <c r="Y16" s="42"/>
      <c r="Z16" s="42"/>
      <c r="AA16" s="42"/>
      <c r="AB16" s="42"/>
      <c r="AC16" s="42"/>
      <c r="AD16" s="32"/>
      <c r="AE16" s="32"/>
      <c r="AF16" s="32"/>
      <c r="AG16" s="32"/>
    </row>
    <row r="17" spans="2:33">
      <c r="B17" s="500" t="s">
        <v>217</v>
      </c>
      <c r="C17" s="499">
        <v>350</v>
      </c>
      <c r="D17" s="499">
        <v>350</v>
      </c>
      <c r="E17" s="499">
        <v>350</v>
      </c>
      <c r="F17" s="499">
        <v>400</v>
      </c>
      <c r="G17" s="499">
        <v>400</v>
      </c>
      <c r="H17" s="499">
        <v>400</v>
      </c>
      <c r="J17" s="669">
        <f>SUM(D34,F34,H34)</f>
        <v>15845.8</v>
      </c>
      <c r="K17" s="670"/>
      <c r="L17" s="16"/>
      <c r="X17" s="42"/>
      <c r="Y17" s="42"/>
      <c r="Z17" s="42"/>
      <c r="AA17" s="42"/>
      <c r="AB17" s="42"/>
      <c r="AC17" s="42"/>
      <c r="AD17" s="32"/>
      <c r="AE17" s="32"/>
      <c r="AF17" s="32"/>
      <c r="AG17" s="32"/>
    </row>
    <row r="18" spans="2:33">
      <c r="B18" s="500" t="s">
        <v>216</v>
      </c>
      <c r="C18" s="499">
        <v>50</v>
      </c>
      <c r="D18" s="499">
        <v>50</v>
      </c>
      <c r="E18" s="499">
        <v>50</v>
      </c>
      <c r="F18" s="499">
        <f>$E$18+($E$18*$K$9)</f>
        <v>51.5</v>
      </c>
      <c r="G18" s="499">
        <f t="shared" ref="G18:H18" si="2">$E$18+($E$18*$K$9)</f>
        <v>51.5</v>
      </c>
      <c r="H18" s="499">
        <f t="shared" si="2"/>
        <v>51.5</v>
      </c>
      <c r="J18" s="671"/>
      <c r="K18" s="672"/>
      <c r="L18" s="16"/>
      <c r="X18" s="42"/>
      <c r="Y18" s="42"/>
      <c r="Z18" s="42"/>
      <c r="AA18" s="42"/>
      <c r="AB18" s="42"/>
      <c r="AC18" s="42"/>
      <c r="AD18" s="32"/>
      <c r="AE18" s="32"/>
      <c r="AF18" s="32"/>
      <c r="AG18" s="32"/>
    </row>
    <row r="19" spans="2:33">
      <c r="B19" s="500" t="s">
        <v>215</v>
      </c>
      <c r="C19" s="499">
        <v>147</v>
      </c>
      <c r="D19" s="499">
        <v>139.65</v>
      </c>
      <c r="E19" s="499">
        <v>119</v>
      </c>
      <c r="F19" s="499">
        <v>120.85</v>
      </c>
      <c r="G19" s="499">
        <v>119</v>
      </c>
      <c r="H19" s="499">
        <v>105.3</v>
      </c>
      <c r="L19" s="16"/>
      <c r="X19" s="42"/>
      <c r="Y19" s="42"/>
      <c r="Z19" s="42"/>
      <c r="AA19" s="42"/>
      <c r="AB19" s="42"/>
      <c r="AC19" s="42"/>
      <c r="AD19" s="32"/>
      <c r="AE19" s="32"/>
      <c r="AF19" s="32"/>
      <c r="AG19" s="32"/>
    </row>
    <row r="20" spans="2:33">
      <c r="B20" s="500" t="s">
        <v>214</v>
      </c>
      <c r="C20" s="499">
        <v>60</v>
      </c>
      <c r="D20" s="499">
        <v>60</v>
      </c>
      <c r="E20" s="499">
        <v>60</v>
      </c>
      <c r="F20" s="499">
        <v>57</v>
      </c>
      <c r="G20" s="499">
        <v>60</v>
      </c>
      <c r="H20" s="499">
        <v>62</v>
      </c>
      <c r="J20" s="668" t="s">
        <v>213</v>
      </c>
      <c r="K20" s="668"/>
      <c r="L20" s="16"/>
      <c r="X20" s="42"/>
      <c r="Y20" s="42"/>
      <c r="Z20" s="42"/>
      <c r="AA20" s="42"/>
      <c r="AB20" s="42"/>
      <c r="AC20" s="42"/>
      <c r="AD20" s="32"/>
      <c r="AE20" s="32"/>
      <c r="AF20" s="32"/>
      <c r="AG20" s="32"/>
    </row>
    <row r="21" spans="2:33">
      <c r="B21" s="500" t="s">
        <v>212</v>
      </c>
      <c r="C21" s="499">
        <v>35</v>
      </c>
      <c r="D21" s="499">
        <v>50</v>
      </c>
      <c r="E21" s="499">
        <v>35</v>
      </c>
      <c r="F21" s="499">
        <v>45</v>
      </c>
      <c r="G21" s="499">
        <v>35</v>
      </c>
      <c r="H21" s="499">
        <v>46</v>
      </c>
      <c r="J21" s="669">
        <f>SUM(D35,F35,H35)</f>
        <v>2134.1999999999998</v>
      </c>
      <c r="K21" s="670"/>
      <c r="L21" s="16"/>
      <c r="X21" s="42"/>
      <c r="Y21" s="42"/>
      <c r="Z21" s="42"/>
      <c r="AA21" s="42"/>
      <c r="AB21" s="42"/>
      <c r="AC21" s="42"/>
      <c r="AD21" s="32"/>
      <c r="AE21" s="32"/>
      <c r="AF21" s="32"/>
      <c r="AG21" s="32"/>
    </row>
    <row r="22" spans="2:33">
      <c r="B22" s="500" t="s">
        <v>211</v>
      </c>
      <c r="C22" s="499">
        <v>99</v>
      </c>
      <c r="D22" s="499">
        <v>99</v>
      </c>
      <c r="E22" s="499">
        <v>99</v>
      </c>
      <c r="F22" s="499">
        <v>110</v>
      </c>
      <c r="G22" s="499">
        <v>99</v>
      </c>
      <c r="H22" s="499">
        <v>99</v>
      </c>
      <c r="J22" s="671"/>
      <c r="K22" s="672"/>
      <c r="L22" s="16"/>
      <c r="X22" s="42"/>
      <c r="Y22" s="42"/>
      <c r="Z22" s="42"/>
      <c r="AA22" s="42"/>
      <c r="AB22" s="42"/>
      <c r="AC22" s="42"/>
      <c r="AD22" s="32"/>
      <c r="AE22" s="32"/>
      <c r="AF22" s="32"/>
      <c r="AG22" s="32"/>
    </row>
    <row r="23" spans="2:33">
      <c r="B23" s="500" t="s">
        <v>210</v>
      </c>
      <c r="C23" s="499">
        <v>0</v>
      </c>
      <c r="D23" s="499">
        <v>35</v>
      </c>
      <c r="E23" s="499">
        <v>150</v>
      </c>
      <c r="F23" s="499">
        <v>140</v>
      </c>
      <c r="G23" s="499">
        <v>0</v>
      </c>
      <c r="H23" s="499">
        <v>0</v>
      </c>
      <c r="L23" s="16"/>
      <c r="X23" s="42"/>
      <c r="Y23" s="42"/>
      <c r="Z23" s="42"/>
      <c r="AA23" s="42"/>
      <c r="AB23" s="42"/>
      <c r="AC23" s="42"/>
      <c r="AD23" s="32"/>
      <c r="AE23" s="32"/>
      <c r="AF23" s="32"/>
      <c r="AG23" s="32"/>
    </row>
    <row r="24" spans="2:33">
      <c r="B24" s="496" t="s">
        <v>209</v>
      </c>
      <c r="C24" s="497">
        <f>SUM(C25:C28)</f>
        <v>550</v>
      </c>
      <c r="D24" s="497">
        <f t="shared" ref="D24:H24" si="3">SUM(D25:D28)</f>
        <v>1340</v>
      </c>
      <c r="E24" s="497">
        <f t="shared" si="3"/>
        <v>550</v>
      </c>
      <c r="F24" s="497">
        <f t="shared" si="3"/>
        <v>1295</v>
      </c>
      <c r="G24" s="497">
        <f t="shared" si="3"/>
        <v>615</v>
      </c>
      <c r="H24" s="497">
        <f t="shared" si="3"/>
        <v>1134</v>
      </c>
      <c r="J24" s="668" t="s">
        <v>208</v>
      </c>
      <c r="K24" s="668"/>
      <c r="L24" s="16"/>
      <c r="X24" s="42"/>
      <c r="Y24" s="42"/>
      <c r="Z24" s="42"/>
      <c r="AA24" s="42"/>
      <c r="AB24" s="42"/>
      <c r="AC24" s="42"/>
      <c r="AD24" s="32"/>
      <c r="AE24" s="32"/>
      <c r="AF24" s="32"/>
      <c r="AG24" s="32"/>
    </row>
    <row r="25" spans="2:33">
      <c r="B25" s="500" t="s">
        <v>207</v>
      </c>
      <c r="C25" s="499">
        <v>400</v>
      </c>
      <c r="D25" s="499">
        <v>500</v>
      </c>
      <c r="E25" s="499">
        <v>400</v>
      </c>
      <c r="F25" s="499">
        <v>465</v>
      </c>
      <c r="G25" s="499">
        <v>465</v>
      </c>
      <c r="H25" s="499">
        <v>450</v>
      </c>
      <c r="J25" s="673" t="s">
        <v>206</v>
      </c>
      <c r="K25" s="508">
        <v>0.7</v>
      </c>
      <c r="L25" s="16"/>
      <c r="X25" s="42"/>
      <c r="Y25" s="42"/>
      <c r="Z25" s="42"/>
      <c r="AA25" s="42"/>
      <c r="AB25" s="42"/>
      <c r="AC25" s="42"/>
      <c r="AD25" s="32"/>
      <c r="AE25" s="32"/>
      <c r="AF25" s="32"/>
      <c r="AG25" s="32"/>
    </row>
    <row r="26" spans="2:33">
      <c r="B26" s="500" t="s">
        <v>205</v>
      </c>
      <c r="C26" s="499">
        <v>150</v>
      </c>
      <c r="D26" s="499">
        <v>140</v>
      </c>
      <c r="E26" s="499">
        <v>150</v>
      </c>
      <c r="F26" s="499">
        <v>130</v>
      </c>
      <c r="G26" s="499">
        <v>150</v>
      </c>
      <c r="H26" s="499">
        <v>139</v>
      </c>
      <c r="J26" s="674"/>
      <c r="K26" s="509">
        <f>J21*K25</f>
        <v>1493.9399999999998</v>
      </c>
      <c r="L26" s="16"/>
      <c r="X26" s="42"/>
      <c r="Y26" s="42"/>
      <c r="Z26" s="42"/>
      <c r="AA26" s="42"/>
      <c r="AB26" s="42"/>
      <c r="AC26" s="42"/>
      <c r="AD26" s="32"/>
      <c r="AE26" s="32"/>
      <c r="AF26" s="32"/>
      <c r="AG26" s="32"/>
    </row>
    <row r="27" spans="2:33">
      <c r="B27" s="500" t="s">
        <v>204</v>
      </c>
      <c r="C27" s="499">
        <v>0</v>
      </c>
      <c r="D27" s="499">
        <v>600</v>
      </c>
      <c r="E27" s="499">
        <v>0</v>
      </c>
      <c r="F27" s="499">
        <v>500</v>
      </c>
      <c r="G27" s="499">
        <v>0</v>
      </c>
      <c r="H27" s="499">
        <v>450</v>
      </c>
      <c r="L27" s="16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2:33">
      <c r="B28" s="500" t="s">
        <v>199</v>
      </c>
      <c r="C28" s="499">
        <v>0</v>
      </c>
      <c r="D28" s="499">
        <v>100</v>
      </c>
      <c r="E28" s="499">
        <v>0</v>
      </c>
      <c r="F28" s="499">
        <v>200</v>
      </c>
      <c r="G28" s="499">
        <v>0</v>
      </c>
      <c r="H28" s="499">
        <v>95</v>
      </c>
      <c r="L28" s="16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2:33">
      <c r="B29" s="496" t="s">
        <v>203</v>
      </c>
      <c r="C29" s="497">
        <f>SUM(C30:C33)</f>
        <v>2000</v>
      </c>
      <c r="D29" s="497">
        <f t="shared" ref="D29:H29" si="4">SUM(D30:D33)</f>
        <v>3450</v>
      </c>
      <c r="E29" s="497">
        <f t="shared" si="4"/>
        <v>500</v>
      </c>
      <c r="F29" s="497">
        <f t="shared" si="4"/>
        <v>970</v>
      </c>
      <c r="G29" s="497">
        <f t="shared" si="4"/>
        <v>500</v>
      </c>
      <c r="H29" s="497">
        <f t="shared" si="4"/>
        <v>685</v>
      </c>
      <c r="L29" s="16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2:33">
      <c r="B30" s="500" t="s">
        <v>202</v>
      </c>
      <c r="C30" s="499">
        <v>150</v>
      </c>
      <c r="D30" s="499">
        <v>500</v>
      </c>
      <c r="E30" s="499">
        <v>150</v>
      </c>
      <c r="F30" s="499">
        <v>200</v>
      </c>
      <c r="G30" s="499">
        <v>150</v>
      </c>
      <c r="H30" s="499">
        <v>300</v>
      </c>
      <c r="L30" s="16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2:33">
      <c r="B31" s="500" t="s">
        <v>201</v>
      </c>
      <c r="C31" s="499">
        <v>1500</v>
      </c>
      <c r="D31" s="499">
        <v>2500</v>
      </c>
      <c r="E31" s="499">
        <v>0</v>
      </c>
      <c r="F31" s="499">
        <v>350</v>
      </c>
      <c r="G31" s="499">
        <v>0</v>
      </c>
      <c r="H31" s="499">
        <v>0</v>
      </c>
      <c r="L31" s="16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2:33">
      <c r="B32" s="500" t="s">
        <v>200</v>
      </c>
      <c r="C32" s="499">
        <v>350</v>
      </c>
      <c r="D32" s="499">
        <v>400</v>
      </c>
      <c r="E32" s="499">
        <v>350</v>
      </c>
      <c r="F32" s="499">
        <v>350</v>
      </c>
      <c r="G32" s="499">
        <v>350</v>
      </c>
      <c r="H32" s="499">
        <v>350</v>
      </c>
      <c r="L32" s="16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2:33">
      <c r="B33" s="500" t="s">
        <v>199</v>
      </c>
      <c r="C33" s="499">
        <v>0</v>
      </c>
      <c r="D33" s="499">
        <v>50</v>
      </c>
      <c r="E33" s="499">
        <v>0</v>
      </c>
      <c r="F33" s="499">
        <v>70</v>
      </c>
      <c r="G33" s="499">
        <v>0</v>
      </c>
      <c r="H33" s="499">
        <v>35</v>
      </c>
      <c r="L33" s="16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2:33">
      <c r="B34" s="502" t="s">
        <v>198</v>
      </c>
      <c r="C34" s="505">
        <f>SUM(C15,C24,C29)</f>
        <v>4791</v>
      </c>
      <c r="D34" s="505">
        <f t="shared" ref="D34:H34" si="5">SUM(D15,D24,D29)</f>
        <v>7073.65</v>
      </c>
      <c r="E34" s="505">
        <f>SUM(E15,E24,E29)</f>
        <v>3413</v>
      </c>
      <c r="F34" s="505">
        <f t="shared" si="5"/>
        <v>4689.3500000000004</v>
      </c>
      <c r="G34" s="505">
        <f>SUM(G15,G24,G29)</f>
        <v>3379.5</v>
      </c>
      <c r="H34" s="505">
        <f t="shared" si="5"/>
        <v>4082.8</v>
      </c>
      <c r="L34" s="16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2:33">
      <c r="B35" s="506" t="s">
        <v>197</v>
      </c>
      <c r="C35" s="507">
        <f>C13-C34</f>
        <v>1009</v>
      </c>
      <c r="D35" s="507">
        <f t="shared" ref="D35:H35" si="6">D13-D34</f>
        <v>181.35000000000036</v>
      </c>
      <c r="E35" s="507">
        <f t="shared" si="6"/>
        <v>1917</v>
      </c>
      <c r="F35" s="507">
        <f t="shared" si="6"/>
        <v>660.64999999999964</v>
      </c>
      <c r="G35" s="507">
        <f t="shared" si="6"/>
        <v>1970.5</v>
      </c>
      <c r="H35" s="507">
        <f t="shared" si="6"/>
        <v>1292.1999999999998</v>
      </c>
      <c r="L35" s="16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2:33"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2:33"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2:33"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2:33"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2:33"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2:33"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2:33"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2:33"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2:33"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2:33"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2:3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2:33" hidden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2:33" hidden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2:33" hidden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2:33" hidden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2:33" hidden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2:33" hidden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2:33" hidden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2:33" hidden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2:33" hidden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2:33" hidden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2:33" hidden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2:33" hidden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2:33" hidden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2:33" hidden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2:33" hidden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2:33" hidden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2:33" hidden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2:33" hidden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2:33" hidden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2:33" hidden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2:33" hidden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2:33" hidden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2:33" hidden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2:33" hidden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2:33" hidden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2:33" hidden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2:33" hidden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2:33" hidden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2:33" hidden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2:33" hidden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2:33" hidden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2:33" hidden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2:33" hidden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2:33" hidden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2:33" hidden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2:33" hidden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2:33" hidden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2:33" hidden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2:33" hidden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2:33" hidden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2:33" hidden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2:33" hidden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2:33" hidden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2:33" hidden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2:33" hidden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2:33" hidden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2:33" hidden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2:33" hidden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2:33" hidden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2:33" hidden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2:33" hidden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2:33" hidden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2:33" hidden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2:33" hidden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2:33" hidden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2:33" hidden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2:33" hidden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2:33" hidden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2:33" hidden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2:33" hidden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2:33" hidden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2:33" hidden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2:33" hidden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2:33" hidden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2:33" hidden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2:33" hidden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2:33" hidden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2:33" hidden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2:33" hidden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2:33" hidden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2:33" hidden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2:33" hidden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2:33" hidden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2:33" hidden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2:33" hidden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2:33" hidden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2:33" hidden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2:33" hidden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2:33" hidden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2:33" hidden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2:33" hidden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2:33" hidden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2:33" hidden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2:33" hidden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2:33" hidden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2:33" hidden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2:33" hidden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2:33" hidden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2:33" hidden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2:33" hidden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2:33" hidden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2:33" hidden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2:33" hidden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2:33" hidden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2:33" hidden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2:33" hidden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2:33" hidden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2:33" hidden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2:33" hidden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2:33" hidden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2:33" hidden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2:33" hidden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2:33" hidden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2:33" hidden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2:33" hidden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2:33" hidden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2:33" hidden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2:33" hidden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2:33" hidden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2:33" hidden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2:33" hidden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2:33" hidden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2:33" hidden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2:33" hidden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2:33" hidden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2:33" hidden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2:33" hidden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2:33" hidden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2:33" hidden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2:33" hidden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2:33" hidden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2:33" hidden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2:33" hidden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2:33" hidden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2:33" hidden="1"/>
    <row r="172" spans="2:33" hidden="1"/>
    <row r="173" spans="2:33" hidden="1"/>
    <row r="174" spans="2:33" hidden="1"/>
    <row r="175" spans="2:33" hidden="1"/>
    <row r="176" spans="2:33" hidden="1"/>
    <row r="177" hidden="1"/>
    <row r="178" hidden="1"/>
    <row r="179" hidden="1"/>
    <row r="180" hidden="1"/>
    <row r="181" hidden="1"/>
    <row r="182" hidden="1"/>
  </sheetData>
  <mergeCells count="16">
    <mergeCell ref="J20:K20"/>
    <mergeCell ref="J21:K22"/>
    <mergeCell ref="J24:K24"/>
    <mergeCell ref="J25:J26"/>
    <mergeCell ref="J9:J10"/>
    <mergeCell ref="K9:K10"/>
    <mergeCell ref="J12:K12"/>
    <mergeCell ref="J13:K14"/>
    <mergeCell ref="J16:K16"/>
    <mergeCell ref="J17:K18"/>
    <mergeCell ref="B7:H7"/>
    <mergeCell ref="J7:K7"/>
    <mergeCell ref="C8:D8"/>
    <mergeCell ref="E8:F8"/>
    <mergeCell ref="G8:H8"/>
    <mergeCell ref="J8:K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showGridLines="0" workbookViewId="0"/>
  </sheetViews>
  <sheetFormatPr defaultColWidth="0" defaultRowHeight="0" customHeight="1" zeroHeight="1"/>
  <cols>
    <col min="1" max="1" width="9.140625" customWidth="1"/>
    <col min="2" max="2" width="12" customWidth="1"/>
    <col min="3" max="14" width="9.28515625" customWidth="1"/>
    <col min="15" max="15" width="5.140625" customWidth="1"/>
    <col min="16" max="18" width="9.140625" customWidth="1"/>
    <col min="19" max="19" width="3" customWidth="1"/>
    <col min="20" max="25" width="0" hidden="1" customWidth="1"/>
    <col min="26" max="16384" width="9.140625" hidden="1"/>
  </cols>
  <sheetData>
    <row r="1" spans="2:16" ht="15"/>
    <row r="2" spans="2:16" ht="15"/>
    <row r="3" spans="2:16" ht="15"/>
    <row r="4" spans="2:16" ht="15"/>
    <row r="5" spans="2:16" ht="15"/>
    <row r="6" spans="2:16" ht="15"/>
    <row r="7" spans="2:16" ht="15.75"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3"/>
    </row>
    <row r="8" spans="2:16" ht="23.25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3"/>
    </row>
    <row r="9" spans="2:16" ht="15.75"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81" t="s">
        <v>269</v>
      </c>
      <c r="N9" s="682"/>
      <c r="O9" s="66"/>
      <c r="P9" s="3"/>
    </row>
    <row r="10" spans="2:16" ht="15.75"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79">
        <f>PI()</f>
        <v>3.1415926535897931</v>
      </c>
      <c r="N10" s="680"/>
      <c r="O10" s="66"/>
      <c r="P10" s="3"/>
    </row>
    <row r="11" spans="2:16" ht="15.75"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3"/>
    </row>
    <row r="12" spans="2:16" ht="23.25" customHeight="1">
      <c r="B12" s="683" t="s">
        <v>299</v>
      </c>
      <c r="C12" s="684"/>
      <c r="D12" s="684"/>
      <c r="E12" s="684"/>
      <c r="F12" s="684"/>
      <c r="G12" s="684"/>
      <c r="H12" s="684"/>
      <c r="I12" s="684"/>
      <c r="J12" s="684"/>
      <c r="K12" s="684"/>
      <c r="L12" s="684"/>
      <c r="M12" s="684"/>
      <c r="N12" s="685"/>
      <c r="O12" s="221"/>
      <c r="P12" s="3"/>
    </row>
    <row r="13" spans="2:16" ht="15.75">
      <c r="B13" s="678" t="s">
        <v>268</v>
      </c>
      <c r="C13" s="677" t="s">
        <v>267</v>
      </c>
      <c r="D13" s="677"/>
      <c r="E13" s="677"/>
      <c r="F13" s="677"/>
      <c r="G13" s="677"/>
      <c r="H13" s="677"/>
      <c r="I13" s="677"/>
      <c r="J13" s="677"/>
      <c r="K13" s="677"/>
      <c r="L13" s="677"/>
      <c r="M13" s="677"/>
      <c r="N13" s="677"/>
      <c r="O13" s="66"/>
      <c r="P13" s="3"/>
    </row>
    <row r="14" spans="2:16" ht="15.75">
      <c r="B14" s="678"/>
      <c r="C14" s="510">
        <v>0.5</v>
      </c>
      <c r="D14" s="510">
        <v>1</v>
      </c>
      <c r="E14" s="510">
        <v>1.5</v>
      </c>
      <c r="F14" s="510">
        <v>2</v>
      </c>
      <c r="G14" s="510">
        <v>2.5</v>
      </c>
      <c r="H14" s="510">
        <v>3</v>
      </c>
      <c r="I14" s="510">
        <v>3.5</v>
      </c>
      <c r="J14" s="510">
        <v>4</v>
      </c>
      <c r="K14" s="510">
        <v>4.5</v>
      </c>
      <c r="L14" s="510">
        <v>5</v>
      </c>
      <c r="M14" s="510">
        <v>5.5</v>
      </c>
      <c r="N14" s="510">
        <v>6</v>
      </c>
      <c r="O14" s="66"/>
      <c r="P14" s="3"/>
    </row>
    <row r="15" spans="2:16" ht="18" customHeight="1">
      <c r="B15" s="99">
        <v>1</v>
      </c>
      <c r="C15" s="511">
        <f>$M$10*(($B15/2)^2)*(C$14*100)</f>
        <v>39.269908169872416</v>
      </c>
      <c r="D15" s="511">
        <f t="shared" ref="D15:N30" si="0">$M$10*(($B15/2)^2)*(D$14*100)</f>
        <v>78.539816339744831</v>
      </c>
      <c r="E15" s="511">
        <f t="shared" si="0"/>
        <v>117.80972450961724</v>
      </c>
      <c r="F15" s="511">
        <f t="shared" si="0"/>
        <v>157.07963267948966</v>
      </c>
      <c r="G15" s="511">
        <f t="shared" si="0"/>
        <v>196.34954084936206</v>
      </c>
      <c r="H15" s="511">
        <f t="shared" si="0"/>
        <v>235.61944901923448</v>
      </c>
      <c r="I15" s="511">
        <f t="shared" si="0"/>
        <v>274.88935718910687</v>
      </c>
      <c r="J15" s="511">
        <f t="shared" si="0"/>
        <v>314.15926535897933</v>
      </c>
      <c r="K15" s="511">
        <f t="shared" si="0"/>
        <v>353.42917352885172</v>
      </c>
      <c r="L15" s="511">
        <f t="shared" si="0"/>
        <v>392.69908169872411</v>
      </c>
      <c r="M15" s="511">
        <f t="shared" si="0"/>
        <v>431.96898986859657</v>
      </c>
      <c r="N15" s="511">
        <f t="shared" si="0"/>
        <v>471.23889803846896</v>
      </c>
    </row>
    <row r="16" spans="2:16" ht="18" customHeight="1">
      <c r="B16" s="99">
        <v>1.5</v>
      </c>
      <c r="C16" s="511">
        <f t="shared" ref="C16:N33" si="1">$M$10*(($B16/2)^2)*(C$14*100)</f>
        <v>88.35729338221293</v>
      </c>
      <c r="D16" s="511">
        <f t="shared" si="0"/>
        <v>176.71458676442586</v>
      </c>
      <c r="E16" s="511">
        <f t="shared" si="0"/>
        <v>265.07188014663882</v>
      </c>
      <c r="F16" s="511">
        <f t="shared" si="0"/>
        <v>353.42917352885172</v>
      </c>
      <c r="G16" s="511">
        <f t="shared" si="0"/>
        <v>441.78646691106468</v>
      </c>
      <c r="H16" s="511">
        <f t="shared" si="0"/>
        <v>530.14376029327764</v>
      </c>
      <c r="I16" s="511">
        <f t="shared" si="0"/>
        <v>618.50105367549054</v>
      </c>
      <c r="J16" s="511">
        <f t="shared" si="0"/>
        <v>706.85834705770344</v>
      </c>
      <c r="K16" s="511">
        <f t="shared" si="0"/>
        <v>795.21564043991634</v>
      </c>
      <c r="L16" s="511">
        <f t="shared" si="0"/>
        <v>883.57293382212936</v>
      </c>
      <c r="M16" s="511">
        <f t="shared" si="0"/>
        <v>971.93022720434226</v>
      </c>
      <c r="N16" s="511">
        <f t="shared" si="0"/>
        <v>1060.2875205865553</v>
      </c>
    </row>
    <row r="17" spans="2:16" ht="18" customHeight="1">
      <c r="B17" s="99">
        <v>2</v>
      </c>
      <c r="C17" s="511">
        <f t="shared" si="1"/>
        <v>157.07963267948966</v>
      </c>
      <c r="D17" s="511">
        <f t="shared" si="0"/>
        <v>314.15926535897933</v>
      </c>
      <c r="E17" s="511">
        <f t="shared" si="0"/>
        <v>471.23889803846896</v>
      </c>
      <c r="F17" s="511">
        <f t="shared" si="0"/>
        <v>628.31853071795865</v>
      </c>
      <c r="G17" s="511">
        <f t="shared" si="0"/>
        <v>785.39816339744823</v>
      </c>
      <c r="H17" s="511">
        <f t="shared" si="0"/>
        <v>942.47779607693792</v>
      </c>
      <c r="I17" s="511">
        <f t="shared" si="0"/>
        <v>1099.5574287564275</v>
      </c>
      <c r="J17" s="511">
        <f t="shared" si="0"/>
        <v>1256.6370614359173</v>
      </c>
      <c r="K17" s="511">
        <f t="shared" si="0"/>
        <v>1413.7166941154069</v>
      </c>
      <c r="L17" s="511">
        <f t="shared" si="0"/>
        <v>1570.7963267948965</v>
      </c>
      <c r="M17" s="511">
        <f t="shared" si="0"/>
        <v>1727.8759594743863</v>
      </c>
      <c r="N17" s="511">
        <f t="shared" si="0"/>
        <v>1884.9555921538758</v>
      </c>
    </row>
    <row r="18" spans="2:16" ht="18" customHeight="1">
      <c r="B18" s="99">
        <v>2.5</v>
      </c>
      <c r="C18" s="511">
        <f t="shared" si="1"/>
        <v>245.43692606170259</v>
      </c>
      <c r="D18" s="511">
        <f t="shared" si="0"/>
        <v>490.87385212340519</v>
      </c>
      <c r="E18" s="511">
        <f t="shared" si="0"/>
        <v>736.31077818510778</v>
      </c>
      <c r="F18" s="511">
        <f t="shared" si="0"/>
        <v>981.74770424681037</v>
      </c>
      <c r="G18" s="511">
        <f t="shared" si="0"/>
        <v>1227.1846303085131</v>
      </c>
      <c r="H18" s="511">
        <f t="shared" si="0"/>
        <v>1472.6215563702156</v>
      </c>
      <c r="I18" s="511">
        <f t="shared" si="0"/>
        <v>1718.0584824319183</v>
      </c>
      <c r="J18" s="511">
        <f t="shared" si="0"/>
        <v>1963.4954084936207</v>
      </c>
      <c r="K18" s="511">
        <f t="shared" si="0"/>
        <v>2208.9323345553235</v>
      </c>
      <c r="L18" s="511">
        <f t="shared" si="0"/>
        <v>2454.3692606170262</v>
      </c>
      <c r="M18" s="511">
        <f t="shared" si="0"/>
        <v>2699.8061866787284</v>
      </c>
      <c r="N18" s="511">
        <f t="shared" si="0"/>
        <v>2945.2431127404311</v>
      </c>
    </row>
    <row r="19" spans="2:16" ht="18" customHeight="1">
      <c r="B19" s="99">
        <v>3</v>
      </c>
      <c r="C19" s="511">
        <f t="shared" si="1"/>
        <v>353.42917352885172</v>
      </c>
      <c r="D19" s="511">
        <f t="shared" si="0"/>
        <v>706.85834705770344</v>
      </c>
      <c r="E19" s="511">
        <f t="shared" si="0"/>
        <v>1060.2875205865553</v>
      </c>
      <c r="F19" s="511">
        <f t="shared" si="0"/>
        <v>1413.7166941154069</v>
      </c>
      <c r="G19" s="511">
        <f t="shared" si="0"/>
        <v>1767.1458676442587</v>
      </c>
      <c r="H19" s="511">
        <f t="shared" si="0"/>
        <v>2120.5750411731105</v>
      </c>
      <c r="I19" s="511">
        <f t="shared" si="0"/>
        <v>2474.0042147019622</v>
      </c>
      <c r="J19" s="511">
        <f t="shared" si="0"/>
        <v>2827.4333882308138</v>
      </c>
      <c r="K19" s="511">
        <f t="shared" si="0"/>
        <v>3180.8625617596654</v>
      </c>
      <c r="L19" s="511">
        <f t="shared" si="0"/>
        <v>3534.2917352885174</v>
      </c>
      <c r="M19" s="511">
        <f t="shared" si="0"/>
        <v>3887.720908817369</v>
      </c>
      <c r="N19" s="511">
        <f t="shared" si="0"/>
        <v>4241.1500823462211</v>
      </c>
    </row>
    <row r="20" spans="2:16" ht="18" customHeight="1">
      <c r="B20" s="99">
        <v>3.5</v>
      </c>
      <c r="C20" s="511">
        <f t="shared" si="1"/>
        <v>481.05637508093702</v>
      </c>
      <c r="D20" s="511">
        <f t="shared" si="0"/>
        <v>962.11275016187403</v>
      </c>
      <c r="E20" s="511">
        <f t="shared" si="0"/>
        <v>1443.1691252428111</v>
      </c>
      <c r="F20" s="511">
        <f t="shared" si="0"/>
        <v>1924.2255003237481</v>
      </c>
      <c r="G20" s="511">
        <f t="shared" si="0"/>
        <v>2405.2818754046853</v>
      </c>
      <c r="H20" s="511">
        <f t="shared" si="0"/>
        <v>2886.3382504856222</v>
      </c>
      <c r="I20" s="511">
        <f t="shared" si="0"/>
        <v>3367.3946255665592</v>
      </c>
      <c r="J20" s="511">
        <f t="shared" si="0"/>
        <v>3848.4510006474961</v>
      </c>
      <c r="K20" s="511">
        <f t="shared" si="0"/>
        <v>4329.5073757284335</v>
      </c>
      <c r="L20" s="511">
        <f t="shared" si="0"/>
        <v>4810.5637508093705</v>
      </c>
      <c r="M20" s="511">
        <f t="shared" si="0"/>
        <v>5291.6201258903075</v>
      </c>
      <c r="N20" s="511">
        <f t="shared" si="0"/>
        <v>5772.6765009712444</v>
      </c>
    </row>
    <row r="21" spans="2:16" ht="18" customHeight="1">
      <c r="B21" s="99">
        <v>4</v>
      </c>
      <c r="C21" s="511">
        <f t="shared" si="1"/>
        <v>628.31853071795865</v>
      </c>
      <c r="D21" s="511">
        <f t="shared" si="0"/>
        <v>1256.6370614359173</v>
      </c>
      <c r="E21" s="511">
        <f t="shared" si="0"/>
        <v>1884.9555921538758</v>
      </c>
      <c r="F21" s="511">
        <f t="shared" si="0"/>
        <v>2513.2741228718346</v>
      </c>
      <c r="G21" s="511">
        <f t="shared" si="0"/>
        <v>3141.5926535897929</v>
      </c>
      <c r="H21" s="511">
        <f t="shared" si="0"/>
        <v>3769.9111843077517</v>
      </c>
      <c r="I21" s="511">
        <f t="shared" si="0"/>
        <v>4398.22971502571</v>
      </c>
      <c r="J21" s="511">
        <f t="shared" si="0"/>
        <v>5026.5482457436692</v>
      </c>
      <c r="K21" s="511">
        <f t="shared" si="0"/>
        <v>5654.8667764616275</v>
      </c>
      <c r="L21" s="511">
        <f t="shared" si="0"/>
        <v>6283.1853071795858</v>
      </c>
      <c r="M21" s="511">
        <f t="shared" si="0"/>
        <v>6911.5038378975451</v>
      </c>
      <c r="N21" s="511">
        <f t="shared" si="0"/>
        <v>7539.8223686155034</v>
      </c>
    </row>
    <row r="22" spans="2:16" ht="18" customHeight="1">
      <c r="B22" s="99">
        <v>4.5</v>
      </c>
      <c r="C22" s="511">
        <f t="shared" si="1"/>
        <v>795.21564043991634</v>
      </c>
      <c r="D22" s="511">
        <f t="shared" si="0"/>
        <v>1590.4312808798327</v>
      </c>
      <c r="E22" s="511">
        <f t="shared" si="0"/>
        <v>2385.6469213197493</v>
      </c>
      <c r="F22" s="511">
        <f t="shared" si="0"/>
        <v>3180.8625617596654</v>
      </c>
      <c r="G22" s="511">
        <f t="shared" si="0"/>
        <v>3976.0782021995819</v>
      </c>
      <c r="H22" s="511">
        <f t="shared" si="0"/>
        <v>4771.2938426394985</v>
      </c>
      <c r="I22" s="511">
        <f t="shared" si="0"/>
        <v>5566.5094830794142</v>
      </c>
      <c r="J22" s="511">
        <f t="shared" si="0"/>
        <v>6361.7251235193307</v>
      </c>
      <c r="K22" s="511">
        <f t="shared" si="0"/>
        <v>7156.9407639592473</v>
      </c>
      <c r="L22" s="511">
        <f t="shared" si="0"/>
        <v>7952.1564043991639</v>
      </c>
      <c r="M22" s="511">
        <f t="shared" si="0"/>
        <v>8747.3720448390795</v>
      </c>
      <c r="N22" s="511">
        <f t="shared" si="0"/>
        <v>9542.587685278997</v>
      </c>
    </row>
    <row r="23" spans="2:16" ht="18" customHeight="1">
      <c r="B23" s="99">
        <v>5</v>
      </c>
      <c r="C23" s="511">
        <f t="shared" si="1"/>
        <v>981.74770424681037</v>
      </c>
      <c r="D23" s="511">
        <f t="shared" si="0"/>
        <v>1963.4954084936207</v>
      </c>
      <c r="E23" s="511">
        <f t="shared" si="0"/>
        <v>2945.2431127404311</v>
      </c>
      <c r="F23" s="511">
        <f t="shared" si="0"/>
        <v>3926.9908169872415</v>
      </c>
      <c r="G23" s="511">
        <f t="shared" si="0"/>
        <v>4908.7385212340523</v>
      </c>
      <c r="H23" s="511">
        <f t="shared" si="0"/>
        <v>5890.4862254808622</v>
      </c>
      <c r="I23" s="511">
        <f t="shared" si="0"/>
        <v>6872.2339297276731</v>
      </c>
      <c r="J23" s="511">
        <f t="shared" si="0"/>
        <v>7853.981633974483</v>
      </c>
      <c r="K23" s="511">
        <f t="shared" si="0"/>
        <v>8835.7293382212938</v>
      </c>
      <c r="L23" s="511">
        <f t="shared" si="0"/>
        <v>9817.4770424681046</v>
      </c>
      <c r="M23" s="511">
        <f t="shared" si="0"/>
        <v>10799.224746714914</v>
      </c>
      <c r="N23" s="511">
        <f t="shared" si="0"/>
        <v>11780.972450961724</v>
      </c>
    </row>
    <row r="24" spans="2:16" ht="18" customHeight="1">
      <c r="B24" s="99">
        <v>5.5</v>
      </c>
      <c r="C24" s="511">
        <f t="shared" si="1"/>
        <v>1187.9147221386406</v>
      </c>
      <c r="D24" s="511">
        <f t="shared" si="0"/>
        <v>2375.8294442772813</v>
      </c>
      <c r="E24" s="511">
        <f t="shared" si="0"/>
        <v>3563.7441664159219</v>
      </c>
      <c r="F24" s="511">
        <f t="shared" si="0"/>
        <v>4751.6588885545625</v>
      </c>
      <c r="G24" s="511">
        <f t="shared" si="0"/>
        <v>5939.5736106932027</v>
      </c>
      <c r="H24" s="511">
        <f t="shared" si="0"/>
        <v>7127.4883328318438</v>
      </c>
      <c r="I24" s="511">
        <f t="shared" si="0"/>
        <v>8315.4030549704839</v>
      </c>
      <c r="J24" s="511">
        <f t="shared" si="0"/>
        <v>9503.317777109125</v>
      </c>
      <c r="K24" s="511">
        <f t="shared" si="0"/>
        <v>10691.232499247766</v>
      </c>
      <c r="L24" s="511">
        <f t="shared" si="0"/>
        <v>11879.147221386405</v>
      </c>
      <c r="M24" s="511">
        <f t="shared" si="0"/>
        <v>13067.061943525046</v>
      </c>
      <c r="N24" s="511">
        <f t="shared" si="0"/>
        <v>14254.976665663688</v>
      </c>
    </row>
    <row r="25" spans="2:16" ht="18" customHeight="1">
      <c r="B25" s="99">
        <v>6</v>
      </c>
      <c r="C25" s="511">
        <f t="shared" si="1"/>
        <v>1413.7166941154069</v>
      </c>
      <c r="D25" s="511">
        <f t="shared" si="0"/>
        <v>2827.4333882308138</v>
      </c>
      <c r="E25" s="511">
        <f t="shared" si="0"/>
        <v>4241.1500823462211</v>
      </c>
      <c r="F25" s="511">
        <f t="shared" si="0"/>
        <v>5654.8667764616275</v>
      </c>
      <c r="G25" s="511">
        <f t="shared" si="0"/>
        <v>7068.5834705770349</v>
      </c>
      <c r="H25" s="511">
        <f t="shared" si="0"/>
        <v>8482.3001646924422</v>
      </c>
      <c r="I25" s="511">
        <f t="shared" si="0"/>
        <v>9896.0168588078486</v>
      </c>
      <c r="J25" s="511">
        <f t="shared" si="0"/>
        <v>11309.733552923255</v>
      </c>
      <c r="K25" s="511">
        <f t="shared" si="0"/>
        <v>12723.450247038661</v>
      </c>
      <c r="L25" s="511">
        <f t="shared" si="0"/>
        <v>14137.16694115407</v>
      </c>
      <c r="M25" s="511">
        <f t="shared" si="0"/>
        <v>15550.883635269476</v>
      </c>
      <c r="N25" s="511">
        <f t="shared" si="0"/>
        <v>16964.600329384884</v>
      </c>
    </row>
    <row r="26" spans="2:16" ht="18" customHeight="1">
      <c r="B26" s="99">
        <v>6.5</v>
      </c>
      <c r="C26" s="511">
        <f t="shared" si="1"/>
        <v>1659.1536201771096</v>
      </c>
      <c r="D26" s="511">
        <f t="shared" si="0"/>
        <v>3318.3072403542192</v>
      </c>
      <c r="E26" s="511">
        <f t="shared" si="0"/>
        <v>4977.4608605313288</v>
      </c>
      <c r="F26" s="511">
        <f t="shared" si="0"/>
        <v>6636.6144807084384</v>
      </c>
      <c r="G26" s="511">
        <f t="shared" si="0"/>
        <v>8295.768100885547</v>
      </c>
      <c r="H26" s="511">
        <f t="shared" si="0"/>
        <v>9954.9217210626575</v>
      </c>
      <c r="I26" s="511">
        <f t="shared" si="0"/>
        <v>11614.075341239766</v>
      </c>
      <c r="J26" s="511">
        <f t="shared" si="0"/>
        <v>13273.228961416877</v>
      </c>
      <c r="K26" s="511">
        <f t="shared" si="0"/>
        <v>14932.382581593985</v>
      </c>
      <c r="L26" s="511">
        <f t="shared" si="0"/>
        <v>16591.536201771094</v>
      </c>
      <c r="M26" s="511">
        <f t="shared" si="0"/>
        <v>18250.689821948206</v>
      </c>
      <c r="N26" s="511">
        <f t="shared" si="0"/>
        <v>19909.843442125315</v>
      </c>
    </row>
    <row r="27" spans="2:16" ht="18" customHeight="1">
      <c r="B27" s="99">
        <v>7</v>
      </c>
      <c r="C27" s="511">
        <f t="shared" si="1"/>
        <v>1924.2255003237481</v>
      </c>
      <c r="D27" s="511">
        <f t="shared" si="0"/>
        <v>3848.4510006474961</v>
      </c>
      <c r="E27" s="511">
        <f t="shared" si="0"/>
        <v>5772.6765009712444</v>
      </c>
      <c r="F27" s="511">
        <f t="shared" si="0"/>
        <v>7696.9020012949923</v>
      </c>
      <c r="G27" s="511">
        <f t="shared" si="0"/>
        <v>9621.127501618741</v>
      </c>
      <c r="H27" s="511">
        <f t="shared" si="0"/>
        <v>11545.353001942489</v>
      </c>
      <c r="I27" s="511">
        <f t="shared" si="0"/>
        <v>13469.578502266237</v>
      </c>
      <c r="J27" s="511">
        <f t="shared" si="0"/>
        <v>15393.804002589985</v>
      </c>
      <c r="K27" s="511">
        <f t="shared" si="0"/>
        <v>17318.029502913734</v>
      </c>
      <c r="L27" s="511">
        <f t="shared" si="0"/>
        <v>19242.255003237482</v>
      </c>
      <c r="M27" s="511">
        <f t="shared" si="0"/>
        <v>21166.48050356123</v>
      </c>
      <c r="N27" s="511">
        <f t="shared" si="0"/>
        <v>23090.706003884978</v>
      </c>
      <c r="O27" s="79"/>
      <c r="P27" s="3"/>
    </row>
    <row r="28" spans="2:16" ht="18" customHeight="1">
      <c r="B28" s="99">
        <v>7.5</v>
      </c>
      <c r="C28" s="511">
        <f t="shared" si="1"/>
        <v>2208.9323345553235</v>
      </c>
      <c r="D28" s="511">
        <f t="shared" si="0"/>
        <v>4417.8646691106469</v>
      </c>
      <c r="E28" s="511">
        <f t="shared" si="0"/>
        <v>6626.7970036659699</v>
      </c>
      <c r="F28" s="511">
        <f t="shared" si="0"/>
        <v>8835.7293382212938</v>
      </c>
      <c r="G28" s="511">
        <f t="shared" si="0"/>
        <v>11044.661672776616</v>
      </c>
      <c r="H28" s="511">
        <f t="shared" si="0"/>
        <v>13253.59400733194</v>
      </c>
      <c r="I28" s="511">
        <f t="shared" si="0"/>
        <v>15462.526341887262</v>
      </c>
      <c r="J28" s="511">
        <f t="shared" si="0"/>
        <v>17671.458676442588</v>
      </c>
      <c r="K28" s="511">
        <f t="shared" si="0"/>
        <v>19880.391010997908</v>
      </c>
      <c r="L28" s="511">
        <f t="shared" si="0"/>
        <v>22089.323345553232</v>
      </c>
      <c r="M28" s="511">
        <f t="shared" si="0"/>
        <v>24298.255680108556</v>
      </c>
      <c r="N28" s="511">
        <f t="shared" si="0"/>
        <v>26507.18801466388</v>
      </c>
      <c r="O28" s="79"/>
      <c r="P28" s="3"/>
    </row>
    <row r="29" spans="2:16" ht="18" customHeight="1">
      <c r="B29" s="99">
        <v>8</v>
      </c>
      <c r="C29" s="511">
        <f t="shared" si="1"/>
        <v>2513.2741228718346</v>
      </c>
      <c r="D29" s="511">
        <f t="shared" si="0"/>
        <v>5026.5482457436692</v>
      </c>
      <c r="E29" s="511">
        <f t="shared" si="0"/>
        <v>7539.8223686155034</v>
      </c>
      <c r="F29" s="511">
        <f t="shared" si="0"/>
        <v>10053.096491487338</v>
      </c>
      <c r="G29" s="511">
        <f t="shared" si="0"/>
        <v>12566.370614359172</v>
      </c>
      <c r="H29" s="511">
        <f t="shared" si="0"/>
        <v>15079.644737231007</v>
      </c>
      <c r="I29" s="511">
        <f t="shared" si="0"/>
        <v>17592.91886010284</v>
      </c>
      <c r="J29" s="511">
        <f t="shared" si="0"/>
        <v>20106.192982974677</v>
      </c>
      <c r="K29" s="511">
        <f t="shared" si="0"/>
        <v>22619.46710584651</v>
      </c>
      <c r="L29" s="511">
        <f t="shared" si="0"/>
        <v>25132.741228718343</v>
      </c>
      <c r="M29" s="511">
        <f t="shared" si="0"/>
        <v>27646.01535159018</v>
      </c>
      <c r="N29" s="511">
        <f t="shared" si="0"/>
        <v>30159.289474462013</v>
      </c>
      <c r="O29" s="79"/>
      <c r="P29" s="3"/>
    </row>
    <row r="30" spans="2:16" ht="18" customHeight="1">
      <c r="B30" s="99">
        <v>8.5</v>
      </c>
      <c r="C30" s="511">
        <f t="shared" si="1"/>
        <v>2837.2508652732818</v>
      </c>
      <c r="D30" s="511">
        <f t="shared" si="0"/>
        <v>5674.5017305465635</v>
      </c>
      <c r="E30" s="511">
        <f t="shared" si="0"/>
        <v>8511.7525958198457</v>
      </c>
      <c r="F30" s="511">
        <f t="shared" si="0"/>
        <v>11349.003461093127</v>
      </c>
      <c r="G30" s="511">
        <f t="shared" si="0"/>
        <v>14186.25432636641</v>
      </c>
      <c r="H30" s="511">
        <f t="shared" si="0"/>
        <v>17023.505191639691</v>
      </c>
      <c r="I30" s="511">
        <f t="shared" si="0"/>
        <v>19860.756056912975</v>
      </c>
      <c r="J30" s="511">
        <f t="shared" si="0"/>
        <v>22698.006922186254</v>
      </c>
      <c r="K30" s="511">
        <f t="shared" si="0"/>
        <v>25535.257787459537</v>
      </c>
      <c r="L30" s="511">
        <f t="shared" si="0"/>
        <v>28372.50865273282</v>
      </c>
      <c r="M30" s="511">
        <f t="shared" si="0"/>
        <v>31209.7595180061</v>
      </c>
      <c r="N30" s="511">
        <f t="shared" si="0"/>
        <v>34047.010383279383</v>
      </c>
      <c r="O30" s="79"/>
      <c r="P30" s="3"/>
    </row>
    <row r="31" spans="2:16" ht="18" customHeight="1">
      <c r="B31" s="99">
        <v>9</v>
      </c>
      <c r="C31" s="511">
        <f t="shared" si="1"/>
        <v>3180.8625617596654</v>
      </c>
      <c r="D31" s="511">
        <f t="shared" si="1"/>
        <v>6361.7251235193307</v>
      </c>
      <c r="E31" s="511">
        <f t="shared" si="1"/>
        <v>9542.587685278997</v>
      </c>
      <c r="F31" s="511">
        <f t="shared" si="1"/>
        <v>12723.450247038661</v>
      </c>
      <c r="G31" s="511">
        <f t="shared" si="1"/>
        <v>15904.312808798328</v>
      </c>
      <c r="H31" s="511">
        <f t="shared" si="1"/>
        <v>19085.175370557994</v>
      </c>
      <c r="I31" s="511">
        <f t="shared" si="1"/>
        <v>22266.037932317657</v>
      </c>
      <c r="J31" s="511">
        <f t="shared" si="1"/>
        <v>25446.900494077323</v>
      </c>
      <c r="K31" s="511">
        <f t="shared" si="1"/>
        <v>28627.763055836989</v>
      </c>
      <c r="L31" s="511">
        <f t="shared" si="1"/>
        <v>31808.625617596656</v>
      </c>
      <c r="M31" s="511">
        <f t="shared" si="1"/>
        <v>34989.488179356318</v>
      </c>
      <c r="N31" s="511">
        <f t="shared" si="1"/>
        <v>38170.350741115988</v>
      </c>
      <c r="O31" s="77"/>
      <c r="P31" s="3"/>
    </row>
    <row r="32" spans="2:16" ht="18" customHeight="1">
      <c r="B32" s="99">
        <v>9.5</v>
      </c>
      <c r="C32" s="511">
        <f t="shared" si="1"/>
        <v>3544.109212330985</v>
      </c>
      <c r="D32" s="511">
        <f t="shared" si="1"/>
        <v>7088.2184246619699</v>
      </c>
      <c r="E32" s="511">
        <f t="shared" si="1"/>
        <v>10632.327636992955</v>
      </c>
      <c r="F32" s="511">
        <f t="shared" si="1"/>
        <v>14176.43684932394</v>
      </c>
      <c r="G32" s="511">
        <f t="shared" si="1"/>
        <v>17720.546061654924</v>
      </c>
      <c r="H32" s="511">
        <f t="shared" si="1"/>
        <v>21264.655273985911</v>
      </c>
      <c r="I32" s="511">
        <f t="shared" si="1"/>
        <v>24808.764486316897</v>
      </c>
      <c r="J32" s="511">
        <f t="shared" si="1"/>
        <v>28352.87369864788</v>
      </c>
      <c r="K32" s="511">
        <f t="shared" si="1"/>
        <v>31896.982910978866</v>
      </c>
      <c r="L32" s="511">
        <f t="shared" si="1"/>
        <v>35441.092123309849</v>
      </c>
      <c r="M32" s="511">
        <f t="shared" si="1"/>
        <v>38985.201335640835</v>
      </c>
      <c r="N32" s="511">
        <f t="shared" si="1"/>
        <v>42529.310547971822</v>
      </c>
      <c r="O32" s="2"/>
      <c r="P32" s="3"/>
    </row>
    <row r="33" spans="2:16" ht="18" customHeight="1">
      <c r="B33" s="99">
        <v>10</v>
      </c>
      <c r="C33" s="511">
        <f t="shared" si="1"/>
        <v>3926.9908169872415</v>
      </c>
      <c r="D33" s="511">
        <f t="shared" si="1"/>
        <v>7853.981633974483</v>
      </c>
      <c r="E33" s="511">
        <f t="shared" si="1"/>
        <v>11780.972450961724</v>
      </c>
      <c r="F33" s="511">
        <f t="shared" si="1"/>
        <v>15707.963267948966</v>
      </c>
      <c r="G33" s="511">
        <f t="shared" si="1"/>
        <v>19634.954084936209</v>
      </c>
      <c r="H33" s="511">
        <f t="shared" si="1"/>
        <v>23561.944901923449</v>
      </c>
      <c r="I33" s="511">
        <f t="shared" si="1"/>
        <v>27488.935718910692</v>
      </c>
      <c r="J33" s="511">
        <f t="shared" si="1"/>
        <v>31415.926535897932</v>
      </c>
      <c r="K33" s="511">
        <f t="shared" si="1"/>
        <v>35342.917352885175</v>
      </c>
      <c r="L33" s="511">
        <f t="shared" si="1"/>
        <v>39269.908169872419</v>
      </c>
      <c r="M33" s="511">
        <f t="shared" si="1"/>
        <v>43196.898986859655</v>
      </c>
      <c r="N33" s="511">
        <f t="shared" si="1"/>
        <v>47123.889803846898</v>
      </c>
      <c r="O33" s="2"/>
      <c r="P33" s="3"/>
    </row>
    <row r="34" spans="2:16" ht="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</row>
    <row r="35" spans="2:16" ht="1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1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1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1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15"/>
    <row r="40" spans="2:16" ht="15"/>
    <row r="41" spans="2:16" ht="15"/>
    <row r="42" spans="2:16" ht="15"/>
    <row r="43" spans="2:16" ht="15"/>
    <row r="44" spans="2:16" ht="15"/>
    <row r="45" spans="2:16" ht="15"/>
    <row r="46" spans="2:16" ht="15"/>
    <row r="47" spans="2:16" ht="15"/>
    <row r="48" spans="2:16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</sheetData>
  <mergeCells count="5">
    <mergeCell ref="C13:N13"/>
    <mergeCell ref="B13:B14"/>
    <mergeCell ref="M10:N10"/>
    <mergeCell ref="M9:N9"/>
    <mergeCell ref="B12:N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showGridLines="0" workbookViewId="0"/>
  </sheetViews>
  <sheetFormatPr defaultColWidth="0" defaultRowHeight="15" zeroHeight="1"/>
  <cols>
    <col min="1" max="2" width="9.140625" customWidth="1"/>
    <col min="3" max="5" width="11.7109375" customWidth="1"/>
    <col min="6" max="6" width="6.7109375" customWidth="1"/>
    <col min="7" max="9" width="11.7109375" customWidth="1"/>
    <col min="10" max="14" width="4.85546875" customWidth="1"/>
    <col min="15" max="15" width="20.85546875" customWidth="1"/>
    <col min="16" max="17" width="9.140625" customWidth="1"/>
    <col min="18" max="18" width="3" customWidth="1"/>
    <col min="19" max="19" width="0" hidden="1" customWidth="1"/>
    <col min="20" max="16384" width="9.140625" hidden="1"/>
  </cols>
  <sheetData>
    <row r="1" spans="1:17"/>
    <row r="2" spans="1:17"/>
    <row r="3" spans="1:17"/>
    <row r="4" spans="1:17"/>
    <row r="5" spans="1:17"/>
    <row r="6" spans="1:17"/>
    <row r="7" spans="1:17" ht="42" customHeight="1" thickBot="1">
      <c r="O7" s="10"/>
      <c r="P7" s="10"/>
      <c r="Q7" s="10"/>
    </row>
    <row r="8" spans="1:17" ht="19.5" thickBot="1">
      <c r="A8" s="16"/>
      <c r="B8" s="266"/>
      <c r="C8" s="271"/>
      <c r="D8" s="271"/>
      <c r="E8" s="271"/>
      <c r="F8" s="267"/>
      <c r="G8" s="284"/>
      <c r="H8" s="284"/>
      <c r="I8" s="284"/>
      <c r="J8" s="268"/>
      <c r="K8" s="16"/>
      <c r="L8" s="16"/>
      <c r="M8" s="16"/>
      <c r="N8" s="16"/>
      <c r="O8" s="10"/>
      <c r="P8" s="10"/>
      <c r="Q8" s="10"/>
    </row>
    <row r="9" spans="1:17" ht="19.5" customHeight="1">
      <c r="A9" s="16"/>
      <c r="B9" s="230"/>
      <c r="C9" s="239"/>
      <c r="D9" s="240"/>
      <c r="E9" s="241"/>
      <c r="F9" s="283"/>
      <c r="G9" s="285"/>
      <c r="H9" s="243"/>
      <c r="I9" s="287"/>
      <c r="J9" s="270"/>
      <c r="K9" s="58"/>
      <c r="L9" s="58"/>
      <c r="M9" s="58"/>
      <c r="N9" s="58"/>
      <c r="O9" s="10"/>
      <c r="P9" s="10"/>
      <c r="Q9" s="10"/>
    </row>
    <row r="10" spans="1:17" ht="19.5" customHeight="1">
      <c r="A10" s="16"/>
      <c r="B10" s="230"/>
      <c r="C10" s="244"/>
      <c r="D10" s="281"/>
      <c r="E10" s="245"/>
      <c r="F10" s="283"/>
      <c r="G10" s="243"/>
      <c r="H10" s="243"/>
      <c r="I10" s="286"/>
      <c r="J10" s="269"/>
      <c r="K10" s="17"/>
      <c r="L10" s="17"/>
      <c r="M10" s="17"/>
      <c r="N10" s="17"/>
      <c r="O10" s="10"/>
      <c r="P10" s="10"/>
      <c r="Q10" s="10"/>
    </row>
    <row r="11" spans="1:17" ht="19.5" customHeight="1" thickBot="1">
      <c r="A11" s="16"/>
      <c r="B11" s="230"/>
      <c r="C11" s="246"/>
      <c r="D11" s="247"/>
      <c r="E11" s="248"/>
      <c r="F11" s="283"/>
      <c r="G11" s="279"/>
      <c r="H11" s="243"/>
      <c r="I11" s="280"/>
      <c r="J11" s="272"/>
      <c r="K11" s="33"/>
      <c r="L11" s="33"/>
      <c r="M11" s="33"/>
      <c r="N11" s="33"/>
      <c r="O11" s="10"/>
      <c r="P11" s="10"/>
      <c r="Q11" s="10"/>
    </row>
    <row r="12" spans="1:17" ht="19.5" customHeight="1" thickTop="1" thickBot="1">
      <c r="A12" s="16"/>
      <c r="B12" s="230"/>
      <c r="C12" s="242"/>
      <c r="D12" s="242"/>
      <c r="E12" s="282"/>
      <c r="F12" s="242"/>
      <c r="G12" s="242"/>
      <c r="H12" s="242"/>
      <c r="I12" s="242"/>
      <c r="J12" s="270"/>
      <c r="K12" s="58"/>
      <c r="L12" s="58"/>
      <c r="M12" s="58"/>
      <c r="N12" s="58"/>
      <c r="O12" s="10"/>
      <c r="P12" s="10"/>
      <c r="Q12" s="10"/>
    </row>
    <row r="13" spans="1:17" ht="19.5" customHeight="1" thickBot="1">
      <c r="A13" s="16"/>
      <c r="B13" s="278"/>
      <c r="C13" s="265"/>
      <c r="D13" s="249"/>
      <c r="E13" s="249"/>
      <c r="F13" s="242"/>
      <c r="G13" s="250"/>
      <c r="H13" s="250"/>
      <c r="I13" s="250"/>
      <c r="J13" s="269"/>
      <c r="K13" s="17"/>
      <c r="L13" s="17"/>
      <c r="M13" s="17"/>
      <c r="N13" s="17"/>
      <c r="O13" s="10"/>
      <c r="P13" s="10"/>
      <c r="Q13" s="10"/>
    </row>
    <row r="14" spans="1:17" ht="19.5" customHeight="1" thickBot="1">
      <c r="A14" s="16"/>
      <c r="B14" s="278"/>
      <c r="C14" s="265"/>
      <c r="D14" s="249"/>
      <c r="E14" s="249"/>
      <c r="F14" s="242"/>
      <c r="G14" s="250"/>
      <c r="H14" s="250"/>
      <c r="I14" s="250"/>
      <c r="J14" s="272"/>
      <c r="K14" s="33"/>
      <c r="L14" s="33"/>
      <c r="M14" s="33"/>
      <c r="N14" s="33"/>
      <c r="O14" s="10"/>
      <c r="P14" s="10"/>
      <c r="Q14" s="10"/>
    </row>
    <row r="15" spans="1:17" ht="19.5" customHeight="1" thickBot="1">
      <c r="A15" s="16"/>
      <c r="B15" s="278"/>
      <c r="C15" s="265"/>
      <c r="D15" s="249"/>
      <c r="E15" s="249"/>
      <c r="F15" s="242"/>
      <c r="G15" s="250"/>
      <c r="H15" s="250"/>
      <c r="I15" s="250"/>
      <c r="J15" s="270"/>
      <c r="K15" s="58"/>
      <c r="L15" s="58"/>
      <c r="M15" s="58"/>
      <c r="N15" s="58"/>
      <c r="O15" s="10"/>
      <c r="P15" s="10"/>
      <c r="Q15" s="10"/>
    </row>
    <row r="16" spans="1:17" ht="19.5" customHeight="1" thickBot="1">
      <c r="A16" s="16"/>
      <c r="B16" s="230"/>
      <c r="C16" s="242"/>
      <c r="D16" s="242"/>
      <c r="E16" s="242"/>
      <c r="F16" s="242"/>
      <c r="G16" s="242"/>
      <c r="H16" s="242"/>
      <c r="I16" s="242"/>
      <c r="J16" s="269"/>
      <c r="K16" s="17"/>
      <c r="L16" s="17"/>
      <c r="M16" s="17"/>
      <c r="N16" s="17"/>
      <c r="O16" s="10"/>
      <c r="P16" s="10"/>
      <c r="Q16" s="10"/>
    </row>
    <row r="17" spans="1:17" ht="19.5" customHeight="1" thickTop="1" thickBot="1">
      <c r="A17" s="16"/>
      <c r="B17" s="230"/>
      <c r="C17" s="251"/>
      <c r="D17" s="252"/>
      <c r="E17" s="252"/>
      <c r="F17" s="242"/>
      <c r="G17" s="253"/>
      <c r="H17" s="254"/>
      <c r="I17" s="255"/>
      <c r="J17" s="273"/>
      <c r="K17" s="32"/>
      <c r="L17" s="32"/>
      <c r="M17" s="32"/>
      <c r="N17" s="32"/>
      <c r="O17" s="10"/>
      <c r="P17" s="10"/>
      <c r="Q17" s="10"/>
    </row>
    <row r="18" spans="1:17" ht="19.5" customHeight="1" thickTop="1" thickBot="1">
      <c r="A18" s="16"/>
      <c r="B18" s="230"/>
      <c r="C18" s="251"/>
      <c r="D18" s="252"/>
      <c r="E18" s="252"/>
      <c r="F18" s="242"/>
      <c r="G18" s="256"/>
      <c r="H18" s="257"/>
      <c r="I18" s="258"/>
      <c r="J18" s="273"/>
      <c r="K18" s="32"/>
      <c r="L18" s="32"/>
      <c r="M18" s="32"/>
      <c r="N18" s="32"/>
      <c r="O18" s="10"/>
      <c r="P18" s="10"/>
      <c r="Q18" s="10"/>
    </row>
    <row r="19" spans="1:17" ht="19.5" customHeight="1" thickTop="1" thickBot="1">
      <c r="A19" s="16"/>
      <c r="B19" s="230"/>
      <c r="C19" s="251"/>
      <c r="D19" s="252"/>
      <c r="E19" s="252"/>
      <c r="F19" s="242"/>
      <c r="G19" s="259"/>
      <c r="H19" s="260"/>
      <c r="I19" s="261"/>
      <c r="J19" s="273"/>
      <c r="K19" s="32"/>
      <c r="L19" s="32"/>
      <c r="M19" s="32"/>
      <c r="N19" s="32"/>
      <c r="O19" s="10"/>
      <c r="P19" s="10"/>
      <c r="Q19" s="10"/>
    </row>
    <row r="20" spans="1:17" ht="19.5" customHeight="1" thickTop="1">
      <c r="A20" s="16"/>
      <c r="B20" s="230"/>
      <c r="C20" s="242"/>
      <c r="D20" s="242"/>
      <c r="E20" s="242"/>
      <c r="F20" s="242"/>
      <c r="G20" s="242"/>
      <c r="H20" s="262"/>
      <c r="I20" s="242"/>
      <c r="J20" s="273"/>
      <c r="K20" s="32"/>
      <c r="L20" s="32"/>
      <c r="M20" s="32"/>
      <c r="N20" s="32"/>
      <c r="O20" s="10"/>
      <c r="P20" s="10"/>
      <c r="Q20" s="10"/>
    </row>
    <row r="21" spans="1:17" ht="19.5" customHeight="1" thickBot="1">
      <c r="A21" s="16"/>
      <c r="B21" s="230"/>
      <c r="C21" s="229"/>
      <c r="D21" s="229"/>
      <c r="E21" s="229"/>
      <c r="F21" s="242"/>
      <c r="G21" s="229"/>
      <c r="H21" s="263"/>
      <c r="I21" s="229"/>
      <c r="J21" s="273"/>
      <c r="K21" s="32"/>
      <c r="L21" s="32"/>
      <c r="M21" s="32"/>
      <c r="N21" s="32"/>
      <c r="O21" s="10"/>
      <c r="P21" s="10"/>
      <c r="Q21" s="10"/>
    </row>
    <row r="22" spans="1:17" ht="19.5" customHeight="1">
      <c r="A22" s="16"/>
      <c r="B22" s="230"/>
      <c r="C22" s="264"/>
      <c r="D22" s="264"/>
      <c r="E22" s="264"/>
      <c r="F22" s="242"/>
      <c r="G22" s="253"/>
      <c r="H22" s="254"/>
      <c r="I22" s="255"/>
      <c r="J22" s="273"/>
      <c r="K22" s="32"/>
      <c r="L22" s="32"/>
      <c r="M22" s="32"/>
      <c r="N22" s="32"/>
      <c r="O22" s="10"/>
      <c r="P22" s="10"/>
      <c r="Q22" s="10"/>
    </row>
    <row r="23" spans="1:17" ht="19.5" customHeight="1">
      <c r="A23" s="16"/>
      <c r="B23" s="230"/>
      <c r="C23" s="264"/>
      <c r="D23" s="264"/>
      <c r="E23" s="264"/>
      <c r="F23" s="242"/>
      <c r="G23" s="256"/>
      <c r="H23" s="257"/>
      <c r="I23" s="258"/>
      <c r="J23" s="273"/>
      <c r="K23" s="32"/>
      <c r="L23" s="32"/>
      <c r="M23" s="32"/>
      <c r="N23" s="32"/>
      <c r="O23" s="10"/>
      <c r="P23" s="10"/>
      <c r="Q23" s="10"/>
    </row>
    <row r="24" spans="1:17" ht="19.5" customHeight="1" thickBot="1">
      <c r="A24" s="16"/>
      <c r="B24" s="230"/>
      <c r="C24" s="264"/>
      <c r="D24" s="264"/>
      <c r="E24" s="264"/>
      <c r="F24" s="242"/>
      <c r="G24" s="259"/>
      <c r="H24" s="260"/>
      <c r="I24" s="261"/>
      <c r="J24" s="274"/>
      <c r="K24" s="16"/>
      <c r="L24" s="16"/>
      <c r="M24" s="16"/>
      <c r="N24" s="16"/>
      <c r="O24" s="10"/>
      <c r="P24" s="10"/>
      <c r="Q24" s="10"/>
    </row>
    <row r="25" spans="1:17" ht="16.5" thickTop="1" thickBot="1">
      <c r="A25" s="16"/>
      <c r="B25" s="275"/>
      <c r="C25" s="276"/>
      <c r="D25" s="276"/>
      <c r="E25" s="276"/>
      <c r="F25" s="276"/>
      <c r="G25" s="276"/>
      <c r="H25" s="276"/>
      <c r="I25" s="276"/>
      <c r="J25" s="277"/>
      <c r="K25" s="16"/>
      <c r="L25" s="16"/>
      <c r="M25" s="16"/>
      <c r="N25" s="16"/>
      <c r="O25" s="10"/>
      <c r="P25" s="10"/>
      <c r="Q25" s="10"/>
    </row>
    <row r="26" spans="1:17">
      <c r="K26" s="24"/>
      <c r="L26" s="24"/>
      <c r="M26" s="24"/>
      <c r="N26" s="24"/>
    </row>
    <row r="27" spans="1:17" hidden="1"/>
    <row r="28" spans="1:17" hidden="1"/>
    <row r="29" spans="1:17" hidden="1"/>
    <row r="30" spans="1:17" hidden="1"/>
    <row r="31" spans="1:17" hidden="1"/>
    <row r="32" spans="1:17" hidden="1"/>
    <row r="33" hidden="1"/>
    <row r="34" hidden="1"/>
    <row r="35" hidden="1"/>
    <row r="36" hidden="1"/>
    <row r="37" hidden="1"/>
    <row r="38" hidden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workbookViewId="0"/>
  </sheetViews>
  <sheetFormatPr defaultColWidth="0" defaultRowHeight="15" zeroHeight="1"/>
  <cols>
    <col min="1" max="1" width="9.140625" customWidth="1"/>
    <col min="2" max="5" width="12.85546875" customWidth="1"/>
    <col min="6" max="6" width="5.42578125" customWidth="1"/>
    <col min="7" max="10" width="12.85546875" customWidth="1"/>
    <col min="11" max="11" width="12.28515625" customWidth="1"/>
    <col min="12" max="13" width="12.7109375" bestFit="1" customWidth="1"/>
    <col min="14" max="14" width="3" customWidth="1"/>
    <col min="15" max="15" width="0" hidden="1" customWidth="1"/>
    <col min="16" max="16384" width="9.140625" hidden="1"/>
  </cols>
  <sheetData>
    <row r="1" spans="1:14"/>
    <row r="2" spans="1:14"/>
    <row r="3" spans="1:14"/>
    <row r="4" spans="1:14"/>
    <row r="5" spans="1:14"/>
    <row r="6" spans="1:14"/>
    <row r="7" spans="1:14"/>
    <row r="8" spans="1:14"/>
    <row r="9" spans="1:14"/>
    <row r="10" spans="1:14" ht="15.75" thickBot="1"/>
    <row r="11" spans="1:14" ht="24" customHeight="1" thickBot="1">
      <c r="A11" s="16"/>
      <c r="B11" s="539"/>
      <c r="C11" s="539"/>
      <c r="D11" s="539"/>
      <c r="E11" s="539"/>
      <c r="F11" s="38"/>
      <c r="G11" s="49"/>
      <c r="H11" s="34"/>
      <c r="I11" s="34"/>
      <c r="J11" s="34"/>
      <c r="K11" s="16"/>
      <c r="L11" s="16"/>
      <c r="M11" s="16"/>
      <c r="N11" s="1"/>
    </row>
    <row r="12" spans="1:14" ht="24" customHeight="1" thickBot="1">
      <c r="A12" s="16"/>
      <c r="B12" s="539"/>
      <c r="C12" s="539"/>
      <c r="D12" s="539"/>
      <c r="E12" s="539"/>
      <c r="F12" s="40"/>
      <c r="G12" s="50"/>
      <c r="H12" s="34"/>
      <c r="I12" s="34"/>
      <c r="J12" s="34"/>
      <c r="K12" s="16"/>
      <c r="L12" s="16"/>
      <c r="M12" s="16"/>
      <c r="N12" s="1"/>
    </row>
    <row r="13" spans="1:14" ht="24" customHeight="1" thickBot="1">
      <c r="A13" s="16"/>
      <c r="B13" s="540"/>
      <c r="C13" s="541"/>
      <c r="D13" s="541"/>
      <c r="E13" s="540"/>
      <c r="F13" s="40"/>
      <c r="G13" s="50"/>
      <c r="H13" s="34"/>
      <c r="I13" s="34"/>
      <c r="J13" s="34"/>
      <c r="K13" s="16"/>
      <c r="L13" s="16"/>
      <c r="M13" s="16"/>
      <c r="N13" s="1"/>
    </row>
    <row r="14" spans="1:14" ht="24" customHeight="1" thickBot="1">
      <c r="A14" s="16"/>
      <c r="B14" s="540"/>
      <c r="C14" s="541"/>
      <c r="D14" s="541"/>
      <c r="E14" s="540"/>
      <c r="F14" s="40"/>
      <c r="G14" s="50"/>
      <c r="H14" s="51"/>
      <c r="I14" s="55"/>
      <c r="J14" s="55"/>
      <c r="K14" s="43"/>
      <c r="L14" s="43"/>
      <c r="M14" s="43"/>
      <c r="N14" s="1"/>
    </row>
    <row r="15" spans="1:14" ht="24" customHeight="1" thickBot="1">
      <c r="A15" s="16"/>
      <c r="B15" s="540"/>
      <c r="C15" s="541"/>
      <c r="D15" s="541"/>
      <c r="E15" s="540"/>
      <c r="F15" s="40"/>
      <c r="G15" s="50"/>
      <c r="H15" s="34"/>
      <c r="I15" s="50"/>
      <c r="J15" s="50"/>
      <c r="K15" s="41"/>
      <c r="L15" s="41"/>
      <c r="M15" s="42"/>
      <c r="N15" s="1"/>
    </row>
    <row r="16" spans="1:14" ht="24" customHeight="1" thickBot="1">
      <c r="A16" s="16"/>
      <c r="B16" s="540"/>
      <c r="C16" s="541"/>
      <c r="D16" s="541"/>
      <c r="E16" s="540"/>
      <c r="F16" s="40"/>
      <c r="G16" s="50"/>
      <c r="H16" s="34"/>
      <c r="I16" s="50"/>
      <c r="J16" s="50"/>
      <c r="K16" s="41"/>
      <c r="L16" s="41"/>
      <c r="M16" s="42"/>
      <c r="N16" s="1"/>
    </row>
    <row r="17" spans="1:15" ht="24" customHeight="1" thickBot="1">
      <c r="A17" s="16"/>
      <c r="B17" s="540"/>
      <c r="C17" s="541"/>
      <c r="D17" s="541"/>
      <c r="E17" s="540"/>
      <c r="F17" s="40"/>
      <c r="G17" s="50"/>
      <c r="H17" s="34"/>
      <c r="I17" s="50"/>
      <c r="J17" s="50"/>
      <c r="K17" s="41"/>
      <c r="L17" s="41"/>
      <c r="M17" s="42"/>
      <c r="N17" s="1"/>
    </row>
    <row r="18" spans="1:15" ht="24" customHeight="1" thickBot="1">
      <c r="A18" s="16"/>
      <c r="B18" s="540"/>
      <c r="C18" s="542"/>
      <c r="D18" s="542"/>
      <c r="E18" s="540"/>
      <c r="F18" s="32"/>
      <c r="G18" s="36"/>
      <c r="H18" s="36"/>
      <c r="I18" s="36"/>
      <c r="J18" s="36"/>
      <c r="K18" s="32"/>
      <c r="L18" s="32"/>
      <c r="M18" s="32"/>
      <c r="N18" s="1"/>
    </row>
    <row r="19" spans="1:15" ht="24" customHeight="1" thickBot="1">
      <c r="A19" s="16"/>
      <c r="B19" s="540"/>
      <c r="C19" s="542"/>
      <c r="D19" s="542"/>
      <c r="E19" s="540"/>
      <c r="F19" s="16"/>
      <c r="G19" s="36"/>
      <c r="H19" s="36"/>
      <c r="I19" s="36"/>
      <c r="J19" s="36"/>
      <c r="K19" s="32"/>
      <c r="L19" s="32"/>
      <c r="M19" s="32"/>
      <c r="N19" s="1"/>
    </row>
    <row r="20" spans="1:15" ht="24" customHeight="1" thickBot="1">
      <c r="A20" s="16"/>
      <c r="B20" s="540"/>
      <c r="C20" s="542"/>
      <c r="D20" s="542"/>
      <c r="E20" s="540"/>
      <c r="F20" s="16"/>
      <c r="G20" s="52"/>
      <c r="H20" s="53"/>
      <c r="I20" s="53"/>
      <c r="J20" s="53"/>
      <c r="K20" s="47"/>
      <c r="L20" s="47"/>
      <c r="M20" s="32"/>
      <c r="N20" s="1"/>
      <c r="O20" s="1"/>
    </row>
    <row r="21" spans="1:15" ht="24" customHeight="1" thickBot="1">
      <c r="A21" s="16"/>
      <c r="B21" s="540"/>
      <c r="C21" s="543"/>
      <c r="D21" s="543"/>
      <c r="E21" s="540"/>
      <c r="F21" s="44"/>
      <c r="G21" s="37"/>
      <c r="H21" s="37"/>
      <c r="I21" s="37"/>
      <c r="J21" s="37"/>
      <c r="K21" s="21"/>
      <c r="L21" s="21"/>
      <c r="M21" s="32"/>
      <c r="N21" s="1"/>
      <c r="O21" s="1"/>
    </row>
    <row r="22" spans="1:15" ht="24" customHeight="1" thickBot="1">
      <c r="A22" s="16"/>
      <c r="B22" s="540"/>
      <c r="C22" s="543"/>
      <c r="D22" s="543"/>
      <c r="E22" s="540"/>
      <c r="F22" s="16"/>
      <c r="G22" s="35"/>
      <c r="H22" s="35"/>
      <c r="I22" s="35"/>
      <c r="J22" s="35"/>
      <c r="K22" s="17"/>
      <c r="L22" s="45"/>
      <c r="M22" s="32"/>
      <c r="N22" s="1"/>
      <c r="O22" s="1"/>
    </row>
    <row r="23" spans="1:15" ht="24" customHeight="1" thickBot="1">
      <c r="A23" s="16"/>
      <c r="B23" s="540"/>
      <c r="C23" s="541"/>
      <c r="D23" s="541"/>
      <c r="E23" s="540"/>
      <c r="F23" s="16"/>
      <c r="G23" s="34"/>
      <c r="H23" s="34"/>
      <c r="I23" s="34"/>
      <c r="J23" s="34"/>
      <c r="K23" s="16"/>
      <c r="L23" s="16"/>
      <c r="M23" s="16"/>
    </row>
    <row r="24" spans="1:15" ht="24" customHeight="1" thickBot="1">
      <c r="A24" s="16"/>
      <c r="B24" s="540"/>
      <c r="C24" s="543"/>
      <c r="D24" s="543"/>
      <c r="E24" s="540"/>
      <c r="F24" s="48"/>
      <c r="G24" s="54"/>
      <c r="H24" s="34"/>
      <c r="I24" s="56"/>
      <c r="J24" s="34"/>
      <c r="K24" s="16"/>
      <c r="L24" s="16"/>
      <c r="M24" s="16"/>
    </row>
    <row r="25" spans="1:15" ht="15.75">
      <c r="A25" s="16"/>
      <c r="B25" s="46"/>
      <c r="C25" s="16"/>
      <c r="D25" s="16"/>
      <c r="E25" s="16"/>
      <c r="F25" s="16"/>
      <c r="G25" s="16"/>
      <c r="H25" s="16"/>
      <c r="I25" s="24"/>
      <c r="J25" s="24"/>
      <c r="K25" s="24"/>
    </row>
    <row r="26" spans="1:15">
      <c r="A26" s="16"/>
      <c r="B26" s="16"/>
      <c r="C26" s="16"/>
      <c r="D26" s="16"/>
      <c r="E26" s="16"/>
      <c r="F26" s="16"/>
      <c r="G26" s="16"/>
      <c r="H26" s="16"/>
      <c r="I26" s="24"/>
      <c r="J26" s="24"/>
      <c r="K26" s="24"/>
    </row>
    <row r="27" spans="1:15"/>
    <row r="28" spans="1:15" hidden="1"/>
    <row r="29" spans="1:15"/>
    <row r="30" spans="1:15"/>
    <row r="31" spans="1:15"/>
    <row r="32" spans="1:15"/>
    <row r="33"/>
    <row r="34"/>
    <row r="35"/>
    <row r="36"/>
    <row r="37"/>
  </sheetData>
  <mergeCells count="21">
    <mergeCell ref="C20:D20"/>
    <mergeCell ref="C21:D21"/>
    <mergeCell ref="C22:D22"/>
    <mergeCell ref="C23:D23"/>
    <mergeCell ref="C24:D24"/>
    <mergeCell ref="B11:E12"/>
    <mergeCell ref="B13:B15"/>
    <mergeCell ref="B16:B18"/>
    <mergeCell ref="B19:B21"/>
    <mergeCell ref="B22:B24"/>
    <mergeCell ref="E13:E15"/>
    <mergeCell ref="E16:E18"/>
    <mergeCell ref="E19:E21"/>
    <mergeCell ref="E22:E24"/>
    <mergeCell ref="C13:D13"/>
    <mergeCell ref="C14:D14"/>
    <mergeCell ref="C15:D15"/>
    <mergeCell ref="C16:D16"/>
    <mergeCell ref="C17:D17"/>
    <mergeCell ref="C18:D18"/>
    <mergeCell ref="C19:D19"/>
  </mergeCells>
  <conditionalFormatting sqref="L22">
    <cfRule type="cellIs" dxfId="5" priority="13" stopIfTrue="1" operator="equal">
      <formula>DAVERAGE($D$12:$N$20,#REF!,$D$22:$N$23)</formula>
    </cfRule>
  </conditionalFormatting>
  <conditionalFormatting sqref="L22">
    <cfRule type="cellIs" dxfId="4" priority="14" stopIfTrue="1" operator="notEqual">
      <formula>DAVERAGE($D$12:$N$20,#REF!,$D$22:$N$23)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defaultColWidth="0" defaultRowHeight="15" zeroHeight="1"/>
  <cols>
    <col min="1" max="1" width="9.140625" customWidth="1"/>
    <col min="2" max="2" width="18.85546875" customWidth="1"/>
    <col min="3" max="4" width="11.7109375" customWidth="1"/>
    <col min="5" max="5" width="18.85546875" customWidth="1"/>
    <col min="6" max="6" width="4.28515625" customWidth="1"/>
    <col min="7" max="7" width="18.85546875" customWidth="1"/>
    <col min="8" max="9" width="11.7109375" customWidth="1"/>
    <col min="10" max="10" width="18.85546875" customWidth="1"/>
    <col min="11" max="12" width="9.140625" customWidth="1"/>
    <col min="13" max="13" width="3" customWidth="1"/>
    <col min="14" max="16384" width="9.140625" hidden="1"/>
  </cols>
  <sheetData>
    <row r="1" spans="2:11"/>
    <row r="2" spans="2:11"/>
    <row r="3" spans="2:11"/>
    <row r="4" spans="2:11"/>
    <row r="5" spans="2:11"/>
    <row r="6" spans="2:11"/>
    <row r="7" spans="2:11" ht="19.5" thickBot="1">
      <c r="B7" s="31" t="s">
        <v>136</v>
      </c>
      <c r="C7" s="31"/>
      <c r="D7" s="31"/>
      <c r="E7" s="39"/>
      <c r="F7" s="544"/>
      <c r="G7" s="545"/>
      <c r="H7" s="545"/>
      <c r="I7" s="43"/>
      <c r="J7" s="57"/>
      <c r="K7" s="16"/>
    </row>
    <row r="8" spans="2:11" ht="16.5" thickBot="1">
      <c r="B8" s="9" t="s">
        <v>18</v>
      </c>
      <c r="C8" s="546" t="s">
        <v>19</v>
      </c>
      <c r="D8" s="547"/>
      <c r="E8" s="227" t="s">
        <v>20</v>
      </c>
      <c r="F8" s="21"/>
      <c r="G8" s="21"/>
      <c r="H8" s="21"/>
      <c r="I8" s="43"/>
      <c r="J8" s="17"/>
      <c r="K8" s="16"/>
    </row>
    <row r="9" spans="2:11" ht="9" customHeight="1" thickBot="1">
      <c r="F9" s="22"/>
      <c r="G9" s="17"/>
      <c r="H9" s="19"/>
      <c r="I9" s="43"/>
      <c r="J9" s="17"/>
      <c r="K9" s="16"/>
    </row>
    <row r="10" spans="2:11" ht="20.25" customHeight="1" thickBot="1">
      <c r="B10" s="60" t="s">
        <v>21</v>
      </c>
      <c r="C10" s="548" t="s">
        <v>22</v>
      </c>
      <c r="D10" s="549"/>
      <c r="E10" s="61" t="s">
        <v>23</v>
      </c>
      <c r="F10" s="41"/>
      <c r="G10" s="41"/>
      <c r="H10" s="42"/>
      <c r="I10" s="43"/>
      <c r="J10" s="17"/>
      <c r="K10" s="16"/>
    </row>
    <row r="11" spans="2:11" ht="37.5" customHeight="1" thickBot="1">
      <c r="B11" s="266"/>
      <c r="C11" s="550"/>
      <c r="D11" s="551"/>
      <c r="E11" s="268"/>
      <c r="F11" s="62"/>
      <c r="G11" s="63"/>
      <c r="H11" s="63"/>
      <c r="I11" s="43"/>
      <c r="J11" s="17"/>
      <c r="K11" s="16"/>
    </row>
    <row r="12" spans="2:11" ht="18" customHeight="1">
      <c r="B12" s="552" t="s">
        <v>24</v>
      </c>
      <c r="C12" s="556" t="s">
        <v>25</v>
      </c>
      <c r="D12" s="557"/>
      <c r="E12" s="554" t="s">
        <v>24</v>
      </c>
      <c r="F12" s="58"/>
      <c r="G12" s="59"/>
      <c r="H12" s="59"/>
      <c r="I12" s="43"/>
      <c r="J12" s="17"/>
      <c r="K12" s="16"/>
    </row>
    <row r="13" spans="2:11" ht="18" customHeight="1">
      <c r="B13" s="553"/>
      <c r="C13" s="558"/>
      <c r="D13" s="559"/>
      <c r="E13" s="555"/>
      <c r="F13" s="58"/>
      <c r="G13" s="59"/>
      <c r="H13" s="59"/>
      <c r="I13" s="43"/>
      <c r="J13" s="17"/>
      <c r="K13" s="16"/>
    </row>
    <row r="14" spans="2:11" ht="18" customHeight="1">
      <c r="B14" s="553"/>
      <c r="C14" s="558"/>
      <c r="D14" s="559"/>
      <c r="E14" s="555"/>
      <c r="F14" s="58"/>
      <c r="G14" s="59"/>
      <c r="H14" s="59"/>
      <c r="I14" s="43"/>
      <c r="J14" s="17"/>
      <c r="K14" s="16"/>
    </row>
    <row r="15" spans="2:11" ht="18" customHeight="1">
      <c r="B15" s="553" t="s">
        <v>26</v>
      </c>
      <c r="C15" s="567" t="s">
        <v>27</v>
      </c>
      <c r="D15" s="568"/>
      <c r="E15" s="561" t="s">
        <v>26</v>
      </c>
      <c r="F15" s="58"/>
      <c r="G15" s="59"/>
      <c r="H15" s="59"/>
      <c r="I15" s="43"/>
      <c r="J15" s="17"/>
      <c r="K15" s="16"/>
    </row>
    <row r="16" spans="2:11" ht="18" customHeight="1">
      <c r="B16" s="553"/>
      <c r="C16" s="567"/>
      <c r="D16" s="568"/>
      <c r="E16" s="561"/>
      <c r="F16" s="58"/>
      <c r="G16" s="59"/>
      <c r="H16" s="59"/>
      <c r="I16" s="43"/>
      <c r="J16" s="17"/>
      <c r="K16" s="16"/>
    </row>
    <row r="17" spans="2:11" ht="18" customHeight="1">
      <c r="B17" s="553"/>
      <c r="C17" s="567"/>
      <c r="D17" s="568"/>
      <c r="E17" s="561"/>
      <c r="F17" s="64"/>
      <c r="G17" s="63"/>
      <c r="H17" s="63"/>
      <c r="I17" s="43"/>
      <c r="J17" s="17"/>
      <c r="K17" s="16"/>
    </row>
    <row r="18" spans="2:11" ht="18" customHeight="1">
      <c r="B18" s="553" t="s">
        <v>28</v>
      </c>
      <c r="C18" s="569" t="s">
        <v>29</v>
      </c>
      <c r="D18" s="570"/>
      <c r="E18" s="562" t="s">
        <v>28</v>
      </c>
      <c r="F18" s="42"/>
      <c r="G18" s="42"/>
      <c r="H18" s="42"/>
      <c r="I18" s="42"/>
      <c r="J18" s="17"/>
      <c r="K18" s="16"/>
    </row>
    <row r="19" spans="2:11" ht="18" customHeight="1">
      <c r="B19" s="553"/>
      <c r="C19" s="569"/>
      <c r="D19" s="570"/>
      <c r="E19" s="562"/>
      <c r="F19" s="41"/>
      <c r="G19" s="41"/>
      <c r="H19" s="42"/>
      <c r="I19" s="42"/>
      <c r="J19" s="17"/>
      <c r="K19" s="16"/>
    </row>
    <row r="20" spans="2:11" ht="18" customHeight="1">
      <c r="B20" s="553"/>
      <c r="C20" s="569"/>
      <c r="D20" s="570"/>
      <c r="E20" s="562"/>
      <c r="F20" s="41"/>
      <c r="G20" s="41"/>
      <c r="H20" s="42"/>
      <c r="I20" s="42"/>
      <c r="J20" s="42"/>
      <c r="K20" s="16"/>
    </row>
    <row r="21" spans="2:11" ht="18" customHeight="1">
      <c r="B21" s="553" t="s">
        <v>7</v>
      </c>
      <c r="C21" s="571" t="s">
        <v>30</v>
      </c>
      <c r="D21" s="572"/>
      <c r="E21" s="563" t="s">
        <v>7</v>
      </c>
      <c r="F21" s="41"/>
      <c r="G21" s="41"/>
      <c r="H21" s="42"/>
      <c r="I21" s="42"/>
      <c r="J21" s="42"/>
      <c r="K21" s="16"/>
    </row>
    <row r="22" spans="2:11" ht="18" customHeight="1">
      <c r="B22" s="553"/>
      <c r="C22" s="571"/>
      <c r="D22" s="572"/>
      <c r="E22" s="563"/>
      <c r="F22" s="41"/>
      <c r="G22" s="41"/>
      <c r="H22" s="42"/>
      <c r="I22" s="42"/>
      <c r="J22" s="42"/>
      <c r="K22" s="16"/>
    </row>
    <row r="23" spans="2:11" ht="18" customHeight="1">
      <c r="B23" s="553"/>
      <c r="C23" s="571"/>
      <c r="D23" s="572"/>
      <c r="E23" s="563"/>
      <c r="F23" s="41"/>
      <c r="G23" s="41"/>
      <c r="H23" s="42"/>
      <c r="I23" s="42"/>
      <c r="J23" s="42"/>
      <c r="K23" s="16"/>
    </row>
    <row r="24" spans="2:11" ht="18" customHeight="1">
      <c r="B24" s="553" t="s">
        <v>31</v>
      </c>
      <c r="C24" s="573" t="s">
        <v>32</v>
      </c>
      <c r="D24" s="574"/>
      <c r="E24" s="564" t="s">
        <v>31</v>
      </c>
      <c r="F24" s="41"/>
      <c r="G24" s="41"/>
      <c r="H24" s="42"/>
      <c r="I24" s="42"/>
      <c r="J24" s="42"/>
      <c r="K24" s="16"/>
    </row>
    <row r="25" spans="2:11" ht="18" customHeight="1">
      <c r="B25" s="553"/>
      <c r="C25" s="573"/>
      <c r="D25" s="574"/>
      <c r="E25" s="564"/>
      <c r="F25" s="41"/>
      <c r="G25" s="41"/>
      <c r="H25" s="42"/>
      <c r="I25" s="42"/>
      <c r="J25" s="42"/>
      <c r="K25" s="16"/>
    </row>
    <row r="26" spans="2:11" ht="18" customHeight="1">
      <c r="B26" s="553"/>
      <c r="C26" s="573"/>
      <c r="D26" s="574"/>
      <c r="E26" s="564"/>
      <c r="F26" s="41"/>
      <c r="G26" s="41"/>
      <c r="H26" s="42"/>
      <c r="I26" s="42"/>
      <c r="J26" s="42"/>
      <c r="K26" s="16"/>
    </row>
    <row r="27" spans="2:11" ht="18" customHeight="1">
      <c r="B27" s="553" t="s">
        <v>33</v>
      </c>
      <c r="C27" s="575" t="s">
        <v>34</v>
      </c>
      <c r="D27" s="576"/>
      <c r="E27" s="565" t="s">
        <v>33</v>
      </c>
      <c r="F27" s="41"/>
      <c r="G27" s="41"/>
      <c r="H27" s="42"/>
      <c r="I27" s="42"/>
      <c r="J27" s="42"/>
      <c r="K27" s="16"/>
    </row>
    <row r="28" spans="2:11" ht="18" customHeight="1">
      <c r="B28" s="553"/>
      <c r="C28" s="575"/>
      <c r="D28" s="576"/>
      <c r="E28" s="565"/>
      <c r="F28" s="16"/>
      <c r="G28" s="16"/>
      <c r="H28" s="16"/>
      <c r="I28" s="16"/>
      <c r="J28" s="16"/>
      <c r="K28" s="16"/>
    </row>
    <row r="29" spans="2:11" ht="18" customHeight="1" thickBot="1">
      <c r="B29" s="560"/>
      <c r="C29" s="577"/>
      <c r="D29" s="578"/>
      <c r="E29" s="566"/>
    </row>
    <row r="30" spans="2:11"/>
  </sheetData>
  <mergeCells count="22">
    <mergeCell ref="C15:D17"/>
    <mergeCell ref="C18:D20"/>
    <mergeCell ref="C21:D23"/>
    <mergeCell ref="C24:D26"/>
    <mergeCell ref="C27:D29"/>
    <mergeCell ref="E15:E17"/>
    <mergeCell ref="E18:E20"/>
    <mergeCell ref="E21:E23"/>
    <mergeCell ref="E24:E26"/>
    <mergeCell ref="E27:E29"/>
    <mergeCell ref="B15:B17"/>
    <mergeCell ref="B18:B20"/>
    <mergeCell ref="B21:B23"/>
    <mergeCell ref="B24:B26"/>
    <mergeCell ref="B27:B29"/>
    <mergeCell ref="F7:H7"/>
    <mergeCell ref="C8:D8"/>
    <mergeCell ref="C10:D10"/>
    <mergeCell ref="C11:D11"/>
    <mergeCell ref="B12:B14"/>
    <mergeCell ref="E12:E14"/>
    <mergeCell ref="C12:D14"/>
  </mergeCells>
  <conditionalFormatting sqref="H9 F17">
    <cfRule type="cellIs" dxfId="3" priority="1" stopIfTrue="1" operator="equal">
      <formula>DAVERAGE($D$8:$I$23,#REF!,$D$27:$I$28)</formula>
    </cfRule>
  </conditionalFormatting>
  <conditionalFormatting sqref="H9 F17">
    <cfRule type="cellIs" dxfId="2" priority="2" stopIfTrue="1" operator="notEqual">
      <formula>DAVERAGE($D$8:$I$23,#REF!,$D$27:$I$28)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showGridLines="0" workbookViewId="0"/>
  </sheetViews>
  <sheetFormatPr defaultColWidth="0" defaultRowHeight="15" zeroHeight="1"/>
  <cols>
    <col min="1" max="1" width="9.140625" customWidth="1"/>
    <col min="2" max="2" width="25" bestFit="1" customWidth="1"/>
    <col min="3" max="4" width="15.140625" customWidth="1"/>
    <col min="5" max="5" width="7.5703125" customWidth="1"/>
    <col min="6" max="6" width="8.85546875" customWidth="1"/>
    <col min="7" max="7" width="16" customWidth="1"/>
    <col min="8" max="11" width="9.140625" customWidth="1"/>
    <col min="12" max="12" width="2.5703125" customWidth="1"/>
    <col min="13" max="13" width="3" customWidth="1"/>
    <col min="14" max="15" width="0" hidden="1" customWidth="1"/>
    <col min="16" max="16384" width="9.140625" hidden="1"/>
  </cols>
  <sheetData>
    <row r="1" spans="2:13"/>
    <row r="2" spans="2:13"/>
    <row r="3" spans="2:13"/>
    <row r="4" spans="2:13"/>
    <row r="5" spans="2:13"/>
    <row r="6" spans="2:13" ht="15.75" thickBot="1"/>
    <row r="7" spans="2:13" ht="19.5" thickBot="1">
      <c r="B7" s="76" t="s">
        <v>35</v>
      </c>
      <c r="C7" s="579" t="s">
        <v>137</v>
      </c>
      <c r="D7" s="580"/>
      <c r="E7" s="67"/>
      <c r="F7" s="67"/>
      <c r="G7" s="67"/>
      <c r="H7" s="68"/>
      <c r="I7" s="68"/>
      <c r="J7" s="68"/>
      <c r="K7" s="1"/>
      <c r="L7" s="1"/>
      <c r="M7" s="1"/>
    </row>
    <row r="8" spans="2:13" s="7" customFormat="1" ht="18.75">
      <c r="B8" s="228" t="s">
        <v>36</v>
      </c>
      <c r="C8" s="229" t="s">
        <v>37</v>
      </c>
      <c r="D8" s="87" t="s">
        <v>37</v>
      </c>
      <c r="E8" s="72"/>
      <c r="F8" s="73"/>
      <c r="G8" s="74"/>
      <c r="H8" s="75"/>
      <c r="I8" s="75"/>
      <c r="J8" s="75"/>
    </row>
    <row r="9" spans="2:13" s="7" customFormat="1" ht="44.25">
      <c r="B9" s="228" t="s">
        <v>38</v>
      </c>
      <c r="C9" s="288" t="s">
        <v>37</v>
      </c>
      <c r="D9" s="289" t="s">
        <v>37</v>
      </c>
      <c r="E9" s="72"/>
      <c r="F9" s="73"/>
      <c r="G9" s="73"/>
      <c r="H9" s="75"/>
      <c r="I9" s="75"/>
      <c r="J9" s="75"/>
    </row>
    <row r="10" spans="2:13" s="7" customFormat="1" ht="44.25">
      <c r="B10" s="228" t="s">
        <v>39</v>
      </c>
      <c r="C10" s="290" t="s">
        <v>37</v>
      </c>
      <c r="D10" s="291" t="s">
        <v>37</v>
      </c>
      <c r="E10" s="72"/>
      <c r="F10" s="73"/>
      <c r="G10" s="73"/>
      <c r="H10" s="75"/>
      <c r="I10" s="75"/>
      <c r="J10" s="75"/>
    </row>
    <row r="11" spans="2:13" s="7" customFormat="1" ht="106.5">
      <c r="B11" s="228" t="s">
        <v>40</v>
      </c>
      <c r="C11" s="292" t="s">
        <v>37</v>
      </c>
      <c r="D11" s="293" t="s">
        <v>37</v>
      </c>
      <c r="E11" s="72"/>
      <c r="F11" s="73"/>
      <c r="G11" s="73"/>
      <c r="H11" s="75"/>
      <c r="I11" s="75"/>
      <c r="J11" s="75"/>
    </row>
    <row r="12" spans="2:13" s="7" customFormat="1" ht="49.5">
      <c r="B12" s="228" t="s">
        <v>41</v>
      </c>
      <c r="C12" s="294" t="s">
        <v>37</v>
      </c>
      <c r="D12" s="295" t="s">
        <v>37</v>
      </c>
      <c r="E12" s="72"/>
      <c r="F12" s="73"/>
      <c r="G12" s="74"/>
      <c r="H12" s="75"/>
      <c r="I12" s="75"/>
      <c r="J12" s="75"/>
    </row>
    <row r="13" spans="2:13" s="7" customFormat="1" ht="49.5">
      <c r="B13" s="228" t="s">
        <v>42</v>
      </c>
      <c r="C13" s="296" t="s">
        <v>37</v>
      </c>
      <c r="D13" s="297" t="s">
        <v>37</v>
      </c>
      <c r="E13" s="72"/>
      <c r="F13" s="73"/>
      <c r="G13" s="74"/>
      <c r="H13" s="75"/>
      <c r="I13" s="75"/>
      <c r="J13" s="75"/>
    </row>
    <row r="14" spans="2:13">
      <c r="B14" s="69"/>
      <c r="C14" s="69"/>
      <c r="D14" s="70"/>
      <c r="E14" s="69"/>
      <c r="F14" s="70"/>
      <c r="G14" s="70"/>
      <c r="H14" s="68"/>
      <c r="I14" s="68"/>
      <c r="J14" s="68"/>
      <c r="K14" s="1"/>
      <c r="L14" s="1"/>
      <c r="M14" s="1"/>
    </row>
    <row r="15" spans="2:13">
      <c r="B15" s="69"/>
      <c r="C15" s="69"/>
      <c r="D15" s="70"/>
      <c r="E15" s="69"/>
      <c r="F15" s="70"/>
      <c r="G15" s="70"/>
      <c r="H15" s="68"/>
      <c r="I15" s="68"/>
      <c r="J15" s="68"/>
      <c r="K15" s="1"/>
      <c r="L15" s="1"/>
      <c r="M15" s="1"/>
    </row>
    <row r="16" spans="2:13">
      <c r="B16" s="69"/>
      <c r="C16" s="69"/>
      <c r="D16" s="70"/>
      <c r="E16" s="69"/>
      <c r="F16" s="70"/>
      <c r="G16" s="70"/>
      <c r="H16" s="68"/>
      <c r="I16" s="68"/>
      <c r="J16" s="68"/>
      <c r="K16" s="1"/>
      <c r="L16" s="1"/>
      <c r="M16" s="1"/>
    </row>
    <row r="17" spans="2:13">
      <c r="B17" s="69"/>
      <c r="C17" s="69"/>
      <c r="D17" s="70"/>
      <c r="E17" s="69"/>
      <c r="F17" s="70"/>
      <c r="G17" s="71"/>
      <c r="H17" s="68"/>
      <c r="I17" s="68"/>
      <c r="J17" s="68"/>
      <c r="K17" s="1"/>
      <c r="L17" s="1"/>
      <c r="M17" s="1"/>
    </row>
    <row r="18" spans="2:13">
      <c r="B18" s="69"/>
      <c r="C18" s="69"/>
      <c r="D18" s="70"/>
      <c r="E18" s="69"/>
      <c r="F18" s="70"/>
      <c r="G18" s="70"/>
      <c r="H18" s="68"/>
      <c r="I18" s="68"/>
      <c r="J18" s="68"/>
      <c r="K18" s="1"/>
      <c r="L18" s="1"/>
      <c r="M18" s="1"/>
    </row>
    <row r="19" spans="2:13">
      <c r="B19" s="69"/>
      <c r="C19" s="69"/>
      <c r="D19" s="70"/>
      <c r="E19" s="69"/>
      <c r="F19" s="70"/>
      <c r="G19" s="71"/>
      <c r="H19" s="68"/>
      <c r="I19" s="68"/>
      <c r="J19" s="68"/>
      <c r="K19" s="1"/>
      <c r="L19" s="1"/>
      <c r="M19" s="1"/>
    </row>
    <row r="20" spans="2:13">
      <c r="B20" s="69"/>
      <c r="C20" s="69"/>
      <c r="D20" s="70"/>
      <c r="E20" s="69"/>
      <c r="F20" s="70"/>
      <c r="G20" s="70"/>
      <c r="H20" s="68"/>
      <c r="I20" s="68"/>
      <c r="J20" s="68"/>
      <c r="K20" s="1"/>
      <c r="L20" s="1"/>
      <c r="M20" s="1"/>
    </row>
    <row r="21" spans="2:13">
      <c r="B21" s="69"/>
      <c r="C21" s="69"/>
      <c r="D21" s="70"/>
      <c r="E21" s="69"/>
      <c r="F21" s="70"/>
      <c r="G21" s="70"/>
      <c r="H21" s="68"/>
      <c r="I21" s="68"/>
      <c r="J21" s="68"/>
      <c r="K21" s="1"/>
      <c r="L21" s="1"/>
      <c r="M21" s="1"/>
    </row>
    <row r="22" spans="2:13">
      <c r="B22" s="69"/>
      <c r="C22" s="69"/>
      <c r="D22" s="70"/>
      <c r="E22" s="69"/>
      <c r="F22" s="70"/>
      <c r="G22" s="70"/>
      <c r="H22" s="68"/>
      <c r="I22" s="68"/>
      <c r="J22" s="68"/>
      <c r="K22" s="1"/>
      <c r="L22" s="1"/>
      <c r="M22" s="1"/>
    </row>
    <row r="23" spans="2:13">
      <c r="B23" s="68"/>
      <c r="C23" s="68"/>
      <c r="D23" s="68"/>
      <c r="E23" s="68"/>
      <c r="F23" s="68"/>
      <c r="G23" s="68"/>
      <c r="H23" s="68"/>
      <c r="I23" s="68"/>
      <c r="J23" s="68"/>
      <c r="K23" s="1"/>
      <c r="L23" s="1"/>
      <c r="M23" s="1"/>
    </row>
    <row r="24" spans="2:13">
      <c r="B24" s="68"/>
      <c r="C24" s="68"/>
      <c r="D24" s="68"/>
      <c r="E24" s="68"/>
      <c r="F24" s="68"/>
      <c r="G24" s="68"/>
      <c r="H24" s="68"/>
      <c r="I24" s="68"/>
      <c r="J24" s="68"/>
      <c r="K24" s="1"/>
      <c r="L24" s="1"/>
      <c r="M24" s="1"/>
    </row>
    <row r="25" spans="2:1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/>
    <row r="28" spans="2:13" hidden="1"/>
    <row r="29" spans="2:13" hidden="1"/>
    <row r="30" spans="2:13" hidden="1"/>
    <row r="31" spans="2:13" hidden="1"/>
    <row r="32" spans="2:13" hidden="1"/>
    <row r="33" hidden="1"/>
  </sheetData>
  <mergeCells count="1"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defaultColWidth="0" defaultRowHeight="15" customHeight="1" zeroHeight="1"/>
  <cols>
    <col min="1" max="1" width="9.140625" customWidth="1"/>
    <col min="2" max="2" width="10.7109375" bestFit="1" customWidth="1"/>
    <col min="3" max="3" width="10.85546875" bestFit="1" customWidth="1"/>
    <col min="4" max="4" width="11.42578125" bestFit="1" customWidth="1"/>
    <col min="5" max="5" width="14" bestFit="1" customWidth="1"/>
    <col min="6" max="6" width="15.85546875" bestFit="1" customWidth="1"/>
    <col min="7" max="7" width="15.140625" bestFit="1" customWidth="1"/>
    <col min="8" max="9" width="7" customWidth="1"/>
    <col min="10" max="10" width="10" bestFit="1" customWidth="1"/>
    <col min="11" max="11" width="21.140625" bestFit="1" customWidth="1"/>
    <col min="12" max="13" width="9.140625" customWidth="1"/>
    <col min="14" max="14" width="3" customWidth="1"/>
    <col min="15" max="16384" width="9.140625" hidden="1"/>
  </cols>
  <sheetData>
    <row r="1" spans="2:11"/>
    <row r="2" spans="2:11"/>
    <row r="3" spans="2:11"/>
    <row r="4" spans="2:11"/>
    <row r="5" spans="2:11"/>
    <row r="6" spans="2:11"/>
    <row r="7" spans="2:11" ht="15.75">
      <c r="B7" s="301"/>
      <c r="C7" s="301"/>
      <c r="D7" s="301"/>
      <c r="E7" s="301"/>
      <c r="F7" s="301"/>
      <c r="G7" s="77"/>
      <c r="H7" s="583"/>
      <c r="I7" s="584"/>
      <c r="J7" s="584"/>
      <c r="K7" s="3"/>
    </row>
    <row r="8" spans="2:11" ht="15.75">
      <c r="B8" s="301"/>
      <c r="C8" s="301"/>
      <c r="D8" s="301"/>
      <c r="E8" s="301"/>
      <c r="F8" s="301"/>
      <c r="G8" s="77"/>
      <c r="H8" s="301"/>
      <c r="I8" s="302"/>
      <c r="J8" s="302"/>
      <c r="K8" s="3"/>
    </row>
    <row r="9" spans="2:11" ht="15.75">
      <c r="B9" s="301"/>
      <c r="C9" s="301"/>
      <c r="D9" s="301"/>
      <c r="E9" s="301"/>
      <c r="F9" s="301"/>
      <c r="G9" s="77"/>
      <c r="H9" s="301"/>
      <c r="I9" s="302"/>
      <c r="J9" s="302"/>
      <c r="K9" s="3"/>
    </row>
    <row r="10" spans="2:11" ht="15.75">
      <c r="B10" s="301"/>
      <c r="C10" s="301"/>
      <c r="D10" s="301"/>
      <c r="E10" s="301"/>
      <c r="F10" s="301"/>
      <c r="G10" s="77"/>
      <c r="H10" s="301"/>
      <c r="I10" s="302"/>
      <c r="J10" s="302"/>
      <c r="K10" s="3"/>
    </row>
    <row r="11" spans="2:11" ht="16.5" thickBot="1">
      <c r="B11" s="301"/>
      <c r="C11" s="301"/>
      <c r="D11" s="301"/>
      <c r="E11" s="301"/>
      <c r="F11" s="301"/>
      <c r="G11" s="77"/>
      <c r="H11" s="301"/>
      <c r="I11" s="302"/>
      <c r="J11" s="302"/>
      <c r="K11" s="3"/>
    </row>
    <row r="12" spans="2:11" ht="16.5" thickBot="1">
      <c r="B12" s="303" t="s">
        <v>43</v>
      </c>
      <c r="C12" s="304" t="s">
        <v>44</v>
      </c>
      <c r="D12" s="305" t="s">
        <v>45</v>
      </c>
      <c r="E12" s="305" t="s">
        <v>46</v>
      </c>
      <c r="F12" s="305" t="s">
        <v>47</v>
      </c>
      <c r="G12" s="305" t="s">
        <v>48</v>
      </c>
      <c r="H12" s="585" t="s">
        <v>49</v>
      </c>
      <c r="I12" s="586"/>
      <c r="J12" s="305" t="s">
        <v>50</v>
      </c>
      <c r="K12" s="306" t="s">
        <v>51</v>
      </c>
    </row>
    <row r="13" spans="2:11" ht="121.5">
      <c r="B13" s="307" t="s">
        <v>27</v>
      </c>
      <c r="C13" s="308" t="s">
        <v>27</v>
      </c>
      <c r="D13" s="309" t="s">
        <v>27</v>
      </c>
      <c r="E13" s="310" t="s">
        <v>27</v>
      </c>
      <c r="F13" s="311" t="s">
        <v>27</v>
      </c>
      <c r="G13" s="312" t="s">
        <v>27</v>
      </c>
      <c r="H13" s="587" t="s">
        <v>27</v>
      </c>
      <c r="I13" s="588"/>
      <c r="J13" s="313" t="s">
        <v>27</v>
      </c>
      <c r="K13" s="314" t="s">
        <v>27</v>
      </c>
    </row>
    <row r="14" spans="2:11" ht="61.5">
      <c r="B14" s="315" t="s">
        <v>30</v>
      </c>
      <c r="C14" s="316" t="s">
        <v>30</v>
      </c>
      <c r="D14" s="317" t="s">
        <v>30</v>
      </c>
      <c r="E14" s="318" t="s">
        <v>30</v>
      </c>
      <c r="F14" s="319" t="s">
        <v>30</v>
      </c>
      <c r="G14" s="320" t="s">
        <v>30</v>
      </c>
      <c r="H14" s="589" t="s">
        <v>30</v>
      </c>
      <c r="I14" s="590"/>
      <c r="J14" s="321" t="s">
        <v>30</v>
      </c>
      <c r="K14" s="322" t="s">
        <v>30</v>
      </c>
    </row>
    <row r="15" spans="2:11" ht="76.5">
      <c r="B15" s="315" t="s">
        <v>25</v>
      </c>
      <c r="C15" s="323" t="s">
        <v>25</v>
      </c>
      <c r="D15" s="324" t="s">
        <v>25</v>
      </c>
      <c r="E15" s="325" t="s">
        <v>25</v>
      </c>
      <c r="F15" s="326" t="s">
        <v>25</v>
      </c>
      <c r="G15" s="327" t="s">
        <v>25</v>
      </c>
      <c r="H15" s="591" t="s">
        <v>25</v>
      </c>
      <c r="I15" s="592"/>
      <c r="J15" s="328" t="s">
        <v>25</v>
      </c>
      <c r="K15" s="329" t="s">
        <v>25</v>
      </c>
    </row>
    <row r="16" spans="2:11" ht="106.5">
      <c r="B16" s="315" t="s">
        <v>29</v>
      </c>
      <c r="C16" s="330" t="s">
        <v>29</v>
      </c>
      <c r="D16" s="331" t="s">
        <v>29</v>
      </c>
      <c r="E16" s="332" t="s">
        <v>29</v>
      </c>
      <c r="F16" s="333" t="s">
        <v>29</v>
      </c>
      <c r="G16" s="334" t="s">
        <v>29</v>
      </c>
      <c r="H16" s="581" t="s">
        <v>29</v>
      </c>
      <c r="I16" s="582"/>
      <c r="J16" s="335" t="s">
        <v>29</v>
      </c>
      <c r="K16" s="336" t="s">
        <v>29</v>
      </c>
    </row>
    <row r="17" spans="2:11" ht="61.5">
      <c r="B17" s="315" t="s">
        <v>52</v>
      </c>
      <c r="C17" s="337" t="s">
        <v>52</v>
      </c>
      <c r="D17" s="338" t="s">
        <v>52</v>
      </c>
      <c r="E17" s="339" t="s">
        <v>52</v>
      </c>
      <c r="F17" s="340" t="s">
        <v>52</v>
      </c>
      <c r="G17" s="341" t="s">
        <v>52</v>
      </c>
      <c r="H17" s="595" t="s">
        <v>52</v>
      </c>
      <c r="I17" s="596"/>
      <c r="J17" s="342" t="s">
        <v>52</v>
      </c>
      <c r="K17" s="343" t="s">
        <v>52</v>
      </c>
    </row>
    <row r="18" spans="2:11" ht="91.5">
      <c r="B18" s="315" t="s">
        <v>53</v>
      </c>
      <c r="C18" s="344" t="s">
        <v>53</v>
      </c>
      <c r="D18" s="345" t="s">
        <v>53</v>
      </c>
      <c r="E18" s="346" t="s">
        <v>53</v>
      </c>
      <c r="F18" s="347" t="s">
        <v>53</v>
      </c>
      <c r="G18" s="348" t="s">
        <v>53</v>
      </c>
      <c r="H18" s="597" t="s">
        <v>53</v>
      </c>
      <c r="I18" s="598"/>
      <c r="J18" s="349" t="s">
        <v>53</v>
      </c>
      <c r="K18" s="350" t="s">
        <v>53</v>
      </c>
    </row>
    <row r="19" spans="2:11" ht="76.5">
      <c r="B19" s="315" t="s">
        <v>32</v>
      </c>
      <c r="C19" s="351" t="s">
        <v>32</v>
      </c>
      <c r="D19" s="352" t="s">
        <v>32</v>
      </c>
      <c r="E19" s="353" t="s">
        <v>32</v>
      </c>
      <c r="F19" s="354" t="s">
        <v>32</v>
      </c>
      <c r="G19" s="355" t="s">
        <v>32</v>
      </c>
      <c r="H19" s="599" t="s">
        <v>32</v>
      </c>
      <c r="I19" s="600"/>
      <c r="J19" s="356" t="s">
        <v>32</v>
      </c>
      <c r="K19" s="357" t="s">
        <v>32</v>
      </c>
    </row>
    <row r="20" spans="2:11" ht="76.5">
      <c r="B20" s="315" t="s">
        <v>54</v>
      </c>
      <c r="C20" s="358" t="s">
        <v>54</v>
      </c>
      <c r="D20" s="359" t="s">
        <v>54</v>
      </c>
      <c r="E20" s="360" t="s">
        <v>54</v>
      </c>
      <c r="F20" s="361" t="s">
        <v>54</v>
      </c>
      <c r="G20" s="362" t="s">
        <v>54</v>
      </c>
      <c r="H20" s="601" t="s">
        <v>54</v>
      </c>
      <c r="I20" s="602"/>
      <c r="J20" s="363" t="s">
        <v>54</v>
      </c>
      <c r="K20" s="364" t="s">
        <v>54</v>
      </c>
    </row>
    <row r="21" spans="2:11" ht="91.5">
      <c r="B21" s="315" t="s">
        <v>34</v>
      </c>
      <c r="C21" s="365" t="s">
        <v>34</v>
      </c>
      <c r="D21" s="366" t="s">
        <v>34</v>
      </c>
      <c r="E21" s="367" t="s">
        <v>34</v>
      </c>
      <c r="F21" s="368" t="s">
        <v>34</v>
      </c>
      <c r="G21" s="369" t="s">
        <v>34</v>
      </c>
      <c r="H21" s="603" t="s">
        <v>34</v>
      </c>
      <c r="I21" s="604"/>
      <c r="J21" s="370" t="s">
        <v>34</v>
      </c>
      <c r="K21" s="371" t="s">
        <v>34</v>
      </c>
    </row>
    <row r="22" spans="2:11" ht="106.5">
      <c r="B22" s="315" t="s">
        <v>55</v>
      </c>
      <c r="C22" s="372" t="s">
        <v>55</v>
      </c>
      <c r="D22" s="373" t="s">
        <v>55</v>
      </c>
      <c r="E22" s="374" t="s">
        <v>55</v>
      </c>
      <c r="F22" s="375" t="s">
        <v>55</v>
      </c>
      <c r="G22" s="376" t="s">
        <v>55</v>
      </c>
      <c r="H22" s="605" t="s">
        <v>55</v>
      </c>
      <c r="I22" s="606"/>
      <c r="J22" s="377" t="s">
        <v>55</v>
      </c>
      <c r="K22" s="378" t="s">
        <v>55</v>
      </c>
    </row>
    <row r="23" spans="2:11" ht="62.25" thickBot="1">
      <c r="B23" s="379" t="s">
        <v>56</v>
      </c>
      <c r="C23" s="380" t="s">
        <v>56</v>
      </c>
      <c r="D23" s="381" t="s">
        <v>56</v>
      </c>
      <c r="E23" s="382" t="s">
        <v>56</v>
      </c>
      <c r="F23" s="383" t="s">
        <v>56</v>
      </c>
      <c r="G23" s="384" t="s">
        <v>56</v>
      </c>
      <c r="H23" s="593" t="s">
        <v>56</v>
      </c>
      <c r="I23" s="594"/>
      <c r="J23" s="385" t="s">
        <v>56</v>
      </c>
      <c r="K23" s="386" t="s">
        <v>56</v>
      </c>
    </row>
    <row r="24" spans="2:11">
      <c r="B24" s="387"/>
      <c r="C24" s="388"/>
      <c r="D24" s="388"/>
      <c r="E24" s="388"/>
      <c r="F24" s="389"/>
      <c r="G24" s="77"/>
      <c r="H24" s="77"/>
      <c r="I24" s="77"/>
      <c r="J24" s="77"/>
      <c r="K24" s="3"/>
    </row>
    <row r="25" spans="2:11">
      <c r="B25" s="387"/>
      <c r="C25" s="388"/>
      <c r="D25" s="388"/>
      <c r="E25" s="388"/>
      <c r="F25" s="389"/>
      <c r="G25" s="77"/>
      <c r="H25" s="77"/>
      <c r="I25" s="77"/>
      <c r="J25" s="77"/>
      <c r="K25" s="3"/>
    </row>
    <row r="26" spans="2:11">
      <c r="B26" s="387"/>
      <c r="C26" s="388"/>
      <c r="D26" s="388"/>
      <c r="E26" s="388"/>
      <c r="F26" s="389"/>
      <c r="G26" s="77"/>
      <c r="H26" s="77"/>
      <c r="I26" s="77"/>
      <c r="J26" s="77"/>
      <c r="K26" s="3"/>
    </row>
    <row r="27" spans="2:11">
      <c r="B27" s="387"/>
      <c r="C27" s="388"/>
      <c r="D27" s="388"/>
      <c r="E27" s="388"/>
      <c r="F27" s="389"/>
      <c r="G27" s="77"/>
      <c r="H27" s="77"/>
      <c r="I27" s="77"/>
      <c r="J27" s="77"/>
      <c r="K27" s="3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3"/>
    </row>
    <row r="29" spans="2:11">
      <c r="B29" s="2"/>
      <c r="C29" s="2"/>
      <c r="D29" s="2"/>
      <c r="E29" s="2"/>
      <c r="F29" s="2"/>
      <c r="G29" s="2"/>
      <c r="H29" s="2"/>
      <c r="I29" s="2"/>
      <c r="J29" s="2"/>
      <c r="K29" s="3"/>
    </row>
    <row r="30" spans="2:11">
      <c r="B30" s="2"/>
      <c r="C30" s="2"/>
      <c r="D30" s="2"/>
      <c r="E30" s="2"/>
      <c r="F30" s="2"/>
      <c r="G30" s="2"/>
      <c r="H30" s="2"/>
      <c r="I30" s="2"/>
      <c r="J30" s="2"/>
      <c r="K30" s="3"/>
    </row>
    <row r="31" spans="2:11">
      <c r="B31" s="2"/>
      <c r="C31" s="2"/>
      <c r="D31" s="2"/>
      <c r="E31" s="2"/>
      <c r="F31" s="2"/>
      <c r="G31" s="2"/>
      <c r="H31" s="2"/>
      <c r="I31" s="2"/>
      <c r="J31" s="2"/>
      <c r="K31" s="3"/>
    </row>
    <row r="32" spans="2:11" hidden="1"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2:11" hidden="1"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2:11" hidden="1"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2:11" hidden="1"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2:11" hidden="1"/>
    <row r="37" spans="2:11" hidden="1"/>
    <row r="38" spans="2:11" hidden="1"/>
    <row r="39" spans="2:11" hidden="1"/>
    <row r="40" spans="2:11" hidden="1"/>
    <row r="41" spans="2:11" hidden="1"/>
    <row r="42" spans="2:11"/>
    <row r="43" spans="2:11"/>
    <row r="44" spans="2:11" hidden="1"/>
    <row r="45" spans="2:11" hidden="1"/>
    <row r="46" spans="2:11" hidden="1"/>
    <row r="47" spans="2:11" hidden="1"/>
    <row r="48" spans="2:11" hidden="1"/>
    <row r="49" hidden="1"/>
    <row r="50" hidden="1"/>
    <row r="51" hidden="1"/>
    <row r="52" hidden="1"/>
    <row r="53" hidden="1"/>
    <row r="54" hidden="1"/>
    <row r="55" hidden="1"/>
  </sheetData>
  <mergeCells count="13">
    <mergeCell ref="H23:I23"/>
    <mergeCell ref="H17:I17"/>
    <mergeCell ref="H18:I18"/>
    <mergeCell ref="H19:I19"/>
    <mergeCell ref="H20:I20"/>
    <mergeCell ref="H21:I21"/>
    <mergeCell ref="H22:I22"/>
    <mergeCell ref="H16:I16"/>
    <mergeCell ref="H7:J7"/>
    <mergeCell ref="H12:I12"/>
    <mergeCell ref="H13:I13"/>
    <mergeCell ref="H14:I14"/>
    <mergeCell ref="H15:I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GridLines="0" workbookViewId="0"/>
  </sheetViews>
  <sheetFormatPr defaultColWidth="0" defaultRowHeight="15" customHeight="1" zeroHeight="1"/>
  <cols>
    <col min="1" max="1" width="9.140625" style="10" customWidth="1"/>
    <col min="2" max="7" width="15" style="10" customWidth="1"/>
    <col min="8" max="10" width="9.140625" style="10" customWidth="1"/>
    <col min="11" max="11" width="5.42578125" customWidth="1"/>
    <col min="12" max="13" width="0" hidden="1" customWidth="1"/>
    <col min="14" max="16384" width="9.140625" hidden="1"/>
  </cols>
  <sheetData>
    <row r="1" spans="1:10">
      <c r="A1"/>
      <c r="B1"/>
      <c r="C1"/>
      <c r="D1"/>
      <c r="E1"/>
      <c r="F1"/>
      <c r="G1"/>
      <c r="H1"/>
      <c r="I1"/>
      <c r="J1"/>
    </row>
    <row r="2" spans="1:10">
      <c r="A2"/>
      <c r="B2"/>
      <c r="C2"/>
      <c r="D2"/>
      <c r="E2"/>
      <c r="F2"/>
      <c r="G2"/>
      <c r="H2"/>
      <c r="I2"/>
      <c r="J2"/>
    </row>
    <row r="3" spans="1:10">
      <c r="A3"/>
      <c r="B3"/>
      <c r="C3"/>
      <c r="D3"/>
      <c r="E3"/>
      <c r="F3"/>
      <c r="G3"/>
      <c r="H3"/>
      <c r="I3"/>
      <c r="J3"/>
    </row>
    <row r="4" spans="1:10">
      <c r="A4"/>
      <c r="B4"/>
      <c r="C4"/>
      <c r="D4"/>
      <c r="E4"/>
      <c r="F4"/>
      <c r="G4"/>
      <c r="H4"/>
      <c r="I4"/>
      <c r="J4"/>
    </row>
    <row r="5" spans="1:10">
      <c r="A5"/>
      <c r="B5"/>
      <c r="C5"/>
      <c r="D5"/>
      <c r="E5"/>
      <c r="F5"/>
      <c r="G5"/>
      <c r="H5"/>
      <c r="I5"/>
      <c r="J5"/>
    </row>
    <row r="6" spans="1:10">
      <c r="A6"/>
      <c r="B6"/>
      <c r="C6"/>
      <c r="D6"/>
      <c r="E6"/>
      <c r="F6"/>
      <c r="G6"/>
      <c r="H6"/>
      <c r="I6"/>
      <c r="J6"/>
    </row>
    <row r="7" spans="1:10">
      <c r="A7"/>
      <c r="B7"/>
      <c r="C7"/>
      <c r="D7"/>
      <c r="E7"/>
      <c r="F7"/>
      <c r="G7"/>
      <c r="H7"/>
      <c r="I7"/>
      <c r="J7"/>
    </row>
    <row r="8" spans="1:10" ht="10.5" customHeight="1">
      <c r="A8"/>
      <c r="B8"/>
      <c r="C8"/>
      <c r="D8"/>
      <c r="E8"/>
      <c r="F8"/>
      <c r="G8"/>
      <c r="H8"/>
      <c r="I8"/>
      <c r="J8"/>
    </row>
    <row r="9" spans="1:10" ht="15" customHeight="1">
      <c r="B9" s="607" t="s">
        <v>60</v>
      </c>
      <c r="C9" s="607" t="s">
        <v>57</v>
      </c>
      <c r="D9" s="607" t="s">
        <v>61</v>
      </c>
      <c r="E9" s="607" t="s">
        <v>58</v>
      </c>
      <c r="F9" s="607" t="s">
        <v>62</v>
      </c>
      <c r="G9" s="607" t="s">
        <v>59</v>
      </c>
    </row>
    <row r="10" spans="1:10">
      <c r="B10" s="607"/>
      <c r="C10" s="607"/>
      <c r="D10" s="607"/>
      <c r="E10" s="607"/>
      <c r="F10" s="607"/>
      <c r="G10" s="607"/>
    </row>
    <row r="11" spans="1:10">
      <c r="B11" s="12">
        <v>1012</v>
      </c>
      <c r="C11" s="11" t="s">
        <v>63</v>
      </c>
      <c r="D11" s="11" t="s">
        <v>64</v>
      </c>
      <c r="E11" s="11" t="s">
        <v>65</v>
      </c>
      <c r="F11" s="390">
        <v>1200</v>
      </c>
      <c r="G11" s="391">
        <v>38353</v>
      </c>
    </row>
    <row r="12" spans="1:10">
      <c r="B12" s="12">
        <v>1013</v>
      </c>
      <c r="C12" s="11" t="s">
        <v>66</v>
      </c>
      <c r="D12" s="11" t="s">
        <v>64</v>
      </c>
      <c r="E12" s="11" t="s">
        <v>65</v>
      </c>
      <c r="F12" s="390">
        <v>1000</v>
      </c>
      <c r="G12" s="391">
        <v>38353</v>
      </c>
    </row>
    <row r="13" spans="1:10">
      <c r="B13" s="12">
        <v>1015</v>
      </c>
      <c r="C13" s="11" t="s">
        <v>67</v>
      </c>
      <c r="D13" s="11" t="s">
        <v>64</v>
      </c>
      <c r="E13" s="11" t="s">
        <v>68</v>
      </c>
      <c r="F13" s="390">
        <v>4580</v>
      </c>
      <c r="G13" s="391">
        <v>38353</v>
      </c>
    </row>
    <row r="14" spans="1:10">
      <c r="B14" s="12">
        <v>1018</v>
      </c>
      <c r="C14" s="11" t="s">
        <v>69</v>
      </c>
      <c r="D14" s="11" t="s">
        <v>64</v>
      </c>
      <c r="E14" s="11" t="s">
        <v>68</v>
      </c>
      <c r="F14" s="390">
        <v>4580</v>
      </c>
      <c r="G14" s="391">
        <v>38355</v>
      </c>
    </row>
    <row r="15" spans="1:10">
      <c r="B15" s="12">
        <v>1003</v>
      </c>
      <c r="C15" s="11" t="s">
        <v>70</v>
      </c>
      <c r="D15" s="11" t="s">
        <v>71</v>
      </c>
      <c r="E15" s="11" t="s">
        <v>72</v>
      </c>
      <c r="F15" s="390">
        <v>4200</v>
      </c>
      <c r="G15" s="391">
        <v>36526</v>
      </c>
    </row>
    <row r="16" spans="1:10">
      <c r="B16" s="12">
        <v>1005</v>
      </c>
      <c r="C16" s="11" t="s">
        <v>73</v>
      </c>
      <c r="D16" s="11" t="s">
        <v>71</v>
      </c>
      <c r="E16" s="11" t="s">
        <v>74</v>
      </c>
      <c r="F16" s="390">
        <v>3200</v>
      </c>
      <c r="G16" s="391">
        <v>37987</v>
      </c>
    </row>
    <row r="17" spans="2:7">
      <c r="B17" s="12">
        <v>1023</v>
      </c>
      <c r="C17" s="11" t="s">
        <v>75</v>
      </c>
      <c r="D17" s="11" t="s">
        <v>71</v>
      </c>
      <c r="E17" s="11" t="s">
        <v>72</v>
      </c>
      <c r="F17" s="390">
        <v>5000</v>
      </c>
      <c r="G17" s="391">
        <v>38360</v>
      </c>
    </row>
    <row r="18" spans="2:7">
      <c r="B18" s="12">
        <v>1024</v>
      </c>
      <c r="C18" s="11" t="s">
        <v>76</v>
      </c>
      <c r="D18" s="11" t="s">
        <v>71</v>
      </c>
      <c r="E18" s="11" t="s">
        <v>72</v>
      </c>
      <c r="F18" s="390">
        <v>5800</v>
      </c>
      <c r="G18" s="391">
        <v>38361</v>
      </c>
    </row>
    <row r="19" spans="2:7">
      <c r="B19" s="12">
        <v>1026</v>
      </c>
      <c r="C19" s="11" t="s">
        <v>77</v>
      </c>
      <c r="D19" s="11" t="s">
        <v>71</v>
      </c>
      <c r="E19" s="11" t="s">
        <v>74</v>
      </c>
      <c r="F19" s="390">
        <v>1500</v>
      </c>
      <c r="G19" s="391">
        <v>38363</v>
      </c>
    </row>
    <row r="20" spans="2:7">
      <c r="B20" s="12">
        <v>1001</v>
      </c>
      <c r="C20" s="11" t="s">
        <v>78</v>
      </c>
      <c r="D20" s="11" t="s">
        <v>79</v>
      </c>
      <c r="E20" s="11" t="s">
        <v>80</v>
      </c>
      <c r="F20" s="390">
        <v>1000</v>
      </c>
      <c r="G20" s="391">
        <v>37987</v>
      </c>
    </row>
    <row r="21" spans="2:7">
      <c r="B21" s="12">
        <v>1007</v>
      </c>
      <c r="C21" s="11" t="s">
        <v>81</v>
      </c>
      <c r="D21" s="11" t="s">
        <v>79</v>
      </c>
      <c r="E21" s="11" t="s">
        <v>68</v>
      </c>
      <c r="F21" s="390">
        <v>3200</v>
      </c>
      <c r="G21" s="391">
        <v>38353</v>
      </c>
    </row>
    <row r="22" spans="2:7">
      <c r="B22" s="12">
        <v>1014</v>
      </c>
      <c r="C22" s="11" t="s">
        <v>82</v>
      </c>
      <c r="D22" s="11" t="s">
        <v>79</v>
      </c>
      <c r="E22" s="11" t="s">
        <v>80</v>
      </c>
      <c r="F22" s="390">
        <v>1500</v>
      </c>
      <c r="G22" s="391">
        <v>38353</v>
      </c>
    </row>
    <row r="23" spans="2:7">
      <c r="B23" s="12">
        <v>1019</v>
      </c>
      <c r="C23" s="11" t="s">
        <v>83</v>
      </c>
      <c r="D23" s="11" t="s">
        <v>79</v>
      </c>
      <c r="E23" s="11" t="s">
        <v>68</v>
      </c>
      <c r="F23" s="390">
        <v>5200</v>
      </c>
      <c r="G23" s="391">
        <v>38356</v>
      </c>
    </row>
    <row r="24" spans="2:7">
      <c r="B24" s="12">
        <v>1000</v>
      </c>
      <c r="C24" s="11" t="s">
        <v>2</v>
      </c>
      <c r="D24" s="11" t="s">
        <v>1</v>
      </c>
      <c r="E24" s="11" t="s">
        <v>84</v>
      </c>
      <c r="F24" s="390">
        <v>1000</v>
      </c>
      <c r="G24" s="391">
        <v>38353</v>
      </c>
    </row>
    <row r="25" spans="2:7">
      <c r="B25" s="12">
        <v>1002</v>
      </c>
      <c r="C25" s="11" t="s">
        <v>85</v>
      </c>
      <c r="D25" s="11" t="s">
        <v>1</v>
      </c>
      <c r="E25" s="11" t="s">
        <v>68</v>
      </c>
      <c r="F25" s="390">
        <v>4500</v>
      </c>
      <c r="G25" s="391">
        <v>36526</v>
      </c>
    </row>
    <row r="26" spans="2:7">
      <c r="B26" s="12">
        <v>1004</v>
      </c>
      <c r="C26" s="11" t="s">
        <v>86</v>
      </c>
      <c r="D26" s="11" t="s">
        <v>1</v>
      </c>
      <c r="E26" s="11" t="s">
        <v>72</v>
      </c>
      <c r="F26" s="390">
        <v>4300</v>
      </c>
      <c r="G26" s="391">
        <v>36892</v>
      </c>
    </row>
    <row r="27" spans="2:7">
      <c r="B27" s="12">
        <v>1006</v>
      </c>
      <c r="C27" s="11" t="s">
        <v>87</v>
      </c>
      <c r="D27" s="11" t="s">
        <v>1</v>
      </c>
      <c r="E27" s="11" t="s">
        <v>72</v>
      </c>
      <c r="F27" s="390">
        <v>3500</v>
      </c>
      <c r="G27" s="391">
        <v>37257</v>
      </c>
    </row>
    <row r="28" spans="2:7">
      <c r="B28" s="12">
        <v>1009</v>
      </c>
      <c r="C28" s="11" t="s">
        <v>88</v>
      </c>
      <c r="D28" s="11" t="s">
        <v>1</v>
      </c>
      <c r="E28" s="11" t="s">
        <v>74</v>
      </c>
      <c r="F28" s="390">
        <v>2500</v>
      </c>
      <c r="G28" s="391">
        <v>38353</v>
      </c>
    </row>
    <row r="29" spans="2:7">
      <c r="B29" s="12">
        <v>1016</v>
      </c>
      <c r="C29" s="11" t="s">
        <v>89</v>
      </c>
      <c r="D29" s="11" t="s">
        <v>1</v>
      </c>
      <c r="E29" s="11" t="s">
        <v>65</v>
      </c>
      <c r="F29" s="390">
        <v>1000</v>
      </c>
      <c r="G29" s="391">
        <v>38353</v>
      </c>
    </row>
    <row r="30" spans="2:7">
      <c r="B30" s="12">
        <v>1020</v>
      </c>
      <c r="C30" s="11" t="s">
        <v>90</v>
      </c>
      <c r="D30" s="11" t="s">
        <v>1</v>
      </c>
      <c r="E30" s="11" t="s">
        <v>68</v>
      </c>
      <c r="F30" s="390">
        <v>5890</v>
      </c>
      <c r="G30" s="391">
        <v>38357</v>
      </c>
    </row>
    <row r="31" spans="2:7">
      <c r="B31" s="12">
        <v>1025</v>
      </c>
      <c r="C31" s="11" t="s">
        <v>91</v>
      </c>
      <c r="D31" s="11" t="s">
        <v>1</v>
      </c>
      <c r="E31" s="11" t="s">
        <v>74</v>
      </c>
      <c r="F31" s="390">
        <v>4500</v>
      </c>
      <c r="G31" s="391">
        <v>38362</v>
      </c>
    </row>
    <row r="32" spans="2:7">
      <c r="B32" s="12">
        <v>1027</v>
      </c>
      <c r="C32" s="11" t="s">
        <v>92</v>
      </c>
      <c r="D32" s="11" t="s">
        <v>1</v>
      </c>
      <c r="E32" s="11" t="s">
        <v>68</v>
      </c>
      <c r="F32" s="390">
        <v>4580</v>
      </c>
      <c r="G32" s="391">
        <v>38364</v>
      </c>
    </row>
    <row r="33" spans="2:7">
      <c r="B33" s="12">
        <v>1028</v>
      </c>
      <c r="C33" s="11" t="s">
        <v>93</v>
      </c>
      <c r="D33" s="11" t="s">
        <v>1</v>
      </c>
      <c r="E33" s="11" t="s">
        <v>68</v>
      </c>
      <c r="F33" s="390">
        <v>6800</v>
      </c>
      <c r="G33" s="391">
        <v>38365</v>
      </c>
    </row>
    <row r="34" spans="2:7">
      <c r="B34" s="12">
        <v>1008</v>
      </c>
      <c r="C34" s="11" t="s">
        <v>94</v>
      </c>
      <c r="D34" s="11" t="s">
        <v>0</v>
      </c>
      <c r="E34" s="11" t="s">
        <v>68</v>
      </c>
      <c r="F34" s="390">
        <v>2500</v>
      </c>
      <c r="G34" s="391">
        <v>38353</v>
      </c>
    </row>
    <row r="35" spans="2:7">
      <c r="B35" s="12">
        <v>1010</v>
      </c>
      <c r="C35" s="11" t="s">
        <v>95</v>
      </c>
      <c r="D35" s="11" t="s">
        <v>0</v>
      </c>
      <c r="E35" s="11" t="s">
        <v>72</v>
      </c>
      <c r="F35" s="390">
        <v>4500</v>
      </c>
      <c r="G35" s="391">
        <v>38353</v>
      </c>
    </row>
    <row r="36" spans="2:7">
      <c r="B36" s="12">
        <v>1011</v>
      </c>
      <c r="C36" s="11" t="s">
        <v>96</v>
      </c>
      <c r="D36" s="11" t="s">
        <v>0</v>
      </c>
      <c r="E36" s="11" t="s">
        <v>68</v>
      </c>
      <c r="F36" s="390">
        <v>5400</v>
      </c>
      <c r="G36" s="391">
        <v>38353</v>
      </c>
    </row>
    <row r="37" spans="2:7">
      <c r="B37" s="12">
        <v>1017</v>
      </c>
      <c r="C37" s="11" t="s">
        <v>97</v>
      </c>
      <c r="D37" s="11" t="s">
        <v>0</v>
      </c>
      <c r="E37" s="11" t="s">
        <v>80</v>
      </c>
      <c r="F37" s="390">
        <v>1200</v>
      </c>
      <c r="G37" s="391">
        <v>38354</v>
      </c>
    </row>
    <row r="38" spans="2:7">
      <c r="B38" s="12">
        <v>1021</v>
      </c>
      <c r="C38" s="11" t="s">
        <v>98</v>
      </c>
      <c r="D38" s="11" t="s">
        <v>0</v>
      </c>
      <c r="E38" s="11" t="s">
        <v>65</v>
      </c>
      <c r="F38" s="390">
        <v>1200</v>
      </c>
      <c r="G38" s="391">
        <v>38358</v>
      </c>
    </row>
    <row r="39" spans="2:7">
      <c r="B39" s="12">
        <v>1022</v>
      </c>
      <c r="C39" s="11" t="s">
        <v>99</v>
      </c>
      <c r="D39" s="11" t="s">
        <v>0</v>
      </c>
      <c r="E39" s="11" t="s">
        <v>65</v>
      </c>
      <c r="F39" s="390">
        <v>1000</v>
      </c>
      <c r="G39" s="391">
        <v>38359</v>
      </c>
    </row>
    <row r="40" spans="2:7">
      <c r="B40" s="125"/>
      <c r="C40" s="125"/>
      <c r="D40" s="125"/>
      <c r="E40" s="125"/>
      <c r="F40" s="125"/>
      <c r="G40" s="125"/>
    </row>
    <row r="41" spans="2:7"/>
    <row r="42" spans="2:7"/>
  </sheetData>
  <mergeCells count="6">
    <mergeCell ref="G9:G10"/>
    <mergeCell ref="B9:B10"/>
    <mergeCell ref="C9:C10"/>
    <mergeCell ref="D9:D10"/>
    <mergeCell ref="E9:E10"/>
    <mergeCell ref="F9:F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7"/>
  <sheetViews>
    <sheetView showGridLines="0" workbookViewId="0"/>
  </sheetViews>
  <sheetFormatPr defaultColWidth="0" defaultRowHeight="15" customHeight="1" zeroHeight="1"/>
  <cols>
    <col min="1" max="1" width="9.140625" customWidth="1"/>
    <col min="2" max="2" width="17.7109375" bestFit="1" customWidth="1"/>
    <col min="3" max="7" width="15.28515625" customWidth="1"/>
    <col min="8" max="8" width="17" bestFit="1" customWidth="1"/>
    <col min="9" max="10" width="16.28515625" customWidth="1"/>
    <col min="11" max="11" width="31.42578125" customWidth="1"/>
    <col min="12" max="13" width="16.7109375" customWidth="1"/>
    <col min="14" max="14" width="18.5703125" customWidth="1"/>
    <col min="15" max="15" width="3" customWidth="1"/>
    <col min="16" max="18" width="9.140625" customWidth="1"/>
    <col min="19" max="19" width="3" customWidth="1"/>
    <col min="20" max="21" width="0" hidden="1" customWidth="1"/>
    <col min="22" max="16384" width="9.140625" hidden="1"/>
  </cols>
  <sheetData>
    <row r="1" spans="2:18"/>
    <row r="2" spans="2:18"/>
    <row r="3" spans="2:18"/>
    <row r="4" spans="2:18"/>
    <row r="5" spans="2:18"/>
    <row r="6" spans="2:18" ht="15.75" thickBo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2:18" ht="19.5" thickBot="1">
      <c r="B7" s="608" t="s">
        <v>100</v>
      </c>
      <c r="C7" s="609"/>
      <c r="D7" s="609"/>
      <c r="E7" s="609"/>
      <c r="F7" s="609"/>
      <c r="G7" s="609"/>
      <c r="H7" s="610"/>
      <c r="I7" s="392"/>
      <c r="J7" s="392"/>
      <c r="K7" s="393"/>
      <c r="L7" s="394"/>
      <c r="M7" s="394"/>
      <c r="N7" s="394"/>
      <c r="O7" s="32"/>
      <c r="P7" s="32"/>
      <c r="Q7" s="32"/>
      <c r="R7" s="32"/>
    </row>
    <row r="8" spans="2:18" ht="16.5" thickBot="1">
      <c r="B8" s="395" t="s">
        <v>101</v>
      </c>
      <c r="C8" s="396" t="s">
        <v>102</v>
      </c>
      <c r="D8" s="396" t="s">
        <v>103</v>
      </c>
      <c r="E8" s="396" t="s">
        <v>104</v>
      </c>
      <c r="F8" s="396" t="s">
        <v>105</v>
      </c>
      <c r="G8" s="396" t="s">
        <v>106</v>
      </c>
      <c r="H8" s="397" t="s">
        <v>107</v>
      </c>
      <c r="I8" s="398"/>
      <c r="J8" s="398"/>
      <c r="K8" s="399"/>
      <c r="L8" s="394"/>
      <c r="M8" s="394"/>
      <c r="N8" s="394"/>
      <c r="O8" s="32"/>
      <c r="P8" s="32"/>
      <c r="Q8" s="32"/>
      <c r="R8" s="32"/>
    </row>
    <row r="9" spans="2:18" ht="15.75">
      <c r="B9" s="88" t="s">
        <v>108</v>
      </c>
      <c r="C9" s="231">
        <v>7</v>
      </c>
      <c r="D9" s="231">
        <v>5</v>
      </c>
      <c r="E9" s="231">
        <v>6.5</v>
      </c>
      <c r="F9" s="231">
        <v>9</v>
      </c>
      <c r="G9" s="400" t="s">
        <v>109</v>
      </c>
      <c r="H9" s="401">
        <v>7</v>
      </c>
      <c r="I9" s="398"/>
      <c r="J9" s="398"/>
      <c r="K9" s="399"/>
      <c r="L9" s="394"/>
      <c r="M9" s="394"/>
      <c r="N9" s="394"/>
      <c r="O9" s="32"/>
      <c r="P9" s="32"/>
      <c r="Q9" s="32"/>
      <c r="R9" s="32"/>
    </row>
    <row r="10" spans="2:18">
      <c r="B10" s="88" t="s">
        <v>110</v>
      </c>
      <c r="C10" s="231">
        <v>6.5</v>
      </c>
      <c r="D10" s="231">
        <v>8</v>
      </c>
      <c r="E10" s="231">
        <v>5.5</v>
      </c>
      <c r="F10" s="231">
        <v>2</v>
      </c>
      <c r="G10" s="400">
        <v>10</v>
      </c>
      <c r="H10" s="402">
        <v>8</v>
      </c>
      <c r="I10" s="394"/>
      <c r="J10" s="394"/>
      <c r="K10" s="394"/>
      <c r="L10" s="394"/>
      <c r="M10" s="394"/>
      <c r="N10" s="394"/>
      <c r="O10" s="32"/>
      <c r="P10" s="32"/>
      <c r="Q10" s="32"/>
      <c r="R10" s="32"/>
    </row>
    <row r="11" spans="2:18">
      <c r="B11" s="88" t="s">
        <v>111</v>
      </c>
      <c r="C11" s="231">
        <v>8</v>
      </c>
      <c r="D11" s="231">
        <v>7.5</v>
      </c>
      <c r="E11" s="231">
        <v>3.5</v>
      </c>
      <c r="F11" s="231">
        <v>2</v>
      </c>
      <c r="G11" s="400">
        <v>5</v>
      </c>
      <c r="H11" s="402">
        <v>6</v>
      </c>
      <c r="I11" s="394"/>
      <c r="J11" s="394"/>
      <c r="K11" s="394"/>
      <c r="L11" s="394"/>
      <c r="M11" s="394"/>
      <c r="N11" s="394"/>
      <c r="O11" s="32"/>
      <c r="P11" s="32"/>
      <c r="Q11" s="32"/>
      <c r="R11" s="32"/>
    </row>
    <row r="12" spans="2:18" ht="18.75">
      <c r="B12" s="88" t="s">
        <v>112</v>
      </c>
      <c r="C12" s="231">
        <v>4</v>
      </c>
      <c r="D12" s="231">
        <v>6</v>
      </c>
      <c r="E12" s="231">
        <v>7</v>
      </c>
      <c r="F12" s="231">
        <v>10</v>
      </c>
      <c r="G12" s="400" t="s">
        <v>109</v>
      </c>
      <c r="H12" s="402">
        <v>7</v>
      </c>
      <c r="I12" s="392"/>
      <c r="J12" s="392"/>
      <c r="K12" s="393"/>
      <c r="L12" s="393"/>
      <c r="M12" s="393"/>
      <c r="N12" s="393"/>
      <c r="O12" s="32"/>
      <c r="P12" s="32"/>
      <c r="Q12" s="32"/>
      <c r="R12" s="32"/>
    </row>
    <row r="13" spans="2:18" ht="15.75">
      <c r="B13" s="88" t="s">
        <v>113</v>
      </c>
      <c r="C13" s="231">
        <v>10</v>
      </c>
      <c r="D13" s="231">
        <v>6</v>
      </c>
      <c r="E13" s="231">
        <v>6.5</v>
      </c>
      <c r="F13" s="231">
        <v>8</v>
      </c>
      <c r="G13" s="400" t="s">
        <v>109</v>
      </c>
      <c r="H13" s="402">
        <v>8</v>
      </c>
      <c r="I13" s="403"/>
      <c r="J13" s="403"/>
      <c r="K13" s="403"/>
      <c r="L13" s="403"/>
      <c r="M13" s="403"/>
      <c r="N13" s="403"/>
      <c r="O13" s="32"/>
      <c r="P13" s="32"/>
      <c r="Q13" s="32"/>
      <c r="R13" s="32"/>
    </row>
    <row r="14" spans="2:18" ht="16.5" thickBot="1">
      <c r="B14" s="88" t="s">
        <v>114</v>
      </c>
      <c r="C14" s="404">
        <v>9</v>
      </c>
      <c r="D14" s="404">
        <v>8</v>
      </c>
      <c r="E14" s="404">
        <v>9</v>
      </c>
      <c r="F14" s="404">
        <v>10</v>
      </c>
      <c r="G14" s="400" t="s">
        <v>109</v>
      </c>
      <c r="H14" s="402">
        <v>9</v>
      </c>
      <c r="I14" s="405"/>
      <c r="J14" s="405"/>
      <c r="K14" s="405"/>
      <c r="L14" s="406"/>
      <c r="M14" s="406"/>
      <c r="N14" s="405"/>
      <c r="O14" s="32"/>
      <c r="P14" s="32"/>
      <c r="Q14" s="32"/>
      <c r="R14" s="32"/>
    </row>
    <row r="15" spans="2:18" ht="15.75" thickBot="1">
      <c r="B15" s="407" t="s">
        <v>115</v>
      </c>
      <c r="C15" s="408">
        <v>7</v>
      </c>
      <c r="D15" s="409">
        <v>7</v>
      </c>
      <c r="E15" s="409">
        <v>6</v>
      </c>
      <c r="F15" s="410">
        <v>7</v>
      </c>
      <c r="G15" s="411"/>
      <c r="H15" s="412">
        <v>7</v>
      </c>
      <c r="I15" s="394"/>
      <c r="J15" s="394"/>
      <c r="K15" s="394"/>
      <c r="L15" s="394"/>
      <c r="M15" s="394"/>
      <c r="N15" s="394"/>
      <c r="O15" s="32"/>
      <c r="P15" s="32"/>
      <c r="Q15" s="32"/>
      <c r="R15" s="32"/>
    </row>
    <row r="16" spans="2:18">
      <c r="I16" s="394"/>
      <c r="J16" s="394"/>
      <c r="K16" s="394"/>
      <c r="L16" s="394"/>
      <c r="M16" s="394"/>
      <c r="N16" s="394"/>
      <c r="O16" s="32"/>
      <c r="P16" s="32"/>
      <c r="Q16" s="32"/>
      <c r="R16" s="32"/>
    </row>
    <row r="17" spans="2:18">
      <c r="I17" s="394"/>
      <c r="J17" s="394"/>
      <c r="K17" s="394"/>
      <c r="L17" s="394"/>
      <c r="M17" s="394"/>
      <c r="N17" s="394"/>
      <c r="O17" s="32"/>
      <c r="P17" s="32"/>
      <c r="Q17" s="32"/>
      <c r="R17" s="32"/>
    </row>
    <row r="18" spans="2:18" ht="15.75" thickBot="1">
      <c r="I18" s="394"/>
      <c r="J18" s="394"/>
      <c r="K18" s="394"/>
      <c r="L18" s="394"/>
      <c r="M18" s="394"/>
      <c r="N18" s="394"/>
      <c r="O18" s="32"/>
      <c r="P18" s="32"/>
      <c r="Q18" s="32"/>
      <c r="R18" s="32"/>
    </row>
    <row r="19" spans="2:18" ht="15.75" thickBot="1">
      <c r="B19" s="413" t="s">
        <v>116</v>
      </c>
      <c r="C19" s="414" t="s">
        <v>117</v>
      </c>
      <c r="E19" s="611" t="s">
        <v>118</v>
      </c>
      <c r="F19" s="612"/>
      <c r="G19" s="612"/>
      <c r="H19" s="613"/>
      <c r="I19" s="394"/>
      <c r="J19" s="394"/>
      <c r="K19" s="394"/>
      <c r="L19" s="394"/>
      <c r="M19" s="394"/>
      <c r="N19" s="394"/>
      <c r="O19" s="32"/>
      <c r="P19" s="32"/>
      <c r="Q19" s="32"/>
      <c r="R19" s="32"/>
    </row>
    <row r="20" spans="2:18">
      <c r="B20" s="230" t="s">
        <v>119</v>
      </c>
      <c r="C20" s="415">
        <v>10.199999999999999</v>
      </c>
      <c r="E20" s="416" t="s">
        <v>120</v>
      </c>
      <c r="F20" s="417" t="s">
        <v>121</v>
      </c>
      <c r="G20" s="417" t="s">
        <v>122</v>
      </c>
      <c r="H20" s="418" t="s">
        <v>123</v>
      </c>
      <c r="I20" s="394"/>
      <c r="J20" s="394"/>
      <c r="K20" s="394"/>
      <c r="L20" s="394"/>
      <c r="M20" s="394"/>
      <c r="N20" s="394"/>
      <c r="O20" s="32"/>
      <c r="P20" s="32"/>
      <c r="Q20" s="32"/>
      <c r="R20" s="32"/>
    </row>
    <row r="21" spans="2:18">
      <c r="B21" s="230" t="s">
        <v>124</v>
      </c>
      <c r="C21" s="415">
        <v>5</v>
      </c>
      <c r="E21" s="419">
        <v>53</v>
      </c>
      <c r="F21" s="420">
        <v>64</v>
      </c>
      <c r="G21" s="420">
        <v>30</v>
      </c>
      <c r="H21" s="421">
        <v>84</v>
      </c>
      <c r="I21" s="394"/>
      <c r="J21" s="394"/>
      <c r="K21" s="394"/>
      <c r="L21" s="394"/>
      <c r="M21" s="394"/>
      <c r="N21" s="394"/>
      <c r="O21" s="32"/>
      <c r="P21" s="32"/>
      <c r="Q21" s="32"/>
      <c r="R21" s="32"/>
    </row>
    <row r="22" spans="2:18">
      <c r="B22" s="230" t="s">
        <v>125</v>
      </c>
      <c r="C22" s="415">
        <v>8.5</v>
      </c>
      <c r="E22" s="419">
        <v>44</v>
      </c>
      <c r="F22" s="420">
        <v>25</v>
      </c>
      <c r="G22" s="420">
        <v>43</v>
      </c>
      <c r="H22" s="421">
        <v>75</v>
      </c>
      <c r="I22" s="394"/>
      <c r="J22" s="394"/>
      <c r="K22" s="394"/>
      <c r="L22" s="394"/>
      <c r="M22" s="394"/>
      <c r="N22" s="394"/>
      <c r="O22" s="32"/>
      <c r="P22" s="32"/>
      <c r="Q22" s="32"/>
      <c r="R22" s="32"/>
    </row>
    <row r="23" spans="2:18">
      <c r="B23" s="230" t="s">
        <v>126</v>
      </c>
      <c r="C23" s="415">
        <v>6.34</v>
      </c>
      <c r="E23" s="419">
        <v>65</v>
      </c>
      <c r="F23" s="420">
        <v>77</v>
      </c>
      <c r="G23" s="420">
        <v>55</v>
      </c>
      <c r="H23" s="421">
        <v>86</v>
      </c>
      <c r="I23" s="394"/>
      <c r="J23" s="394"/>
      <c r="K23" s="394"/>
      <c r="L23" s="394"/>
      <c r="M23" s="394"/>
      <c r="N23" s="394"/>
      <c r="O23" s="32"/>
      <c r="P23" s="32"/>
      <c r="Q23" s="32"/>
      <c r="R23" s="32"/>
    </row>
    <row r="24" spans="2:18">
      <c r="B24" s="230" t="s">
        <v>127</v>
      </c>
      <c r="C24" s="415">
        <v>3.5</v>
      </c>
      <c r="E24" s="419">
        <v>77</v>
      </c>
      <c r="F24" s="420">
        <v>84</v>
      </c>
      <c r="G24" s="420">
        <v>15</v>
      </c>
      <c r="H24" s="421">
        <v>94</v>
      </c>
      <c r="I24" s="394"/>
      <c r="J24" s="394"/>
      <c r="K24" s="394"/>
      <c r="L24" s="394"/>
      <c r="M24" s="394"/>
      <c r="N24" s="394"/>
      <c r="O24" s="32"/>
      <c r="P24" s="32"/>
      <c r="Q24" s="32"/>
      <c r="R24" s="32"/>
    </row>
    <row r="25" spans="2:18">
      <c r="B25" s="230" t="s">
        <v>128</v>
      </c>
      <c r="C25" s="415">
        <v>16.7</v>
      </c>
      <c r="E25" s="419">
        <v>33</v>
      </c>
      <c r="F25" s="420">
        <v>87</v>
      </c>
      <c r="G25" s="420">
        <v>99</v>
      </c>
      <c r="H25" s="421">
        <v>56</v>
      </c>
      <c r="I25" s="394"/>
      <c r="J25" s="394"/>
      <c r="K25" s="394"/>
      <c r="L25" s="394"/>
      <c r="M25" s="394"/>
      <c r="N25" s="394"/>
      <c r="O25" s="32"/>
      <c r="P25" s="32"/>
      <c r="Q25" s="32"/>
      <c r="R25" s="32"/>
    </row>
    <row r="26" spans="2:18">
      <c r="B26" s="230" t="s">
        <v>129</v>
      </c>
      <c r="C26" s="415">
        <v>3.6</v>
      </c>
      <c r="E26" s="419">
        <v>45</v>
      </c>
      <c r="F26" s="420">
        <v>44</v>
      </c>
      <c r="G26" s="420">
        <v>48</v>
      </c>
      <c r="H26" s="421">
        <v>54</v>
      </c>
      <c r="I26" s="394"/>
      <c r="J26" s="394"/>
      <c r="K26" s="394"/>
      <c r="L26" s="394"/>
      <c r="M26" s="394"/>
      <c r="N26" s="394"/>
      <c r="O26" s="32"/>
      <c r="P26" s="32"/>
      <c r="Q26" s="32"/>
      <c r="R26" s="32"/>
    </row>
    <row r="27" spans="2:18">
      <c r="B27" s="230" t="s">
        <v>130</v>
      </c>
      <c r="C27" s="415">
        <v>4.59</v>
      </c>
      <c r="E27" s="419">
        <v>66</v>
      </c>
      <c r="F27" s="420">
        <v>95</v>
      </c>
      <c r="G27" s="420">
        <v>56</v>
      </c>
      <c r="H27" s="421">
        <v>21</v>
      </c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2:18">
      <c r="B28" s="230" t="s">
        <v>131</v>
      </c>
      <c r="C28" s="415">
        <v>4.55</v>
      </c>
      <c r="E28" s="419">
        <v>49</v>
      </c>
      <c r="F28" s="420">
        <v>57</v>
      </c>
      <c r="G28" s="420">
        <v>78</v>
      </c>
      <c r="H28" s="421">
        <v>12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8" ht="15.75" thickBot="1">
      <c r="B29" s="230" t="s">
        <v>132</v>
      </c>
      <c r="C29" s="415">
        <v>6.9</v>
      </c>
      <c r="E29" s="422">
        <v>75</v>
      </c>
      <c r="F29" s="423">
        <v>63</v>
      </c>
      <c r="G29" s="423">
        <v>68</v>
      </c>
      <c r="H29" s="424">
        <v>74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2:18" ht="15.75" thickBot="1">
      <c r="B30" s="425" t="s">
        <v>133</v>
      </c>
      <c r="C30" s="426">
        <v>6.99</v>
      </c>
      <c r="E30" s="408">
        <v>507</v>
      </c>
      <c r="F30" s="409">
        <v>596</v>
      </c>
      <c r="G30" s="409">
        <v>492</v>
      </c>
      <c r="H30" s="410">
        <v>556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18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18" hidden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hidden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 hidden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hidden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hidden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 hidden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 hidden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hidden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18" hidden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2:18" hidden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2:18" hidden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8" hidden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18" hidden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2:18" hidden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2:18" hidden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2:18" hidden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2:18" hidden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2:18" hidden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2:18" hidden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2:18" hidden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2:18" hidden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2:18" hidden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2:18" hidden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2:18" hidden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2:18" hidden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2:18" hidden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2:18" hidden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2:18" hidden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2:18" hidden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18" hidden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18" hidden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 hidden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 hidden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2:18" hidden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2:18" hidden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2:18" hidden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2:18" hidden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2:18" hidden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2:18" hidden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2:18" hidden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2:18" hidden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2:18" hidden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2:18" hidden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2:18" hidden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2:18" hidden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2:18" hidden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2:18" hidden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2:18" hidden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2:18" hidden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2:18" hidden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2:18" hidden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2:18" hidden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2:18" hidden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2:18" hidden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2:18" hidden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2:18" hidden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2:18" hidden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2:18" hidden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2:18" hidden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2:18" hidden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2:18" hidden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2:18" hidden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2:18" hidden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2:18" hidden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2:18" hidden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2:18" hidden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2:18" hidden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2:18" hidden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2:18" hidden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2:18" hidden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2:18" hidden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2:18" hidden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2:18" hidden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2:18" hidden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2:18" hidden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2:18" hidden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2:18" hidden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2:18" hidden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2:18" hidden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2:18" hidden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2:18" hidden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2:18" hidden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2:18" hidden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2:18" hidden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2:18" hidden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2:18" hidden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2:18" hidden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2:18" hidden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2:18" hidden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2:18" hidden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2:18" hidden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2:18" hidden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2:18" hidden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2:18" hidden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2:18" hidden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2:18" hidden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2:18" hidden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2:18" hidden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2:18" hidden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2:18" hidden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2:18" hidden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2:18" hidden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2:18" hidden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2:18" hidden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2:18" hidden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2:18" hidden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2:18" hidden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2:18" hidden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2:18" hidden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2:18" hidden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2:18" hidden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2:18" hidden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2:18" hidden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2:18" hidden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2:18" hidden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2:18" hidden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2:18" hidden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2:18" hidden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2:18" hidden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2:18" hidden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2:18" hidden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2:18" hidden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2:18" hidden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2:18" hidden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2:18" hidden="1"/>
    <row r="157" spans="2:18" hidden="1"/>
    <row r="158" spans="2:18" hidden="1"/>
    <row r="159" spans="2:18" hidden="1"/>
    <row r="160" spans="2:18" hidden="1"/>
    <row r="161" hidden="1"/>
    <row r="162" hidden="1"/>
    <row r="163" hidden="1"/>
    <row r="164" hidden="1"/>
    <row r="165" hidden="1"/>
    <row r="166" hidden="1"/>
    <row r="167" hidden="1"/>
  </sheetData>
  <mergeCells count="2">
    <mergeCell ref="B7:H7"/>
    <mergeCell ref="E19:H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Menu</vt:lpstr>
      <vt:lpstr>Ex.1</vt:lpstr>
      <vt:lpstr>Ex.2</vt:lpstr>
      <vt:lpstr>Ex.3</vt:lpstr>
      <vt:lpstr>Ex.4</vt:lpstr>
      <vt:lpstr>Ex.5</vt:lpstr>
      <vt:lpstr>Ex.6</vt:lpstr>
      <vt:lpstr>Ex.7</vt:lpstr>
      <vt:lpstr>Ex.8</vt:lpstr>
      <vt:lpstr>Ex.Extra</vt:lpstr>
      <vt:lpstr>Ex.9</vt:lpstr>
      <vt:lpstr>Ex9 REF1</vt:lpstr>
      <vt:lpstr>Ex.10</vt:lpstr>
      <vt:lpstr>Ex.11</vt:lpstr>
      <vt:lpstr>Ex.12</vt:lpstr>
      <vt:lpstr>Ex.12 Cotação</vt:lpstr>
      <vt:lpstr>Ex.13</vt:lpstr>
      <vt:lpstr>Ex.14</vt:lpstr>
      <vt:lpstr>Ex.14 Variação Dolar</vt:lpstr>
      <vt:lpstr>Ex.15</vt:lpstr>
      <vt:lpstr>Ex.16</vt:lpstr>
      <vt:lpstr>Ex.Extra2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Martins</dc:creator>
  <cp:lastModifiedBy>Willian da Silva Xavier</cp:lastModifiedBy>
  <dcterms:created xsi:type="dcterms:W3CDTF">2020-01-21T13:53:07Z</dcterms:created>
  <dcterms:modified xsi:type="dcterms:W3CDTF">2020-02-05T00:45:04Z</dcterms:modified>
</cp:coreProperties>
</file>