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no" sheetId="1" r:id="rId4"/>
    <sheet state="visible" name="Shinepukur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<sst xmlns="http://schemas.openxmlformats.org/spreadsheetml/2006/main" count="204" uniqueCount="152">
  <si>
    <t>Income statement</t>
  </si>
  <si>
    <t>Balanced Sheet</t>
  </si>
  <si>
    <t>Revenue</t>
  </si>
  <si>
    <t>Assets</t>
  </si>
  <si>
    <t>(-) Cost of Goods Sold</t>
  </si>
  <si>
    <t>Current Assets</t>
  </si>
  <si>
    <t>Gross profit</t>
  </si>
  <si>
    <t xml:space="preserve"> Inventories</t>
  </si>
  <si>
    <t>Administrative Expense</t>
  </si>
  <si>
    <t>{34,051,145}</t>
  </si>
  <si>
    <t>{37,555,497}</t>
  </si>
  <si>
    <t>{45,039221}</t>
  </si>
  <si>
    <t>{46,082,341}</t>
  </si>
  <si>
    <t>Selling and Distribution Expense</t>
  </si>
  <si>
    <t>{17,428,565]\}</t>
  </si>
  <si>
    <t>{15,736,217}</t>
  </si>
  <si>
    <t>{24,086,214}</t>
  </si>
  <si>
    <t>{24,703,001}</t>
  </si>
  <si>
    <t>Trade and Other Receivables</t>
  </si>
  <si>
    <t>Operating Exoenses</t>
  </si>
  <si>
    <t xml:space="preserve">Advance, Deposits &amp; Pre- payments </t>
  </si>
  <si>
    <t>Profit From Operations</t>
  </si>
  <si>
    <t>Advance Income Tax</t>
  </si>
  <si>
    <t>Finance Cost</t>
  </si>
  <si>
    <t xml:space="preserve">Group Current Account </t>
  </si>
  <si>
    <t>Other Income</t>
  </si>
  <si>
    <t>Cash and Cash Equivaients</t>
  </si>
  <si>
    <t>Net Profit Before Contribution to WPPF</t>
  </si>
  <si>
    <t>Total Current asset</t>
  </si>
  <si>
    <t>Contribuition to WPPE &amp; WWF</t>
  </si>
  <si>
    <t>Non- Current Asset</t>
  </si>
  <si>
    <t>Net Profit Before Tax</t>
  </si>
  <si>
    <t>Property,Plant, Equipment- At cost Less Depreciation</t>
  </si>
  <si>
    <t>Income Tax Provision</t>
  </si>
  <si>
    <t>Investments</t>
  </si>
  <si>
    <t>Deferred Tax Income (Expenses)</t>
  </si>
  <si>
    <t>Total Non-Current Asset</t>
  </si>
  <si>
    <t>Net Profit After Tax</t>
  </si>
  <si>
    <t>TOTAL ASSETS</t>
  </si>
  <si>
    <t>Earning Per Share (Restated)</t>
  </si>
  <si>
    <t>Equity and Liabilities</t>
  </si>
  <si>
    <t>Shareholders' Equity</t>
  </si>
  <si>
    <t>Share Capital</t>
  </si>
  <si>
    <t>251.244.210</t>
  </si>
  <si>
    <t>Total Reserve &amp; Surplus</t>
  </si>
  <si>
    <t>Total  Shareholders' Equity</t>
  </si>
  <si>
    <t>Non-Current Liabilities</t>
  </si>
  <si>
    <t>Long Term Loan (Secured)</t>
  </si>
  <si>
    <t>Deferred Tax Liability</t>
  </si>
  <si>
    <t>Deferred Liability</t>
  </si>
  <si>
    <t>Total Non-Current Liabilities</t>
  </si>
  <si>
    <t>Current Liabilities</t>
  </si>
  <si>
    <t>Long Term Loan (Current Portion)</t>
  </si>
  <si>
    <t>Short Term Borrowings</t>
  </si>
  <si>
    <t>Trade &amp; Other Payables</t>
  </si>
  <si>
    <t>94.843,031</t>
  </si>
  <si>
    <t>Accrued Expenses</t>
  </si>
  <si>
    <t>Unclaimed Dividend</t>
  </si>
  <si>
    <t>Provision for Income Tax</t>
  </si>
  <si>
    <t>Liabilities for other Finance</t>
  </si>
  <si>
    <t>Total Current Liabilities</t>
  </si>
  <si>
    <t>TOTAL SHAREHOLDERS' EQUITY AND LIABILITIES</t>
  </si>
  <si>
    <t>Net Assets Value per share (Restated)</t>
  </si>
  <si>
    <t>Ratio Analysis</t>
  </si>
  <si>
    <t>Liq. Ratio</t>
  </si>
  <si>
    <t>Current Ratio</t>
  </si>
  <si>
    <t>C.A/C.L</t>
  </si>
  <si>
    <t>Quick Ratio</t>
  </si>
  <si>
    <t>(C.A-Inv.)/C.L</t>
  </si>
  <si>
    <t>Activity Ratio</t>
  </si>
  <si>
    <t>Inv. turnover Ratio</t>
  </si>
  <si>
    <t>COGS/Inventory</t>
  </si>
  <si>
    <t>Receivable turnover</t>
  </si>
  <si>
    <t>Sales/ net receivables</t>
  </si>
  <si>
    <t>Avg.Collection period</t>
  </si>
  <si>
    <t>Avg sales Day/ Receivable turn</t>
  </si>
  <si>
    <t>Fixed Asset Turnover</t>
  </si>
  <si>
    <t>Sales/ Net Fixed Asset</t>
  </si>
  <si>
    <t>Total Asset Turnover</t>
  </si>
  <si>
    <t>Sales/Total Asset</t>
  </si>
  <si>
    <t>Debt. Management Ratio</t>
  </si>
  <si>
    <t>Debt Ratio</t>
  </si>
  <si>
    <t>Total Liabilities/Total Asset</t>
  </si>
  <si>
    <t>Times Interest Ratio</t>
  </si>
  <si>
    <t>EBIT/Interest Exp.</t>
  </si>
  <si>
    <t>Profitability Ratio</t>
  </si>
  <si>
    <t>Gross profit Margin</t>
  </si>
  <si>
    <t>Gross Profit/ Sales</t>
  </si>
  <si>
    <t>Operating Profit Margin</t>
  </si>
  <si>
    <t>EBIT/Sales</t>
  </si>
  <si>
    <t>Net Profit Margin</t>
  </si>
  <si>
    <t>Net Profit/Sales</t>
  </si>
  <si>
    <t>ROE</t>
  </si>
  <si>
    <t>Net Profit/Total Common Stock Equ.</t>
  </si>
  <si>
    <t>ROA</t>
  </si>
  <si>
    <t>Net Profit/ Total Asset</t>
  </si>
  <si>
    <t>Eps</t>
  </si>
  <si>
    <t>Net Profit/ Number Of Shares</t>
  </si>
  <si>
    <t>Market Ratio</t>
  </si>
  <si>
    <t>P/E Ratio</t>
  </si>
  <si>
    <t>Market Price Per Share/EPS</t>
  </si>
  <si>
    <t xml:space="preserve">M/B Ratio </t>
  </si>
  <si>
    <t>Market Price Per Share/Book Value</t>
  </si>
  <si>
    <t>Additional Data</t>
  </si>
  <si>
    <t>Book Value</t>
  </si>
  <si>
    <t>Total Common stock equity/Number of Shares</t>
  </si>
  <si>
    <t>Market Price</t>
  </si>
  <si>
    <t>Purchase</t>
  </si>
  <si>
    <t>Number Of Shares</t>
  </si>
  <si>
    <t>56223a</t>
  </si>
  <si>
    <t>Income Statment</t>
  </si>
  <si>
    <t>Balance Sheet</t>
  </si>
  <si>
    <t xml:space="preserve"> Revenue</t>
  </si>
  <si>
    <t xml:space="preserve">                           Assets</t>
  </si>
  <si>
    <t>Cost of good sold</t>
  </si>
  <si>
    <t>Gross Profit</t>
  </si>
  <si>
    <t>inventories</t>
  </si>
  <si>
    <t>accounts and other recivables</t>
  </si>
  <si>
    <t>Operating Expense</t>
  </si>
  <si>
    <t>Advance, Deposits &amp; Pre- payments</t>
  </si>
  <si>
    <t>Selling &amp; Distribution Expense</t>
  </si>
  <si>
    <t>Profit From Operation</t>
  </si>
  <si>
    <t>profit Before WPPF</t>
  </si>
  <si>
    <t>Worker's Profit participation fund</t>
  </si>
  <si>
    <t>Net profit Before tax</t>
  </si>
  <si>
    <t>Income Tax income /(Expense)</t>
  </si>
  <si>
    <t>Net profit After tax for the year</t>
  </si>
  <si>
    <t>Earning Per Share</t>
  </si>
  <si>
    <t>Revaluation Surplus on Property, Plant and Equipment</t>
  </si>
  <si>
    <t>Fair Value Loss on Investment in Shares</t>
  </si>
  <si>
    <t>Retained Earnings</t>
  </si>
  <si>
    <t>Total Shareholders' Equity</t>
  </si>
  <si>
    <t>Gratuity Payable</t>
  </si>
  <si>
    <t>Short Term Loans from Banks &amp; Other</t>
  </si>
  <si>
    <t>trade, Creditors, Accruals and Other Payables</t>
  </si>
  <si>
    <t xml:space="preserve">Liq. Ratio </t>
  </si>
  <si>
    <t xml:space="preserve">Current Ratio </t>
  </si>
  <si>
    <t xml:space="preserve">Activity Ratio </t>
  </si>
  <si>
    <t xml:space="preserve">COGS/Inventory </t>
  </si>
  <si>
    <t xml:space="preserve">Receivable turnover </t>
  </si>
  <si>
    <t xml:space="preserve">Sales/ net receivables </t>
  </si>
  <si>
    <t xml:space="preserve">Avg.Collection period </t>
  </si>
  <si>
    <t xml:space="preserve">Sales/ Net Fixed Asset </t>
  </si>
  <si>
    <t xml:space="preserve">Total Asset Turnover </t>
  </si>
  <si>
    <t xml:space="preserve">Total Liabilities/Total Asset </t>
  </si>
  <si>
    <t xml:space="preserve">Gross Profit/ Sales </t>
  </si>
  <si>
    <t xml:space="preserve">Market Ratio </t>
  </si>
  <si>
    <t xml:space="preserve">P/E Ratio </t>
  </si>
  <si>
    <t>M/B Ratio</t>
  </si>
  <si>
    <t xml:space="preserve">Book Value </t>
  </si>
  <si>
    <t xml:space="preserve">Market Price </t>
  </si>
  <si>
    <t xml:space="preserve">Number Of Shares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</si>
</sst>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rgb="FF000000"/>
      <name val="Inconsolata"/>
    </font>
    <font>
      <b/>
      <sz val="11.0"/>
      <color rgb="FF000000"/>
      <name val="Inconsolata"/>
    </font>
    <font>
      <sz val="11.0"/>
      <color rgb="FF000000"/>
      <name val="Inconsolata"/>
    </font>
    <font>
      <sz val="11.0"/>
      <color rgb="FF443333"/>
      <name val="Arial"/>
    </font>
    <font>
      <color rgb="FF000000"/>
      <name val="Arial"/>
    </font>
    <font>
      <b/>
      <sz val="14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4" fontId="1" numFmtId="0" xfId="0" applyAlignment="1" applyFill="1" applyFont="1">
      <alignment readingOrder="0"/>
    </xf>
    <xf borderId="0" fillId="3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5" fontId="4" numFmtId="0" xfId="0" applyAlignment="1" applyFill="1" applyFont="1">
      <alignment readingOrder="0" shrinkToFit="0" vertical="bottom" wrapText="0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5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6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6" fontId="5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7" numFmtId="0" xfId="0" applyAlignment="1" applyFont="1">
      <alignment readingOrder="0"/>
    </xf>
    <xf borderId="0" fillId="0" fontId="2" numFmtId="0" xfId="0" applyFont="1"/>
    <xf borderId="0" fillId="6" fontId="8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0" fontId="4" numFmtId="3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3" xfId="0" applyAlignment="1" applyFont="1" applyNumberForma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6" fontId="8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22.38"/>
    <col customWidth="1" min="3" max="3" width="34.88"/>
    <col customWidth="1" min="7" max="7" width="12.63"/>
    <col customWidth="1" min="8" max="8" width="41.75"/>
    <col customWidth="1" min="9" max="9" width="15.25"/>
    <col customWidth="1" min="10" max="10" width="15.75"/>
    <col customWidth="1" min="11" max="11" width="16.0"/>
    <col customWidth="1" min="12" max="12" width="15.75"/>
  </cols>
  <sheetData>
    <row r="1">
      <c r="A1" s="1" t="s">
        <v>0</v>
      </c>
      <c r="B1" s="2"/>
      <c r="C1" s="2"/>
      <c r="D1" s="2"/>
      <c r="E1" s="2"/>
      <c r="H1" s="3" t="s">
        <v>1</v>
      </c>
      <c r="I1" s="4">
        <v>2021.0</v>
      </c>
      <c r="J1" s="4">
        <v>2020.0</v>
      </c>
      <c r="K1" s="4">
        <v>2019.0</v>
      </c>
      <c r="L1" s="4">
        <v>2018.0</v>
      </c>
    </row>
    <row r="2">
      <c r="A2" s="5"/>
      <c r="B2" s="6">
        <v>2021.0</v>
      </c>
      <c r="C2" s="6">
        <v>2020.0</v>
      </c>
      <c r="D2" s="6">
        <v>2019.0</v>
      </c>
      <c r="E2" s="6">
        <v>2018.0</v>
      </c>
    </row>
    <row r="3">
      <c r="A3" s="7" t="s">
        <v>2</v>
      </c>
      <c r="B3" s="8">
        <v>7.06770914E8</v>
      </c>
      <c r="C3" s="8">
        <v>6.02380125E8</v>
      </c>
      <c r="D3" s="8">
        <v>1.071078136E9</v>
      </c>
      <c r="E3" s="8">
        <v>9.0603089E8</v>
      </c>
      <c r="H3" s="9" t="s">
        <v>3</v>
      </c>
    </row>
    <row r="4">
      <c r="A4" s="10" t="s">
        <v>4</v>
      </c>
      <c r="B4" s="8">
        <v>-5.74864151E8</v>
      </c>
      <c r="C4" s="8">
        <v>-4.92171629E8</v>
      </c>
      <c r="D4" s="8">
        <v>-8.71575238E8</v>
      </c>
      <c r="E4" s="8">
        <v>-7.37404665E8</v>
      </c>
      <c r="H4" s="5" t="s">
        <v>5</v>
      </c>
    </row>
    <row r="5">
      <c r="A5" s="11" t="s">
        <v>6</v>
      </c>
      <c r="B5" s="12">
        <v>1.319906863E9</v>
      </c>
      <c r="C5" s="12">
        <v>1.10208496E8</v>
      </c>
      <c r="D5" s="12">
        <v>1.99502898E8</v>
      </c>
      <c r="E5" s="12">
        <v>1.68626225E8</v>
      </c>
      <c r="H5" s="10" t="s">
        <v>7</v>
      </c>
      <c r="I5" s="8">
        <v>3.71312542E8</v>
      </c>
      <c r="J5" s="8">
        <v>3.6223813E8</v>
      </c>
      <c r="K5" s="8">
        <v>2.88735963E8</v>
      </c>
      <c r="L5" s="8">
        <v>3.44779884E8</v>
      </c>
    </row>
    <row r="6">
      <c r="A6" s="10" t="s">
        <v>8</v>
      </c>
      <c r="B6" s="13" t="s">
        <v>9</v>
      </c>
      <c r="C6" s="14" t="s">
        <v>10</v>
      </c>
      <c r="D6" s="14" t="s">
        <v>11</v>
      </c>
      <c r="E6" s="14" t="s">
        <v>12</v>
      </c>
      <c r="H6" s="10"/>
      <c r="I6" s="8"/>
      <c r="J6" s="8"/>
      <c r="K6" s="8"/>
      <c r="L6" s="8"/>
    </row>
    <row r="7">
      <c r="A7" s="10" t="s">
        <v>13</v>
      </c>
      <c r="B7" s="13" t="s">
        <v>14</v>
      </c>
      <c r="C7" s="14" t="s">
        <v>15</v>
      </c>
      <c r="D7" s="14" t="s">
        <v>16</v>
      </c>
      <c r="E7" s="14" t="s">
        <v>17</v>
      </c>
      <c r="H7" s="10" t="s">
        <v>18</v>
      </c>
      <c r="I7" s="8">
        <v>1.46928375E8</v>
      </c>
      <c r="J7" s="8">
        <v>1.37372003E8</v>
      </c>
      <c r="K7" s="8">
        <v>1.35219314E8</v>
      </c>
      <c r="L7" s="8">
        <v>9.4861867E7</v>
      </c>
    </row>
    <row r="8">
      <c r="A8" s="15" t="s">
        <v>19</v>
      </c>
      <c r="B8" s="12">
        <v>-5.147972E7</v>
      </c>
      <c r="C8" s="12">
        <v>-5.3291714E7</v>
      </c>
      <c r="D8" s="12">
        <v>-6.9125435E7</v>
      </c>
      <c r="E8" s="12">
        <v>-7.0785342E7</v>
      </c>
      <c r="H8" s="10" t="s">
        <v>20</v>
      </c>
      <c r="I8" s="8">
        <v>5.1345753E7</v>
      </c>
      <c r="J8" s="8">
        <v>3.8195163E7</v>
      </c>
      <c r="K8" s="16">
        <v>3.2331441E7</v>
      </c>
      <c r="L8" s="8">
        <v>2.03559344E8</v>
      </c>
    </row>
    <row r="9">
      <c r="A9" s="15" t="s">
        <v>21</v>
      </c>
      <c r="B9" s="12">
        <v>8.0427153E7</v>
      </c>
      <c r="C9" s="12">
        <v>5.6916782E7</v>
      </c>
      <c r="D9" s="12">
        <v>1.30377463E8</v>
      </c>
      <c r="E9" s="12">
        <v>9.7840883E7</v>
      </c>
      <c r="H9" s="10" t="s">
        <v>22</v>
      </c>
      <c r="I9" s="8">
        <v>2.03535526E8</v>
      </c>
      <c r="J9" s="8">
        <v>1.93656587E8</v>
      </c>
      <c r="K9" s="8">
        <v>1.83151835E8</v>
      </c>
    </row>
    <row r="10">
      <c r="A10" s="10" t="s">
        <v>23</v>
      </c>
      <c r="B10" s="8">
        <v>-6.9809989E7</v>
      </c>
      <c r="C10" s="8">
        <v>-6.646445E7</v>
      </c>
      <c r="D10" s="8">
        <v>-7.3978277E7</v>
      </c>
      <c r="E10" s="8">
        <v>-8.0356624E7</v>
      </c>
      <c r="H10" s="10" t="s">
        <v>24</v>
      </c>
      <c r="I10" s="8">
        <v>1.53115311E8</v>
      </c>
      <c r="J10" s="8">
        <v>1.60115311E8</v>
      </c>
      <c r="K10" s="8">
        <v>1.64315311E8</v>
      </c>
      <c r="L10" s="8">
        <v>1.44265311E8</v>
      </c>
    </row>
    <row r="11">
      <c r="A11" s="10" t="s">
        <v>25</v>
      </c>
      <c r="B11" s="8">
        <v>42941.0</v>
      </c>
      <c r="C11" s="8">
        <v>2.8387011E7</v>
      </c>
      <c r="D11" s="8">
        <v>4.0376056E7</v>
      </c>
      <c r="E11" s="8">
        <v>5.7140546E7</v>
      </c>
      <c r="H11" s="17" t="s">
        <v>26</v>
      </c>
      <c r="I11" s="8">
        <v>8626772.0</v>
      </c>
      <c r="J11" s="16">
        <v>11654.514</v>
      </c>
      <c r="K11" s="8">
        <v>1.527429E7</v>
      </c>
      <c r="L11" s="8">
        <v>8207774.0</v>
      </c>
    </row>
    <row r="12">
      <c r="A12" s="11" t="s">
        <v>27</v>
      </c>
      <c r="B12" s="12">
        <v>1.0660105E7</v>
      </c>
      <c r="C12" s="12">
        <v>1.8839343E7</v>
      </c>
      <c r="D12" s="12">
        <v>9.6775242E7</v>
      </c>
      <c r="E12" s="12">
        <v>7.4624805E7</v>
      </c>
      <c r="H12" s="5" t="s">
        <v>28</v>
      </c>
      <c r="I12" s="12">
        <v>9.34864279E8</v>
      </c>
      <c r="J12" s="12">
        <v>9.03231708E8</v>
      </c>
      <c r="K12" s="18">
        <v>8.19028154E8</v>
      </c>
      <c r="L12" s="8">
        <v>7.9567418E8</v>
      </c>
    </row>
    <row r="13">
      <c r="A13" s="10" t="s">
        <v>29</v>
      </c>
      <c r="B13" s="8">
        <v>-507624.0</v>
      </c>
      <c r="C13" s="8">
        <v>-897112.0</v>
      </c>
      <c r="D13" s="8">
        <v>-4608345.0</v>
      </c>
      <c r="E13" s="8">
        <v>-3553562.0</v>
      </c>
      <c r="H13" s="5" t="s">
        <v>30</v>
      </c>
    </row>
    <row r="14">
      <c r="A14" s="11" t="s">
        <v>31</v>
      </c>
      <c r="B14" s="12">
        <v>1.0152481E7</v>
      </c>
      <c r="C14" s="12">
        <v>1.7942232E7</v>
      </c>
      <c r="D14" s="12">
        <v>9.2166897E7</v>
      </c>
      <c r="E14" s="12">
        <v>7.1071243E7</v>
      </c>
      <c r="H14" s="10" t="s">
        <v>32</v>
      </c>
      <c r="I14" s="8">
        <v>2.189591931E9</v>
      </c>
      <c r="J14" s="8">
        <v>2.155171975E9</v>
      </c>
      <c r="K14" s="8">
        <v>2.203905326E9</v>
      </c>
      <c r="L14" s="8">
        <v>2.190855284E9</v>
      </c>
    </row>
    <row r="15">
      <c r="A15" s="10" t="s">
        <v>33</v>
      </c>
      <c r="B15" s="8">
        <v>-2284308.0</v>
      </c>
      <c r="C15" s="8">
        <v>-4485558.0</v>
      </c>
      <c r="D15" s="8">
        <v>-2.3041724E7</v>
      </c>
      <c r="E15" s="8">
        <v>-1.7767811E7</v>
      </c>
      <c r="H15" s="17" t="s">
        <v>34</v>
      </c>
      <c r="I15" s="8">
        <v>1.1254E8</v>
      </c>
      <c r="J15" s="8">
        <v>1.1254E8</v>
      </c>
      <c r="K15" s="8">
        <v>1.1254E8</v>
      </c>
      <c r="L15" s="8">
        <v>1.1254E8</v>
      </c>
    </row>
    <row r="16">
      <c r="A16" s="10" t="s">
        <v>35</v>
      </c>
      <c r="B16" s="8">
        <v>2.6046445E7</v>
      </c>
      <c r="C16" s="8">
        <v>4646284.0</v>
      </c>
      <c r="D16" s="8">
        <v>3527508.0</v>
      </c>
      <c r="E16" s="8">
        <v>-200000.0</v>
      </c>
      <c r="H16" s="5" t="s">
        <v>36</v>
      </c>
      <c r="I16" s="8">
        <v>2.302131931E9</v>
      </c>
      <c r="J16" s="8">
        <v>2.267711975E9</v>
      </c>
      <c r="K16" s="8">
        <v>2.316445326E9</v>
      </c>
      <c r="L16" s="8">
        <v>2.303395284E9</v>
      </c>
    </row>
    <row r="17">
      <c r="A17" s="11" t="s">
        <v>37</v>
      </c>
      <c r="B17" s="12">
        <v>3.3914618E7</v>
      </c>
      <c r="C17" s="12">
        <v>1.8102958E7</v>
      </c>
      <c r="D17" s="12">
        <v>7.2652681E7</v>
      </c>
      <c r="E17" s="12">
        <v>5.3103432E7</v>
      </c>
      <c r="H17" s="5" t="s">
        <v>38</v>
      </c>
      <c r="I17" s="12">
        <v>3.23699621E9</v>
      </c>
      <c r="J17" s="12">
        <v>3.170943683E9</v>
      </c>
      <c r="K17" s="12">
        <v>3.13547348E9</v>
      </c>
      <c r="L17" s="8">
        <v>3.099069464E9</v>
      </c>
    </row>
    <row r="18">
      <c r="A18" s="11" t="s">
        <v>39</v>
      </c>
      <c r="B18" s="6">
        <v>0.9</v>
      </c>
      <c r="C18" s="19">
        <v>0.5</v>
      </c>
      <c r="D18" s="19">
        <v>2.02</v>
      </c>
      <c r="E18" s="6">
        <v>2.11</v>
      </c>
      <c r="H18" s="9" t="s">
        <v>40</v>
      </c>
    </row>
    <row r="19">
      <c r="A19" s="10"/>
      <c r="H19" s="5" t="s">
        <v>41</v>
      </c>
    </row>
    <row r="20">
      <c r="A20" s="5"/>
      <c r="H20" s="10" t="s">
        <v>42</v>
      </c>
      <c r="I20" s="8">
        <v>3.7724317E8</v>
      </c>
      <c r="J20" s="8">
        <v>3.5927921E8</v>
      </c>
      <c r="K20" s="8">
        <v>3.2661747E8</v>
      </c>
      <c r="L20" s="14" t="s">
        <v>43</v>
      </c>
    </row>
    <row r="21">
      <c r="A21" s="5"/>
      <c r="H21" s="17" t="s">
        <v>44</v>
      </c>
      <c r="I21" s="8">
        <v>1.78716708E9</v>
      </c>
      <c r="J21" s="8">
        <v>1.778607456E9</v>
      </c>
      <c r="K21" s="8">
        <v>1.825827992E9</v>
      </c>
      <c r="L21" s="8">
        <v>2.046698341E9</v>
      </c>
    </row>
    <row r="22">
      <c r="A22" s="20"/>
      <c r="H22" s="5" t="s">
        <v>45</v>
      </c>
      <c r="I22" s="12">
        <v>2.16441025E9</v>
      </c>
      <c r="J22" s="12">
        <v>2.137886666E9</v>
      </c>
      <c r="K22" s="12">
        <v>2.152445462E9</v>
      </c>
      <c r="L22" s="8">
        <v>2.297942551E9</v>
      </c>
    </row>
    <row r="23">
      <c r="A23" s="20"/>
      <c r="H23" s="5" t="s">
        <v>46</v>
      </c>
    </row>
    <row r="24">
      <c r="A24" s="20"/>
      <c r="H24" s="10" t="s">
        <v>47</v>
      </c>
      <c r="I24" s="8">
        <v>1.3044316E8</v>
      </c>
      <c r="J24" s="8">
        <v>1.34248919E8</v>
      </c>
      <c r="K24" s="8">
        <v>1.46478948E8</v>
      </c>
      <c r="L24" s="8">
        <v>1.56227167E8</v>
      </c>
    </row>
    <row r="25">
      <c r="A25" s="20"/>
      <c r="H25" s="10" t="s">
        <v>48</v>
      </c>
      <c r="I25" s="8">
        <v>1.85029533E8</v>
      </c>
      <c r="J25" s="8">
        <v>2.11075978E8</v>
      </c>
      <c r="K25" s="8">
        <v>2.15722262E8</v>
      </c>
      <c r="L25" s="8">
        <v>1100000.0</v>
      </c>
    </row>
    <row r="26">
      <c r="H26" s="21" t="s">
        <v>49</v>
      </c>
      <c r="I26" s="8">
        <v>9531902.0</v>
      </c>
      <c r="J26" s="8">
        <v>9531902.0</v>
      </c>
      <c r="K26" s="8">
        <v>9531902.0</v>
      </c>
      <c r="L26" s="8">
        <v>9531902.0</v>
      </c>
    </row>
    <row r="27">
      <c r="H27" s="5" t="s">
        <v>50</v>
      </c>
      <c r="I27" s="12">
        <v>3.25004595E8</v>
      </c>
      <c r="J27" s="12">
        <v>3.54856799E8</v>
      </c>
      <c r="K27" s="12">
        <v>3.71733112E8</v>
      </c>
      <c r="L27" s="8">
        <v>1.66859069E8</v>
      </c>
    </row>
    <row r="28">
      <c r="H28" s="5" t="s">
        <v>51</v>
      </c>
    </row>
    <row r="29">
      <c r="H29" s="22" t="s">
        <v>52</v>
      </c>
      <c r="I29" s="8">
        <v>7.4868E7</v>
      </c>
      <c r="J29" s="8">
        <v>7.4868E7</v>
      </c>
      <c r="K29" s="8">
        <v>7.4868E7</v>
      </c>
      <c r="L29" s="8">
        <v>7.434E7</v>
      </c>
    </row>
    <row r="30">
      <c r="H30" s="10" t="s">
        <v>53</v>
      </c>
      <c r="I30" s="8">
        <v>4.24858141E8</v>
      </c>
      <c r="J30" s="8">
        <v>3.44381724E8</v>
      </c>
      <c r="K30" s="8">
        <v>3.09630882E8</v>
      </c>
      <c r="L30" s="8">
        <v>3.13646839E8</v>
      </c>
    </row>
    <row r="31">
      <c r="H31" s="10" t="s">
        <v>54</v>
      </c>
      <c r="I31" s="8">
        <v>1.13022591E8</v>
      </c>
      <c r="J31" s="8">
        <v>1.25093996E8</v>
      </c>
      <c r="K31" s="14" t="s">
        <v>55</v>
      </c>
      <c r="L31" s="8">
        <v>1.12883437E8</v>
      </c>
    </row>
    <row r="32">
      <c r="H32" s="10" t="s">
        <v>56</v>
      </c>
      <c r="I32" s="8">
        <v>1.397504E7</v>
      </c>
      <c r="J32" s="8">
        <v>1.4195773E7</v>
      </c>
      <c r="K32" s="8">
        <v>1.7558135E7</v>
      </c>
      <c r="L32" s="8">
        <v>1.7470099E7</v>
      </c>
    </row>
    <row r="33">
      <c r="H33" s="10" t="s">
        <v>57</v>
      </c>
      <c r="I33" s="8">
        <v>2486823.0</v>
      </c>
      <c r="J33" s="8">
        <v>3217671.0</v>
      </c>
      <c r="K33" s="8">
        <v>4546784.0</v>
      </c>
      <c r="L33" s="8">
        <v>2.9154265E7</v>
      </c>
    </row>
    <row r="34">
      <c r="H34" s="10" t="s">
        <v>58</v>
      </c>
      <c r="I34" s="8">
        <v>7.7219852E7</v>
      </c>
      <c r="J34" s="8">
        <v>7.4935544E7</v>
      </c>
      <c r="K34" s="8">
        <v>7.0449986E7</v>
      </c>
      <c r="L34" s="8">
        <v>4.7408262E7</v>
      </c>
    </row>
    <row r="35">
      <c r="H35" s="10" t="s">
        <v>59</v>
      </c>
      <c r="I35" s="8">
        <v>4.1150918E7</v>
      </c>
      <c r="J35" s="8">
        <v>4.1507509E7</v>
      </c>
      <c r="K35" s="8">
        <v>3.9398008E7</v>
      </c>
      <c r="L35" s="8">
        <v>3.9364942E7</v>
      </c>
    </row>
    <row r="36">
      <c r="H36" s="5" t="s">
        <v>60</v>
      </c>
      <c r="I36" s="12">
        <v>7.47581365E8</v>
      </c>
      <c r="J36" s="8">
        <v>6.78200218E8</v>
      </c>
      <c r="K36" s="8">
        <v>6.11294906E8</v>
      </c>
      <c r="L36" s="8">
        <v>6.34267844E8</v>
      </c>
    </row>
    <row r="37">
      <c r="H37" s="5" t="s">
        <v>61</v>
      </c>
      <c r="I37" s="12">
        <v>3.23699621E9</v>
      </c>
      <c r="J37" s="12">
        <v>3.170943683E9</v>
      </c>
      <c r="K37" s="12">
        <v>3.13547348E9</v>
      </c>
      <c r="L37" s="8">
        <v>3.099069464E9</v>
      </c>
    </row>
    <row r="38">
      <c r="H38" s="10" t="s">
        <v>62</v>
      </c>
      <c r="I38" s="22">
        <v>57.37</v>
      </c>
      <c r="J38" s="14">
        <v>59.5</v>
      </c>
      <c r="K38" s="14">
        <v>59.91</v>
      </c>
      <c r="L38" s="22">
        <v>91.46</v>
      </c>
    </row>
    <row r="39">
      <c r="H39" s="5"/>
    </row>
    <row r="42">
      <c r="A42" s="23" t="s">
        <v>63</v>
      </c>
    </row>
    <row r="43">
      <c r="D43" s="6">
        <v>2021.0</v>
      </c>
      <c r="E43" s="6">
        <v>2020.0</v>
      </c>
      <c r="F43" s="6">
        <v>2019.0</v>
      </c>
      <c r="G43" s="6">
        <v>2018.0</v>
      </c>
    </row>
    <row r="44">
      <c r="A44" s="24" t="s">
        <v>64</v>
      </c>
      <c r="B44" s="25" t="s">
        <v>65</v>
      </c>
      <c r="C44" s="25" t="s">
        <v>66</v>
      </c>
      <c r="D44" s="26">
        <f t="shared" ref="D44:G44" si="1">I12/I36</f>
        <v>1.250518436</v>
      </c>
      <c r="E44" s="26">
        <f t="shared" si="1"/>
        <v>1.331806868</v>
      </c>
      <c r="F44" s="26">
        <f t="shared" si="1"/>
        <v>1.339824929</v>
      </c>
      <c r="G44" s="26">
        <f t="shared" si="1"/>
        <v>1.254476618</v>
      </c>
    </row>
    <row r="45">
      <c r="B45" s="25" t="s">
        <v>67</v>
      </c>
      <c r="C45" s="25" t="s">
        <v>68</v>
      </c>
      <c r="D45" s="26">
        <f t="shared" ref="D45:G45" si="2">(I12-I5)/I36</f>
        <v>0.7538333128</v>
      </c>
      <c r="E45" s="26">
        <f t="shared" si="2"/>
        <v>0.797690068</v>
      </c>
      <c r="F45" s="26">
        <f t="shared" si="2"/>
        <v>0.8674899558</v>
      </c>
      <c r="G45" s="26">
        <f t="shared" si="2"/>
        <v>0.7108894141</v>
      </c>
    </row>
    <row r="47">
      <c r="A47" s="24" t="s">
        <v>69</v>
      </c>
      <c r="B47" s="25" t="s">
        <v>70</v>
      </c>
      <c r="C47" s="25" t="s">
        <v>71</v>
      </c>
      <c r="D47" s="26">
        <f t="shared" ref="D47:G47" si="3">B4/I5</f>
        <v>-1.548194812</v>
      </c>
      <c r="E47" s="26">
        <f t="shared" si="3"/>
        <v>-1.358696361</v>
      </c>
      <c r="F47" s="26">
        <f t="shared" si="3"/>
        <v>-3.018589125</v>
      </c>
      <c r="G47" s="26">
        <f t="shared" si="3"/>
        <v>-2.138769398</v>
      </c>
    </row>
    <row r="48">
      <c r="B48" s="25" t="s">
        <v>72</v>
      </c>
      <c r="C48" s="25" t="s">
        <v>73</v>
      </c>
      <c r="D48" s="26">
        <f t="shared" ref="D48:G48" si="4">B3/I7</f>
        <v>4.8103092</v>
      </c>
      <c r="E48" s="26">
        <f t="shared" si="4"/>
        <v>4.385028331</v>
      </c>
      <c r="F48" s="26">
        <f t="shared" si="4"/>
        <v>7.921044001</v>
      </c>
      <c r="G48" s="26">
        <f t="shared" si="4"/>
        <v>9.551054798</v>
      </c>
    </row>
    <row r="49">
      <c r="B49" s="25" t="s">
        <v>74</v>
      </c>
      <c r="C49" s="25" t="s">
        <v>75</v>
      </c>
      <c r="D49" s="26">
        <f t="shared" ref="D49:G49" si="5">365/D48</f>
        <v>75.87869819</v>
      </c>
      <c r="E49" s="26">
        <f t="shared" si="5"/>
        <v>83.23777464</v>
      </c>
      <c r="F49" s="26">
        <f t="shared" si="5"/>
        <v>46.07978443</v>
      </c>
      <c r="G49" s="26">
        <f t="shared" si="5"/>
        <v>38.21567436</v>
      </c>
    </row>
    <row r="50">
      <c r="B50" s="25" t="s">
        <v>76</v>
      </c>
      <c r="C50" s="25" t="s">
        <v>77</v>
      </c>
      <c r="D50" s="26">
        <f t="shared" ref="D50:G50" si="6">B3/I16</f>
        <v>0.3070071287</v>
      </c>
      <c r="E50" s="26">
        <f t="shared" si="6"/>
        <v>0.2656334365</v>
      </c>
      <c r="F50" s="26">
        <f t="shared" si="6"/>
        <v>0.4623800631</v>
      </c>
      <c r="G50" s="26">
        <f t="shared" si="6"/>
        <v>0.3933458127</v>
      </c>
    </row>
    <row r="51">
      <c r="B51" s="25" t="s">
        <v>78</v>
      </c>
      <c r="C51" s="25" t="s">
        <v>79</v>
      </c>
    </row>
    <row r="53">
      <c r="A53" s="24" t="s">
        <v>80</v>
      </c>
      <c r="B53" s="25" t="s">
        <v>81</v>
      </c>
      <c r="C53" s="25" t="s">
        <v>82</v>
      </c>
      <c r="D53" s="26">
        <f t="shared" ref="D53:E53" si="7">(I36+I24)/I17</f>
        <v>0.2712466954</v>
      </c>
      <c r="E53" s="26">
        <f t="shared" si="7"/>
        <v>0.2562168295</v>
      </c>
      <c r="F53" s="26">
        <f t="shared" ref="F53:G53" si="8">(K37+K24)/K17</f>
        <v>1.046716692</v>
      </c>
      <c r="G53" s="26">
        <f t="shared" si="8"/>
        <v>1.050410992</v>
      </c>
    </row>
    <row r="54">
      <c r="B54" s="25" t="s">
        <v>83</v>
      </c>
      <c r="C54" s="25" t="s">
        <v>84</v>
      </c>
      <c r="D54" s="26">
        <f t="shared" ref="D54:G54" si="9">B9/B10</f>
        <v>-1.152086602</v>
      </c>
      <c r="E54" s="26">
        <f t="shared" si="9"/>
        <v>-0.8563492514</v>
      </c>
      <c r="F54" s="26">
        <f t="shared" si="9"/>
        <v>-1.76237496</v>
      </c>
      <c r="G54" s="26">
        <f t="shared" si="9"/>
        <v>-1.217583295</v>
      </c>
    </row>
    <row r="56">
      <c r="A56" s="24" t="s">
        <v>85</v>
      </c>
      <c r="B56" s="25" t="s">
        <v>86</v>
      </c>
      <c r="C56" s="25" t="s">
        <v>87</v>
      </c>
      <c r="D56" s="26">
        <f t="shared" ref="D56:G56" si="10">B5/B3</f>
        <v>1.867517235</v>
      </c>
      <c r="E56" s="26">
        <f t="shared" si="10"/>
        <v>0.1829550668</v>
      </c>
      <c r="F56" s="26">
        <f t="shared" si="10"/>
        <v>0.1862636266</v>
      </c>
      <c r="G56" s="26">
        <f t="shared" si="10"/>
        <v>0.1861153156</v>
      </c>
    </row>
    <row r="57">
      <c r="B57" s="25" t="s">
        <v>88</v>
      </c>
      <c r="C57" s="25" t="s">
        <v>89</v>
      </c>
      <c r="D57" s="26">
        <f t="shared" ref="D57:G57" si="11">B8/B3</f>
        <v>-0.07283791534</v>
      </c>
      <c r="E57" s="26">
        <f t="shared" si="11"/>
        <v>-0.08846857954</v>
      </c>
      <c r="F57" s="26">
        <f t="shared" si="11"/>
        <v>-0.06453818137</v>
      </c>
      <c r="G57" s="26">
        <f t="shared" si="11"/>
        <v>-0.07812685283</v>
      </c>
    </row>
    <row r="58">
      <c r="B58" s="25" t="s">
        <v>90</v>
      </c>
      <c r="C58" s="25" t="s">
        <v>91</v>
      </c>
      <c r="D58" s="26">
        <f t="shared" ref="D58:G58" si="12">B17/B3</f>
        <v>0.04798530518</v>
      </c>
      <c r="E58" s="26">
        <f t="shared" si="12"/>
        <v>0.03005238262</v>
      </c>
      <c r="F58" s="26">
        <f t="shared" si="12"/>
        <v>0.06783135474</v>
      </c>
      <c r="G58" s="26">
        <f t="shared" si="12"/>
        <v>0.05861106126</v>
      </c>
    </row>
    <row r="59">
      <c r="B59" s="25" t="s">
        <v>92</v>
      </c>
      <c r="C59" s="25" t="s">
        <v>93</v>
      </c>
      <c r="D59" s="26">
        <f t="shared" ref="D59:G59" si="13">B17/I37</f>
        <v>0.01047718805</v>
      </c>
      <c r="E59" s="26">
        <f t="shared" si="13"/>
        <v>0.005709012777</v>
      </c>
      <c r="F59" s="26">
        <f t="shared" si="13"/>
        <v>0.02317119933</v>
      </c>
      <c r="G59" s="26">
        <f t="shared" si="13"/>
        <v>0.0171352829</v>
      </c>
    </row>
    <row r="60">
      <c r="B60" s="25" t="s">
        <v>94</v>
      </c>
      <c r="C60" s="25" t="s">
        <v>95</v>
      </c>
      <c r="D60" s="26">
        <f t="shared" ref="D60:G60" si="14">B17/I17</f>
        <v>0.01047718805</v>
      </c>
      <c r="E60" s="26">
        <f t="shared" si="14"/>
        <v>0.005709012777</v>
      </c>
      <c r="F60" s="26">
        <f t="shared" si="14"/>
        <v>0.02317119933</v>
      </c>
      <c r="G60" s="26">
        <f t="shared" si="14"/>
        <v>0.0171352829</v>
      </c>
    </row>
    <row r="61">
      <c r="B61" s="25" t="s">
        <v>96</v>
      </c>
      <c r="C61" s="25" t="s">
        <v>97</v>
      </c>
      <c r="D61" s="25">
        <v>0.9</v>
      </c>
      <c r="E61" s="22">
        <v>0.5</v>
      </c>
      <c r="F61" s="25">
        <v>2.02</v>
      </c>
      <c r="G61" s="25">
        <v>2.11</v>
      </c>
    </row>
    <row r="63">
      <c r="A63" s="24" t="s">
        <v>98</v>
      </c>
      <c r="B63" s="25" t="s">
        <v>99</v>
      </c>
      <c r="C63" s="25" t="s">
        <v>100</v>
      </c>
      <c r="D63" s="26">
        <f t="shared" ref="D63:G63" si="15">D69/D61</f>
        <v>120</v>
      </c>
      <c r="E63" s="26">
        <f t="shared" si="15"/>
        <v>194</v>
      </c>
      <c r="F63" s="26">
        <f t="shared" si="15"/>
        <v>58.41584158</v>
      </c>
      <c r="G63" s="26">
        <f t="shared" si="15"/>
        <v>64.92890995</v>
      </c>
    </row>
    <row r="64">
      <c r="B64" s="22" t="s">
        <v>101</v>
      </c>
      <c r="C64" s="25" t="s">
        <v>102</v>
      </c>
      <c r="D64" s="26">
        <f t="shared" ref="D64:G64" si="16">D69/D68</f>
        <v>1.258644117</v>
      </c>
      <c r="E64" s="26">
        <f t="shared" si="16"/>
        <v>1.153996764</v>
      </c>
      <c r="F64" s="26">
        <f t="shared" si="16"/>
        <v>1.419712026</v>
      </c>
      <c r="G64" s="26">
        <f t="shared" si="16"/>
        <v>1.667672019</v>
      </c>
    </row>
    <row r="68">
      <c r="A68" s="24" t="s">
        <v>103</v>
      </c>
      <c r="B68" s="25" t="s">
        <v>104</v>
      </c>
      <c r="C68" s="22" t="s">
        <v>105</v>
      </c>
      <c r="D68" s="26">
        <f t="shared" ref="D68:G68" si="17">I37/D71</f>
        <v>85.80662203</v>
      </c>
      <c r="E68" s="26">
        <f t="shared" si="17"/>
        <v>84.05569498</v>
      </c>
      <c r="F68" s="26">
        <f t="shared" si="17"/>
        <v>83.11544726</v>
      </c>
      <c r="G68" s="26">
        <f t="shared" si="17"/>
        <v>82.15044593</v>
      </c>
    </row>
    <row r="69">
      <c r="B69" s="25" t="s">
        <v>106</v>
      </c>
      <c r="D69" s="22">
        <v>108.0</v>
      </c>
      <c r="E69" s="22">
        <v>97.0</v>
      </c>
      <c r="F69" s="22">
        <v>118.0</v>
      </c>
      <c r="G69" s="22">
        <v>137.0</v>
      </c>
    </row>
    <row r="70">
      <c r="B70" s="22" t="s">
        <v>107</v>
      </c>
    </row>
    <row r="71">
      <c r="B71" s="25" t="s">
        <v>108</v>
      </c>
      <c r="D71" s="27">
        <v>3.7724317E7</v>
      </c>
      <c r="E71" s="27">
        <v>3.7724317E7</v>
      </c>
      <c r="F71" s="27">
        <v>3.7724317E7</v>
      </c>
      <c r="G71" s="27">
        <v>3.7724317E7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8.5"/>
    <col customWidth="1" min="3" max="3" width="39.0"/>
    <col customWidth="1" min="8" max="8" width="40.25"/>
    <col customWidth="1" min="9" max="9" width="25.25"/>
    <col customWidth="1" min="10" max="10" width="22.75"/>
    <col customWidth="1" min="11" max="11" width="19.75"/>
    <col customWidth="1" min="12" max="12" width="23.38"/>
  </cols>
  <sheetData>
    <row r="1">
      <c r="A1" s="22" t="s">
        <v>109</v>
      </c>
    </row>
    <row r="2">
      <c r="A2" s="28" t="s">
        <v>110</v>
      </c>
      <c r="H2" s="28" t="s">
        <v>111</v>
      </c>
      <c r="I2" s="6">
        <v>2021.0</v>
      </c>
      <c r="J2" s="6">
        <v>2020.0</v>
      </c>
      <c r="K2" s="6">
        <v>2019.0</v>
      </c>
      <c r="L2" s="6">
        <v>2018.0</v>
      </c>
    </row>
    <row r="3">
      <c r="B3" s="6">
        <v>2021.0</v>
      </c>
      <c r="C3" s="6">
        <v>2020.0</v>
      </c>
      <c r="D3" s="6">
        <v>2019.0</v>
      </c>
      <c r="E3" s="6">
        <v>2018.0</v>
      </c>
    </row>
    <row r="4">
      <c r="A4" s="22" t="s">
        <v>112</v>
      </c>
      <c r="B4" s="8">
        <v>1.393558406E9</v>
      </c>
      <c r="C4" s="8">
        <v>1.205076326E9</v>
      </c>
      <c r="D4" s="8">
        <v>1.533121181E9</v>
      </c>
      <c r="E4" s="8">
        <v>1.528643124E9</v>
      </c>
      <c r="H4" s="6" t="s">
        <v>113</v>
      </c>
    </row>
    <row r="5">
      <c r="A5" s="22" t="s">
        <v>114</v>
      </c>
      <c r="B5" s="8">
        <v>-1.166433305E9</v>
      </c>
      <c r="C5" s="8">
        <v>-1.019217711E9</v>
      </c>
      <c r="D5" s="8">
        <v>-1.192696859E9</v>
      </c>
      <c r="E5" s="8">
        <v>-1.182346853E9</v>
      </c>
      <c r="H5" s="5" t="s">
        <v>5</v>
      </c>
      <c r="I5" s="29"/>
      <c r="J5" s="30"/>
      <c r="K5" s="30"/>
      <c r="L5" s="30"/>
    </row>
    <row r="6">
      <c r="A6" s="6" t="s">
        <v>115</v>
      </c>
      <c r="B6" s="12">
        <v>2.27124901E8</v>
      </c>
      <c r="C6" s="12">
        <v>1.85858615E8</v>
      </c>
      <c r="D6" s="12">
        <v>3.40424322E8</v>
      </c>
      <c r="E6" s="12">
        <v>3.46296271E8</v>
      </c>
      <c r="H6" s="10" t="s">
        <v>116</v>
      </c>
      <c r="I6" s="31">
        <v>8.76561784E8</v>
      </c>
      <c r="J6" s="32">
        <v>9.02826025E8</v>
      </c>
      <c r="K6" s="31">
        <v>8.66347612E8</v>
      </c>
      <c r="L6" s="31">
        <v>7.47054319E8</v>
      </c>
    </row>
    <row r="7">
      <c r="A7" s="6" t="s">
        <v>25</v>
      </c>
      <c r="B7" s="12">
        <v>7771305.0</v>
      </c>
      <c r="C7" s="12">
        <v>5817591.0</v>
      </c>
      <c r="D7" s="12">
        <v>9732635.0</v>
      </c>
      <c r="E7" s="12">
        <v>1.3052711E7</v>
      </c>
      <c r="H7" s="10" t="s">
        <v>117</v>
      </c>
      <c r="I7" s="31">
        <v>1.8648443E8</v>
      </c>
      <c r="J7" s="31">
        <v>1.78701696E8</v>
      </c>
      <c r="K7" s="31">
        <v>2.72949292E8</v>
      </c>
      <c r="L7" s="31">
        <v>1.98228498E8</v>
      </c>
    </row>
    <row r="8">
      <c r="A8" s="6" t="s">
        <v>118</v>
      </c>
      <c r="B8" s="8">
        <v>-9.8731782E7</v>
      </c>
      <c r="C8" s="12">
        <v>-9.8621395E7</v>
      </c>
      <c r="D8" s="12">
        <v>-1.191268E8</v>
      </c>
      <c r="E8" s="12">
        <v>-1.23095345E8</v>
      </c>
      <c r="H8" s="10" t="s">
        <v>119</v>
      </c>
      <c r="I8" s="31">
        <v>1.78374814E8</v>
      </c>
      <c r="J8" s="31">
        <v>1.46682551E8</v>
      </c>
      <c r="K8" s="31">
        <v>1.30348652E8</v>
      </c>
      <c r="L8" s="31">
        <v>1.08696738E8</v>
      </c>
    </row>
    <row r="9">
      <c r="A9" s="22" t="s">
        <v>8</v>
      </c>
      <c r="B9" s="8">
        <v>-4.9232297E7</v>
      </c>
      <c r="C9" s="8">
        <v>-4.9424525E7</v>
      </c>
      <c r="D9" s="8">
        <v>-6.3250534E7</v>
      </c>
      <c r="E9" s="8">
        <v>-5.9800153E7</v>
      </c>
      <c r="H9" s="30"/>
      <c r="I9" s="30"/>
      <c r="J9" s="30"/>
      <c r="K9" s="30"/>
      <c r="L9" s="30"/>
    </row>
    <row r="10">
      <c r="A10" s="22" t="s">
        <v>120</v>
      </c>
      <c r="B10" s="8">
        <v>-4.9499485E7</v>
      </c>
      <c r="C10" s="8">
        <v>-4.919687E7</v>
      </c>
      <c r="D10" s="8">
        <v>-5.5876266E7</v>
      </c>
      <c r="E10" s="8">
        <v>-6.3295192E7</v>
      </c>
      <c r="H10" s="30"/>
      <c r="I10" s="33"/>
      <c r="J10" s="30"/>
      <c r="K10" s="30"/>
      <c r="L10" s="30"/>
    </row>
    <row r="11">
      <c r="A11" s="6" t="s">
        <v>121</v>
      </c>
      <c r="B11" s="12">
        <v>1.36164424E8</v>
      </c>
      <c r="C11" s="12">
        <v>9.3054811E7</v>
      </c>
      <c r="D11" s="12">
        <v>2.31030157E8</v>
      </c>
      <c r="E11" s="12">
        <v>2.36253637E8</v>
      </c>
      <c r="H11" s="10" t="s">
        <v>26</v>
      </c>
      <c r="I11" s="31">
        <v>2.6450949E7</v>
      </c>
      <c r="J11" s="31">
        <v>7803877.0</v>
      </c>
      <c r="K11" s="31">
        <v>2.5509152E7</v>
      </c>
      <c r="L11" s="31">
        <v>1.0755136E7</v>
      </c>
    </row>
    <row r="12">
      <c r="A12" s="22" t="s">
        <v>23</v>
      </c>
      <c r="B12" s="8">
        <v>-7.8838068E7</v>
      </c>
      <c r="C12" s="8">
        <v>-8.1193722E7</v>
      </c>
      <c r="D12" s="8">
        <v>-1.33928558E8</v>
      </c>
      <c r="E12" s="8">
        <v>-1.50778835E8</v>
      </c>
      <c r="H12" s="5" t="s">
        <v>28</v>
      </c>
      <c r="I12" s="34">
        <v>1.267871977E9</v>
      </c>
      <c r="J12" s="35">
        <v>1.236014149E9</v>
      </c>
      <c r="K12" s="34">
        <v>1.295154708E9</v>
      </c>
      <c r="L12" s="34">
        <v>1.064734691E9</v>
      </c>
    </row>
    <row r="13">
      <c r="A13" s="6" t="s">
        <v>122</v>
      </c>
      <c r="B13" s="12">
        <v>5.7326356E7</v>
      </c>
      <c r="C13" s="12">
        <v>1.1861089E7</v>
      </c>
      <c r="D13" s="12">
        <v>9.7101599E7</v>
      </c>
      <c r="E13" s="12">
        <v>8.5474802E7</v>
      </c>
      <c r="H13" s="5" t="s">
        <v>30</v>
      </c>
      <c r="I13" s="31"/>
      <c r="J13" s="36"/>
      <c r="K13" s="30"/>
      <c r="L13" s="30"/>
    </row>
    <row r="14">
      <c r="A14" s="22" t="s">
        <v>123</v>
      </c>
      <c r="B14" s="8">
        <v>-2729826.0</v>
      </c>
      <c r="C14" s="8">
        <v>-564814.0</v>
      </c>
      <c r="D14" s="8">
        <v>-4623886.0</v>
      </c>
      <c r="E14" s="8">
        <v>-4070229.0</v>
      </c>
      <c r="H14" s="10" t="s">
        <v>32</v>
      </c>
      <c r="I14" s="31">
        <v>5.044919096E9</v>
      </c>
      <c r="J14" s="31">
        <v>5.145934995E9</v>
      </c>
      <c r="K14" s="31">
        <v>5.269337376E9</v>
      </c>
      <c r="L14" s="31">
        <v>5.382929527E9</v>
      </c>
    </row>
    <row r="15">
      <c r="A15" s="6" t="s">
        <v>124</v>
      </c>
      <c r="B15" s="12">
        <v>5.459653E7</v>
      </c>
      <c r="C15" s="12">
        <v>1.1861089E7</v>
      </c>
      <c r="D15" s="12">
        <v>9.2477713E7</v>
      </c>
      <c r="E15" s="12">
        <v>8.1404573E7</v>
      </c>
      <c r="H15" s="10" t="s">
        <v>34</v>
      </c>
      <c r="I15" s="31">
        <v>2.44225788E8</v>
      </c>
      <c r="J15" s="31">
        <v>3.4148868E7</v>
      </c>
      <c r="K15" s="31">
        <v>5.8470185E7</v>
      </c>
      <c r="L15" s="31">
        <v>6.8500904E7</v>
      </c>
    </row>
    <row r="16">
      <c r="A16" s="22" t="s">
        <v>125</v>
      </c>
      <c r="B16" s="8">
        <v>-8217838.0</v>
      </c>
      <c r="C16" s="8">
        <v>2.0296375E7</v>
      </c>
      <c r="D16" s="8">
        <v>-2.9766002E7</v>
      </c>
      <c r="E16" s="8">
        <v>-1.9856543E7</v>
      </c>
      <c r="H16" s="5" t="s">
        <v>36</v>
      </c>
      <c r="I16" s="34">
        <v>5.289144884E9</v>
      </c>
      <c r="J16" s="35">
        <v>5.180083863E9</v>
      </c>
      <c r="K16" s="34">
        <v>5.327807561E9</v>
      </c>
      <c r="L16" s="34">
        <v>5.451430431E9</v>
      </c>
    </row>
    <row r="17">
      <c r="A17" s="6" t="s">
        <v>126</v>
      </c>
      <c r="B17" s="12">
        <v>4.6378692E7</v>
      </c>
      <c r="C17" s="12">
        <v>3.159265E7</v>
      </c>
      <c r="D17" s="12">
        <v>6.2711711E7</v>
      </c>
      <c r="E17" s="12">
        <v>6.154803E7</v>
      </c>
      <c r="H17" s="5" t="s">
        <v>38</v>
      </c>
      <c r="I17" s="34">
        <v>6.557016861E9</v>
      </c>
      <c r="J17" s="34">
        <v>6.416098012E9</v>
      </c>
      <c r="K17" s="34">
        <v>6.622962269E9</v>
      </c>
      <c r="L17" s="34">
        <v>6.516165122E9</v>
      </c>
    </row>
    <row r="18">
      <c r="A18" s="6" t="s">
        <v>127</v>
      </c>
      <c r="B18" s="6">
        <v>0.32</v>
      </c>
      <c r="C18" s="6">
        <v>0.21</v>
      </c>
      <c r="D18" s="6">
        <v>0.43</v>
      </c>
      <c r="E18" s="6">
        <v>0.42</v>
      </c>
      <c r="H18" s="5" t="s">
        <v>40</v>
      </c>
      <c r="I18" s="30"/>
      <c r="J18" s="30"/>
      <c r="K18" s="30"/>
      <c r="L18" s="30"/>
    </row>
    <row r="19">
      <c r="H19" s="5" t="s">
        <v>41</v>
      </c>
      <c r="I19" s="37"/>
      <c r="J19" s="36"/>
      <c r="K19" s="30"/>
      <c r="L19" s="30"/>
    </row>
    <row r="20">
      <c r="H20" s="10" t="s">
        <v>42</v>
      </c>
      <c r="I20" s="31">
        <v>1.46966055E9</v>
      </c>
      <c r="J20" s="31">
        <v>1.46966055E9</v>
      </c>
      <c r="K20" s="31">
        <v>1.46966055E9</v>
      </c>
      <c r="L20" s="31">
        <v>1.46966055E9</v>
      </c>
    </row>
    <row r="21">
      <c r="H21" s="10" t="s">
        <v>128</v>
      </c>
      <c r="I21" s="31">
        <v>2.966690015E9</v>
      </c>
      <c r="J21" s="31">
        <v>2.966690015E9</v>
      </c>
      <c r="K21" s="31">
        <v>2.966690015E9</v>
      </c>
      <c r="L21" s="31">
        <v>2.966690015E9</v>
      </c>
    </row>
    <row r="22">
      <c r="H22" s="10" t="s">
        <v>129</v>
      </c>
      <c r="I22" s="31">
        <v>7.9255174E7</v>
      </c>
      <c r="J22" s="31">
        <v>-1.30821746E8</v>
      </c>
      <c r="K22" s="31">
        <v>-1.06500419E8</v>
      </c>
      <c r="L22" s="31">
        <v>-9.6469701E7</v>
      </c>
    </row>
    <row r="23">
      <c r="H23" s="10" t="s">
        <v>130</v>
      </c>
      <c r="I23" s="31">
        <v>-1.3345041E7</v>
      </c>
      <c r="J23" s="31">
        <v>-3.0330522E7</v>
      </c>
      <c r="K23" s="31">
        <v>-6.1923172E7</v>
      </c>
      <c r="L23" s="31">
        <v>-1.24634883E8</v>
      </c>
    </row>
    <row r="24">
      <c r="H24" s="5" t="s">
        <v>131</v>
      </c>
      <c r="I24" s="34">
        <v>4.502260698E9</v>
      </c>
      <c r="J24" s="34">
        <v>4.275198297E9</v>
      </c>
      <c r="K24" s="34">
        <v>4.267926974E9</v>
      </c>
      <c r="L24" s="34">
        <v>4.215245981E9</v>
      </c>
    </row>
    <row r="25">
      <c r="H25" s="30"/>
      <c r="I25" s="30"/>
      <c r="J25" s="30"/>
      <c r="K25" s="30"/>
      <c r="L25" s="30"/>
    </row>
    <row r="26">
      <c r="H26" s="38" t="s">
        <v>46</v>
      </c>
      <c r="I26" s="29"/>
      <c r="J26" s="30"/>
      <c r="K26" s="30"/>
      <c r="L26" s="30"/>
    </row>
    <row r="27">
      <c r="H27" s="39" t="s">
        <v>47</v>
      </c>
      <c r="I27" s="31">
        <v>1.58722703E8</v>
      </c>
      <c r="J27" s="31">
        <v>2.91263805E8</v>
      </c>
      <c r="K27" s="31">
        <v>3.13768701E8</v>
      </c>
      <c r="L27" s="31">
        <v>3.76998771E8</v>
      </c>
    </row>
    <row r="28">
      <c r="H28" s="39" t="s">
        <v>48</v>
      </c>
      <c r="I28" s="31">
        <v>8.1472077E7</v>
      </c>
      <c r="J28" s="31">
        <v>8.1472077E7</v>
      </c>
      <c r="K28" s="31">
        <v>8.1472077E7</v>
      </c>
      <c r="L28" s="31">
        <v>8.1472077E7</v>
      </c>
    </row>
    <row r="29">
      <c r="H29" s="39" t="s">
        <v>132</v>
      </c>
      <c r="I29" s="31">
        <v>1.38496316E8</v>
      </c>
      <c r="J29" s="31">
        <v>1.33421835E8</v>
      </c>
      <c r="K29" s="31">
        <v>1.31536452E8</v>
      </c>
      <c r="L29" s="31">
        <v>1.20142415E8</v>
      </c>
    </row>
    <row r="30">
      <c r="H30" s="38" t="s">
        <v>50</v>
      </c>
      <c r="I30" s="34">
        <v>3.78691096E8</v>
      </c>
      <c r="J30" s="34">
        <v>5.06157717E8</v>
      </c>
      <c r="K30" s="34">
        <v>5.2677723E8</v>
      </c>
      <c r="L30" s="34">
        <v>5.78613263E8</v>
      </c>
    </row>
    <row r="31">
      <c r="H31" s="38" t="s">
        <v>51</v>
      </c>
      <c r="I31" s="29"/>
      <c r="J31" s="30"/>
      <c r="K31" s="30"/>
      <c r="L31" s="30"/>
    </row>
    <row r="32">
      <c r="H32" s="40" t="s">
        <v>52</v>
      </c>
      <c r="I32" s="31">
        <v>2.76288843E8</v>
      </c>
      <c r="J32" s="31">
        <v>1.55094538E8</v>
      </c>
      <c r="K32" s="31">
        <v>1.8707159E8</v>
      </c>
      <c r="L32" s="31">
        <v>1.86108052E8</v>
      </c>
    </row>
    <row r="33">
      <c r="H33" s="39" t="s">
        <v>133</v>
      </c>
      <c r="I33" s="31">
        <v>8.30406737E8</v>
      </c>
      <c r="J33" s="31">
        <v>7.66336816E8</v>
      </c>
      <c r="K33" s="31">
        <v>8.63635578E8</v>
      </c>
      <c r="L33" s="31">
        <v>8.32979996E8</v>
      </c>
    </row>
    <row r="34">
      <c r="H34" s="39" t="s">
        <v>134</v>
      </c>
      <c r="I34" s="31">
        <v>5.60414081E8</v>
      </c>
      <c r="J34" s="31">
        <v>7.10002552E8</v>
      </c>
      <c r="K34" s="31">
        <v>7.77550897E8</v>
      </c>
      <c r="L34" s="31">
        <v>7.0321783E8</v>
      </c>
    </row>
    <row r="35">
      <c r="H35" s="41"/>
      <c r="I35" s="29"/>
      <c r="J35" s="30"/>
      <c r="K35" s="30"/>
      <c r="L35" s="30"/>
    </row>
    <row r="36">
      <c r="H36" s="39" t="s">
        <v>57</v>
      </c>
      <c r="I36" s="31">
        <v>8955405.0</v>
      </c>
      <c r="J36" s="31">
        <v>3308092.0</v>
      </c>
      <c r="K36" s="30"/>
      <c r="L36" s="30"/>
    </row>
    <row r="37">
      <c r="H37" s="41"/>
      <c r="I37" s="29"/>
      <c r="J37" s="30"/>
      <c r="K37" s="30"/>
      <c r="L37" s="30"/>
    </row>
    <row r="38">
      <c r="H38" s="38" t="s">
        <v>60</v>
      </c>
      <c r="I38" s="34">
        <v>1.676065067E9</v>
      </c>
      <c r="J38" s="34">
        <v>1.634741998E9</v>
      </c>
      <c r="K38" s="34">
        <v>1.828258065E9</v>
      </c>
      <c r="L38" s="34">
        <v>1.722305878E9</v>
      </c>
    </row>
    <row r="39">
      <c r="H39" s="42"/>
      <c r="I39" s="29"/>
      <c r="J39" s="30"/>
      <c r="K39" s="30"/>
      <c r="L39" s="30"/>
    </row>
    <row r="40">
      <c r="H40" s="38" t="s">
        <v>61</v>
      </c>
      <c r="I40" s="34">
        <v>6.557016861E9</v>
      </c>
      <c r="J40" s="34">
        <v>6.416098012E9</v>
      </c>
      <c r="K40" s="34">
        <v>6.622962269E9</v>
      </c>
      <c r="L40" s="34">
        <v>6.516165122E9</v>
      </c>
    </row>
    <row r="45">
      <c r="A45" s="43" t="s">
        <v>63</v>
      </c>
    </row>
    <row r="46">
      <c r="D46" s="6">
        <v>2021.0</v>
      </c>
      <c r="E46" s="6">
        <v>2020.0</v>
      </c>
      <c r="F46" s="6">
        <v>2019.0</v>
      </c>
      <c r="G46" s="6">
        <v>2018.0</v>
      </c>
    </row>
    <row r="47">
      <c r="A47" s="6" t="s">
        <v>135</v>
      </c>
      <c r="B47" s="22" t="s">
        <v>136</v>
      </c>
      <c r="C47" s="22" t="s">
        <v>66</v>
      </c>
      <c r="D47" s="26">
        <f t="shared" ref="D47:F47" si="1">I12/I38</f>
        <v>0.756457492</v>
      </c>
      <c r="E47" s="26">
        <f t="shared" si="1"/>
        <v>0.7560912673</v>
      </c>
      <c r="F47" s="26">
        <f t="shared" si="1"/>
        <v>0.7084091315</v>
      </c>
      <c r="G47" s="26">
        <f>L30/L38</f>
        <v>0.3359526727</v>
      </c>
    </row>
    <row r="48">
      <c r="B48" s="22" t="s">
        <v>67</v>
      </c>
      <c r="C48" s="22" t="s">
        <v>68</v>
      </c>
      <c r="D48" s="26">
        <f t="shared" ref="D48:G48" si="2">(I12-I6)/I38</f>
        <v>0.2334695715</v>
      </c>
      <c r="E48" s="26">
        <f t="shared" si="2"/>
        <v>0.2038169475</v>
      </c>
      <c r="F48" s="26">
        <f t="shared" si="2"/>
        <v>0.2345440746</v>
      </c>
      <c r="G48" s="26">
        <f t="shared" si="2"/>
        <v>0.1844506113</v>
      </c>
    </row>
    <row r="50">
      <c r="A50" s="6" t="s">
        <v>137</v>
      </c>
      <c r="B50" s="22" t="s">
        <v>70</v>
      </c>
      <c r="C50" s="22" t="s">
        <v>138</v>
      </c>
      <c r="D50" s="26">
        <f>B5/I6</f>
        <v>-1.330691488</v>
      </c>
      <c r="E50" s="26">
        <f>C5/J8</f>
        <v>-6.948459132</v>
      </c>
      <c r="F50" s="26">
        <f t="shared" ref="F50:G50" si="3">D5/K6</f>
        <v>-1.3766955</v>
      </c>
      <c r="G50" s="26">
        <f t="shared" si="3"/>
        <v>-1.582678559</v>
      </c>
    </row>
    <row r="51">
      <c r="B51" s="22" t="s">
        <v>139</v>
      </c>
      <c r="C51" s="22" t="s">
        <v>140</v>
      </c>
      <c r="D51" s="26">
        <f t="shared" ref="D51:G51" si="4">B4/I7</f>
        <v>7.472786902</v>
      </c>
      <c r="E51" s="26">
        <f t="shared" si="4"/>
        <v>6.743508053</v>
      </c>
      <c r="F51" s="26">
        <f t="shared" si="4"/>
        <v>5.6168718</v>
      </c>
      <c r="G51" s="26">
        <f t="shared" si="4"/>
        <v>7.71152049</v>
      </c>
    </row>
    <row r="52">
      <c r="B52" s="22" t="s">
        <v>141</v>
      </c>
      <c r="C52" s="22" t="s">
        <v>75</v>
      </c>
      <c r="D52" s="26">
        <f t="shared" ref="D52:G52" si="5">365/D51</f>
        <v>48.84389248</v>
      </c>
      <c r="E52" s="26">
        <f t="shared" si="5"/>
        <v>54.12613096</v>
      </c>
      <c r="F52" s="26">
        <f t="shared" si="5"/>
        <v>64.98278989</v>
      </c>
      <c r="G52" s="26">
        <f t="shared" si="5"/>
        <v>47.33178113</v>
      </c>
    </row>
    <row r="53">
      <c r="B53" s="22" t="s">
        <v>76</v>
      </c>
      <c r="C53" s="22" t="s">
        <v>142</v>
      </c>
      <c r="D53" s="26">
        <f t="shared" ref="D53:G53" si="6">B4/I16</f>
        <v>0.2634751811</v>
      </c>
      <c r="E53" s="26">
        <f t="shared" si="6"/>
        <v>0.232636451</v>
      </c>
      <c r="F53" s="26">
        <f t="shared" si="6"/>
        <v>0.2877583628</v>
      </c>
      <c r="G53" s="26">
        <f t="shared" si="6"/>
        <v>0.2804113789</v>
      </c>
    </row>
    <row r="54">
      <c r="B54" s="22" t="s">
        <v>143</v>
      </c>
      <c r="C54" s="22" t="s">
        <v>79</v>
      </c>
      <c r="D54" s="26">
        <f t="shared" ref="D54:G54" si="7">B4/I17</f>
        <v>0.2125293309</v>
      </c>
      <c r="E54" s="26">
        <f t="shared" si="7"/>
        <v>0.1878207477</v>
      </c>
      <c r="F54" s="26">
        <f t="shared" si="7"/>
        <v>0.2314857187</v>
      </c>
      <c r="G54" s="26">
        <f t="shared" si="7"/>
        <v>0.2345924475</v>
      </c>
    </row>
    <row r="56">
      <c r="A56" s="6" t="s">
        <v>80</v>
      </c>
      <c r="B56" s="22" t="s">
        <v>81</v>
      </c>
      <c r="C56" s="22" t="s">
        <v>144</v>
      </c>
      <c r="D56" s="26">
        <f t="shared" ref="D56:G56" si="8">(I38+I27)/I17</f>
        <v>0.2798205051</v>
      </c>
      <c r="E56" s="26">
        <f t="shared" si="8"/>
        <v>0.3001833512</v>
      </c>
      <c r="F56" s="26">
        <f t="shared" si="8"/>
        <v>0.3234242744</v>
      </c>
      <c r="G56" s="26">
        <f t="shared" si="8"/>
        <v>0.3221687311</v>
      </c>
    </row>
    <row r="57">
      <c r="B57" s="22" t="s">
        <v>83</v>
      </c>
      <c r="C57" s="22" t="s">
        <v>84</v>
      </c>
      <c r="D57" s="26">
        <f t="shared" ref="D57:G57" si="9">B11/B12</f>
        <v>-1.727140548</v>
      </c>
      <c r="E57" s="26">
        <f t="shared" si="9"/>
        <v>-1.146083819</v>
      </c>
      <c r="F57" s="26">
        <f t="shared" si="9"/>
        <v>-1.725025345</v>
      </c>
      <c r="G57" s="26">
        <f t="shared" si="9"/>
        <v>-1.566888595</v>
      </c>
    </row>
    <row r="59">
      <c r="A59" s="6" t="s">
        <v>85</v>
      </c>
      <c r="B59" s="22" t="s">
        <v>86</v>
      </c>
      <c r="C59" s="22" t="s">
        <v>145</v>
      </c>
      <c r="D59" s="26">
        <f t="shared" ref="D59:G59" si="10">B6/B4</f>
        <v>0.1629819748</v>
      </c>
      <c r="E59" s="26">
        <f t="shared" si="10"/>
        <v>0.1542297454</v>
      </c>
      <c r="F59" s="26">
        <f t="shared" si="10"/>
        <v>0.2220465846</v>
      </c>
      <c r="G59" s="26">
        <f t="shared" si="10"/>
        <v>0.2265383369</v>
      </c>
    </row>
    <row r="60">
      <c r="B60" s="22" t="s">
        <v>88</v>
      </c>
      <c r="C60" s="22" t="s">
        <v>89</v>
      </c>
      <c r="D60" s="26">
        <f t="shared" ref="D60:G60" si="11">B11/B4</f>
        <v>0.09770987955</v>
      </c>
      <c r="E60" s="26">
        <f t="shared" si="11"/>
        <v>0.07721901841</v>
      </c>
      <c r="F60" s="26">
        <f t="shared" si="11"/>
        <v>0.1506926914</v>
      </c>
      <c r="G60" s="26">
        <f t="shared" si="11"/>
        <v>0.1545512051</v>
      </c>
    </row>
    <row r="61">
      <c r="B61" s="22" t="s">
        <v>90</v>
      </c>
      <c r="C61" s="22" t="s">
        <v>91</v>
      </c>
      <c r="D61" s="26">
        <f t="shared" ref="D61:G61" si="12">B17/B4</f>
        <v>0.03328076656</v>
      </c>
      <c r="E61" s="26">
        <f t="shared" si="12"/>
        <v>0.02621630624</v>
      </c>
      <c r="F61" s="26">
        <f t="shared" si="12"/>
        <v>0.04090460153</v>
      </c>
      <c r="G61" s="26">
        <f t="shared" si="12"/>
        <v>0.04026317787</v>
      </c>
    </row>
    <row r="62">
      <c r="B62" s="22" t="s">
        <v>92</v>
      </c>
      <c r="C62" s="22" t="s">
        <v>93</v>
      </c>
      <c r="D62" s="26">
        <f t="shared" ref="D62:G62" si="13">B17/I40</f>
        <v>0.007073139048</v>
      </c>
      <c r="E62" s="26">
        <f t="shared" si="13"/>
        <v>0.004923966239</v>
      </c>
      <c r="F62" s="26">
        <f t="shared" si="13"/>
        <v>0.009468831084</v>
      </c>
      <c r="G62" s="26">
        <f t="shared" si="13"/>
        <v>0.009445437439</v>
      </c>
    </row>
    <row r="63">
      <c r="B63" s="22" t="s">
        <v>94</v>
      </c>
      <c r="C63" s="22" t="s">
        <v>95</v>
      </c>
      <c r="D63" s="26">
        <f t="shared" ref="D63:G63" si="14">B17/I17</f>
        <v>0.007073139048</v>
      </c>
      <c r="E63" s="26">
        <f t="shared" si="14"/>
        <v>0.004923966239</v>
      </c>
      <c r="F63" s="26">
        <f t="shared" si="14"/>
        <v>0.009468831084</v>
      </c>
      <c r="G63" s="26">
        <f t="shared" si="14"/>
        <v>0.009445437439</v>
      </c>
    </row>
    <row r="64">
      <c r="B64" s="22" t="s">
        <v>96</v>
      </c>
      <c r="C64" s="22" t="s">
        <v>100</v>
      </c>
      <c r="D64" s="25">
        <v>0.32</v>
      </c>
      <c r="E64" s="25">
        <v>0.21</v>
      </c>
      <c r="F64" s="25">
        <v>0.43</v>
      </c>
      <c r="G64" s="25">
        <v>0.42</v>
      </c>
    </row>
    <row r="66">
      <c r="A66" s="6" t="s">
        <v>146</v>
      </c>
      <c r="B66" s="22" t="s">
        <v>147</v>
      </c>
      <c r="C66" s="22" t="s">
        <v>100</v>
      </c>
      <c r="D66" s="26">
        <f t="shared" ref="D66:G66" si="15">D74/D64</f>
        <v>121.875</v>
      </c>
      <c r="E66" s="26">
        <f t="shared" si="15"/>
        <v>233.3333333</v>
      </c>
      <c r="F66" s="26">
        <f t="shared" si="15"/>
        <v>130.2325581</v>
      </c>
      <c r="G66" s="26">
        <f t="shared" si="15"/>
        <v>126.1904762</v>
      </c>
    </row>
    <row r="67">
      <c r="B67" s="25" t="s">
        <v>148</v>
      </c>
      <c r="C67" s="22" t="s">
        <v>102</v>
      </c>
      <c r="D67" s="26">
        <f t="shared" ref="D67:G67" si="16">D74/D73</f>
        <v>0.8741286269</v>
      </c>
      <c r="E67" s="26">
        <f t="shared" si="16"/>
        <v>1.122385706</v>
      </c>
      <c r="F67" s="26">
        <f t="shared" si="16"/>
        <v>1.242661327</v>
      </c>
      <c r="G67" s="26">
        <f t="shared" si="16"/>
        <v>1.195365797</v>
      </c>
    </row>
    <row r="72">
      <c r="A72" s="6" t="s">
        <v>103</v>
      </c>
    </row>
    <row r="73">
      <c r="B73" s="22" t="s">
        <v>149</v>
      </c>
      <c r="C73" s="25" t="s">
        <v>105</v>
      </c>
      <c r="D73" s="26">
        <f t="shared" ref="D73:G73" si="17">I40/146966055</f>
        <v>44.6158595</v>
      </c>
      <c r="E73" s="26">
        <f t="shared" si="17"/>
        <v>43.65700646</v>
      </c>
      <c r="F73" s="26">
        <f t="shared" si="17"/>
        <v>45.06457133</v>
      </c>
      <c r="G73" s="26">
        <f t="shared" si="17"/>
        <v>44.33789232</v>
      </c>
    </row>
    <row r="74">
      <c r="B74" s="22" t="s">
        <v>150</v>
      </c>
      <c r="D74" s="22">
        <v>39.0</v>
      </c>
      <c r="E74" s="22">
        <v>49.0</v>
      </c>
      <c r="F74" s="22">
        <v>56.0</v>
      </c>
      <c r="G74" s="22">
        <v>53.0</v>
      </c>
    </row>
    <row r="75">
      <c r="B75" s="22" t="s">
        <v>107</v>
      </c>
    </row>
    <row r="76">
      <c r="B76" s="22" t="s">
        <v>151</v>
      </c>
      <c r="D76" s="44">
        <v>1.46966055E8</v>
      </c>
      <c r="E76" s="44">
        <v>1.46966055E8</v>
      </c>
      <c r="F76" s="44">
        <v>1.46966055E8</v>
      </c>
      <c r="G76" s="44">
        <v>1.46966055E8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