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Maithili Bhakre\Downloads\"/>
    </mc:Choice>
  </mc:AlternateContent>
  <xr:revisionPtr revIDLastSave="0" documentId="13_ncr:1_{054B71D0-0129-47D7-81FC-3CF952110635}" xr6:coauthVersionLast="47" xr6:coauthVersionMax="47" xr10:uidLastSave="{00000000-0000-0000-0000-000000000000}"/>
  <bookViews>
    <workbookView xWindow="-120" yWindow="-120" windowWidth="20730" windowHeight="11160" tabRatio="670" xr2:uid="{C36FBC69-B0FD-4DAF-A738-4E6AE0A83B0E}"/>
  </bookViews>
  <sheets>
    <sheet name="Predictive Assessment" sheetId="6"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62" i="6" l="1"/>
  <c r="P62" i="6"/>
  <c r="N62" i="6"/>
  <c r="F20" i="6"/>
  <c r="F21" i="6"/>
  <c r="F22" i="6"/>
  <c r="F23" i="6"/>
  <c r="F24" i="6"/>
  <c r="F25" i="6"/>
  <c r="F26" i="6"/>
  <c r="F27" i="6"/>
  <c r="F28" i="6"/>
  <c r="F29" i="6"/>
  <c r="F30" i="6"/>
  <c r="F19" i="6"/>
  <c r="B50" i="6"/>
  <c r="B49" i="6"/>
  <c r="D37" i="6"/>
  <c r="D38" i="6"/>
  <c r="D39" i="6"/>
  <c r="D40" i="6"/>
  <c r="D41" i="6"/>
  <c r="D42" i="6"/>
  <c r="D43" i="6"/>
  <c r="D44" i="6"/>
  <c r="D45" i="6"/>
  <c r="D46" i="6"/>
  <c r="D47" i="6"/>
  <c r="C37" i="6"/>
  <c r="C38" i="6"/>
  <c r="C39" i="6"/>
  <c r="C40" i="6"/>
  <c r="C41" i="6"/>
  <c r="C42" i="6"/>
  <c r="C43" i="6"/>
  <c r="C44" i="6"/>
  <c r="C45" i="6"/>
  <c r="C46" i="6"/>
  <c r="C47" i="6"/>
  <c r="C36" i="6"/>
  <c r="D36" i="6"/>
  <c r="B37" i="6"/>
  <c r="B38" i="6"/>
  <c r="B39" i="6"/>
  <c r="B40" i="6"/>
  <c r="B41" i="6"/>
  <c r="B42" i="6"/>
  <c r="B43" i="6"/>
  <c r="B44" i="6"/>
  <c r="B45" i="6"/>
  <c r="B46" i="6"/>
  <c r="B47" i="6"/>
  <c r="B36" i="6"/>
  <c r="D20" i="6"/>
  <c r="D21" i="6"/>
  <c r="D22" i="6"/>
  <c r="D23" i="6"/>
  <c r="D24" i="6"/>
  <c r="D25" i="6"/>
  <c r="D26" i="6"/>
  <c r="D27" i="6"/>
  <c r="D28" i="6"/>
  <c r="D29" i="6"/>
  <c r="D30" i="6"/>
  <c r="C20" i="6"/>
  <c r="C21" i="6"/>
  <c r="C22" i="6"/>
  <c r="C23" i="6"/>
  <c r="C24" i="6"/>
  <c r="C25" i="6"/>
  <c r="C26" i="6"/>
  <c r="C27" i="6"/>
  <c r="C28" i="6"/>
  <c r="C29" i="6"/>
  <c r="C30" i="6"/>
  <c r="C19" i="6"/>
  <c r="D19" i="6"/>
  <c r="B20" i="6"/>
  <c r="B21" i="6"/>
  <c r="B22" i="6"/>
  <c r="B23" i="6"/>
  <c r="B24" i="6"/>
  <c r="B25" i="6"/>
  <c r="B26" i="6"/>
  <c r="B27" i="6"/>
  <c r="B28" i="6"/>
  <c r="B29" i="6"/>
  <c r="B30" i="6"/>
  <c r="B19" i="6"/>
  <c r="E20" i="6"/>
  <c r="E21" i="6"/>
  <c r="E22" i="6"/>
  <c r="E24" i="6"/>
  <c r="E25" i="6"/>
  <c r="E26" i="6"/>
  <c r="E28" i="6"/>
  <c r="E29" i="6"/>
  <c r="E30" i="6"/>
  <c r="E19" i="6"/>
  <c r="Q26" i="6"/>
  <c r="C15" i="6"/>
  <c r="D15" i="6"/>
  <c r="B15" i="6"/>
  <c r="E4" i="6"/>
  <c r="E5" i="6"/>
  <c r="E6" i="6"/>
  <c r="E7" i="6"/>
  <c r="E8" i="6"/>
  <c r="E9" i="6"/>
  <c r="E10" i="6"/>
  <c r="E11" i="6"/>
  <c r="E12" i="6"/>
  <c r="E13" i="6"/>
  <c r="E14" i="6"/>
  <c r="E3" i="6"/>
  <c r="H27" i="6"/>
  <c r="H28" i="6"/>
  <c r="H29" i="6"/>
  <c r="H30" i="6"/>
  <c r="H31" i="6"/>
  <c r="H32" i="6"/>
  <c r="H33" i="6"/>
  <c r="H34" i="6"/>
  <c r="H35" i="6"/>
  <c r="H36" i="6"/>
  <c r="H37" i="6"/>
  <c r="H26" i="6"/>
  <c r="H25" i="6"/>
  <c r="H15" i="6"/>
  <c r="H16" i="6"/>
  <c r="H17" i="6"/>
  <c r="H18" i="6"/>
  <c r="H19" i="6"/>
  <c r="H20" i="6"/>
  <c r="H21" i="6"/>
  <c r="H22" i="6"/>
  <c r="H23" i="6"/>
  <c r="H24" i="6"/>
  <c r="H14" i="6"/>
  <c r="H3" i="6"/>
  <c r="H4" i="6"/>
  <c r="H5" i="6"/>
  <c r="H6" i="6"/>
  <c r="H7" i="6"/>
  <c r="H8" i="6"/>
  <c r="H9" i="6"/>
  <c r="H10" i="6"/>
  <c r="H11" i="6"/>
  <c r="H12" i="6"/>
  <c r="H13" i="6"/>
  <c r="H2" i="6"/>
  <c r="E23" i="6" l="1"/>
  <c r="E27" i="6"/>
  <c r="E15" i="6"/>
</calcChain>
</file>

<file path=xl/sharedStrings.xml><?xml version="1.0" encoding="utf-8"?>
<sst xmlns="http://schemas.openxmlformats.org/spreadsheetml/2006/main" count="71" uniqueCount="42">
  <si>
    <t>Sofa Sales Data</t>
  </si>
  <si>
    <t>January</t>
  </si>
  <si>
    <t>February</t>
  </si>
  <si>
    <t>March</t>
  </si>
  <si>
    <t>April</t>
  </si>
  <si>
    <t>Yes</t>
  </si>
  <si>
    <t>No</t>
  </si>
  <si>
    <t>May</t>
  </si>
  <si>
    <t>1. Does the past sales data demonstrate a baseline?</t>
  </si>
  <si>
    <t>June</t>
  </si>
  <si>
    <t>2. Does the past sales data demonstrate a growth trend?</t>
  </si>
  <si>
    <t>July</t>
  </si>
  <si>
    <t>3. Does the past sales data demonstrate seasonality?</t>
  </si>
  <si>
    <t>August</t>
  </si>
  <si>
    <t>September</t>
  </si>
  <si>
    <t>4. Construct a run chart of the past sales data here:</t>
  </si>
  <si>
    <t>October</t>
  </si>
  <si>
    <t>November</t>
  </si>
  <si>
    <t>December</t>
  </si>
  <si>
    <t>5. What is the average monthly sales for the past 3 years?</t>
  </si>
  <si>
    <t>6. What, if any, is the seasonal index for May?</t>
  </si>
  <si>
    <t>7. What, if any, is the seasonal index for December?</t>
  </si>
  <si>
    <t>8. Assuming sofa sales follow the same pattern as the past 3 years, what is your monthly forecast for  the next 12 months?</t>
  </si>
  <si>
    <t>Month</t>
  </si>
  <si>
    <t>Units Forecasted</t>
  </si>
  <si>
    <t>You have also been asked to provide a sales forecast for the manufacturer's "Smart Recliner" that uses AI to detect the tightness of back muscles and apply the appropriate massaging pattern and intensity to sooth them. Given the 24 months of sales data to the left, forecast the next 3 months of sales. Assume no seasonality and a linear growth trend.</t>
  </si>
  <si>
    <t>Smart Recliner Sales Data</t>
  </si>
  <si>
    <t>Units Sold</t>
  </si>
  <si>
    <t>9. Construct a run chart of the past sales here:</t>
  </si>
  <si>
    <t>10. What is your 3-month forecast?</t>
  </si>
  <si>
    <t>11. What percentage of the total variation is explained by the linear model?</t>
  </si>
  <si>
    <t>2024 Forecast</t>
  </si>
  <si>
    <t>Mean</t>
  </si>
  <si>
    <t>Yes / No</t>
  </si>
  <si>
    <t>You are a Sales Analyst for a furniture manufacturer. You've been asked to develop a 12-month forecast for a particular sofa based on the past 36 months' sales data. The Month and Quantity of the sofas sold are listed to the left.</t>
  </si>
  <si>
    <t>Year/Month</t>
  </si>
  <si>
    <t>Average Monthly Sales</t>
  </si>
  <si>
    <t>Avg Annual Sales</t>
  </si>
  <si>
    <t>Avg Seasonality Index</t>
  </si>
  <si>
    <t>Deseasonalised Value</t>
  </si>
  <si>
    <t>Avg Seasonal Index</t>
  </si>
  <si>
    <t>Std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</si>
</sst>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9" tint="0.3999755851924192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s>
  <cellStyleXfs count="1">
    <xf numFmtId="0" fontId="0" fillId="0" borderId="0"/>
  </cellStyleXfs>
  <cellXfs count="8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vertical="center"/>
    </xf>
    <xf numFmtId="17" fontId="0" fillId="0" borderId="1" xfId="0" applyNumberForma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left" vertical="center"/>
    </xf>
    <xf numFmtId="0" fontId="0" fillId="0" borderId="0" xfId="0" applyAlignment="1">
      <alignment horizontal="left" vertical="center"/>
    </xf>
    <xf numFmtId="1" fontId="0" fillId="0" borderId="1" xfId="0" applyNumberFormat="1" applyBorder="1" applyAlignment="1">
      <alignment horizontal="center" vertical="center"/>
    </xf>
    <xf numFmtId="0" fontId="0" fillId="0" borderId="21" xfId="0"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3" borderId="13" xfId="0" applyFill="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3" borderId="0" xfId="0" applyFill="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1" fillId="2" borderId="21" xfId="0" applyFont="1" applyFill="1" applyBorder="1" applyAlignment="1">
      <alignment horizontal="center" vertical="center"/>
    </xf>
    <xf numFmtId="0" fontId="1" fillId="2" borderId="22" xfId="0" applyFont="1" applyFill="1" applyBorder="1" applyAlignment="1">
      <alignment horizontal="center" vertical="center"/>
    </xf>
    <xf numFmtId="17" fontId="1" fillId="0" borderId="15" xfId="0" applyNumberFormat="1" applyFont="1" applyBorder="1" applyAlignment="1">
      <alignment horizontal="center" vertical="center" wrapText="1"/>
    </xf>
    <xf numFmtId="0" fontId="1" fillId="0" borderId="1" xfId="0" applyFont="1" applyBorder="1" applyAlignment="1">
      <alignment horizontal="center" vertical="center" wrapText="1"/>
    </xf>
    <xf numFmtId="17" fontId="1" fillId="0" borderId="10" xfId="0" applyNumberFormat="1" applyFont="1" applyBorder="1" applyAlignment="1">
      <alignment horizontal="center" vertical="center" wrapText="1"/>
    </xf>
    <xf numFmtId="0" fontId="1" fillId="0" borderId="11" xfId="0" applyFont="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0" borderId="14" xfId="0" applyFont="1" applyBorder="1" applyAlignment="1">
      <alignment horizontal="center" vertical="center"/>
    </xf>
    <xf numFmtId="0" fontId="1" fillId="0" borderId="16" xfId="0" applyFont="1" applyBorder="1" applyAlignment="1">
      <alignment horizontal="center" vertical="center"/>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1" fontId="1" fillId="0" borderId="15"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1" fontId="0" fillId="3" borderId="1" xfId="0" applyNumberFormat="1" applyFill="1" applyBorder="1" applyAlignment="1">
      <alignment horizontal="center" vertical="center" wrapText="1"/>
    </xf>
    <xf numFmtId="1" fontId="0" fillId="3" borderId="18" xfId="0" applyNumberFormat="1" applyFill="1" applyBorder="1" applyAlignment="1">
      <alignment horizontal="center" vertical="center" wrapText="1"/>
    </xf>
    <xf numFmtId="1" fontId="0" fillId="3" borderId="11" xfId="0" applyNumberFormat="1" applyFill="1" applyBorder="1" applyAlignment="1">
      <alignment horizontal="center" vertical="center" wrapText="1"/>
    </xf>
    <xf numFmtId="1" fontId="0" fillId="3" borderId="12" xfId="0" applyNumberFormat="1" applyFill="1" applyBorder="1" applyAlignment="1">
      <alignment horizontal="center" vertical="center" wrapText="1"/>
    </xf>
    <xf numFmtId="1" fontId="0" fillId="0" borderId="21" xfId="0" applyNumberFormat="1" applyBorder="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center" vertical="center" wrapText="1"/>
    </xf>
    <xf numFmtId="1" fontId="0" fillId="0" borderId="0" xfId="0" applyNumberFormat="1" applyFill="1" applyBorder="1" applyAlignment="1">
      <alignment horizontal="center" vertical="center"/>
    </xf>
    <xf numFmtId="0" fontId="0" fillId="0" borderId="0" xfId="0" applyFill="1" applyBorder="1" applyAlignment="1">
      <alignment horizontal="center" vertical="center"/>
    </xf>
    <xf numFmtId="0" fontId="1" fillId="0" borderId="24" xfId="0" applyFont="1" applyFill="1" applyBorder="1" applyAlignment="1">
      <alignment horizontal="center" vertical="center"/>
    </xf>
    <xf numFmtId="0" fontId="0" fillId="0" borderId="24" xfId="0" applyFill="1" applyBorder="1" applyAlignment="1">
      <alignment horizontal="center" vertical="center" wrapText="1"/>
    </xf>
    <xf numFmtId="1" fontId="0" fillId="0" borderId="24" xfId="0" applyNumberFormat="1" applyFill="1" applyBorder="1" applyAlignment="1">
      <alignment horizontal="center" vertical="center"/>
    </xf>
    <xf numFmtId="0" fontId="0" fillId="0" borderId="24" xfId="0" applyFill="1" applyBorder="1" applyAlignment="1">
      <alignment horizontal="center" vertical="center"/>
    </xf>
    <xf numFmtId="0" fontId="1" fillId="0" borderId="0" xfId="0" applyFont="1" applyAlignment="1">
      <alignment horizontal="center" vertical="center" wrapText="1"/>
    </xf>
    <xf numFmtId="0" fontId="1" fillId="2" borderId="0" xfId="0" applyFont="1" applyFill="1" applyBorder="1" applyAlignment="1">
      <alignment horizontal="center" vertical="center" wrapText="1"/>
    </xf>
    <xf numFmtId="17" fontId="0" fillId="0" borderId="26" xfId="0" applyNumberFormat="1" applyBorder="1" applyAlignment="1">
      <alignment horizontal="center" vertical="center"/>
    </xf>
    <xf numFmtId="2" fontId="0" fillId="0" borderId="26" xfId="0" applyNumberFormat="1" applyBorder="1" applyAlignment="1">
      <alignment horizontal="center" vertical="center"/>
    </xf>
    <xf numFmtId="0" fontId="1" fillId="0" borderId="0" xfId="0" applyFont="1" applyBorder="1" applyAlignment="1">
      <alignment vertical="center" wrapText="1"/>
    </xf>
    <xf numFmtId="2" fontId="0" fillId="0" borderId="0" xfId="0" applyNumberFormat="1" applyBorder="1" applyAlignment="1">
      <alignment horizontal="center" vertical="center"/>
    </xf>
    <xf numFmtId="0" fontId="0" fillId="0" borderId="0" xfId="0" applyBorder="1" applyAlignment="1">
      <alignment vertical="center"/>
    </xf>
    <xf numFmtId="0" fontId="1" fillId="0" borderId="25" xfId="0" applyFont="1" applyBorder="1" applyAlignment="1">
      <alignment vertical="center" wrapText="1"/>
    </xf>
    <xf numFmtId="2" fontId="0" fillId="0" borderId="25" xfId="0" applyNumberFormat="1" applyBorder="1" applyAlignment="1">
      <alignment vertical="center"/>
    </xf>
    <xf numFmtId="2" fontId="0" fillId="0" borderId="25" xfId="0" applyNumberFormat="1" applyBorder="1" applyAlignment="1">
      <alignment horizontal="center" vertical="center"/>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1" fontId="0" fillId="3" borderId="26" xfId="0" applyNumberFormat="1" applyFill="1" applyBorder="1" applyAlignment="1">
      <alignment horizontal="center" vertical="center" wrapText="1"/>
    </xf>
    <xf numFmtId="1" fontId="0" fillId="3" borderId="29" xfId="0" applyNumberFormat="1" applyFill="1" applyBorder="1" applyAlignment="1">
      <alignment horizontal="center" vertical="center" wrapText="1"/>
    </xf>
    <xf numFmtId="1" fontId="1" fillId="0" borderId="30" xfId="0" applyNumberFormat="1" applyFont="1" applyBorder="1" applyAlignment="1">
      <alignment horizontal="center" vertical="center" wrapText="1"/>
    </xf>
    <xf numFmtId="1" fontId="1" fillId="0" borderId="23" xfId="0" applyNumberFormat="1" applyFont="1" applyBorder="1" applyAlignment="1">
      <alignment horizontal="center" vertical="center" wrapText="1"/>
    </xf>
    <xf numFmtId="1" fontId="1" fillId="0" borderId="31" xfId="0" applyNumberFormat="1" applyFont="1" applyBorder="1" applyAlignment="1">
      <alignment horizontal="center" vertical="center" wrapText="1"/>
    </xf>
    <xf numFmtId="1" fontId="1" fillId="0" borderId="32" xfId="0" applyNumberFormat="1" applyFont="1" applyBorder="1" applyAlignment="1">
      <alignment horizontal="center" vertical="center" wrapText="1"/>
    </xf>
    <xf numFmtId="0" fontId="1" fillId="4" borderId="1" xfId="0" applyFont="1" applyFill="1" applyBorder="1" applyAlignment="1">
      <alignment horizontal="center" vertical="center"/>
    </xf>
    <xf numFmtId="1" fontId="0" fillId="4" borderId="1" xfId="0" applyNumberFormat="1" applyFill="1" applyBorder="1" applyAlignment="1">
      <alignment horizontal="center" vertical="center"/>
    </xf>
    <xf numFmtId="0" fontId="1" fillId="0" borderId="21" xfId="0" applyFont="1" applyBorder="1" applyAlignment="1">
      <alignment horizontal="center" vertical="center" wrapText="1"/>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Sofa Sales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'Predictive Assessment'!$I$1</c:f>
              <c:strCache>
                <c:ptCount val="1"/>
                <c:pt idx="0">
                  <c:v>Units Sold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'Predictive Assessment'!$H$2:$H$37</c:f>
              <c:strCache>
                <c:ptCount val="36"/>
                <c:pt idx="0">
                  <c:v>2021Jan</c:v>
                </c:pt>
                <c:pt idx="1">
                  <c:v>2021Feb</c:v>
                </c:pt>
                <c:pt idx="2">
                  <c:v>2021Mar</c:v>
                </c:pt>
                <c:pt idx="3">
                  <c:v>2021Apr</c:v>
                </c:pt>
                <c:pt idx="4">
                  <c:v>2021May</c:v>
                </c:pt>
                <c:pt idx="5">
                  <c:v>2021Jun</c:v>
                </c:pt>
                <c:pt idx="6">
                  <c:v>2021Jul</c:v>
                </c:pt>
                <c:pt idx="7">
                  <c:v>2021Aug</c:v>
                </c:pt>
                <c:pt idx="8">
                  <c:v>2021Sep</c:v>
                </c:pt>
                <c:pt idx="9">
                  <c:v>2021Oct</c:v>
                </c:pt>
                <c:pt idx="10">
                  <c:v>2021Nov</c:v>
                </c:pt>
                <c:pt idx="11">
                  <c:v>2021Dec</c:v>
                </c:pt>
                <c:pt idx="12">
                  <c:v>2022Jan</c:v>
                </c:pt>
                <c:pt idx="13">
                  <c:v>2022Feb</c:v>
                </c:pt>
                <c:pt idx="14">
                  <c:v>2022Mar</c:v>
                </c:pt>
                <c:pt idx="15">
                  <c:v>2022Apr</c:v>
                </c:pt>
                <c:pt idx="16">
                  <c:v>2022May</c:v>
                </c:pt>
                <c:pt idx="17">
                  <c:v>2022Jun</c:v>
                </c:pt>
                <c:pt idx="18">
                  <c:v>2022Jul</c:v>
                </c:pt>
                <c:pt idx="19">
                  <c:v>2022Aug</c:v>
                </c:pt>
                <c:pt idx="20">
                  <c:v>2022Sep</c:v>
                </c:pt>
                <c:pt idx="21">
                  <c:v>2022Oct</c:v>
                </c:pt>
                <c:pt idx="22">
                  <c:v>2022Nov</c:v>
                </c:pt>
                <c:pt idx="23">
                  <c:v>2022Dec</c:v>
                </c:pt>
                <c:pt idx="24">
                  <c:v>2023Jan</c:v>
                </c:pt>
                <c:pt idx="25">
                  <c:v>2023Feb</c:v>
                </c:pt>
                <c:pt idx="26">
                  <c:v>2023Mar</c:v>
                </c:pt>
                <c:pt idx="27">
                  <c:v>2023Apr</c:v>
                </c:pt>
                <c:pt idx="28">
                  <c:v>2023May</c:v>
                </c:pt>
                <c:pt idx="29">
                  <c:v>2023Jun</c:v>
                </c:pt>
                <c:pt idx="30">
                  <c:v>2023Jul</c:v>
                </c:pt>
                <c:pt idx="31">
                  <c:v>2023Aug</c:v>
                </c:pt>
                <c:pt idx="32">
                  <c:v>2023Sep</c:v>
                </c:pt>
                <c:pt idx="33">
                  <c:v>2023Oct</c:v>
                </c:pt>
                <c:pt idx="34">
                  <c:v>2023Nov</c:v>
                </c:pt>
                <c:pt idx="35">
                  <c:v>2023Dec</c:v>
                </c:pt>
              </c:strCache>
            </c:strRef>
          </c:cat>
          <c:val>
            <c:numRef>
              <c:f>'Predictive Assessment'!$I$2:$I$37</c:f>
              <c:numCache>
                <c:formatCode>General</c:formatCode>
                <c:ptCount val="36"/>
                <c:pt idx="0">
                  <c:v>67</c:v>
                </c:pt>
                <c:pt idx="1">
                  <c:v>56</c:v>
                </c:pt>
                <c:pt idx="2">
                  <c:v>63</c:v>
                </c:pt>
                <c:pt idx="3">
                  <c:v>46</c:v>
                </c:pt>
                <c:pt idx="4">
                  <c:v>55</c:v>
                </c:pt>
                <c:pt idx="5">
                  <c:v>45</c:v>
                </c:pt>
                <c:pt idx="6">
                  <c:v>55</c:v>
                </c:pt>
                <c:pt idx="7">
                  <c:v>67</c:v>
                </c:pt>
                <c:pt idx="8">
                  <c:v>61</c:v>
                </c:pt>
                <c:pt idx="9">
                  <c:v>76</c:v>
                </c:pt>
                <c:pt idx="10">
                  <c:v>100</c:v>
                </c:pt>
                <c:pt idx="11">
                  <c:v>122</c:v>
                </c:pt>
                <c:pt idx="12">
                  <c:v>72</c:v>
                </c:pt>
                <c:pt idx="13">
                  <c:v>61</c:v>
                </c:pt>
                <c:pt idx="14">
                  <c:v>44</c:v>
                </c:pt>
                <c:pt idx="15">
                  <c:v>55</c:v>
                </c:pt>
                <c:pt idx="16">
                  <c:v>56</c:v>
                </c:pt>
                <c:pt idx="17">
                  <c:v>54</c:v>
                </c:pt>
                <c:pt idx="18">
                  <c:v>67</c:v>
                </c:pt>
                <c:pt idx="19">
                  <c:v>49</c:v>
                </c:pt>
                <c:pt idx="20">
                  <c:v>40</c:v>
                </c:pt>
                <c:pt idx="21">
                  <c:v>69</c:v>
                </c:pt>
                <c:pt idx="22">
                  <c:v>96</c:v>
                </c:pt>
                <c:pt idx="23">
                  <c:v>125</c:v>
                </c:pt>
                <c:pt idx="24">
                  <c:v>80</c:v>
                </c:pt>
                <c:pt idx="25">
                  <c:v>58</c:v>
                </c:pt>
                <c:pt idx="26">
                  <c:v>55</c:v>
                </c:pt>
                <c:pt idx="27">
                  <c:v>66</c:v>
                </c:pt>
                <c:pt idx="28">
                  <c:v>58</c:v>
                </c:pt>
                <c:pt idx="29">
                  <c:v>48</c:v>
                </c:pt>
                <c:pt idx="30">
                  <c:v>62</c:v>
                </c:pt>
                <c:pt idx="31">
                  <c:v>52</c:v>
                </c:pt>
                <c:pt idx="32">
                  <c:v>55</c:v>
                </c:pt>
                <c:pt idx="33">
                  <c:v>93</c:v>
                </c:pt>
                <c:pt idx="34">
                  <c:v>91</c:v>
                </c:pt>
                <c:pt idx="35">
                  <c:v>129</c:v>
                </c:pt>
              </c:numCache>
            </c:numRef>
          </c:val>
          <c:smooth val="0"/>
          <c:extLst>
            <c:ext xmlns:c16="http://schemas.microsoft.com/office/drawing/2014/chart" uri="{C3380CC4-5D6E-409C-BE32-E72D297353CC}">
              <c16:uniqueId val="{00000000-6847-42FE-BF88-DD3927A9DB25}"/>
            </c:ext>
          </c:extLst>
        </c:ser>
        <c:dLbls>
          <c:showLegendKey val="0"/>
          <c:showVal val="0"/>
          <c:showCatName val="0"/>
          <c:showSerName val="0"/>
          <c:showPercent val="0"/>
          <c:showBubbleSize val="0"/>
        </c:dLbls>
        <c:marker val="1"/>
        <c:smooth val="0"/>
        <c:axId val="501388184"/>
        <c:axId val="501385560"/>
      </c:lineChart>
      <c:catAx>
        <c:axId val="501388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385560"/>
        <c:crosses val="autoZero"/>
        <c:auto val="1"/>
        <c:lblAlgn val="ctr"/>
        <c:lblOffset val="100"/>
        <c:noMultiLvlLbl val="0"/>
      </c:catAx>
      <c:valAx>
        <c:axId val="501385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388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Smart Retailer Sales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'Predictive Assessment'!$I$40</c:f>
              <c:strCache>
                <c:ptCount val="1"/>
                <c:pt idx="0">
                  <c:v>Units Sold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28575" cap="rnd">
                <a:solidFill>
                  <a:srgbClr val="002060"/>
                </a:solidFill>
                <a:prstDash val="sysDot"/>
              </a:ln>
              <a:effectLst/>
            </c:spPr>
            <c:trendlineType val="linear"/>
            <c:dispRSqr val="1"/>
            <c:dispEq val="1"/>
            <c:trendlineLbl>
              <c:layout>
                <c:manualLayout>
                  <c:x val="-1.0059373608108076E-2"/>
                  <c:y val="0.33127291520992308"/>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val>
            <c:numRef>
              <c:f>'Predictive Assessment'!$I$41:$I$64</c:f>
              <c:numCache>
                <c:formatCode>0</c:formatCode>
                <c:ptCount val="24"/>
                <c:pt idx="0">
                  <c:v>86</c:v>
                </c:pt>
                <c:pt idx="1">
                  <c:v>85</c:v>
                </c:pt>
                <c:pt idx="2">
                  <c:v>97</c:v>
                </c:pt>
                <c:pt idx="3">
                  <c:v>102</c:v>
                </c:pt>
                <c:pt idx="4">
                  <c:v>109</c:v>
                </c:pt>
                <c:pt idx="5">
                  <c:v>106</c:v>
                </c:pt>
                <c:pt idx="6">
                  <c:v>120</c:v>
                </c:pt>
                <c:pt idx="7">
                  <c:v>107</c:v>
                </c:pt>
                <c:pt idx="8">
                  <c:v>115</c:v>
                </c:pt>
                <c:pt idx="9">
                  <c:v>124</c:v>
                </c:pt>
                <c:pt idx="10">
                  <c:v>127</c:v>
                </c:pt>
                <c:pt idx="11">
                  <c:v>143</c:v>
                </c:pt>
                <c:pt idx="12">
                  <c:v>135</c:v>
                </c:pt>
                <c:pt idx="13">
                  <c:v>142</c:v>
                </c:pt>
                <c:pt idx="14">
                  <c:v>144</c:v>
                </c:pt>
                <c:pt idx="15">
                  <c:v>146</c:v>
                </c:pt>
                <c:pt idx="16">
                  <c:v>158</c:v>
                </c:pt>
                <c:pt idx="17">
                  <c:v>160</c:v>
                </c:pt>
                <c:pt idx="18">
                  <c:v>136</c:v>
                </c:pt>
                <c:pt idx="19">
                  <c:v>165</c:v>
                </c:pt>
                <c:pt idx="20">
                  <c:v>172</c:v>
                </c:pt>
                <c:pt idx="21">
                  <c:v>188</c:v>
                </c:pt>
                <c:pt idx="22">
                  <c:v>165</c:v>
                </c:pt>
                <c:pt idx="23">
                  <c:v>176</c:v>
                </c:pt>
              </c:numCache>
            </c:numRef>
          </c:val>
          <c:smooth val="0"/>
          <c:extLst>
            <c:ext xmlns:c16="http://schemas.microsoft.com/office/drawing/2014/chart" uri="{C3380CC4-5D6E-409C-BE32-E72D297353CC}">
              <c16:uniqueId val="{00000001-42CE-4596-BF0C-2490F5B4A783}"/>
            </c:ext>
          </c:extLst>
        </c:ser>
        <c:dLbls>
          <c:showLegendKey val="0"/>
          <c:showVal val="0"/>
          <c:showCatName val="0"/>
          <c:showSerName val="0"/>
          <c:showPercent val="0"/>
          <c:showBubbleSize val="0"/>
        </c:dLbls>
        <c:marker val="1"/>
        <c:smooth val="0"/>
        <c:axId val="617463392"/>
        <c:axId val="617455192"/>
      </c:lineChart>
      <c:catAx>
        <c:axId val="6174633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455192"/>
        <c:crosses val="autoZero"/>
        <c:auto val="1"/>
        <c:lblAlgn val="ctr"/>
        <c:lblOffset val="100"/>
        <c:noMultiLvlLbl val="0"/>
      </c:catAx>
      <c:valAx>
        <c:axId val="617455192"/>
        <c:scaling>
          <c:orientation val="minMax"/>
          <c:min val="8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463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20</xdr:col>
      <xdr:colOff>31750</xdr:colOff>
      <xdr:row>0</xdr:row>
      <xdr:rowOff>74083</xdr:rowOff>
    </xdr:from>
    <xdr:to>
      <xdr:col>21</xdr:col>
      <xdr:colOff>592668</xdr:colOff>
      <xdr:row>2</xdr:row>
      <xdr:rowOff>63500</xdr:rowOff>
    </xdr:to>
    <xdr:sp macro="" textlink="">
      <xdr:nvSpPr>
        <xdr:cNvPr id="2" name="Arrow: Left 1">
          <a:extLst>
            <a:ext uri="{FF2B5EF4-FFF2-40B4-BE49-F238E27FC236}">
              <a16:creationId xmlns:a16="http://schemas.microsoft.com/office/drawing/2014/main" id="{020CEACC-4212-4707-BFDF-F2ED08C890A0}"/>
            </a:ext>
          </a:extLst>
        </xdr:cNvPr>
        <xdr:cNvSpPr/>
      </xdr:nvSpPr>
      <xdr:spPr>
        <a:xfrm>
          <a:off x="13652500" y="74083"/>
          <a:ext cx="1408643" cy="751417"/>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Start Here</a:t>
          </a:r>
        </a:p>
      </xdr:txBody>
    </xdr:sp>
    <xdr:clientData/>
  </xdr:twoCellAnchor>
  <xdr:twoCellAnchor>
    <xdr:from>
      <xdr:col>12</xdr:col>
      <xdr:colOff>38100</xdr:colOff>
      <xdr:row>11</xdr:row>
      <xdr:rowOff>28575</xdr:rowOff>
    </xdr:from>
    <xdr:to>
      <xdr:col>23</xdr:col>
      <xdr:colOff>647700</xdr:colOff>
      <xdr:row>23</xdr:row>
      <xdr:rowOff>180975</xdr:rowOff>
    </xdr:to>
    <xdr:graphicFrame macro="">
      <xdr:nvGraphicFramePr>
        <xdr:cNvPr id="3" name="Chart 2">
          <a:extLst>
            <a:ext uri="{FF2B5EF4-FFF2-40B4-BE49-F238E27FC236}">
              <a16:creationId xmlns:a16="http://schemas.microsoft.com/office/drawing/2014/main" id="{891413CA-E8C7-4E55-A0CA-0D9720C66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9524</xdr:colOff>
      <xdr:row>43</xdr:row>
      <xdr:rowOff>0</xdr:rowOff>
    </xdr:from>
    <xdr:to>
      <xdr:col>21</xdr:col>
      <xdr:colOff>819150</xdr:colOff>
      <xdr:row>55</xdr:row>
      <xdr:rowOff>180975</xdr:rowOff>
    </xdr:to>
    <xdr:graphicFrame macro="">
      <xdr:nvGraphicFramePr>
        <xdr:cNvPr id="5" name="Chart 4">
          <a:extLst>
            <a:ext uri="{FF2B5EF4-FFF2-40B4-BE49-F238E27FC236}">
              <a16:creationId xmlns:a16="http://schemas.microsoft.com/office/drawing/2014/main" id="{48B727A2-7232-4DAC-9A01-1CCCF9717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EF9EA-4843-4D76-94EE-3A84B2DF844E}">
  <sheetPr>
    <pageSetUpPr fitToPage="1"/>
  </sheetPr>
  <dimension ref="A1:Y79"/>
  <sheetViews>
    <sheetView tabSelected="1" topLeftCell="A28" zoomScaleNormal="100" workbookViewId="0">
      <selection activeCell="W30" sqref="W30"/>
    </sheetView>
  </sheetViews>
  <sheetFormatPr defaultRowHeight="15" x14ac:dyDescent="0.25"/>
  <cols>
    <col min="1" max="1" width="22.140625" style="1" bestFit="1" customWidth="1"/>
    <col min="2" max="4" width="12.7109375" style="1" customWidth="1"/>
    <col min="5" max="5" width="13.28515625" style="1" customWidth="1"/>
    <col min="6" max="6" width="12.7109375" style="1" customWidth="1"/>
    <col min="7" max="7" width="1.5703125" style="1" customWidth="1"/>
    <col min="8" max="9" width="12.7109375" style="1" customWidth="1"/>
    <col min="10" max="10" width="1.85546875" style="1" customWidth="1"/>
    <col min="11" max="11" width="1.28515625" style="1" customWidth="1"/>
    <col min="12" max="12" width="2" style="1" customWidth="1"/>
    <col min="13" max="13" width="13.5703125" style="1" customWidth="1"/>
    <col min="14" max="22" width="8.85546875" style="1" customWidth="1"/>
    <col min="23" max="25" width="8.85546875" style="4" customWidth="1"/>
    <col min="26" max="16384" width="9.140625" style="4"/>
  </cols>
  <sheetData>
    <row r="1" spans="1:24" x14ac:dyDescent="0.25">
      <c r="A1" s="27" t="s">
        <v>0</v>
      </c>
      <c r="B1" s="28"/>
      <c r="C1" s="28"/>
      <c r="D1" s="28"/>
      <c r="E1" s="28"/>
      <c r="F1" s="59"/>
      <c r="G1" s="55"/>
      <c r="H1" s="8" t="s">
        <v>35</v>
      </c>
      <c r="I1" s="8" t="s">
        <v>27</v>
      </c>
      <c r="J1" s="6"/>
      <c r="K1" s="6"/>
      <c r="M1" s="33" t="s">
        <v>34</v>
      </c>
      <c r="N1" s="34"/>
      <c r="O1" s="34"/>
      <c r="P1" s="34"/>
      <c r="Q1" s="34"/>
      <c r="R1" s="34"/>
      <c r="S1" s="34"/>
      <c r="T1" s="35"/>
      <c r="W1" s="1"/>
      <c r="X1" s="1"/>
    </row>
    <row r="2" spans="1:24" ht="30" x14ac:dyDescent="0.25">
      <c r="A2" s="2"/>
      <c r="B2" s="2">
        <v>2021</v>
      </c>
      <c r="C2" s="2">
        <v>2022</v>
      </c>
      <c r="D2" s="2">
        <v>2023</v>
      </c>
      <c r="E2" s="83" t="s">
        <v>36</v>
      </c>
      <c r="F2" s="60"/>
      <c r="G2" s="56"/>
      <c r="H2" s="26" t="str">
        <f>CONCATENATE($B$2,LEFT(A3,3))</f>
        <v>2021Jan</v>
      </c>
      <c r="I2" s="26">
        <v>67</v>
      </c>
      <c r="M2" s="36"/>
      <c r="N2" s="37"/>
      <c r="O2" s="37"/>
      <c r="P2" s="37"/>
      <c r="Q2" s="37"/>
      <c r="R2" s="37"/>
      <c r="S2" s="37"/>
      <c r="T2" s="38"/>
      <c r="W2" s="1"/>
      <c r="X2" s="1"/>
    </row>
    <row r="3" spans="1:24" ht="15.75" thickBot="1" x14ac:dyDescent="0.3">
      <c r="A3" s="13" t="s">
        <v>1</v>
      </c>
      <c r="B3" s="13">
        <v>67</v>
      </c>
      <c r="C3" s="13">
        <v>72</v>
      </c>
      <c r="D3" s="13">
        <v>80</v>
      </c>
      <c r="E3" s="54">
        <f>AVERAGE(B3:D3)</f>
        <v>73</v>
      </c>
      <c r="F3" s="61"/>
      <c r="G3" s="57"/>
      <c r="H3" s="26" t="str">
        <f>CONCATENATE($B$2,LEFT(A4,3))</f>
        <v>2021Feb</v>
      </c>
      <c r="I3" s="26">
        <v>56</v>
      </c>
      <c r="M3" s="39"/>
      <c r="N3" s="40"/>
      <c r="O3" s="40"/>
      <c r="P3" s="40"/>
      <c r="Q3" s="40"/>
      <c r="R3" s="40"/>
      <c r="S3" s="40"/>
      <c r="T3" s="41"/>
      <c r="W3" s="1"/>
      <c r="X3" s="1"/>
    </row>
    <row r="4" spans="1:24" x14ac:dyDescent="0.25">
      <c r="A4" s="7" t="s">
        <v>2</v>
      </c>
      <c r="B4" s="5">
        <v>56</v>
      </c>
      <c r="C4" s="5">
        <v>61</v>
      </c>
      <c r="D4" s="5">
        <v>58</v>
      </c>
      <c r="E4" s="54">
        <f t="shared" ref="E4:E14" si="0">AVERAGE(B4:D4)</f>
        <v>58.333333333333336</v>
      </c>
      <c r="F4" s="61"/>
      <c r="G4" s="57"/>
      <c r="H4" s="26" t="str">
        <f>CONCATENATE($B$2,LEFT(A5,3))</f>
        <v>2021Mar</v>
      </c>
      <c r="I4" s="26">
        <v>63</v>
      </c>
      <c r="W4" s="1"/>
      <c r="X4" s="1"/>
    </row>
    <row r="5" spans="1:24" x14ac:dyDescent="0.25">
      <c r="A5" s="7" t="s">
        <v>3</v>
      </c>
      <c r="B5" s="5">
        <v>63</v>
      </c>
      <c r="C5" s="5">
        <v>44</v>
      </c>
      <c r="D5" s="5">
        <v>55</v>
      </c>
      <c r="E5" s="54">
        <f t="shared" si="0"/>
        <v>54</v>
      </c>
      <c r="F5" s="61"/>
      <c r="G5" s="57"/>
      <c r="H5" s="26" t="str">
        <f>CONCATENATE($B$2,LEFT(A6,3))</f>
        <v>2021Apr</v>
      </c>
      <c r="I5" s="26">
        <v>46</v>
      </c>
      <c r="Q5" s="8" t="s">
        <v>33</v>
      </c>
      <c r="W5" s="1"/>
    </row>
    <row r="6" spans="1:24" x14ac:dyDescent="0.25">
      <c r="A6" s="7" t="s">
        <v>4</v>
      </c>
      <c r="B6" s="5">
        <v>46</v>
      </c>
      <c r="C6" s="5">
        <v>55</v>
      </c>
      <c r="D6" s="5">
        <v>66</v>
      </c>
      <c r="E6" s="54">
        <f t="shared" si="0"/>
        <v>55.666666666666664</v>
      </c>
      <c r="F6" s="61"/>
      <c r="G6" s="57"/>
      <c r="H6" s="26" t="str">
        <f>CONCATENATE($B$2,LEFT(A7,3))</f>
        <v>2021May</v>
      </c>
      <c r="I6" s="26">
        <v>55</v>
      </c>
      <c r="M6" s="9" t="s">
        <v>8</v>
      </c>
      <c r="N6" s="2"/>
      <c r="O6" s="2"/>
      <c r="P6" s="2"/>
      <c r="Q6" s="14" t="s">
        <v>6</v>
      </c>
      <c r="W6" s="1"/>
    </row>
    <row r="7" spans="1:24" x14ac:dyDescent="0.25">
      <c r="A7" s="7" t="s">
        <v>7</v>
      </c>
      <c r="B7" s="5">
        <v>55</v>
      </c>
      <c r="C7" s="5">
        <v>56</v>
      </c>
      <c r="D7" s="5">
        <v>58</v>
      </c>
      <c r="E7" s="54">
        <f t="shared" si="0"/>
        <v>56.333333333333336</v>
      </c>
      <c r="F7" s="61"/>
      <c r="G7" s="57"/>
      <c r="H7" s="26" t="str">
        <f>CONCATENATE($B$2,LEFT(A8,3))</f>
        <v>2021Jun</v>
      </c>
      <c r="I7" s="26">
        <v>45</v>
      </c>
      <c r="M7" s="9" t="s">
        <v>10</v>
      </c>
      <c r="N7" s="2"/>
      <c r="O7" s="2"/>
      <c r="P7" s="2"/>
      <c r="Q7" s="14" t="s">
        <v>6</v>
      </c>
      <c r="W7" s="1"/>
    </row>
    <row r="8" spans="1:24" x14ac:dyDescent="0.25">
      <c r="A8" s="7" t="s">
        <v>9</v>
      </c>
      <c r="B8" s="5">
        <v>45</v>
      </c>
      <c r="C8" s="5">
        <v>54</v>
      </c>
      <c r="D8" s="5">
        <v>48</v>
      </c>
      <c r="E8" s="54">
        <f t="shared" si="0"/>
        <v>49</v>
      </c>
      <c r="F8" s="61"/>
      <c r="G8" s="57"/>
      <c r="H8" s="26" t="str">
        <f>CONCATENATE($B$2,LEFT(A9,3))</f>
        <v>2021Jul</v>
      </c>
      <c r="I8" s="26">
        <v>55</v>
      </c>
      <c r="M8" s="9" t="s">
        <v>12</v>
      </c>
      <c r="N8" s="2"/>
      <c r="O8" s="2"/>
      <c r="P8" s="2"/>
      <c r="Q8" s="14" t="s">
        <v>5</v>
      </c>
      <c r="W8" s="1"/>
    </row>
    <row r="9" spans="1:24" x14ac:dyDescent="0.25">
      <c r="A9" s="7" t="s">
        <v>11</v>
      </c>
      <c r="B9" s="5">
        <v>55</v>
      </c>
      <c r="C9" s="5">
        <v>67</v>
      </c>
      <c r="D9" s="5">
        <v>62</v>
      </c>
      <c r="E9" s="54">
        <f t="shared" si="0"/>
        <v>61.333333333333336</v>
      </c>
      <c r="F9" s="61"/>
      <c r="G9" s="57"/>
      <c r="H9" s="26" t="str">
        <f>CONCATENATE($B$2,LEFT(A10,3))</f>
        <v>2021Aug</v>
      </c>
      <c r="I9" s="26">
        <v>67</v>
      </c>
      <c r="M9" s="10"/>
      <c r="W9" s="1"/>
      <c r="X9" s="1"/>
    </row>
    <row r="10" spans="1:24" x14ac:dyDescent="0.25">
      <c r="A10" s="7" t="s">
        <v>13</v>
      </c>
      <c r="B10" s="5">
        <v>67</v>
      </c>
      <c r="C10" s="5">
        <v>49</v>
      </c>
      <c r="D10" s="5">
        <v>52</v>
      </c>
      <c r="E10" s="54">
        <f t="shared" si="0"/>
        <v>56</v>
      </c>
      <c r="F10" s="61"/>
      <c r="G10" s="57"/>
      <c r="H10" s="26" t="str">
        <f>CONCATENATE($B$2,LEFT(A11,3))</f>
        <v>2021Sep</v>
      </c>
      <c r="I10" s="26">
        <v>61</v>
      </c>
      <c r="M10" s="9" t="s">
        <v>15</v>
      </c>
      <c r="N10" s="2"/>
      <c r="O10" s="2"/>
      <c r="P10" s="2"/>
      <c r="W10" s="1"/>
      <c r="X10" s="1"/>
    </row>
    <row r="11" spans="1:24" ht="15.75" thickBot="1" x14ac:dyDescent="0.3">
      <c r="A11" s="7" t="s">
        <v>14</v>
      </c>
      <c r="B11" s="5">
        <v>61</v>
      </c>
      <c r="C11" s="5">
        <v>40</v>
      </c>
      <c r="D11" s="5">
        <v>55</v>
      </c>
      <c r="E11" s="54">
        <f t="shared" si="0"/>
        <v>52</v>
      </c>
      <c r="F11" s="61"/>
      <c r="G11" s="57"/>
      <c r="H11" s="26" t="str">
        <f>CONCATENATE($B$2,LEFT(A12,3))</f>
        <v>2021Oct</v>
      </c>
      <c r="I11" s="26">
        <v>76</v>
      </c>
      <c r="W11" s="1"/>
      <c r="X11" s="1"/>
    </row>
    <row r="12" spans="1:24" x14ac:dyDescent="0.25">
      <c r="A12" s="7" t="s">
        <v>16</v>
      </c>
      <c r="B12" s="5">
        <v>76</v>
      </c>
      <c r="C12" s="5">
        <v>69</v>
      </c>
      <c r="D12" s="5">
        <v>93</v>
      </c>
      <c r="E12" s="54">
        <f t="shared" si="0"/>
        <v>79.333333333333329</v>
      </c>
      <c r="F12" s="61"/>
      <c r="G12" s="57"/>
      <c r="H12" s="26" t="str">
        <f>CONCATENATE($B$2,LEFT(A13,3))</f>
        <v>2021Nov</v>
      </c>
      <c r="I12" s="26">
        <v>100</v>
      </c>
      <c r="M12" s="16"/>
      <c r="N12" s="17"/>
      <c r="O12" s="17"/>
      <c r="P12" s="17"/>
      <c r="Q12" s="17"/>
      <c r="R12" s="17"/>
      <c r="S12" s="17"/>
      <c r="T12" s="17"/>
      <c r="U12" s="17"/>
      <c r="V12" s="17"/>
      <c r="W12" s="17"/>
      <c r="X12" s="18"/>
    </row>
    <row r="13" spans="1:24" x14ac:dyDescent="0.25">
      <c r="A13" s="7" t="s">
        <v>17</v>
      </c>
      <c r="B13" s="5">
        <v>100</v>
      </c>
      <c r="C13" s="5">
        <v>96</v>
      </c>
      <c r="D13" s="5">
        <v>91</v>
      </c>
      <c r="E13" s="54">
        <f t="shared" si="0"/>
        <v>95.666666666666671</v>
      </c>
      <c r="F13" s="61"/>
      <c r="G13" s="57"/>
      <c r="H13" s="26" t="str">
        <f>CONCATENATE($B$2,LEFT(A14,3))</f>
        <v>2021Dec</v>
      </c>
      <c r="I13" s="26">
        <v>122</v>
      </c>
      <c r="M13" s="19"/>
      <c r="N13" s="24"/>
      <c r="O13" s="24"/>
      <c r="P13" s="24"/>
      <c r="Q13" s="24"/>
      <c r="R13" s="24"/>
      <c r="S13" s="24"/>
      <c r="T13" s="24"/>
      <c r="U13" s="24"/>
      <c r="V13" s="24"/>
      <c r="W13" s="24"/>
      <c r="X13" s="20"/>
    </row>
    <row r="14" spans="1:24" x14ac:dyDescent="0.25">
      <c r="A14" s="7" t="s">
        <v>18</v>
      </c>
      <c r="B14" s="5">
        <v>122</v>
      </c>
      <c r="C14" s="5">
        <v>125</v>
      </c>
      <c r="D14" s="5">
        <v>129</v>
      </c>
      <c r="E14" s="54">
        <f t="shared" si="0"/>
        <v>125.33333333333333</v>
      </c>
      <c r="F14" s="61"/>
      <c r="G14" s="57"/>
      <c r="H14" s="26" t="str">
        <f>CONCATENATE($C$2,LEFT(A3,3))</f>
        <v>2022Jan</v>
      </c>
      <c r="I14" s="26">
        <v>72</v>
      </c>
      <c r="M14" s="19"/>
      <c r="N14" s="24"/>
      <c r="O14" s="24"/>
      <c r="P14" s="24"/>
      <c r="Q14" s="24"/>
      <c r="R14" s="24"/>
      <c r="S14" s="24"/>
      <c r="T14" s="24"/>
      <c r="U14" s="24"/>
      <c r="V14" s="24"/>
      <c r="W14" s="24"/>
      <c r="X14" s="20"/>
    </row>
    <row r="15" spans="1:24" x14ac:dyDescent="0.25">
      <c r="A15" s="8" t="s">
        <v>37</v>
      </c>
      <c r="B15" s="11">
        <f>AVERAGE(B3:B14)</f>
        <v>67.75</v>
      </c>
      <c r="C15" s="11">
        <f t="shared" ref="C15:E15" si="1">AVERAGE(C3:C14)</f>
        <v>65.666666666666671</v>
      </c>
      <c r="D15" s="11">
        <f t="shared" si="1"/>
        <v>70.583333333333329</v>
      </c>
      <c r="E15" s="12">
        <f t="shared" si="1"/>
        <v>68</v>
      </c>
      <c r="F15" s="62"/>
      <c r="G15" s="58"/>
      <c r="H15" s="26" t="str">
        <f>CONCATENATE($C$2,LEFT(A4,3))</f>
        <v>2022Feb</v>
      </c>
      <c r="I15" s="26">
        <v>61</v>
      </c>
      <c r="M15" s="19"/>
      <c r="N15" s="24"/>
      <c r="O15" s="24"/>
      <c r="P15" s="24"/>
      <c r="Q15" s="24"/>
      <c r="R15" s="24"/>
      <c r="S15" s="24"/>
      <c r="T15" s="24"/>
      <c r="U15" s="24"/>
      <c r="V15" s="24"/>
      <c r="W15" s="24"/>
      <c r="X15" s="20"/>
    </row>
    <row r="16" spans="1:24" x14ac:dyDescent="0.25">
      <c r="H16" s="26" t="str">
        <f>CONCATENATE($C$2,LEFT(A5,3))</f>
        <v>2022Mar</v>
      </c>
      <c r="I16" s="26">
        <v>44</v>
      </c>
      <c r="M16" s="19"/>
      <c r="N16" s="24"/>
      <c r="O16" s="24"/>
      <c r="P16" s="24"/>
      <c r="Q16" s="24"/>
      <c r="R16" s="24"/>
      <c r="S16" s="24"/>
      <c r="T16" s="24"/>
      <c r="U16" s="24"/>
      <c r="V16" s="24"/>
      <c r="W16" s="24"/>
      <c r="X16" s="20"/>
    </row>
    <row r="17" spans="1:25" x14ac:dyDescent="0.25">
      <c r="A17" s="63" t="s">
        <v>38</v>
      </c>
      <c r="H17" s="26" t="str">
        <f>CONCATENATE($C$2,LEFT(A6,3))</f>
        <v>2022Apr</v>
      </c>
      <c r="I17" s="26">
        <v>55</v>
      </c>
      <c r="M17" s="19"/>
      <c r="N17" s="24"/>
      <c r="O17" s="24"/>
      <c r="P17" s="24"/>
      <c r="Q17" s="24"/>
      <c r="R17" s="24"/>
      <c r="S17" s="24"/>
      <c r="T17" s="24"/>
      <c r="U17" s="24"/>
      <c r="V17" s="24"/>
      <c r="W17" s="24"/>
      <c r="X17" s="20"/>
    </row>
    <row r="18" spans="1:25" ht="30" x14ac:dyDescent="0.25">
      <c r="A18" s="26"/>
      <c r="B18" s="26">
        <v>2021</v>
      </c>
      <c r="C18" s="26">
        <v>2022</v>
      </c>
      <c r="D18" s="26">
        <v>2023</v>
      </c>
      <c r="E18" s="25" t="s">
        <v>40</v>
      </c>
      <c r="F18" s="81" t="s">
        <v>31</v>
      </c>
      <c r="H18" s="26" t="str">
        <f>CONCATENATE($C$2,LEFT(A7,3))</f>
        <v>2022May</v>
      </c>
      <c r="I18" s="26">
        <v>56</v>
      </c>
      <c r="M18" s="19"/>
      <c r="N18" s="24"/>
      <c r="O18" s="24"/>
      <c r="P18" s="24"/>
      <c r="Q18" s="24"/>
      <c r="R18" s="24"/>
      <c r="S18" s="24"/>
      <c r="T18" s="24"/>
      <c r="U18" s="24"/>
      <c r="V18" s="24"/>
      <c r="W18" s="24"/>
      <c r="X18" s="20"/>
    </row>
    <row r="19" spans="1:25" x14ac:dyDescent="0.25">
      <c r="A19" s="26" t="s">
        <v>1</v>
      </c>
      <c r="B19" s="3">
        <f>B3/B$15</f>
        <v>0.98892988929889303</v>
      </c>
      <c r="C19" s="3">
        <f t="shared" ref="C19:D19" si="2">C3/C$15</f>
        <v>1.0964467005076142</v>
      </c>
      <c r="D19" s="3">
        <f t="shared" si="2"/>
        <v>1.1334120425029517</v>
      </c>
      <c r="E19" s="3">
        <f>AVERAGE(B19:D19)</f>
        <v>1.072929544103153</v>
      </c>
      <c r="F19" s="82">
        <f>$B$49*$E19</f>
        <v>72.962428069180433</v>
      </c>
      <c r="H19" s="26" t="str">
        <f>CONCATENATE($C$2,LEFT(A8,3))</f>
        <v>2022Jun</v>
      </c>
      <c r="I19" s="26">
        <v>54</v>
      </c>
      <c r="M19" s="19"/>
      <c r="N19" s="24"/>
      <c r="O19" s="24"/>
      <c r="P19" s="24"/>
      <c r="Q19" s="24"/>
      <c r="R19" s="24"/>
      <c r="S19" s="24"/>
      <c r="T19" s="24"/>
      <c r="U19" s="24"/>
      <c r="V19" s="24"/>
      <c r="W19" s="24"/>
      <c r="X19" s="20"/>
    </row>
    <row r="20" spans="1:25" x14ac:dyDescent="0.25">
      <c r="A20" s="7" t="s">
        <v>2</v>
      </c>
      <c r="B20" s="3">
        <f t="shared" ref="B20:D30" si="3">B4/B$15</f>
        <v>0.82656826568265684</v>
      </c>
      <c r="C20" s="3">
        <f t="shared" si="3"/>
        <v>0.92893401015228416</v>
      </c>
      <c r="D20" s="3">
        <f t="shared" si="3"/>
        <v>0.82172373081464001</v>
      </c>
      <c r="E20" s="3">
        <f t="shared" ref="E20:E32" si="4">AVERAGE(B20:D20)</f>
        <v>0.85907533554986026</v>
      </c>
      <c r="F20" s="82">
        <f t="shared" ref="F20:F30" si="5">$B$49*$E20</f>
        <v>58.419700268816115</v>
      </c>
      <c r="H20" s="26" t="str">
        <f>CONCATENATE($C$2,LEFT(A9,3))</f>
        <v>2022Jul</v>
      </c>
      <c r="I20" s="26">
        <v>67</v>
      </c>
      <c r="M20" s="19"/>
      <c r="N20" s="24"/>
      <c r="O20" s="24"/>
      <c r="P20" s="24"/>
      <c r="Q20" s="24"/>
      <c r="R20" s="24"/>
      <c r="S20" s="24"/>
      <c r="T20" s="24"/>
      <c r="U20" s="24"/>
      <c r="V20" s="24"/>
      <c r="W20" s="24"/>
      <c r="X20" s="20"/>
    </row>
    <row r="21" spans="1:25" x14ac:dyDescent="0.25">
      <c r="A21" s="7" t="s">
        <v>3</v>
      </c>
      <c r="B21" s="3">
        <f t="shared" si="3"/>
        <v>0.92988929889298888</v>
      </c>
      <c r="C21" s="3">
        <f t="shared" si="3"/>
        <v>0.6700507614213197</v>
      </c>
      <c r="D21" s="3">
        <f t="shared" si="3"/>
        <v>0.77922077922077926</v>
      </c>
      <c r="E21" s="3">
        <f t="shared" si="4"/>
        <v>0.79305361317836265</v>
      </c>
      <c r="F21" s="82">
        <f t="shared" si="5"/>
        <v>53.930025065063248</v>
      </c>
      <c r="H21" s="26" t="str">
        <f>CONCATENATE($C$2,LEFT(A10,3))</f>
        <v>2022Aug</v>
      </c>
      <c r="I21" s="26">
        <v>49</v>
      </c>
      <c r="M21" s="19"/>
      <c r="N21" s="24"/>
      <c r="O21" s="24"/>
      <c r="P21" s="24"/>
      <c r="Q21" s="24"/>
      <c r="R21" s="24"/>
      <c r="S21" s="24"/>
      <c r="T21" s="24"/>
      <c r="U21" s="24"/>
      <c r="V21" s="24"/>
      <c r="W21" s="24"/>
      <c r="X21" s="20"/>
    </row>
    <row r="22" spans="1:25" x14ac:dyDescent="0.25">
      <c r="A22" s="7" t="s">
        <v>4</v>
      </c>
      <c r="B22" s="3">
        <f t="shared" si="3"/>
        <v>0.6789667896678967</v>
      </c>
      <c r="C22" s="3">
        <f t="shared" si="3"/>
        <v>0.8375634517766497</v>
      </c>
      <c r="D22" s="3">
        <f t="shared" si="3"/>
        <v>0.93506493506493515</v>
      </c>
      <c r="E22" s="3">
        <f t="shared" si="4"/>
        <v>0.81719839216982726</v>
      </c>
      <c r="F22" s="82">
        <f t="shared" si="5"/>
        <v>55.571942477155339</v>
      </c>
      <c r="H22" s="26" t="str">
        <f>CONCATENATE($C$2,LEFT(A11,3))</f>
        <v>2022Sep</v>
      </c>
      <c r="I22" s="26">
        <v>40</v>
      </c>
      <c r="M22" s="19"/>
      <c r="N22" s="24"/>
      <c r="O22" s="24"/>
      <c r="P22" s="24"/>
      <c r="Q22" s="24"/>
      <c r="R22" s="24"/>
      <c r="S22" s="24"/>
      <c r="T22" s="24"/>
      <c r="U22" s="24"/>
      <c r="V22" s="24"/>
      <c r="W22" s="24"/>
      <c r="X22" s="20"/>
    </row>
    <row r="23" spans="1:25" x14ac:dyDescent="0.25">
      <c r="A23" s="7" t="s">
        <v>7</v>
      </c>
      <c r="B23" s="3">
        <f t="shared" si="3"/>
        <v>0.81180811808118081</v>
      </c>
      <c r="C23" s="3">
        <f t="shared" si="3"/>
        <v>0.85279187817258872</v>
      </c>
      <c r="D23" s="3">
        <f t="shared" si="3"/>
        <v>0.82172373081464001</v>
      </c>
      <c r="E23" s="3">
        <f t="shared" si="4"/>
        <v>0.82877457568946988</v>
      </c>
      <c r="F23" s="82">
        <f t="shared" si="5"/>
        <v>56.359157688079158</v>
      </c>
      <c r="H23" s="26" t="str">
        <f>CONCATENATE($C$2,LEFT(A12,3))</f>
        <v>2022Oct</v>
      </c>
      <c r="I23" s="26">
        <v>69</v>
      </c>
      <c r="M23" s="19"/>
      <c r="N23" s="24"/>
      <c r="O23" s="24"/>
      <c r="P23" s="24"/>
      <c r="Q23" s="24"/>
      <c r="R23" s="24"/>
      <c r="S23" s="24"/>
      <c r="T23" s="24"/>
      <c r="U23" s="24"/>
      <c r="V23" s="24"/>
      <c r="W23" s="24"/>
      <c r="X23" s="20"/>
    </row>
    <row r="24" spans="1:25" ht="15.75" thickBot="1" x14ac:dyDescent="0.3">
      <c r="A24" s="7" t="s">
        <v>9</v>
      </c>
      <c r="B24" s="3">
        <f t="shared" si="3"/>
        <v>0.66420664206642066</v>
      </c>
      <c r="C24" s="3">
        <f t="shared" si="3"/>
        <v>0.82233502538071057</v>
      </c>
      <c r="D24" s="3">
        <f t="shared" si="3"/>
        <v>0.68004722550177099</v>
      </c>
      <c r="E24" s="3">
        <f t="shared" si="4"/>
        <v>0.72219629764963411</v>
      </c>
      <c r="F24" s="82">
        <f t="shared" si="5"/>
        <v>49.111515018570358</v>
      </c>
      <c r="H24" s="26" t="str">
        <f>CONCATENATE($C$2,LEFT(A13,3))</f>
        <v>2022Nov</v>
      </c>
      <c r="I24" s="26">
        <v>96</v>
      </c>
      <c r="M24" s="21"/>
      <c r="N24" s="22"/>
      <c r="O24" s="22"/>
      <c r="P24" s="22"/>
      <c r="Q24" s="22"/>
      <c r="R24" s="22"/>
      <c r="S24" s="22"/>
      <c r="T24" s="22"/>
      <c r="U24" s="22"/>
      <c r="V24" s="22"/>
      <c r="W24" s="22"/>
      <c r="X24" s="23"/>
    </row>
    <row r="25" spans="1:25" x14ac:dyDescent="0.25">
      <c r="A25" s="7" t="s">
        <v>11</v>
      </c>
      <c r="B25" s="3">
        <f t="shared" si="3"/>
        <v>0.81180811808118081</v>
      </c>
      <c r="C25" s="3">
        <f t="shared" si="3"/>
        <v>1.0203045685279186</v>
      </c>
      <c r="D25" s="3">
        <f t="shared" si="3"/>
        <v>0.87839433293978753</v>
      </c>
      <c r="E25" s="3">
        <f t="shared" si="4"/>
        <v>0.90350233984962891</v>
      </c>
      <c r="F25" s="82">
        <f t="shared" si="5"/>
        <v>61.440869853870808</v>
      </c>
      <c r="H25" s="26" t="str">
        <f>CONCATENATE($C$2,LEFT(A14,3))</f>
        <v>2022Dec</v>
      </c>
      <c r="I25" s="26">
        <v>125</v>
      </c>
      <c r="W25" s="1"/>
      <c r="X25" s="1"/>
    </row>
    <row r="26" spans="1:25" x14ac:dyDescent="0.25">
      <c r="A26" s="7" t="s">
        <v>13</v>
      </c>
      <c r="B26" s="3">
        <f t="shared" si="3"/>
        <v>0.98892988929889303</v>
      </c>
      <c r="C26" s="3">
        <f t="shared" si="3"/>
        <v>0.74619289340101513</v>
      </c>
      <c r="D26" s="3">
        <f t="shared" si="3"/>
        <v>0.73671782762691862</v>
      </c>
      <c r="E26" s="3">
        <f t="shared" si="4"/>
        <v>0.82394687010894219</v>
      </c>
      <c r="F26" s="82">
        <f t="shared" si="5"/>
        <v>56.030859224219753</v>
      </c>
      <c r="H26" s="26" t="str">
        <f>CONCATENATE($D$2,LEFT(A3,3))</f>
        <v>2023Jan</v>
      </c>
      <c r="I26" s="26">
        <v>80</v>
      </c>
      <c r="M26" s="10" t="s">
        <v>19</v>
      </c>
      <c r="Q26" s="14">
        <f>AVERAGE(B3:D14)</f>
        <v>68</v>
      </c>
      <c r="W26" s="1"/>
      <c r="X26" s="1"/>
    </row>
    <row r="27" spans="1:25" x14ac:dyDescent="0.25">
      <c r="A27" s="7" t="s">
        <v>14</v>
      </c>
      <c r="B27" s="3">
        <f t="shared" si="3"/>
        <v>0.90036900369003692</v>
      </c>
      <c r="C27" s="3">
        <f t="shared" si="3"/>
        <v>0.60913705583756339</v>
      </c>
      <c r="D27" s="3">
        <f t="shared" si="3"/>
        <v>0.77922077922077926</v>
      </c>
      <c r="E27" s="3">
        <f t="shared" si="4"/>
        <v>0.76290894624945993</v>
      </c>
      <c r="F27" s="82">
        <f t="shared" si="5"/>
        <v>51.880097271987204</v>
      </c>
      <c r="H27" s="26" t="str">
        <f>CONCATENATE($D$2,LEFT(A4,3))</f>
        <v>2023Feb</v>
      </c>
      <c r="I27" s="26">
        <v>58</v>
      </c>
      <c r="M27" s="10" t="s">
        <v>20</v>
      </c>
      <c r="Q27" s="14">
        <v>0.83</v>
      </c>
      <c r="W27" s="1"/>
      <c r="X27" s="1"/>
    </row>
    <row r="28" spans="1:25" x14ac:dyDescent="0.25">
      <c r="A28" s="7" t="s">
        <v>16</v>
      </c>
      <c r="B28" s="3">
        <f t="shared" si="3"/>
        <v>1.121771217712177</v>
      </c>
      <c r="C28" s="3">
        <f t="shared" si="3"/>
        <v>1.0507614213197969</v>
      </c>
      <c r="D28" s="3">
        <f t="shared" si="3"/>
        <v>1.3175914994096813</v>
      </c>
      <c r="E28" s="3">
        <f t="shared" si="4"/>
        <v>1.1633747128138852</v>
      </c>
      <c r="F28" s="82">
        <f t="shared" si="5"/>
        <v>79.112970900748905</v>
      </c>
      <c r="H28" s="26" t="str">
        <f>CONCATENATE($D$2,LEFT(A5,3))</f>
        <v>2023Mar</v>
      </c>
      <c r="I28" s="26">
        <v>55</v>
      </c>
      <c r="M28" s="10" t="s">
        <v>21</v>
      </c>
      <c r="Q28" s="14">
        <v>1.84</v>
      </c>
      <c r="W28" s="1"/>
      <c r="X28" s="1"/>
    </row>
    <row r="29" spans="1:25" x14ac:dyDescent="0.25">
      <c r="A29" s="7" t="s">
        <v>17</v>
      </c>
      <c r="B29" s="3">
        <f t="shared" si="3"/>
        <v>1.4760147601476015</v>
      </c>
      <c r="C29" s="3">
        <f t="shared" si="3"/>
        <v>1.4619289340101522</v>
      </c>
      <c r="D29" s="3">
        <f t="shared" si="3"/>
        <v>1.2892561983471076</v>
      </c>
      <c r="E29" s="3">
        <f t="shared" si="4"/>
        <v>1.409066630834954</v>
      </c>
      <c r="F29" s="82">
        <f t="shared" si="5"/>
        <v>95.820758466404527</v>
      </c>
      <c r="H29" s="26" t="str">
        <f>CONCATENATE($D$2,LEFT(A6,3))</f>
        <v>2023Apr</v>
      </c>
      <c r="I29" s="26">
        <v>66</v>
      </c>
      <c r="M29" s="10"/>
      <c r="W29" s="1"/>
      <c r="X29" s="1"/>
    </row>
    <row r="30" spans="1:25" x14ac:dyDescent="0.25">
      <c r="A30" s="65" t="s">
        <v>18</v>
      </c>
      <c r="B30" s="3">
        <f t="shared" si="3"/>
        <v>1.8007380073800738</v>
      </c>
      <c r="C30" s="3">
        <f t="shared" si="3"/>
        <v>1.9035532994923856</v>
      </c>
      <c r="D30" s="3">
        <f t="shared" si="3"/>
        <v>1.8276269185360097</v>
      </c>
      <c r="E30" s="66">
        <f t="shared" si="4"/>
        <v>1.8439727418028229</v>
      </c>
      <c r="F30" s="82">
        <f t="shared" si="5"/>
        <v>125.39567884467067</v>
      </c>
      <c r="H30" s="26" t="str">
        <f>CONCATENATE($D$2,LEFT(A7,3))</f>
        <v>2023May</v>
      </c>
      <c r="I30" s="26">
        <v>58</v>
      </c>
      <c r="M30" s="10" t="s">
        <v>22</v>
      </c>
      <c r="W30" s="1"/>
      <c r="X30" s="1"/>
    </row>
    <row r="31" spans="1:25" ht="15.75" thickBot="1" x14ac:dyDescent="0.3">
      <c r="A31" s="70"/>
      <c r="B31" s="71"/>
      <c r="C31" s="71"/>
      <c r="D31" s="71"/>
      <c r="E31" s="72"/>
      <c r="H31" s="26" t="str">
        <f>CONCATENATE($D$2,LEFT(A8,3))</f>
        <v>2023Jun</v>
      </c>
      <c r="I31" s="26">
        <v>48</v>
      </c>
      <c r="M31" s="10"/>
      <c r="W31" s="1"/>
      <c r="X31" s="1"/>
    </row>
    <row r="32" spans="1:25" x14ac:dyDescent="0.25">
      <c r="A32" s="67"/>
      <c r="B32" s="69"/>
      <c r="C32" s="69"/>
      <c r="D32" s="69"/>
      <c r="E32" s="68"/>
      <c r="H32" s="26" t="str">
        <f>CONCATENATE($D$2,LEFT(A9,3))</f>
        <v>2023Jul</v>
      </c>
      <c r="I32" s="26">
        <v>62</v>
      </c>
      <c r="M32" s="42" t="s">
        <v>23</v>
      </c>
      <c r="N32" s="29">
        <v>45292</v>
      </c>
      <c r="O32" s="29">
        <v>45323</v>
      </c>
      <c r="P32" s="29">
        <v>45352</v>
      </c>
      <c r="Q32" s="29">
        <v>45383</v>
      </c>
      <c r="R32" s="29">
        <v>45413</v>
      </c>
      <c r="S32" s="29">
        <v>45444</v>
      </c>
      <c r="T32" s="29">
        <v>45474</v>
      </c>
      <c r="U32" s="29">
        <v>45505</v>
      </c>
      <c r="V32" s="29">
        <v>45536</v>
      </c>
      <c r="W32" s="29">
        <v>45566</v>
      </c>
      <c r="X32" s="29">
        <v>45597</v>
      </c>
      <c r="Y32" s="31">
        <v>45627</v>
      </c>
    </row>
    <row r="33" spans="1:25" x14ac:dyDescent="0.25">
      <c r="H33" s="26" t="str">
        <f>CONCATENATE($D$2,LEFT(A10,3))</f>
        <v>2023Aug</v>
      </c>
      <c r="I33" s="26">
        <v>52</v>
      </c>
      <c r="M33" s="43"/>
      <c r="N33" s="30"/>
      <c r="O33" s="30"/>
      <c r="P33" s="30"/>
      <c r="Q33" s="30"/>
      <c r="R33" s="30"/>
      <c r="S33" s="30"/>
      <c r="T33" s="30"/>
      <c r="U33" s="30"/>
      <c r="V33" s="30"/>
      <c r="W33" s="30"/>
      <c r="X33" s="30"/>
      <c r="Y33" s="32"/>
    </row>
    <row r="34" spans="1:25" ht="15" customHeight="1" x14ac:dyDescent="0.25">
      <c r="A34" s="84" t="s">
        <v>39</v>
      </c>
      <c r="H34" s="26" t="str">
        <f>CONCATENATE($D$2,LEFT(A11,3))</f>
        <v>2023Sep</v>
      </c>
      <c r="I34" s="26">
        <v>55</v>
      </c>
      <c r="M34" s="73" t="s">
        <v>24</v>
      </c>
      <c r="N34" s="75">
        <v>72.962428069180433</v>
      </c>
      <c r="O34" s="75">
        <v>58.419700268816115</v>
      </c>
      <c r="P34" s="75">
        <v>53.930025065063248</v>
      </c>
      <c r="Q34" s="75">
        <v>55.571942477155339</v>
      </c>
      <c r="R34" s="75">
        <v>56.359157688079158</v>
      </c>
      <c r="S34" s="75">
        <v>49.111515018570358</v>
      </c>
      <c r="T34" s="75">
        <v>61.440869853870808</v>
      </c>
      <c r="U34" s="75">
        <v>56.030859224219753</v>
      </c>
      <c r="V34" s="75">
        <v>51.880097271987204</v>
      </c>
      <c r="W34" s="75">
        <v>79.112970900748905</v>
      </c>
      <c r="X34" s="75">
        <v>95.820758466404527</v>
      </c>
      <c r="Y34" s="75">
        <v>125.39567884467067</v>
      </c>
    </row>
    <row r="35" spans="1:25" ht="15.75" thickBot="1" x14ac:dyDescent="0.3">
      <c r="A35" s="26"/>
      <c r="B35" s="26">
        <v>2021</v>
      </c>
      <c r="C35" s="26">
        <v>2022</v>
      </c>
      <c r="D35" s="26">
        <v>2023</v>
      </c>
      <c r="H35" s="26" t="str">
        <f>CONCATENATE($D$2,LEFT(A12,3))</f>
        <v>2023Oct</v>
      </c>
      <c r="I35" s="26">
        <v>93</v>
      </c>
      <c r="M35" s="74"/>
      <c r="N35" s="76"/>
      <c r="O35" s="76"/>
      <c r="P35" s="76"/>
      <c r="Q35" s="76"/>
      <c r="R35" s="76"/>
      <c r="S35" s="76"/>
      <c r="T35" s="76"/>
      <c r="U35" s="76"/>
      <c r="V35" s="76"/>
      <c r="W35" s="76"/>
      <c r="X35" s="76"/>
      <c r="Y35" s="76"/>
    </row>
    <row r="36" spans="1:25" x14ac:dyDescent="0.25">
      <c r="A36" s="26" t="s">
        <v>1</v>
      </c>
      <c r="B36" s="11">
        <f>B3/$E19</f>
        <v>62.445852449709896</v>
      </c>
      <c r="C36" s="11">
        <f t="shared" ref="C36:D36" si="6">C3/$E19</f>
        <v>67.105990692225561</v>
      </c>
      <c r="D36" s="11">
        <f t="shared" si="6"/>
        <v>74.562211880250629</v>
      </c>
      <c r="H36" s="26" t="str">
        <f>CONCATENATE($D$2,LEFT(A13,3))</f>
        <v>2023Nov</v>
      </c>
      <c r="I36" s="26">
        <v>91</v>
      </c>
      <c r="M36" s="10"/>
      <c r="W36" s="1"/>
      <c r="X36" s="1"/>
    </row>
    <row r="37" spans="1:25" x14ac:dyDescent="0.25">
      <c r="A37" s="7" t="s">
        <v>2</v>
      </c>
      <c r="B37" s="11">
        <f t="shared" ref="B37:D47" si="7">B4/$E20</f>
        <v>65.186366879170862</v>
      </c>
      <c r="C37" s="11">
        <f t="shared" si="7"/>
        <v>71.006578207668255</v>
      </c>
      <c r="D37" s="11">
        <f t="shared" si="7"/>
        <v>67.514451410569819</v>
      </c>
      <c r="H37" s="26" t="str">
        <f>CONCATENATE($D$2,LEFT(A14,3))</f>
        <v>2023Dec</v>
      </c>
      <c r="I37" s="26">
        <v>129</v>
      </c>
      <c r="W37" s="1"/>
      <c r="X37" s="1"/>
    </row>
    <row r="38" spans="1:25" ht="15" customHeight="1" x14ac:dyDescent="0.25">
      <c r="A38" s="7" t="s">
        <v>3</v>
      </c>
      <c r="B38" s="11">
        <f t="shared" si="7"/>
        <v>79.43977425121561</v>
      </c>
      <c r="C38" s="11">
        <f t="shared" si="7"/>
        <v>55.481747096087098</v>
      </c>
      <c r="D38" s="11">
        <f t="shared" si="7"/>
        <v>69.352183870108874</v>
      </c>
      <c r="K38" s="64" t="s">
        <v>25</v>
      </c>
      <c r="L38" s="64"/>
      <c r="M38" s="64"/>
      <c r="N38" s="64"/>
      <c r="O38" s="64"/>
      <c r="P38" s="64"/>
      <c r="Q38" s="64"/>
      <c r="R38" s="64"/>
      <c r="S38" s="64"/>
      <c r="T38" s="64"/>
      <c r="U38" s="64"/>
      <c r="V38" s="64"/>
    </row>
    <row r="39" spans="1:25" ht="18.75" customHeight="1" x14ac:dyDescent="0.25">
      <c r="A39" s="7" t="s">
        <v>4</v>
      </c>
      <c r="B39" s="11">
        <f t="shared" si="7"/>
        <v>56.289880695752082</v>
      </c>
      <c r="C39" s="11">
        <f t="shared" si="7"/>
        <v>67.303118223181841</v>
      </c>
      <c r="D39" s="11">
        <f t="shared" si="7"/>
        <v>80.763741867818212</v>
      </c>
      <c r="H39" s="44" t="s">
        <v>26</v>
      </c>
      <c r="I39" s="45"/>
      <c r="K39" s="64"/>
      <c r="L39" s="64"/>
      <c r="M39" s="64"/>
      <c r="N39" s="64"/>
      <c r="O39" s="64"/>
      <c r="P39" s="64"/>
      <c r="Q39" s="64"/>
      <c r="R39" s="64"/>
      <c r="S39" s="64"/>
      <c r="T39" s="64"/>
      <c r="U39" s="64"/>
      <c r="V39" s="64"/>
    </row>
    <row r="40" spans="1:25" ht="15.75" customHeight="1" x14ac:dyDescent="0.25">
      <c r="A40" s="7" t="s">
        <v>7</v>
      </c>
      <c r="B40" s="11">
        <f t="shared" si="7"/>
        <v>66.363039616948527</v>
      </c>
      <c r="C40" s="11">
        <f t="shared" si="7"/>
        <v>67.569640337256686</v>
      </c>
      <c r="D40" s="11">
        <f t="shared" si="7"/>
        <v>69.982841777872991</v>
      </c>
      <c r="H40" s="2" t="s">
        <v>23</v>
      </c>
      <c r="I40" s="2" t="s">
        <v>27</v>
      </c>
      <c r="K40" s="64"/>
      <c r="L40" s="64"/>
      <c r="M40" s="64"/>
      <c r="N40" s="64"/>
      <c r="O40" s="64"/>
      <c r="P40" s="64"/>
      <c r="Q40" s="64"/>
      <c r="R40" s="64"/>
      <c r="S40" s="64"/>
      <c r="T40" s="64"/>
      <c r="U40" s="64"/>
      <c r="V40" s="64"/>
    </row>
    <row r="41" spans="1:25" x14ac:dyDescent="0.25">
      <c r="A41" s="7" t="s">
        <v>9</v>
      </c>
      <c r="B41" s="11">
        <f t="shared" si="7"/>
        <v>62.309928957613231</v>
      </c>
      <c r="C41" s="11">
        <f t="shared" si="7"/>
        <v>74.771914749135874</v>
      </c>
      <c r="D41" s="11">
        <f t="shared" si="7"/>
        <v>66.463924221454107</v>
      </c>
      <c r="H41" s="11">
        <v>1</v>
      </c>
      <c r="I41" s="11">
        <v>86</v>
      </c>
      <c r="K41" s="64"/>
      <c r="L41" s="64"/>
      <c r="M41" s="64"/>
      <c r="N41" s="64"/>
      <c r="O41" s="64"/>
      <c r="P41" s="64"/>
      <c r="Q41" s="64"/>
      <c r="R41" s="64"/>
      <c r="S41" s="64"/>
      <c r="T41" s="64"/>
      <c r="U41" s="64"/>
      <c r="V41" s="64"/>
    </row>
    <row r="42" spans="1:25" x14ac:dyDescent="0.25">
      <c r="A42" s="7" t="s">
        <v>11</v>
      </c>
      <c r="B42" s="11">
        <f t="shared" si="7"/>
        <v>60.874219771421643</v>
      </c>
      <c r="C42" s="11">
        <f t="shared" si="7"/>
        <v>74.15586772155001</v>
      </c>
      <c r="D42" s="11">
        <f t="shared" si="7"/>
        <v>68.621847742329862</v>
      </c>
      <c r="H42" s="11">
        <v>2</v>
      </c>
      <c r="I42" s="11">
        <v>85</v>
      </c>
      <c r="K42" s="10" t="s">
        <v>28</v>
      </c>
      <c r="V42" s="4"/>
    </row>
    <row r="43" spans="1:25" ht="15.75" thickBot="1" x14ac:dyDescent="0.3">
      <c r="A43" s="7" t="s">
        <v>13</v>
      </c>
      <c r="B43" s="11">
        <f t="shared" si="7"/>
        <v>81.315922701595142</v>
      </c>
      <c r="C43" s="11">
        <f t="shared" si="7"/>
        <v>59.469853916091971</v>
      </c>
      <c r="D43" s="11">
        <f t="shared" si="7"/>
        <v>63.110865380342503</v>
      </c>
      <c r="H43" s="11">
        <v>3</v>
      </c>
      <c r="I43" s="11">
        <v>97</v>
      </c>
      <c r="K43"/>
      <c r="V43" s="4"/>
    </row>
    <row r="44" spans="1:25" x14ac:dyDescent="0.25">
      <c r="A44" s="7" t="s">
        <v>14</v>
      </c>
      <c r="B44" s="11">
        <f t="shared" si="7"/>
        <v>79.957117163040721</v>
      </c>
      <c r="C44" s="11">
        <f t="shared" si="7"/>
        <v>52.430896500354571</v>
      </c>
      <c r="D44" s="11">
        <f t="shared" si="7"/>
        <v>72.092482687987527</v>
      </c>
      <c r="H44" s="11">
        <v>4</v>
      </c>
      <c r="I44" s="11">
        <v>102</v>
      </c>
      <c r="K44" s="16"/>
      <c r="L44" s="17"/>
      <c r="M44" s="17"/>
      <c r="N44" s="17"/>
      <c r="O44" s="17"/>
      <c r="P44" s="17"/>
      <c r="Q44" s="17"/>
      <c r="R44" s="17"/>
      <c r="S44" s="17"/>
      <c r="T44" s="17"/>
      <c r="U44" s="17"/>
      <c r="V44" s="18"/>
    </row>
    <row r="45" spans="1:25" x14ac:dyDescent="0.25">
      <c r="A45" s="7" t="s">
        <v>16</v>
      </c>
      <c r="B45" s="11">
        <f t="shared" si="7"/>
        <v>65.327189221929018</v>
      </c>
      <c r="C45" s="11">
        <f t="shared" si="7"/>
        <v>59.310211267277658</v>
      </c>
      <c r="D45" s="11">
        <f t="shared" si="7"/>
        <v>79.939849968939455</v>
      </c>
      <c r="H45" s="11">
        <v>5</v>
      </c>
      <c r="I45" s="11">
        <v>109</v>
      </c>
      <c r="K45" s="19"/>
      <c r="L45" s="24"/>
      <c r="M45" s="24"/>
      <c r="N45" s="24"/>
      <c r="O45" s="24"/>
      <c r="P45" s="24"/>
      <c r="Q45" s="24"/>
      <c r="R45" s="24"/>
      <c r="S45" s="24"/>
      <c r="T45" s="24"/>
      <c r="U45" s="24"/>
      <c r="V45" s="20"/>
    </row>
    <row r="46" spans="1:25" x14ac:dyDescent="0.25">
      <c r="A46" s="7" t="s">
        <v>17</v>
      </c>
      <c r="B46" s="11">
        <f t="shared" si="7"/>
        <v>70.968964711586551</v>
      </c>
      <c r="C46" s="11">
        <f t="shared" si="7"/>
        <v>68.130206123123088</v>
      </c>
      <c r="D46" s="11">
        <f t="shared" si="7"/>
        <v>64.581757887543759</v>
      </c>
      <c r="H46" s="11">
        <v>6</v>
      </c>
      <c r="I46" s="11">
        <v>106</v>
      </c>
      <c r="K46" s="19"/>
      <c r="L46" s="24"/>
      <c r="M46" s="24"/>
      <c r="N46" s="24"/>
      <c r="O46" s="24"/>
      <c r="P46" s="24"/>
      <c r="Q46" s="24"/>
      <c r="R46" s="24"/>
      <c r="S46" s="24"/>
      <c r="T46" s="24"/>
      <c r="U46" s="24"/>
      <c r="V46" s="20"/>
    </row>
    <row r="47" spans="1:25" x14ac:dyDescent="0.25">
      <c r="A47" s="7" t="s">
        <v>18</v>
      </c>
      <c r="B47" s="11">
        <f t="shared" si="7"/>
        <v>66.161498613435327</v>
      </c>
      <c r="C47" s="11">
        <f t="shared" si="7"/>
        <v>67.788420710487017</v>
      </c>
      <c r="D47" s="11">
        <f t="shared" si="7"/>
        <v>69.957650173222603</v>
      </c>
      <c r="H47" s="11">
        <v>7</v>
      </c>
      <c r="I47" s="11">
        <v>120</v>
      </c>
      <c r="K47" s="19"/>
      <c r="L47" s="24"/>
      <c r="M47" s="24"/>
      <c r="N47" s="24"/>
      <c r="O47" s="24"/>
      <c r="P47" s="24"/>
      <c r="Q47" s="24"/>
      <c r="R47" s="24"/>
      <c r="S47" s="24"/>
      <c r="T47" s="24"/>
      <c r="U47" s="24"/>
      <c r="V47" s="20"/>
    </row>
    <row r="48" spans="1:25" x14ac:dyDescent="0.25">
      <c r="H48" s="11">
        <v>8</v>
      </c>
      <c r="I48" s="11">
        <v>107</v>
      </c>
      <c r="K48" s="19"/>
      <c r="L48" s="24"/>
      <c r="M48" s="24"/>
      <c r="N48" s="24"/>
      <c r="O48" s="24"/>
      <c r="P48" s="24"/>
      <c r="Q48" s="24"/>
      <c r="R48" s="24"/>
      <c r="S48" s="24"/>
      <c r="T48" s="24"/>
      <c r="U48" s="24"/>
      <c r="V48" s="20"/>
    </row>
    <row r="49" spans="1:22" x14ac:dyDescent="0.25">
      <c r="A49" s="26" t="s">
        <v>32</v>
      </c>
      <c r="B49" s="11">
        <f>AVERAGE(B36:D47)</f>
        <v>68.003000262397208</v>
      </c>
      <c r="H49" s="11">
        <v>9</v>
      </c>
      <c r="I49" s="11">
        <v>115</v>
      </c>
      <c r="K49" s="19"/>
      <c r="L49" s="24"/>
      <c r="M49" s="24"/>
      <c r="N49" s="24"/>
      <c r="O49" s="24"/>
      <c r="P49" s="24"/>
      <c r="Q49" s="24"/>
      <c r="R49" s="24"/>
      <c r="S49" s="24"/>
      <c r="T49" s="24"/>
      <c r="U49" s="24"/>
      <c r="V49" s="20"/>
    </row>
    <row r="50" spans="1:22" x14ac:dyDescent="0.25">
      <c r="A50" s="26" t="s">
        <v>41</v>
      </c>
      <c r="B50" s="3">
        <f>_xlfn.STDEV.S(B36:D47)</f>
        <v>7.1461668841730956</v>
      </c>
      <c r="H50" s="11">
        <v>10</v>
      </c>
      <c r="I50" s="11">
        <v>124</v>
      </c>
      <c r="K50" s="19"/>
      <c r="L50" s="24"/>
      <c r="M50" s="24"/>
      <c r="N50" s="24"/>
      <c r="O50" s="24"/>
      <c r="P50" s="24"/>
      <c r="Q50" s="24"/>
      <c r="R50" s="24"/>
      <c r="S50" s="24"/>
      <c r="T50" s="24"/>
      <c r="U50" s="24"/>
      <c r="V50" s="20"/>
    </row>
    <row r="51" spans="1:22" x14ac:dyDescent="0.25">
      <c r="H51" s="11">
        <v>11</v>
      </c>
      <c r="I51" s="11">
        <v>127</v>
      </c>
      <c r="K51" s="19"/>
      <c r="L51" s="24"/>
      <c r="M51" s="24"/>
      <c r="N51" s="24"/>
      <c r="O51" s="24"/>
      <c r="P51" s="24"/>
      <c r="Q51" s="24"/>
      <c r="R51" s="24"/>
      <c r="S51" s="24"/>
      <c r="T51" s="24"/>
      <c r="U51" s="24"/>
      <c r="V51" s="20"/>
    </row>
    <row r="52" spans="1:22" x14ac:dyDescent="0.25">
      <c r="H52" s="11">
        <v>12</v>
      </c>
      <c r="I52" s="11">
        <v>143</v>
      </c>
      <c r="K52" s="19"/>
      <c r="L52" s="24"/>
      <c r="M52" s="24"/>
      <c r="N52" s="24"/>
      <c r="O52" s="24"/>
      <c r="P52" s="24"/>
      <c r="Q52" s="24"/>
      <c r="R52" s="24"/>
      <c r="S52" s="24"/>
      <c r="T52" s="24"/>
      <c r="U52" s="24"/>
      <c r="V52" s="20"/>
    </row>
    <row r="53" spans="1:22" x14ac:dyDescent="0.25">
      <c r="H53" s="11">
        <v>13</v>
      </c>
      <c r="I53" s="11">
        <v>135</v>
      </c>
      <c r="K53" s="19"/>
      <c r="L53" s="24"/>
      <c r="M53" s="24"/>
      <c r="N53" s="24"/>
      <c r="O53" s="24"/>
      <c r="P53" s="24"/>
      <c r="Q53" s="24"/>
      <c r="R53" s="24"/>
      <c r="S53" s="24"/>
      <c r="T53" s="24"/>
      <c r="U53" s="24"/>
      <c r="V53" s="20"/>
    </row>
    <row r="54" spans="1:22" x14ac:dyDescent="0.25">
      <c r="H54" s="11">
        <v>14</v>
      </c>
      <c r="I54" s="11">
        <v>142</v>
      </c>
      <c r="K54" s="19"/>
      <c r="L54" s="24"/>
      <c r="M54" s="24"/>
      <c r="N54" s="24"/>
      <c r="O54" s="24"/>
      <c r="P54" s="24"/>
      <c r="Q54" s="24"/>
      <c r="R54" s="24"/>
      <c r="S54" s="24"/>
      <c r="T54" s="24"/>
      <c r="U54" s="24"/>
      <c r="V54" s="20"/>
    </row>
    <row r="55" spans="1:22" x14ac:dyDescent="0.25">
      <c r="H55" s="11">
        <v>15</v>
      </c>
      <c r="I55" s="11">
        <v>144</v>
      </c>
      <c r="K55" s="19"/>
      <c r="L55" s="24"/>
      <c r="M55" s="24"/>
      <c r="N55" s="24"/>
      <c r="O55" s="24"/>
      <c r="P55" s="24"/>
      <c r="Q55" s="24"/>
      <c r="R55" s="24"/>
      <c r="S55" s="24"/>
      <c r="T55" s="24"/>
      <c r="U55" s="24"/>
      <c r="V55" s="20"/>
    </row>
    <row r="56" spans="1:22" ht="15.75" thickBot="1" x14ac:dyDescent="0.3">
      <c r="H56" s="11">
        <v>16</v>
      </c>
      <c r="I56" s="11">
        <v>146</v>
      </c>
      <c r="K56" s="21"/>
      <c r="L56" s="22"/>
      <c r="M56" s="22"/>
      <c r="N56" s="22"/>
      <c r="O56" s="22"/>
      <c r="P56" s="22"/>
      <c r="Q56" s="22"/>
      <c r="R56" s="22"/>
      <c r="S56" s="22"/>
      <c r="T56" s="22"/>
      <c r="U56" s="22"/>
      <c r="V56" s="23"/>
    </row>
    <row r="57" spans="1:22" x14ac:dyDescent="0.25">
      <c r="H57" s="11">
        <v>17</v>
      </c>
      <c r="I57" s="11">
        <v>158</v>
      </c>
      <c r="K57"/>
      <c r="V57" s="4"/>
    </row>
    <row r="58" spans="1:22" x14ac:dyDescent="0.25">
      <c r="H58" s="11">
        <v>18</v>
      </c>
      <c r="I58" s="11">
        <v>160</v>
      </c>
      <c r="M58" t="s">
        <v>29</v>
      </c>
      <c r="R58" s="10" t="s">
        <v>30</v>
      </c>
    </row>
    <row r="59" spans="1:22" ht="15.75" thickBot="1" x14ac:dyDescent="0.3">
      <c r="H59" s="11">
        <v>19</v>
      </c>
      <c r="I59" s="11">
        <v>136</v>
      </c>
      <c r="M59"/>
    </row>
    <row r="60" spans="1:22" ht="15.75" thickBot="1" x14ac:dyDescent="0.3">
      <c r="H60" s="11">
        <v>20</v>
      </c>
      <c r="I60" s="11">
        <v>165</v>
      </c>
      <c r="M60" s="42" t="s">
        <v>23</v>
      </c>
      <c r="N60" s="46">
        <v>25</v>
      </c>
      <c r="O60" s="77">
        <v>26</v>
      </c>
      <c r="P60" s="79">
        <v>27</v>
      </c>
      <c r="R60" s="15">
        <v>92.75</v>
      </c>
    </row>
    <row r="61" spans="1:22" x14ac:dyDescent="0.25">
      <c r="H61" s="11">
        <v>21</v>
      </c>
      <c r="I61" s="11">
        <v>172</v>
      </c>
      <c r="M61" s="43"/>
      <c r="N61" s="47"/>
      <c r="O61" s="78"/>
      <c r="P61" s="80"/>
    </row>
    <row r="62" spans="1:22" x14ac:dyDescent="0.25">
      <c r="H62" s="11">
        <v>22</v>
      </c>
      <c r="I62" s="11">
        <v>188</v>
      </c>
      <c r="M62" s="48" t="s">
        <v>24</v>
      </c>
      <c r="N62" s="50">
        <f>83.928+3.9791*N$60</f>
        <v>183.40549999999999</v>
      </c>
      <c r="O62" s="50">
        <f t="shared" ref="O62:P62" si="8">83.928+3.9791*O$60</f>
        <v>187.38459999999998</v>
      </c>
      <c r="P62" s="52">
        <f t="shared" si="8"/>
        <v>191.36369999999999</v>
      </c>
    </row>
    <row r="63" spans="1:22" ht="15.75" thickBot="1" x14ac:dyDescent="0.3">
      <c r="H63" s="11">
        <v>23</v>
      </c>
      <c r="I63" s="11">
        <v>165</v>
      </c>
      <c r="M63" s="49"/>
      <c r="N63" s="51"/>
      <c r="O63" s="51"/>
      <c r="P63" s="53"/>
    </row>
    <row r="64" spans="1:22" x14ac:dyDescent="0.25">
      <c r="H64" s="11">
        <v>24</v>
      </c>
      <c r="I64" s="11">
        <v>176</v>
      </c>
      <c r="K64"/>
      <c r="V64" s="4"/>
    </row>
    <row r="65" spans="11:22" x14ac:dyDescent="0.25">
      <c r="K65"/>
      <c r="V65" s="4"/>
    </row>
    <row r="66" spans="11:22" x14ac:dyDescent="0.25">
      <c r="K66"/>
      <c r="V66" s="4"/>
    </row>
    <row r="67" spans="11:22" x14ac:dyDescent="0.25">
      <c r="K67"/>
      <c r="V67" s="4"/>
    </row>
    <row r="68" spans="11:22" x14ac:dyDescent="0.25">
      <c r="K68"/>
      <c r="V68" s="4"/>
    </row>
    <row r="69" spans="11:22" x14ac:dyDescent="0.25">
      <c r="K69"/>
    </row>
    <row r="70" spans="11:22" x14ac:dyDescent="0.25">
      <c r="K70"/>
    </row>
    <row r="71" spans="11:22" x14ac:dyDescent="0.25">
      <c r="K71"/>
    </row>
    <row r="72" spans="11:22" x14ac:dyDescent="0.25">
      <c r="K72"/>
    </row>
    <row r="73" spans="11:22" x14ac:dyDescent="0.25">
      <c r="K73"/>
    </row>
    <row r="74" spans="11:22" x14ac:dyDescent="0.25">
      <c r="K74"/>
    </row>
    <row r="75" spans="11:22" x14ac:dyDescent="0.25">
      <c r="K75"/>
    </row>
    <row r="76" spans="11:22" x14ac:dyDescent="0.25">
      <c r="K76"/>
    </row>
    <row r="77" spans="11:22" x14ac:dyDescent="0.25">
      <c r="K77"/>
    </row>
    <row r="78" spans="11:22" x14ac:dyDescent="0.25">
      <c r="K78"/>
    </row>
    <row r="79" spans="11:22" x14ac:dyDescent="0.25">
      <c r="K79"/>
    </row>
  </sheetData>
  <mergeCells count="38">
    <mergeCell ref="O60:O61"/>
    <mergeCell ref="P60:P61"/>
    <mergeCell ref="O62:O63"/>
    <mergeCell ref="P62:P63"/>
    <mergeCell ref="K38:V41"/>
    <mergeCell ref="M62:M63"/>
    <mergeCell ref="N62:N63"/>
    <mergeCell ref="Y34:Y35"/>
    <mergeCell ref="S34:S35"/>
    <mergeCell ref="T34:T35"/>
    <mergeCell ref="U34:U35"/>
    <mergeCell ref="V34:V35"/>
    <mergeCell ref="W34:W35"/>
    <mergeCell ref="X34:X35"/>
    <mergeCell ref="M34:M35"/>
    <mergeCell ref="N34:N35"/>
    <mergeCell ref="O34:O35"/>
    <mergeCell ref="P34:P35"/>
    <mergeCell ref="H39:I39"/>
    <mergeCell ref="M60:M61"/>
    <mergeCell ref="N60:N61"/>
    <mergeCell ref="Q34:Q35"/>
    <mergeCell ref="R34:R35"/>
    <mergeCell ref="T32:T33"/>
    <mergeCell ref="U32:U33"/>
    <mergeCell ref="V32:V33"/>
    <mergeCell ref="A1:E1"/>
    <mergeCell ref="W32:W33"/>
    <mergeCell ref="X32:X33"/>
    <mergeCell ref="Y32:Y33"/>
    <mergeCell ref="M1:T3"/>
    <mergeCell ref="M32:M33"/>
    <mergeCell ref="N32:N33"/>
    <mergeCell ref="O32:O33"/>
    <mergeCell ref="P32:P33"/>
    <mergeCell ref="Q32:Q33"/>
    <mergeCell ref="R32:R33"/>
    <mergeCell ref="S32:S33"/>
  </mergeCells>
  <dataValidations count="1">
    <dataValidation type="list" allowBlank="1" showInputMessage="1" showErrorMessage="1" sqref="Q6:Q8" xr:uid="{0C6AAC37-F93A-405C-A0C8-9CF0F53EBA7C}">
      <formula1>"Yes,No"</formula1>
    </dataValidation>
  </dataValidations>
  <pageMargins left="0.7" right="0.7" top="0.75" bottom="0.75" header="0.3" footer="0.3"/>
  <pageSetup scale="51" fitToWidth="0" orientation="landscape" r:id="rId1"/>
  <ignoredErrors>
    <ignoredError sqref="B15:D15"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Predictive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Harkins</dc:creator>
  <cp:lastModifiedBy>Maithili Bhakre</cp:lastModifiedBy>
  <cp:lastPrinted>2022-01-17T02:06:03Z</cp:lastPrinted>
  <dcterms:created xsi:type="dcterms:W3CDTF">2021-06-18T16:05:07Z</dcterms:created>
  <dcterms:modified xsi:type="dcterms:W3CDTF">2022-01-17T02:07:39Z</dcterms:modified>
</cp:coreProperties>
</file>