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RM/Desktop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7" i="1" l="1"/>
  <c r="S3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  <c r="S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9" i="1"/>
  <c r="Q10" i="1"/>
  <c r="Q11" i="1"/>
  <c r="Q12" i="1"/>
  <c r="Q3" i="1"/>
  <c r="Q4" i="1"/>
  <c r="Q5" i="1"/>
  <c r="Q6" i="1"/>
  <c r="Q7" i="1"/>
  <c r="Q8" i="1"/>
  <c r="Q2" i="1"/>
  <c r="P2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O2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3" i="1"/>
  <c r="O4" i="1"/>
  <c r="O5" i="1"/>
  <c r="O6" i="1"/>
  <c r="O7" i="1"/>
  <c r="O8" i="1"/>
  <c r="O9" i="1"/>
  <c r="O10" i="1"/>
  <c r="O11" i="1"/>
  <c r="O12" i="1"/>
  <c r="O13" i="1"/>
  <c r="O14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3" i="1"/>
  <c r="N4" i="1"/>
  <c r="N5" i="1"/>
  <c r="N6" i="1"/>
  <c r="N7" i="1"/>
  <c r="N8" i="1"/>
  <c r="N9" i="1"/>
  <c r="N10" i="1"/>
  <c r="N11" i="1"/>
  <c r="N2" i="1"/>
  <c r="X33" i="1"/>
  <c r="X34" i="1"/>
  <c r="X35" i="1"/>
  <c r="X36" i="1"/>
  <c r="X3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X2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X2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X2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X2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X2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X30" i="1"/>
  <c r="X31" i="1"/>
  <c r="X18" i="1"/>
  <c r="X19" i="1"/>
  <c r="X20" i="1"/>
  <c r="X21" i="1"/>
  <c r="X22" i="1"/>
  <c r="X23" i="1"/>
  <c r="X13" i="1"/>
  <c r="X14" i="1"/>
  <c r="X15" i="1"/>
  <c r="X16" i="1"/>
  <c r="X9" i="1"/>
  <c r="X10" i="1"/>
  <c r="X11" i="1"/>
  <c r="X3" i="1"/>
  <c r="X2" i="1"/>
  <c r="X4" i="1"/>
  <c r="X5" i="1"/>
  <c r="X6" i="1"/>
  <c r="X7" i="1"/>
</calcChain>
</file>

<file path=xl/comments1.xml><?xml version="1.0" encoding="utf-8"?>
<comments xmlns="http://schemas.openxmlformats.org/spreadsheetml/2006/main">
  <authors>
    <author>Microsoft Office User</author>
  </authors>
  <commentList>
    <comment ref="B1" authorId="0">
      <text>
        <r>
          <rPr>
            <sz val="10"/>
            <color indexed="81"/>
            <rFont val="Calibri"/>
          </rPr>
          <t xml:space="preserve">How often?
- Biweekly
- Monthly
- Half a year
- Yearly
</t>
        </r>
      </text>
    </comment>
    <comment ref="C1" authorId="0">
      <text>
        <r>
          <rPr>
            <b/>
            <sz val="10"/>
            <color indexed="81"/>
            <rFont val="Calibri"/>
          </rPr>
          <t>Why?
- Mobile Phone &amp; Services
- Accessories
- U Verse
- Other Services</t>
        </r>
        <r>
          <rPr>
            <sz val="10"/>
            <color indexed="81"/>
            <rFont val="Calibri"/>
          </rPr>
          <t xml:space="preserve">
</t>
        </r>
      </text>
    </comment>
    <comment ref="D1" authorId="0">
      <text>
        <r>
          <rPr>
            <b/>
            <sz val="10"/>
            <color indexed="81"/>
            <rFont val="Calibri"/>
          </rPr>
          <t>For easier analysis, 3 countries are given:
- India
- US
- Mexico
- Other</t>
        </r>
      </text>
    </comment>
    <comment ref="G1" authorId="0">
      <text>
        <r>
          <rPr>
            <b/>
            <sz val="10"/>
            <color indexed="81"/>
            <rFont val="Calibri"/>
          </rPr>
          <t>Rated on a scale of 5
1 --&gt; Least
2 --&gt; Best</t>
        </r>
      </text>
    </comment>
  </commentList>
</comments>
</file>

<file path=xl/sharedStrings.xml><?xml version="1.0" encoding="utf-8"?>
<sst xmlns="http://schemas.openxmlformats.org/spreadsheetml/2006/main" count="1350" uniqueCount="64">
  <si>
    <t>How often?</t>
  </si>
  <si>
    <t>Why?</t>
  </si>
  <si>
    <t>Nationality</t>
  </si>
  <si>
    <t>China</t>
  </si>
  <si>
    <t>US</t>
  </si>
  <si>
    <t>Other</t>
  </si>
  <si>
    <t>India</t>
  </si>
  <si>
    <t>Mexico</t>
  </si>
  <si>
    <t>Semi Annual</t>
  </si>
  <si>
    <t>Yearly</t>
  </si>
  <si>
    <t>Biweekly</t>
  </si>
  <si>
    <t>Monthly</t>
  </si>
  <si>
    <t>Accessories</t>
  </si>
  <si>
    <t>UVerse</t>
  </si>
  <si>
    <t>Phone Services</t>
  </si>
  <si>
    <t>Others</t>
  </si>
  <si>
    <t>Count of US</t>
  </si>
  <si>
    <t>Count of India</t>
  </si>
  <si>
    <t>Count of Mexico</t>
  </si>
  <si>
    <t>Count of Other</t>
  </si>
  <si>
    <t>Count of China</t>
  </si>
  <si>
    <t>TOTAL COUNT</t>
  </si>
  <si>
    <t>Gender</t>
  </si>
  <si>
    <t>Male</t>
  </si>
  <si>
    <t>Female</t>
  </si>
  <si>
    <t>Count of Male</t>
  </si>
  <si>
    <t>Count of Female</t>
  </si>
  <si>
    <t>ATT Retail Experience</t>
  </si>
  <si>
    <t>City</t>
  </si>
  <si>
    <t>Count of Frisco</t>
  </si>
  <si>
    <t>Count of Plano</t>
  </si>
  <si>
    <t>Count of Richardson</t>
  </si>
  <si>
    <t>Total Count</t>
  </si>
  <si>
    <t>Frisco</t>
  </si>
  <si>
    <t>Plano</t>
  </si>
  <si>
    <t>Richardson</t>
  </si>
  <si>
    <t>Count of 1</t>
  </si>
  <si>
    <t>Count of 2</t>
  </si>
  <si>
    <t>Count of 3</t>
  </si>
  <si>
    <t>Count of 4</t>
  </si>
  <si>
    <t>Count of 5</t>
  </si>
  <si>
    <t>Sr. No.</t>
  </si>
  <si>
    <t>Frisco (Best)</t>
  </si>
  <si>
    <t>Frisco (Worst)</t>
  </si>
  <si>
    <t>Plano (Best)</t>
  </si>
  <si>
    <t>Plano (Worst)</t>
  </si>
  <si>
    <t>Richardson (Best)</t>
  </si>
  <si>
    <t>Richardson (Worst)</t>
  </si>
  <si>
    <t>Count of Frisco Best</t>
  </si>
  <si>
    <t>Count of Frisco Worst</t>
  </si>
  <si>
    <t>Count of Plano Best</t>
  </si>
  <si>
    <t>Count of Plano Worst</t>
  </si>
  <si>
    <t>Count of Richardson Best</t>
  </si>
  <si>
    <t>Count of Richardson Worst</t>
  </si>
  <si>
    <t>Count of Biweekly</t>
  </si>
  <si>
    <t>Count of Monthly</t>
  </si>
  <si>
    <t>Count of Semi Annual</t>
  </si>
  <si>
    <t>Count of Yearly</t>
  </si>
  <si>
    <t>Power Distance</t>
  </si>
  <si>
    <t>Individualism</t>
  </si>
  <si>
    <t>Uncertainty Avoidance</t>
  </si>
  <si>
    <t>Long Term Orientation</t>
  </si>
  <si>
    <t>Indulgence</t>
  </si>
  <si>
    <t>Masculinity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</si>
</sst>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Font="1" applyBorder="1"/>
    <xf numFmtId="0" fontId="0" fillId="0" borderId="0" xfId="0" applyAlignment="1">
      <alignment horizontal="right"/>
    </xf>
    <xf numFmtId="0" fontId="1" fillId="0" borderId="2" xfId="0" applyFont="1" applyBorder="1" applyAlignment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1"/>
  <sheetViews>
    <sheetView tabSelected="1" topLeftCell="H1" zoomScale="89" workbookViewId="0">
      <selection activeCell="V2" sqref="V2:W2"/>
    </sheetView>
  </sheetViews>
  <sheetFormatPr baseColWidth="10" defaultRowHeight="16" x14ac:dyDescent="0.2"/>
  <cols>
    <col min="1" max="1" width="6.5" bestFit="1" customWidth="1"/>
    <col min="2" max="2" width="12.33203125" customWidth="1"/>
    <col min="3" max="4" width="18.33203125" customWidth="1"/>
    <col min="5" max="5" width="8.1640625" bestFit="1" customWidth="1"/>
    <col min="6" max="6" width="10.1640625" bestFit="1" customWidth="1"/>
    <col min="7" max="7" width="18.6640625" bestFit="1" customWidth="1"/>
    <col min="9" max="9" width="12.5" bestFit="1" customWidth="1"/>
    <col min="11" max="11" width="12.33203125" bestFit="1" customWidth="1"/>
    <col min="12" max="12" width="15.33203125" bestFit="1" customWidth="1"/>
    <col min="13" max="13" width="16.83203125" bestFit="1" customWidth="1"/>
    <col min="14" max="14" width="14.1640625" bestFit="1" customWidth="1"/>
    <col min="15" max="15" width="12.33203125" bestFit="1" customWidth="1"/>
    <col min="16" max="16" width="10.83203125" bestFit="1" customWidth="1"/>
    <col min="17" max="18" width="20.1640625" bestFit="1" customWidth="1"/>
    <col min="19" max="19" width="10.5" bestFit="1" customWidth="1"/>
    <col min="20" max="20" width="16.83203125" customWidth="1"/>
    <col min="21" max="21" width="15" customWidth="1"/>
    <col min="22" max="22" width="6.33203125" customWidth="1"/>
    <col min="23" max="23" width="19.33203125" customWidth="1"/>
  </cols>
  <sheetData>
    <row r="1" spans="1:26" x14ac:dyDescent="0.2">
      <c r="A1" s="1" t="s">
        <v>41</v>
      </c>
      <c r="B1" s="1" t="s">
        <v>0</v>
      </c>
      <c r="C1" s="1" t="s">
        <v>1</v>
      </c>
      <c r="D1" s="1" t="s">
        <v>2</v>
      </c>
      <c r="E1" s="1" t="s">
        <v>22</v>
      </c>
      <c r="F1" s="1" t="s">
        <v>28</v>
      </c>
      <c r="G1" s="1" t="s">
        <v>27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58</v>
      </c>
      <c r="O1" s="1" t="s">
        <v>59</v>
      </c>
      <c r="P1" s="1" t="s">
        <v>63</v>
      </c>
      <c r="Q1" s="1" t="s">
        <v>60</v>
      </c>
      <c r="R1" s="1" t="s">
        <v>61</v>
      </c>
      <c r="S1" s="1" t="s">
        <v>62</v>
      </c>
      <c r="T1" s="1"/>
    </row>
    <row r="2" spans="1:26" x14ac:dyDescent="0.2">
      <c r="A2">
        <v>1</v>
      </c>
      <c r="B2" t="s">
        <v>8</v>
      </c>
      <c r="C2" t="s">
        <v>12</v>
      </c>
      <c r="D2" t="s">
        <v>3</v>
      </c>
      <c r="E2" t="s">
        <v>23</v>
      </c>
      <c r="F2" t="s">
        <v>33</v>
      </c>
      <c r="G2">
        <v>1</v>
      </c>
      <c r="H2" t="b">
        <f>AND(F2= "Frisco", G2 &gt;= 3)</f>
        <v>0</v>
      </c>
      <c r="I2" t="b">
        <f>AND(F2= "Frisco", G2 &lt; 3)</f>
        <v>1</v>
      </c>
      <c r="J2" t="b">
        <f>AND(F2= "Plano", G2 &gt;= 3)</f>
        <v>0</v>
      </c>
      <c r="K2" t="b">
        <f>AND(F2= "Plano", G2 &lt; 3)</f>
        <v>0</v>
      </c>
      <c r="L2" t="b">
        <f>AND(F2= "Richardson", G2 &gt;= 3)</f>
        <v>0</v>
      </c>
      <c r="M2" t="b">
        <f>AND(F2= "Richardson", G2 &lt; 3)</f>
        <v>0</v>
      </c>
      <c r="N2" t="str">
        <f>IF(D2="US","40",IF(D2="China","80",IF(D2 = "India","77",IF(D2 = "Mexico", "81","NA"))))</f>
        <v>80</v>
      </c>
      <c r="O2" t="str">
        <f>IF(D2="US","91",IF(D2="China","20",IF(D2 = "India","48",IF(D2 = "Mexico", "30","NA"))))</f>
        <v>20</v>
      </c>
      <c r="P2" t="str">
        <f>IF(D2="US","62",IF(D2="China","66",IF(D2 = "India","56",IF(D2 = "Mexico", "69","NA"))))</f>
        <v>66</v>
      </c>
      <c r="Q2" t="str">
        <f>IF(D2="US","46",IF(D2="China","30",IF(D2 = "India","40",IF(D2 = "Mexico", "82","NA"))))</f>
        <v>30</v>
      </c>
      <c r="R2" t="str">
        <f>IF(D2="US","26",IF(D2="China","87",IF(D2 = "India","51",IF(D2 = "Mexico", "24","NA"))))</f>
        <v>87</v>
      </c>
      <c r="S2" t="str">
        <f>IF(D2="US","68",IF(D2="China","24",IF(D2 = "India","26",IF(D2 = "Mexico", "97","NA"))))</f>
        <v>24</v>
      </c>
      <c r="V2" s="6" t="s">
        <v>16</v>
      </c>
      <c r="W2" s="6"/>
      <c r="X2" s="2">
        <f>COUNTIF(D2:D261,"US")</f>
        <v>66</v>
      </c>
    </row>
    <row r="3" spans="1:26" x14ac:dyDescent="0.2">
      <c r="A3">
        <v>2</v>
      </c>
      <c r="B3" t="s">
        <v>9</v>
      </c>
      <c r="C3" t="s">
        <v>13</v>
      </c>
      <c r="D3" t="s">
        <v>4</v>
      </c>
      <c r="E3" t="s">
        <v>23</v>
      </c>
      <c r="F3" t="s">
        <v>33</v>
      </c>
      <c r="G3">
        <v>3</v>
      </c>
      <c r="H3" t="b">
        <f t="shared" ref="H3:H66" si="0">AND(F3= "Frisco", G3 &gt;= 3)</f>
        <v>1</v>
      </c>
      <c r="I3" t="b">
        <f t="shared" ref="I3:I66" si="1">AND(F3= "Frisco", G3 &lt; 3)</f>
        <v>0</v>
      </c>
      <c r="J3" t="b">
        <f t="shared" ref="J3:J66" si="2">AND(F3= "Plano", G3 &gt;= 3)</f>
        <v>0</v>
      </c>
      <c r="K3" t="b">
        <f t="shared" ref="K3:K66" si="3">AND(F3= "Plano", G3 &lt; 3)</f>
        <v>0</v>
      </c>
      <c r="L3" t="b">
        <f t="shared" ref="L3:L66" si="4">AND(F3= "Richardson", G3 &gt;= 3)</f>
        <v>0</v>
      </c>
      <c r="M3" t="b">
        <f t="shared" ref="M3:M66" si="5">AND(F3= "Richardson", G3 &lt; 3)</f>
        <v>0</v>
      </c>
      <c r="N3" t="str">
        <f t="shared" ref="N3:N66" si="6">IF(D3="US","40",IF(D3="China","80",IF(D3 = "India","77",IF(D3 = "Mexico", "81","NA"))))</f>
        <v>40</v>
      </c>
      <c r="O3" t="str">
        <f t="shared" ref="O3:O66" si="7">IF(D3="US","91",IF(D3="China","20",IF(D3 = "India","48",IF(D3 = "Mexico", "30","NA"))))</f>
        <v>91</v>
      </c>
      <c r="P3" t="str">
        <f>IF(D3="US","62",IF(D3="China","66",IF(D3 = "India","56",IF(D3 = "Mexico", "69","NA"))))</f>
        <v>62</v>
      </c>
      <c r="Q3" t="str">
        <f t="shared" ref="Q3:Q66" si="8">IF(D3="US","46",IF(D3="China","30",IF(D3 = "India","40",IF(D3 = "Mexico", "82","NA"))))</f>
        <v>46</v>
      </c>
      <c r="R3" t="str">
        <f t="shared" ref="R3:R66" si="9">IF(D3="US","26",IF(D3="China","87",IF(D3 = "India","51",IF(D3 = "Mexico", "24","NA"))))</f>
        <v>26</v>
      </c>
      <c r="S3" t="str">
        <f t="shared" ref="S3:S66" si="10">IF(D3="US","68",IF(D3="China","24",IF(D3 = "India","26",IF(D3 = "Mexico", "97","NA"))))</f>
        <v>68</v>
      </c>
      <c r="V3" s="6" t="s">
        <v>17</v>
      </c>
      <c r="W3" s="6"/>
      <c r="X3" s="2">
        <f>COUNTIF(D2:D261,"India")</f>
        <v>46</v>
      </c>
    </row>
    <row r="4" spans="1:26" x14ac:dyDescent="0.2">
      <c r="A4">
        <v>3</v>
      </c>
      <c r="B4" t="s">
        <v>8</v>
      </c>
      <c r="C4" t="s">
        <v>14</v>
      </c>
      <c r="D4" t="s">
        <v>4</v>
      </c>
      <c r="E4" t="s">
        <v>24</v>
      </c>
      <c r="F4" t="s">
        <v>34</v>
      </c>
      <c r="G4">
        <v>4</v>
      </c>
      <c r="H4" t="b">
        <f t="shared" si="0"/>
        <v>0</v>
      </c>
      <c r="I4" t="b">
        <f t="shared" si="1"/>
        <v>0</v>
      </c>
      <c r="J4" t="b">
        <f t="shared" si="2"/>
        <v>1</v>
      </c>
      <c r="K4" t="b">
        <f t="shared" si="3"/>
        <v>0</v>
      </c>
      <c r="L4" t="b">
        <f t="shared" si="4"/>
        <v>0</v>
      </c>
      <c r="M4" t="b">
        <f t="shared" si="5"/>
        <v>0</v>
      </c>
      <c r="N4" t="str">
        <f t="shared" si="6"/>
        <v>40</v>
      </c>
      <c r="O4" t="str">
        <f t="shared" si="7"/>
        <v>91</v>
      </c>
      <c r="P4" t="str">
        <f>IF(D4="US","62",IF(D4="China","66",IF(D4 = "India","56",IF(D4 = "Mexico", "69","NA"))))</f>
        <v>62</v>
      </c>
      <c r="Q4" t="str">
        <f t="shared" si="8"/>
        <v>46</v>
      </c>
      <c r="R4" t="str">
        <f t="shared" si="9"/>
        <v>26</v>
      </c>
      <c r="S4" t="str">
        <f t="shared" si="10"/>
        <v>68</v>
      </c>
      <c r="V4" s="6" t="s">
        <v>18</v>
      </c>
      <c r="W4" s="6"/>
      <c r="X4" s="2">
        <f>COUNTIF(D2:D261,"Mexico")</f>
        <v>58</v>
      </c>
    </row>
    <row r="5" spans="1:26" x14ac:dyDescent="0.2">
      <c r="A5">
        <v>4</v>
      </c>
      <c r="B5" t="s">
        <v>10</v>
      </c>
      <c r="C5" t="s">
        <v>15</v>
      </c>
      <c r="D5" t="s">
        <v>4</v>
      </c>
      <c r="E5" t="s">
        <v>23</v>
      </c>
      <c r="F5" t="s">
        <v>35</v>
      </c>
      <c r="G5">
        <v>1</v>
      </c>
      <c r="H5" t="b">
        <f t="shared" si="0"/>
        <v>0</v>
      </c>
      <c r="I5" t="b">
        <f t="shared" si="1"/>
        <v>0</v>
      </c>
      <c r="J5" t="b">
        <f t="shared" si="2"/>
        <v>0</v>
      </c>
      <c r="K5" t="b">
        <f t="shared" si="3"/>
        <v>0</v>
      </c>
      <c r="L5" t="b">
        <f t="shared" si="4"/>
        <v>0</v>
      </c>
      <c r="M5" t="b">
        <f t="shared" si="5"/>
        <v>1</v>
      </c>
      <c r="N5" t="str">
        <f t="shared" si="6"/>
        <v>40</v>
      </c>
      <c r="O5" t="str">
        <f t="shared" si="7"/>
        <v>91</v>
      </c>
      <c r="P5" t="str">
        <f>IF(D5="US","62",IF(D5="China","66",IF(D5 = "India","56",IF(D5 = "Mexico", "69","NA"))))</f>
        <v>62</v>
      </c>
      <c r="Q5" t="str">
        <f t="shared" si="8"/>
        <v>46</v>
      </c>
      <c r="R5" t="str">
        <f t="shared" si="9"/>
        <v>26</v>
      </c>
      <c r="S5" t="str">
        <f t="shared" si="10"/>
        <v>68</v>
      </c>
      <c r="V5" s="6" t="s">
        <v>19</v>
      </c>
      <c r="W5" s="6"/>
      <c r="X5" s="2">
        <f>COUNTIF(D2:D261,"Other")</f>
        <v>45</v>
      </c>
    </row>
    <row r="6" spans="1:26" x14ac:dyDescent="0.2">
      <c r="A6">
        <v>5</v>
      </c>
      <c r="B6" t="s">
        <v>11</v>
      </c>
      <c r="C6" t="s">
        <v>15</v>
      </c>
      <c r="D6" t="s">
        <v>6</v>
      </c>
      <c r="E6" t="s">
        <v>24</v>
      </c>
      <c r="F6" t="s">
        <v>33</v>
      </c>
      <c r="G6">
        <v>3</v>
      </c>
      <c r="H6" t="b">
        <f t="shared" si="0"/>
        <v>1</v>
      </c>
      <c r="I6" t="b">
        <f t="shared" si="1"/>
        <v>0</v>
      </c>
      <c r="J6" t="b">
        <f t="shared" si="2"/>
        <v>0</v>
      </c>
      <c r="K6" t="b">
        <f t="shared" si="3"/>
        <v>0</v>
      </c>
      <c r="L6" t="b">
        <f t="shared" si="4"/>
        <v>0</v>
      </c>
      <c r="M6" t="b">
        <f t="shared" si="5"/>
        <v>0</v>
      </c>
      <c r="N6" t="str">
        <f t="shared" si="6"/>
        <v>77</v>
      </c>
      <c r="O6" t="str">
        <f t="shared" si="7"/>
        <v>48</v>
      </c>
      <c r="P6" t="str">
        <f>IF(D6="US","62",IF(D6="China","66",IF(D6 = "India","56",IF(D6 = "Mexico", "69","NA"))))</f>
        <v>56</v>
      </c>
      <c r="Q6" t="str">
        <f t="shared" si="8"/>
        <v>40</v>
      </c>
      <c r="R6" t="str">
        <f t="shared" si="9"/>
        <v>51</v>
      </c>
      <c r="S6" t="str">
        <f t="shared" si="10"/>
        <v>26</v>
      </c>
      <c r="V6" s="6" t="s">
        <v>20</v>
      </c>
      <c r="W6" s="6"/>
      <c r="X6" s="2">
        <f>COUNTIF(D2:D261,"China")</f>
        <v>45</v>
      </c>
    </row>
    <row r="7" spans="1:26" x14ac:dyDescent="0.2">
      <c r="A7">
        <v>6</v>
      </c>
      <c r="B7" t="s">
        <v>10</v>
      </c>
      <c r="C7" t="s">
        <v>13</v>
      </c>
      <c r="D7" t="s">
        <v>4</v>
      </c>
      <c r="E7" t="s">
        <v>24</v>
      </c>
      <c r="F7" t="s">
        <v>34</v>
      </c>
      <c r="G7">
        <v>5</v>
      </c>
      <c r="H7" t="b">
        <f t="shared" si="0"/>
        <v>0</v>
      </c>
      <c r="I7" t="b">
        <f t="shared" si="1"/>
        <v>0</v>
      </c>
      <c r="J7" t="b">
        <f t="shared" si="2"/>
        <v>1</v>
      </c>
      <c r="K7" t="b">
        <f t="shared" si="3"/>
        <v>0</v>
      </c>
      <c r="L7" t="b">
        <f t="shared" si="4"/>
        <v>0</v>
      </c>
      <c r="M7" t="b">
        <f t="shared" si="5"/>
        <v>0</v>
      </c>
      <c r="N7" t="str">
        <f t="shared" si="6"/>
        <v>40</v>
      </c>
      <c r="O7" t="str">
        <f t="shared" si="7"/>
        <v>91</v>
      </c>
      <c r="P7" t="str">
        <f>IF(D7="US","62",IF(D7="China","66",IF(D7 = "India","56",IF(D7 = "Mexico", "69","NA"))))</f>
        <v>62</v>
      </c>
      <c r="Q7" t="str">
        <f t="shared" si="8"/>
        <v>46</v>
      </c>
      <c r="R7" t="str">
        <f t="shared" si="9"/>
        <v>26</v>
      </c>
      <c r="S7" t="str">
        <f t="shared" si="10"/>
        <v>68</v>
      </c>
      <c r="V7" s="6" t="s">
        <v>21</v>
      </c>
      <c r="W7" s="6"/>
      <c r="X7" s="2">
        <f>SUM(X2:X6)</f>
        <v>260</v>
      </c>
      <c r="Z7" t="str">
        <f ca="1">CHOOSE(RANDBETWEEN(1,2), "Male", "Female")</f>
        <v>Male</v>
      </c>
    </row>
    <row r="8" spans="1:26" x14ac:dyDescent="0.2">
      <c r="A8">
        <v>7</v>
      </c>
      <c r="B8" t="s">
        <v>11</v>
      </c>
      <c r="C8" t="s">
        <v>12</v>
      </c>
      <c r="D8" t="s">
        <v>3</v>
      </c>
      <c r="E8" t="s">
        <v>23</v>
      </c>
      <c r="F8" t="s">
        <v>35</v>
      </c>
      <c r="G8">
        <v>3</v>
      </c>
      <c r="H8" t="b">
        <f t="shared" si="0"/>
        <v>0</v>
      </c>
      <c r="I8" t="b">
        <f t="shared" si="1"/>
        <v>0</v>
      </c>
      <c r="J8" t="b">
        <f t="shared" si="2"/>
        <v>0</v>
      </c>
      <c r="K8" t="b">
        <f t="shared" si="3"/>
        <v>0</v>
      </c>
      <c r="L8" t="b">
        <f t="shared" si="4"/>
        <v>1</v>
      </c>
      <c r="M8" t="b">
        <f t="shared" si="5"/>
        <v>0</v>
      </c>
      <c r="N8" t="str">
        <f t="shared" si="6"/>
        <v>80</v>
      </c>
      <c r="O8" t="str">
        <f t="shared" si="7"/>
        <v>20</v>
      </c>
      <c r="P8" t="str">
        <f>IF(D8="US","62",IF(D8="China","66",IF(D8 = "India","56",IF(D8 = "Mexico", "69","NA"))))</f>
        <v>66</v>
      </c>
      <c r="Q8" t="str">
        <f t="shared" si="8"/>
        <v>30</v>
      </c>
      <c r="R8" t="str">
        <f t="shared" si="9"/>
        <v>87</v>
      </c>
      <c r="S8" t="str">
        <f t="shared" si="10"/>
        <v>24</v>
      </c>
    </row>
    <row r="9" spans="1:26" x14ac:dyDescent="0.2">
      <c r="A9">
        <v>8</v>
      </c>
      <c r="B9" t="s">
        <v>11</v>
      </c>
      <c r="C9" t="s">
        <v>12</v>
      </c>
      <c r="D9" t="s">
        <v>5</v>
      </c>
      <c r="E9" t="s">
        <v>23</v>
      </c>
      <c r="F9" t="s">
        <v>33</v>
      </c>
      <c r="G9">
        <v>2</v>
      </c>
      <c r="H9" t="b">
        <f t="shared" si="0"/>
        <v>0</v>
      </c>
      <c r="I9" t="b">
        <f t="shared" si="1"/>
        <v>1</v>
      </c>
      <c r="J9" t="b">
        <f t="shared" si="2"/>
        <v>0</v>
      </c>
      <c r="K9" t="b">
        <f t="shared" si="3"/>
        <v>0</v>
      </c>
      <c r="L9" t="b">
        <f t="shared" si="4"/>
        <v>0</v>
      </c>
      <c r="M9" t="b">
        <f t="shared" si="5"/>
        <v>0</v>
      </c>
      <c r="N9" t="str">
        <f t="shared" si="6"/>
        <v>NA</v>
      </c>
      <c r="O9" t="str">
        <f t="shared" si="7"/>
        <v>NA</v>
      </c>
      <c r="P9" t="str">
        <f>IF(D9="US","62",IF(D9="China","66",IF(D9 = "India","56",IF(D9 = "Mexico", "69","NA"))))</f>
        <v>NA</v>
      </c>
      <c r="Q9" t="str">
        <f>IF(D9="US","46",IF(D9="China","30",IF(D9 = "India","40",IF(D9 = "Mexico", "82","NA"))))</f>
        <v>NA</v>
      </c>
      <c r="R9" t="str">
        <f t="shared" si="9"/>
        <v>NA</v>
      </c>
      <c r="S9" t="str">
        <f t="shared" si="10"/>
        <v>NA</v>
      </c>
      <c r="V9" s="6" t="s">
        <v>25</v>
      </c>
      <c r="W9" s="6"/>
      <c r="X9" s="2">
        <f>COUNTIF(E2:E261,"Male")</f>
        <v>157</v>
      </c>
    </row>
    <row r="10" spans="1:26" x14ac:dyDescent="0.2">
      <c r="A10">
        <v>9</v>
      </c>
      <c r="B10" t="s">
        <v>10</v>
      </c>
      <c r="C10" t="s">
        <v>15</v>
      </c>
      <c r="D10" t="s">
        <v>5</v>
      </c>
      <c r="E10" t="s">
        <v>23</v>
      </c>
      <c r="F10" t="s">
        <v>33</v>
      </c>
      <c r="G10">
        <v>5</v>
      </c>
      <c r="H10" t="b">
        <f t="shared" si="0"/>
        <v>1</v>
      </c>
      <c r="I10" t="b">
        <f t="shared" si="1"/>
        <v>0</v>
      </c>
      <c r="J10" t="b">
        <f t="shared" si="2"/>
        <v>0</v>
      </c>
      <c r="K10" t="b">
        <f t="shared" si="3"/>
        <v>0</v>
      </c>
      <c r="L10" t="b">
        <f t="shared" si="4"/>
        <v>0</v>
      </c>
      <c r="M10" t="b">
        <f t="shared" si="5"/>
        <v>0</v>
      </c>
      <c r="N10" t="str">
        <f t="shared" si="6"/>
        <v>NA</v>
      </c>
      <c r="O10" t="str">
        <f t="shared" si="7"/>
        <v>NA</v>
      </c>
      <c r="P10" t="str">
        <f>IF(D10="US","62",IF(D10="China","66",IF(D10 = "India","56",IF(D10 = "Mexico", "69","NA"))))</f>
        <v>NA</v>
      </c>
      <c r="Q10" t="str">
        <f t="shared" si="8"/>
        <v>NA</v>
      </c>
      <c r="R10" t="str">
        <f t="shared" si="9"/>
        <v>NA</v>
      </c>
      <c r="S10" t="str">
        <f t="shared" si="10"/>
        <v>NA</v>
      </c>
      <c r="V10" s="6" t="s">
        <v>26</v>
      </c>
      <c r="W10" s="6"/>
      <c r="X10" s="2">
        <f>COUNTIF(E2:E261,"Female")</f>
        <v>103</v>
      </c>
    </row>
    <row r="11" spans="1:26" x14ac:dyDescent="0.2">
      <c r="A11">
        <v>10</v>
      </c>
      <c r="B11" t="s">
        <v>8</v>
      </c>
      <c r="C11" t="s">
        <v>13</v>
      </c>
      <c r="D11" t="s">
        <v>6</v>
      </c>
      <c r="E11" t="s">
        <v>23</v>
      </c>
      <c r="F11" t="s">
        <v>33</v>
      </c>
      <c r="G11">
        <v>5</v>
      </c>
      <c r="H11" t="b">
        <f t="shared" si="0"/>
        <v>1</v>
      </c>
      <c r="I11" t="b">
        <f t="shared" si="1"/>
        <v>0</v>
      </c>
      <c r="J11" t="b">
        <f t="shared" si="2"/>
        <v>0</v>
      </c>
      <c r="K11" t="b">
        <f t="shared" si="3"/>
        <v>0</v>
      </c>
      <c r="L11" t="b">
        <f t="shared" si="4"/>
        <v>0</v>
      </c>
      <c r="M11" t="b">
        <f t="shared" si="5"/>
        <v>0</v>
      </c>
      <c r="N11" t="str">
        <f t="shared" si="6"/>
        <v>77</v>
      </c>
      <c r="O11" t="str">
        <f t="shared" si="7"/>
        <v>48</v>
      </c>
      <c r="P11" t="str">
        <f>IF(D11="US","62",IF(D11="China","66",IF(D11 = "India","56",IF(D11 = "Mexico", "69","NA"))))</f>
        <v>56</v>
      </c>
      <c r="Q11" t="str">
        <f t="shared" si="8"/>
        <v>40</v>
      </c>
      <c r="R11" t="str">
        <f t="shared" si="9"/>
        <v>51</v>
      </c>
      <c r="S11" t="str">
        <f t="shared" si="10"/>
        <v>26</v>
      </c>
      <c r="V11" s="6" t="s">
        <v>21</v>
      </c>
      <c r="W11" s="6"/>
      <c r="X11" s="2">
        <f>SUM(X9:X10)</f>
        <v>260</v>
      </c>
    </row>
    <row r="12" spans="1:26" x14ac:dyDescent="0.2">
      <c r="A12">
        <v>11</v>
      </c>
      <c r="B12" t="s">
        <v>9</v>
      </c>
      <c r="C12" t="s">
        <v>12</v>
      </c>
      <c r="D12" t="s">
        <v>5</v>
      </c>
      <c r="E12" t="s">
        <v>23</v>
      </c>
      <c r="F12" t="s">
        <v>35</v>
      </c>
      <c r="G12">
        <v>1</v>
      </c>
      <c r="H12" t="b">
        <f t="shared" si="0"/>
        <v>0</v>
      </c>
      <c r="I12" t="b">
        <f t="shared" si="1"/>
        <v>0</v>
      </c>
      <c r="J12" t="b">
        <f t="shared" si="2"/>
        <v>0</v>
      </c>
      <c r="K12" t="b">
        <f t="shared" si="3"/>
        <v>0</v>
      </c>
      <c r="L12" t="b">
        <f t="shared" si="4"/>
        <v>0</v>
      </c>
      <c r="M12" t="b">
        <f t="shared" si="5"/>
        <v>1</v>
      </c>
      <c r="N12" t="str">
        <f t="shared" si="6"/>
        <v>NA</v>
      </c>
      <c r="O12" t="str">
        <f t="shared" si="7"/>
        <v>NA</v>
      </c>
      <c r="P12" t="str">
        <f>IF(D12="US","62",IF(D12="China","66",IF(D12 = "India","56",IF(D12 = "Mexico", "69","NA"))))</f>
        <v>NA</v>
      </c>
      <c r="Q12" t="str">
        <f t="shared" si="8"/>
        <v>NA</v>
      </c>
      <c r="R12" t="str">
        <f t="shared" si="9"/>
        <v>NA</v>
      </c>
      <c r="S12" t="str">
        <f t="shared" si="10"/>
        <v>NA</v>
      </c>
    </row>
    <row r="13" spans="1:26" x14ac:dyDescent="0.2">
      <c r="A13">
        <v>12</v>
      </c>
      <c r="B13" t="s">
        <v>9</v>
      </c>
      <c r="C13" t="s">
        <v>13</v>
      </c>
      <c r="D13" t="s">
        <v>3</v>
      </c>
      <c r="E13" t="s">
        <v>24</v>
      </c>
      <c r="F13" t="s">
        <v>35</v>
      </c>
      <c r="G13">
        <v>2</v>
      </c>
      <c r="H13" t="b">
        <f t="shared" si="0"/>
        <v>0</v>
      </c>
      <c r="I13" t="b">
        <f t="shared" si="1"/>
        <v>0</v>
      </c>
      <c r="J13" t="b">
        <f t="shared" si="2"/>
        <v>0</v>
      </c>
      <c r="K13" t="b">
        <f t="shared" si="3"/>
        <v>0</v>
      </c>
      <c r="L13" t="b">
        <f t="shared" si="4"/>
        <v>0</v>
      </c>
      <c r="M13" t="b">
        <f t="shared" si="5"/>
        <v>1</v>
      </c>
      <c r="N13" t="str">
        <f t="shared" si="6"/>
        <v>80</v>
      </c>
      <c r="O13" t="str">
        <f t="shared" si="7"/>
        <v>20</v>
      </c>
      <c r="P13" t="str">
        <f>IF(D13="US","62",IF(D13="China","66",IF(D13 = "India","56",IF(D13 = "Mexico", "69","NA"))))</f>
        <v>66</v>
      </c>
      <c r="Q13" t="str">
        <f t="shared" si="8"/>
        <v>30</v>
      </c>
      <c r="R13" t="str">
        <f t="shared" si="9"/>
        <v>87</v>
      </c>
      <c r="S13" t="str">
        <f t="shared" si="10"/>
        <v>24</v>
      </c>
      <c r="V13" s="6" t="s">
        <v>29</v>
      </c>
      <c r="W13" s="6"/>
      <c r="X13" s="3">
        <f>COUNTIF(F2:F261,"Frisco")</f>
        <v>91</v>
      </c>
    </row>
    <row r="14" spans="1:26" x14ac:dyDescent="0.2">
      <c r="A14">
        <v>13</v>
      </c>
      <c r="B14" t="s">
        <v>11</v>
      </c>
      <c r="C14" t="s">
        <v>13</v>
      </c>
      <c r="D14" t="s">
        <v>7</v>
      </c>
      <c r="E14" t="s">
        <v>23</v>
      </c>
      <c r="F14" t="s">
        <v>35</v>
      </c>
      <c r="G14">
        <v>5</v>
      </c>
      <c r="H14" t="b">
        <f t="shared" si="0"/>
        <v>0</v>
      </c>
      <c r="I14" t="b">
        <f t="shared" si="1"/>
        <v>0</v>
      </c>
      <c r="J14" t="b">
        <f t="shared" si="2"/>
        <v>0</v>
      </c>
      <c r="K14" t="b">
        <f t="shared" si="3"/>
        <v>0</v>
      </c>
      <c r="L14" t="b">
        <f t="shared" si="4"/>
        <v>1</v>
      </c>
      <c r="M14" t="b">
        <f t="shared" si="5"/>
        <v>0</v>
      </c>
      <c r="N14" t="str">
        <f t="shared" si="6"/>
        <v>81</v>
      </c>
      <c r="O14" t="str">
        <f t="shared" si="7"/>
        <v>30</v>
      </c>
      <c r="P14" t="str">
        <f>IF(D14="US","62",IF(D14="China","66",IF(D14 = "India","56",IF(D14 = "Mexico", "69","NA"))))</f>
        <v>69</v>
      </c>
      <c r="Q14" t="str">
        <f t="shared" si="8"/>
        <v>82</v>
      </c>
      <c r="R14" t="str">
        <f t="shared" si="9"/>
        <v>24</v>
      </c>
      <c r="S14" t="str">
        <f t="shared" si="10"/>
        <v>97</v>
      </c>
      <c r="V14" s="6" t="s">
        <v>30</v>
      </c>
      <c r="W14" s="6"/>
      <c r="X14" s="3">
        <f>COUNTIF(F2:F261,"Plano")</f>
        <v>71</v>
      </c>
    </row>
    <row r="15" spans="1:26" x14ac:dyDescent="0.2">
      <c r="A15">
        <v>14</v>
      </c>
      <c r="B15" t="s">
        <v>11</v>
      </c>
      <c r="C15" t="s">
        <v>13</v>
      </c>
      <c r="D15" t="s">
        <v>5</v>
      </c>
      <c r="E15" t="s">
        <v>23</v>
      </c>
      <c r="F15" t="s">
        <v>33</v>
      </c>
      <c r="G15">
        <v>1</v>
      </c>
      <c r="H15" t="b">
        <f t="shared" si="0"/>
        <v>0</v>
      </c>
      <c r="I15" t="b">
        <f t="shared" si="1"/>
        <v>1</v>
      </c>
      <c r="J15" t="b">
        <f t="shared" si="2"/>
        <v>0</v>
      </c>
      <c r="K15" t="b">
        <f t="shared" si="3"/>
        <v>0</v>
      </c>
      <c r="L15" t="b">
        <f t="shared" si="4"/>
        <v>0</v>
      </c>
      <c r="M15" t="b">
        <f t="shared" si="5"/>
        <v>0</v>
      </c>
      <c r="N15" t="str">
        <f t="shared" si="6"/>
        <v>NA</v>
      </c>
      <c r="O15" t="str">
        <f t="shared" si="7"/>
        <v>NA</v>
      </c>
      <c r="P15" t="str">
        <f>IF(D15="US","62",IF(D15="China","66",IF(D15 = "India","56",IF(D15 = "Mexico", "69","NA"))))</f>
        <v>NA</v>
      </c>
      <c r="Q15" t="str">
        <f t="shared" si="8"/>
        <v>NA</v>
      </c>
      <c r="R15" t="str">
        <f t="shared" si="9"/>
        <v>NA</v>
      </c>
      <c r="S15" t="str">
        <f t="shared" si="10"/>
        <v>NA</v>
      </c>
      <c r="V15" s="6" t="s">
        <v>31</v>
      </c>
      <c r="W15" s="6"/>
      <c r="X15" s="3">
        <f>COUNTIF(F2:F261,"Richardson")</f>
        <v>98</v>
      </c>
    </row>
    <row r="16" spans="1:26" x14ac:dyDescent="0.2">
      <c r="A16">
        <v>15</v>
      </c>
      <c r="B16" t="s">
        <v>9</v>
      </c>
      <c r="C16" t="s">
        <v>12</v>
      </c>
      <c r="D16" t="s">
        <v>5</v>
      </c>
      <c r="E16" t="s">
        <v>23</v>
      </c>
      <c r="F16" t="s">
        <v>35</v>
      </c>
      <c r="G16">
        <v>2</v>
      </c>
      <c r="H16" t="b">
        <f t="shared" si="0"/>
        <v>0</v>
      </c>
      <c r="I16" t="b">
        <f t="shared" si="1"/>
        <v>0</v>
      </c>
      <c r="J16" t="b">
        <f t="shared" si="2"/>
        <v>0</v>
      </c>
      <c r="K16" t="b">
        <f t="shared" si="3"/>
        <v>0</v>
      </c>
      <c r="L16" t="b">
        <f t="shared" si="4"/>
        <v>0</v>
      </c>
      <c r="M16" t="b">
        <f t="shared" si="5"/>
        <v>1</v>
      </c>
      <c r="N16" t="str">
        <f t="shared" si="6"/>
        <v>NA</v>
      </c>
      <c r="O16" t="str">
        <f t="shared" si="7"/>
        <v>NA</v>
      </c>
      <c r="P16" t="str">
        <f>IF(D16="US","62",IF(D16="China","66",IF(D16 = "India","56",IF(D16 = "Mexico", "69","NA"))))</f>
        <v>NA</v>
      </c>
      <c r="Q16" t="str">
        <f t="shared" si="8"/>
        <v>NA</v>
      </c>
      <c r="R16" t="str">
        <f t="shared" si="9"/>
        <v>NA</v>
      </c>
      <c r="S16" t="str">
        <f t="shared" si="10"/>
        <v>NA</v>
      </c>
      <c r="V16" s="6" t="s">
        <v>32</v>
      </c>
      <c r="W16" s="6"/>
      <c r="X16" s="2">
        <f>SUM(X13:X15)</f>
        <v>260</v>
      </c>
    </row>
    <row r="17" spans="1:24" x14ac:dyDescent="0.2">
      <c r="A17">
        <v>16</v>
      </c>
      <c r="B17" t="s">
        <v>10</v>
      </c>
      <c r="C17" t="s">
        <v>14</v>
      </c>
      <c r="D17" t="s">
        <v>7</v>
      </c>
      <c r="E17" t="s">
        <v>23</v>
      </c>
      <c r="F17" t="s">
        <v>34</v>
      </c>
      <c r="G17">
        <v>5</v>
      </c>
      <c r="H17" t="b">
        <f t="shared" si="0"/>
        <v>0</v>
      </c>
      <c r="I17" t="b">
        <f t="shared" si="1"/>
        <v>0</v>
      </c>
      <c r="J17" t="b">
        <f t="shared" si="2"/>
        <v>1</v>
      </c>
      <c r="K17" t="b">
        <f t="shared" si="3"/>
        <v>0</v>
      </c>
      <c r="L17" t="b">
        <f t="shared" si="4"/>
        <v>0</v>
      </c>
      <c r="M17" t="b">
        <f t="shared" si="5"/>
        <v>0</v>
      </c>
      <c r="N17" t="str">
        <f t="shared" si="6"/>
        <v>81</v>
      </c>
      <c r="O17" t="str">
        <f t="shared" si="7"/>
        <v>30</v>
      </c>
      <c r="P17" t="str">
        <f>IF(D17="US","62",IF(D17="China","66",IF(D17 = "India","56",IF(D17 = "Mexico", "69","NA"))))</f>
        <v>69</v>
      </c>
      <c r="Q17" t="str">
        <f t="shared" si="8"/>
        <v>82</v>
      </c>
      <c r="R17" t="str">
        <f t="shared" si="9"/>
        <v>24</v>
      </c>
      <c r="S17" t="str">
        <f t="shared" si="10"/>
        <v>97</v>
      </c>
      <c r="V17" s="4"/>
      <c r="W17" s="4"/>
    </row>
    <row r="18" spans="1:24" x14ac:dyDescent="0.2">
      <c r="A18">
        <v>17</v>
      </c>
      <c r="B18" t="s">
        <v>10</v>
      </c>
      <c r="C18" t="s">
        <v>15</v>
      </c>
      <c r="D18" t="s">
        <v>5</v>
      </c>
      <c r="E18" t="s">
        <v>23</v>
      </c>
      <c r="F18" t="s">
        <v>34</v>
      </c>
      <c r="G18">
        <v>3</v>
      </c>
      <c r="H18" t="b">
        <f t="shared" si="0"/>
        <v>0</v>
      </c>
      <c r="I18" t="b">
        <f t="shared" si="1"/>
        <v>0</v>
      </c>
      <c r="J18" t="b">
        <f t="shared" si="2"/>
        <v>1</v>
      </c>
      <c r="K18" t="b">
        <f t="shared" si="3"/>
        <v>0</v>
      </c>
      <c r="L18" t="b">
        <f t="shared" si="4"/>
        <v>0</v>
      </c>
      <c r="M18" t="b">
        <f t="shared" si="5"/>
        <v>0</v>
      </c>
      <c r="N18" t="str">
        <f t="shared" si="6"/>
        <v>NA</v>
      </c>
      <c r="O18" t="str">
        <f t="shared" si="7"/>
        <v>NA</v>
      </c>
      <c r="P18" t="str">
        <f>IF(D18="US","62",IF(D18="China","66",IF(D18 = "India","56",IF(D18 = "Mexico", "69","NA"))))</f>
        <v>NA</v>
      </c>
      <c r="Q18" t="str">
        <f t="shared" si="8"/>
        <v>NA</v>
      </c>
      <c r="R18" t="str">
        <f t="shared" si="9"/>
        <v>NA</v>
      </c>
      <c r="S18" t="str">
        <f t="shared" si="10"/>
        <v>NA</v>
      </c>
      <c r="V18" s="6" t="s">
        <v>36</v>
      </c>
      <c r="W18" s="6"/>
      <c r="X18" s="2">
        <f>COUNTIF(G2:G261,1)</f>
        <v>45</v>
      </c>
    </row>
    <row r="19" spans="1:24" x14ac:dyDescent="0.2">
      <c r="A19">
        <v>18</v>
      </c>
      <c r="B19" t="s">
        <v>11</v>
      </c>
      <c r="C19" t="s">
        <v>15</v>
      </c>
      <c r="D19" t="s">
        <v>6</v>
      </c>
      <c r="E19" t="s">
        <v>24</v>
      </c>
      <c r="F19" t="s">
        <v>34</v>
      </c>
      <c r="G19">
        <v>4</v>
      </c>
      <c r="H19" t="b">
        <f t="shared" si="0"/>
        <v>0</v>
      </c>
      <c r="I19" t="b">
        <f t="shared" si="1"/>
        <v>0</v>
      </c>
      <c r="J19" t="b">
        <f t="shared" si="2"/>
        <v>1</v>
      </c>
      <c r="K19" t="b">
        <f t="shared" si="3"/>
        <v>0</v>
      </c>
      <c r="L19" t="b">
        <f t="shared" si="4"/>
        <v>0</v>
      </c>
      <c r="M19" t="b">
        <f t="shared" si="5"/>
        <v>0</v>
      </c>
      <c r="N19" t="str">
        <f t="shared" si="6"/>
        <v>77</v>
      </c>
      <c r="O19" t="str">
        <f t="shared" si="7"/>
        <v>48</v>
      </c>
      <c r="P19" t="str">
        <f>IF(D19="US","62",IF(D19="China","66",IF(D19 = "India","56",IF(D19 = "Mexico", "69","NA"))))</f>
        <v>56</v>
      </c>
      <c r="Q19" t="str">
        <f t="shared" si="8"/>
        <v>40</v>
      </c>
      <c r="R19" t="str">
        <f t="shared" si="9"/>
        <v>51</v>
      </c>
      <c r="S19" t="str">
        <f t="shared" si="10"/>
        <v>26</v>
      </c>
      <c r="V19" s="6" t="s">
        <v>37</v>
      </c>
      <c r="W19" s="6"/>
      <c r="X19" s="2">
        <f>COUNTIF(G2:G261,2)</f>
        <v>61</v>
      </c>
    </row>
    <row r="20" spans="1:24" x14ac:dyDescent="0.2">
      <c r="A20">
        <v>19</v>
      </c>
      <c r="B20" t="s">
        <v>11</v>
      </c>
      <c r="C20" t="s">
        <v>15</v>
      </c>
      <c r="D20" t="s">
        <v>4</v>
      </c>
      <c r="E20" t="s">
        <v>23</v>
      </c>
      <c r="F20" t="s">
        <v>34</v>
      </c>
      <c r="G20">
        <v>3</v>
      </c>
      <c r="H20" t="b">
        <f t="shared" si="0"/>
        <v>0</v>
      </c>
      <c r="I20" t="b">
        <f t="shared" si="1"/>
        <v>0</v>
      </c>
      <c r="J20" t="b">
        <f t="shared" si="2"/>
        <v>1</v>
      </c>
      <c r="K20" t="b">
        <f t="shared" si="3"/>
        <v>0</v>
      </c>
      <c r="L20" t="b">
        <f t="shared" si="4"/>
        <v>0</v>
      </c>
      <c r="M20" t="b">
        <f t="shared" si="5"/>
        <v>0</v>
      </c>
      <c r="N20" t="str">
        <f t="shared" si="6"/>
        <v>40</v>
      </c>
      <c r="O20" t="str">
        <f t="shared" si="7"/>
        <v>91</v>
      </c>
      <c r="P20" t="str">
        <f>IF(D20="US","62",IF(D20="China","66",IF(D20 = "India","56",IF(D20 = "Mexico", "69","NA"))))</f>
        <v>62</v>
      </c>
      <c r="Q20" t="str">
        <f t="shared" si="8"/>
        <v>46</v>
      </c>
      <c r="R20" t="str">
        <f t="shared" si="9"/>
        <v>26</v>
      </c>
      <c r="S20" t="str">
        <f t="shared" si="10"/>
        <v>68</v>
      </c>
      <c r="V20" s="6" t="s">
        <v>38</v>
      </c>
      <c r="W20" s="6"/>
      <c r="X20" s="2">
        <f>COUNTIF(G2:G261,3)</f>
        <v>52</v>
      </c>
    </row>
    <row r="21" spans="1:24" x14ac:dyDescent="0.2">
      <c r="A21">
        <v>20</v>
      </c>
      <c r="B21" t="s">
        <v>8</v>
      </c>
      <c r="C21" t="s">
        <v>13</v>
      </c>
      <c r="D21" t="s">
        <v>6</v>
      </c>
      <c r="E21" t="s">
        <v>24</v>
      </c>
      <c r="F21" t="s">
        <v>33</v>
      </c>
      <c r="G21">
        <v>3</v>
      </c>
      <c r="H21" t="b">
        <f t="shared" si="0"/>
        <v>1</v>
      </c>
      <c r="I21" t="b">
        <f t="shared" si="1"/>
        <v>0</v>
      </c>
      <c r="J21" t="b">
        <f t="shared" si="2"/>
        <v>0</v>
      </c>
      <c r="K21" t="b">
        <f t="shared" si="3"/>
        <v>0</v>
      </c>
      <c r="L21" t="b">
        <f t="shared" si="4"/>
        <v>0</v>
      </c>
      <c r="M21" t="b">
        <f t="shared" si="5"/>
        <v>0</v>
      </c>
      <c r="N21" t="str">
        <f t="shared" si="6"/>
        <v>77</v>
      </c>
      <c r="O21" t="str">
        <f t="shared" si="7"/>
        <v>48</v>
      </c>
      <c r="P21" t="str">
        <f>IF(D21="US","62",IF(D21="China","66",IF(D21 = "India","56",IF(D21 = "Mexico", "69","NA"))))</f>
        <v>56</v>
      </c>
      <c r="Q21" t="str">
        <f t="shared" si="8"/>
        <v>40</v>
      </c>
      <c r="R21" t="str">
        <f t="shared" si="9"/>
        <v>51</v>
      </c>
      <c r="S21" t="str">
        <f t="shared" si="10"/>
        <v>26</v>
      </c>
      <c r="V21" s="6" t="s">
        <v>39</v>
      </c>
      <c r="W21" s="6"/>
      <c r="X21" s="2">
        <f>COUNTIF(G2:G261,4)</f>
        <v>49</v>
      </c>
    </row>
    <row r="22" spans="1:24" x14ac:dyDescent="0.2">
      <c r="A22">
        <v>21</v>
      </c>
      <c r="B22" t="s">
        <v>8</v>
      </c>
      <c r="C22" t="s">
        <v>15</v>
      </c>
      <c r="D22" t="s">
        <v>7</v>
      </c>
      <c r="E22" t="s">
        <v>23</v>
      </c>
      <c r="F22" t="s">
        <v>35</v>
      </c>
      <c r="G22">
        <v>5</v>
      </c>
      <c r="H22" t="b">
        <f t="shared" si="0"/>
        <v>0</v>
      </c>
      <c r="I22" t="b">
        <f t="shared" si="1"/>
        <v>0</v>
      </c>
      <c r="J22" t="b">
        <f t="shared" si="2"/>
        <v>0</v>
      </c>
      <c r="K22" t="b">
        <f t="shared" si="3"/>
        <v>0</v>
      </c>
      <c r="L22" t="b">
        <f t="shared" si="4"/>
        <v>1</v>
      </c>
      <c r="M22" t="b">
        <f t="shared" si="5"/>
        <v>0</v>
      </c>
      <c r="N22" t="str">
        <f t="shared" si="6"/>
        <v>81</v>
      </c>
      <c r="O22" t="str">
        <f t="shared" si="7"/>
        <v>30</v>
      </c>
      <c r="P22" t="str">
        <f>IF(D22="US","62",IF(D22="China","66",IF(D22 = "India","56",IF(D22 = "Mexico", "69","NA"))))</f>
        <v>69</v>
      </c>
      <c r="Q22" t="str">
        <f t="shared" si="8"/>
        <v>82</v>
      </c>
      <c r="R22" t="str">
        <f t="shared" si="9"/>
        <v>24</v>
      </c>
      <c r="S22" t="str">
        <f t="shared" si="10"/>
        <v>97</v>
      </c>
      <c r="V22" s="6" t="s">
        <v>40</v>
      </c>
      <c r="W22" s="6"/>
      <c r="X22" s="2">
        <f>COUNTIF(G2:G261,5)</f>
        <v>53</v>
      </c>
    </row>
    <row r="23" spans="1:24" x14ac:dyDescent="0.2">
      <c r="A23">
        <v>22</v>
      </c>
      <c r="B23" t="s">
        <v>11</v>
      </c>
      <c r="C23" t="s">
        <v>13</v>
      </c>
      <c r="D23" t="s">
        <v>5</v>
      </c>
      <c r="E23" t="s">
        <v>23</v>
      </c>
      <c r="F23" t="s">
        <v>34</v>
      </c>
      <c r="G23">
        <v>1</v>
      </c>
      <c r="H23" t="b">
        <f t="shared" si="0"/>
        <v>0</v>
      </c>
      <c r="I23" t="b">
        <f t="shared" si="1"/>
        <v>0</v>
      </c>
      <c r="J23" t="b">
        <f t="shared" si="2"/>
        <v>0</v>
      </c>
      <c r="K23" t="b">
        <f t="shared" si="3"/>
        <v>1</v>
      </c>
      <c r="L23" t="b">
        <f t="shared" si="4"/>
        <v>0</v>
      </c>
      <c r="M23" t="b">
        <f t="shared" si="5"/>
        <v>0</v>
      </c>
      <c r="N23" t="str">
        <f t="shared" si="6"/>
        <v>NA</v>
      </c>
      <c r="O23" t="str">
        <f t="shared" si="7"/>
        <v>NA</v>
      </c>
      <c r="P23" t="str">
        <f>IF(D23="US","62",IF(D23="China","66",IF(D23 = "India","56",IF(D23 = "Mexico", "69","NA"))))</f>
        <v>NA</v>
      </c>
      <c r="Q23" t="str">
        <f t="shared" si="8"/>
        <v>NA</v>
      </c>
      <c r="R23" t="str">
        <f t="shared" si="9"/>
        <v>NA</v>
      </c>
      <c r="S23" t="str">
        <f t="shared" si="10"/>
        <v>NA</v>
      </c>
      <c r="V23" s="6" t="s">
        <v>32</v>
      </c>
      <c r="W23" s="6"/>
      <c r="X23" s="2">
        <f>SUM(X18:X22)</f>
        <v>260</v>
      </c>
    </row>
    <row r="24" spans="1:24" x14ac:dyDescent="0.2">
      <c r="A24">
        <v>23</v>
      </c>
      <c r="B24" t="s">
        <v>11</v>
      </c>
      <c r="C24" t="s">
        <v>15</v>
      </c>
      <c r="D24" t="s">
        <v>7</v>
      </c>
      <c r="E24" t="s">
        <v>24</v>
      </c>
      <c r="F24" t="s">
        <v>34</v>
      </c>
      <c r="G24">
        <v>2</v>
      </c>
      <c r="H24" t="b">
        <f t="shared" si="0"/>
        <v>0</v>
      </c>
      <c r="I24" t="b">
        <f t="shared" si="1"/>
        <v>0</v>
      </c>
      <c r="J24" t="b">
        <f t="shared" si="2"/>
        <v>0</v>
      </c>
      <c r="K24" t="b">
        <f t="shared" si="3"/>
        <v>1</v>
      </c>
      <c r="L24" t="b">
        <f t="shared" si="4"/>
        <v>0</v>
      </c>
      <c r="M24" t="b">
        <f t="shared" si="5"/>
        <v>0</v>
      </c>
      <c r="N24" t="str">
        <f t="shared" si="6"/>
        <v>81</v>
      </c>
      <c r="O24" t="str">
        <f t="shared" si="7"/>
        <v>30</v>
      </c>
      <c r="P24" t="str">
        <f>IF(D24="US","62",IF(D24="China","66",IF(D24 = "India","56",IF(D24 = "Mexico", "69","NA"))))</f>
        <v>69</v>
      </c>
      <c r="Q24" t="str">
        <f t="shared" si="8"/>
        <v>82</v>
      </c>
      <c r="R24" t="str">
        <f t="shared" si="9"/>
        <v>24</v>
      </c>
      <c r="S24" t="str">
        <f t="shared" si="10"/>
        <v>97</v>
      </c>
      <c r="V24" s="4"/>
      <c r="W24" s="4"/>
    </row>
    <row r="25" spans="1:24" x14ac:dyDescent="0.2">
      <c r="A25">
        <v>24</v>
      </c>
      <c r="B25" t="s">
        <v>8</v>
      </c>
      <c r="C25" t="s">
        <v>13</v>
      </c>
      <c r="D25" t="s">
        <v>4</v>
      </c>
      <c r="E25" t="s">
        <v>23</v>
      </c>
      <c r="F25" t="s">
        <v>35</v>
      </c>
      <c r="G25">
        <v>2</v>
      </c>
      <c r="H25" t="b">
        <f t="shared" si="0"/>
        <v>0</v>
      </c>
      <c r="I25" t="b">
        <f t="shared" si="1"/>
        <v>0</v>
      </c>
      <c r="J25" t="b">
        <f t="shared" si="2"/>
        <v>0</v>
      </c>
      <c r="K25" t="b">
        <f t="shared" si="3"/>
        <v>0</v>
      </c>
      <c r="L25" t="b">
        <f t="shared" si="4"/>
        <v>0</v>
      </c>
      <c r="M25" t="b">
        <f t="shared" si="5"/>
        <v>1</v>
      </c>
      <c r="N25" t="str">
        <f t="shared" si="6"/>
        <v>40</v>
      </c>
      <c r="O25" t="str">
        <f t="shared" si="7"/>
        <v>91</v>
      </c>
      <c r="P25" t="str">
        <f>IF(D25="US","62",IF(D25="China","66",IF(D25 = "India","56",IF(D25 = "Mexico", "69","NA"))))</f>
        <v>62</v>
      </c>
      <c r="Q25" t="str">
        <f t="shared" si="8"/>
        <v>46</v>
      </c>
      <c r="R25" t="str">
        <f t="shared" si="9"/>
        <v>26</v>
      </c>
      <c r="S25" t="str">
        <f t="shared" si="10"/>
        <v>68</v>
      </c>
      <c r="V25" s="6" t="s">
        <v>48</v>
      </c>
      <c r="W25" s="6"/>
      <c r="X25" s="2">
        <f>COUNTIF(H2:H261,"TRUE")</f>
        <v>55</v>
      </c>
    </row>
    <row r="26" spans="1:24" x14ac:dyDescent="0.2">
      <c r="A26">
        <v>25</v>
      </c>
      <c r="B26" t="s">
        <v>9</v>
      </c>
      <c r="C26" t="s">
        <v>13</v>
      </c>
      <c r="D26" t="s">
        <v>4</v>
      </c>
      <c r="E26" t="s">
        <v>24</v>
      </c>
      <c r="F26" t="s">
        <v>33</v>
      </c>
      <c r="G26">
        <v>3</v>
      </c>
      <c r="H26" t="b">
        <f t="shared" si="0"/>
        <v>1</v>
      </c>
      <c r="I26" t="b">
        <f t="shared" si="1"/>
        <v>0</v>
      </c>
      <c r="J26" t="b">
        <f t="shared" si="2"/>
        <v>0</v>
      </c>
      <c r="K26" t="b">
        <f t="shared" si="3"/>
        <v>0</v>
      </c>
      <c r="L26" t="b">
        <f t="shared" si="4"/>
        <v>0</v>
      </c>
      <c r="M26" t="b">
        <f t="shared" si="5"/>
        <v>0</v>
      </c>
      <c r="N26" t="str">
        <f t="shared" si="6"/>
        <v>40</v>
      </c>
      <c r="O26" t="str">
        <f t="shared" si="7"/>
        <v>91</v>
      </c>
      <c r="P26" t="str">
        <f>IF(D26="US","62",IF(D26="China","66",IF(D26 = "India","56",IF(D26 = "Mexico", "69","NA"))))</f>
        <v>62</v>
      </c>
      <c r="Q26" t="str">
        <f t="shared" si="8"/>
        <v>46</v>
      </c>
      <c r="R26" t="str">
        <f t="shared" si="9"/>
        <v>26</v>
      </c>
      <c r="S26" t="str">
        <f t="shared" si="10"/>
        <v>68</v>
      </c>
      <c r="V26" s="6" t="s">
        <v>49</v>
      </c>
      <c r="W26" s="6"/>
      <c r="X26" s="2">
        <f>COUNTIF(I2:I261,"TRUE")</f>
        <v>36</v>
      </c>
    </row>
    <row r="27" spans="1:24" x14ac:dyDescent="0.2">
      <c r="A27">
        <v>26</v>
      </c>
      <c r="B27" t="s">
        <v>11</v>
      </c>
      <c r="C27" t="s">
        <v>12</v>
      </c>
      <c r="D27" t="s">
        <v>4</v>
      </c>
      <c r="E27" t="s">
        <v>23</v>
      </c>
      <c r="F27" t="s">
        <v>35</v>
      </c>
      <c r="G27">
        <v>1</v>
      </c>
      <c r="H27" t="b">
        <f t="shared" si="0"/>
        <v>0</v>
      </c>
      <c r="I27" t="b">
        <f t="shared" si="1"/>
        <v>0</v>
      </c>
      <c r="J27" t="b">
        <f t="shared" si="2"/>
        <v>0</v>
      </c>
      <c r="K27" t="b">
        <f t="shared" si="3"/>
        <v>0</v>
      </c>
      <c r="L27" t="b">
        <f t="shared" si="4"/>
        <v>0</v>
      </c>
      <c r="M27" t="b">
        <f t="shared" si="5"/>
        <v>1</v>
      </c>
      <c r="N27" t="str">
        <f t="shared" si="6"/>
        <v>40</v>
      </c>
      <c r="O27" t="str">
        <f t="shared" si="7"/>
        <v>91</v>
      </c>
      <c r="P27" t="str">
        <f>IF(D27="US","62",IF(D27="China","66",IF(D27 = "India","56",IF(D27 = "Mexico", "69","NA"))))</f>
        <v>62</v>
      </c>
      <c r="Q27" t="str">
        <f t="shared" si="8"/>
        <v>46</v>
      </c>
      <c r="R27" t="str">
        <f t="shared" si="9"/>
        <v>26</v>
      </c>
      <c r="S27" t="str">
        <f t="shared" si="10"/>
        <v>68</v>
      </c>
      <c r="V27" s="6" t="s">
        <v>50</v>
      </c>
      <c r="W27" s="6"/>
      <c r="X27" s="2">
        <f>COUNTIF(J2:J262,"TRUE")</f>
        <v>43</v>
      </c>
    </row>
    <row r="28" spans="1:24" x14ac:dyDescent="0.2">
      <c r="A28">
        <v>27</v>
      </c>
      <c r="B28" t="s">
        <v>10</v>
      </c>
      <c r="C28" t="s">
        <v>15</v>
      </c>
      <c r="D28" t="s">
        <v>4</v>
      </c>
      <c r="E28" t="s">
        <v>23</v>
      </c>
      <c r="F28" t="s">
        <v>33</v>
      </c>
      <c r="G28">
        <v>2</v>
      </c>
      <c r="H28" t="b">
        <f t="shared" si="0"/>
        <v>0</v>
      </c>
      <c r="I28" t="b">
        <f t="shared" si="1"/>
        <v>1</v>
      </c>
      <c r="J28" t="b">
        <f t="shared" si="2"/>
        <v>0</v>
      </c>
      <c r="K28" t="b">
        <f t="shared" si="3"/>
        <v>0</v>
      </c>
      <c r="L28" t="b">
        <f t="shared" si="4"/>
        <v>0</v>
      </c>
      <c r="M28" t="b">
        <f t="shared" si="5"/>
        <v>0</v>
      </c>
      <c r="N28" t="str">
        <f t="shared" si="6"/>
        <v>40</v>
      </c>
      <c r="O28" t="str">
        <f t="shared" si="7"/>
        <v>91</v>
      </c>
      <c r="P28" t="str">
        <f>IF(D28="US","62",IF(D28="China","66",IF(D28 = "India","56",IF(D28 = "Mexico", "69","NA"))))</f>
        <v>62</v>
      </c>
      <c r="Q28" t="str">
        <f t="shared" si="8"/>
        <v>46</v>
      </c>
      <c r="R28" t="str">
        <f t="shared" si="9"/>
        <v>26</v>
      </c>
      <c r="S28" t="str">
        <f t="shared" si="10"/>
        <v>68</v>
      </c>
      <c r="V28" s="6" t="s">
        <v>51</v>
      </c>
      <c r="W28" s="6"/>
      <c r="X28" s="2">
        <f>COUNTIF(K2:K261,"TRUE")</f>
        <v>28</v>
      </c>
    </row>
    <row r="29" spans="1:24" x14ac:dyDescent="0.2">
      <c r="A29">
        <v>28</v>
      </c>
      <c r="B29" t="s">
        <v>8</v>
      </c>
      <c r="C29" t="s">
        <v>13</v>
      </c>
      <c r="D29" t="s">
        <v>6</v>
      </c>
      <c r="E29" t="s">
        <v>23</v>
      </c>
      <c r="F29" t="s">
        <v>33</v>
      </c>
      <c r="G29">
        <v>2</v>
      </c>
      <c r="H29" t="b">
        <f t="shared" si="0"/>
        <v>0</v>
      </c>
      <c r="I29" t="b">
        <f t="shared" si="1"/>
        <v>1</v>
      </c>
      <c r="J29" t="b">
        <f t="shared" si="2"/>
        <v>0</v>
      </c>
      <c r="K29" t="b">
        <f t="shared" si="3"/>
        <v>0</v>
      </c>
      <c r="L29" t="b">
        <f>AND(F29= "Richardson", G29 &gt;= 3)</f>
        <v>0</v>
      </c>
      <c r="M29" t="b">
        <f t="shared" si="5"/>
        <v>0</v>
      </c>
      <c r="N29" t="str">
        <f t="shared" si="6"/>
        <v>77</v>
      </c>
      <c r="O29" t="str">
        <f t="shared" si="7"/>
        <v>48</v>
      </c>
      <c r="P29" t="str">
        <f>IF(D29="US","62",IF(D29="China","66",IF(D29 = "India","56",IF(D29 = "Mexico", "69","NA"))))</f>
        <v>56</v>
      </c>
      <c r="Q29" t="str">
        <f t="shared" si="8"/>
        <v>40</v>
      </c>
      <c r="R29" t="str">
        <f t="shared" si="9"/>
        <v>51</v>
      </c>
      <c r="S29" t="str">
        <f t="shared" si="10"/>
        <v>26</v>
      </c>
      <c r="V29" s="6" t="s">
        <v>52</v>
      </c>
      <c r="W29" s="6"/>
      <c r="X29" s="2">
        <f>COUNTIF(L2:L261,"TRUE")</f>
        <v>56</v>
      </c>
    </row>
    <row r="30" spans="1:24" x14ac:dyDescent="0.2">
      <c r="A30">
        <v>29</v>
      </c>
      <c r="B30" t="s">
        <v>9</v>
      </c>
      <c r="C30" t="s">
        <v>12</v>
      </c>
      <c r="D30" t="s">
        <v>5</v>
      </c>
      <c r="E30" t="s">
        <v>24</v>
      </c>
      <c r="F30" t="s">
        <v>34</v>
      </c>
      <c r="G30">
        <v>1</v>
      </c>
      <c r="H30" t="b">
        <f t="shared" si="0"/>
        <v>0</v>
      </c>
      <c r="I30" t="b">
        <f t="shared" si="1"/>
        <v>0</v>
      </c>
      <c r="J30" t="b">
        <f t="shared" si="2"/>
        <v>0</v>
      </c>
      <c r="K30" t="b">
        <f t="shared" si="3"/>
        <v>1</v>
      </c>
      <c r="L30" t="b">
        <f t="shared" si="4"/>
        <v>0</v>
      </c>
      <c r="M30" t="b">
        <f t="shared" si="5"/>
        <v>0</v>
      </c>
      <c r="N30" t="str">
        <f t="shared" si="6"/>
        <v>NA</v>
      </c>
      <c r="O30" t="str">
        <f t="shared" si="7"/>
        <v>NA</v>
      </c>
      <c r="P30" t="str">
        <f>IF(D30="US","62",IF(D30="China","66",IF(D30 = "India","56",IF(D30 = "Mexico", "69","NA"))))</f>
        <v>NA</v>
      </c>
      <c r="Q30" t="str">
        <f t="shared" si="8"/>
        <v>NA</v>
      </c>
      <c r="R30" t="str">
        <f t="shared" si="9"/>
        <v>NA</v>
      </c>
      <c r="S30" t="str">
        <f t="shared" si="10"/>
        <v>NA</v>
      </c>
      <c r="V30" s="6" t="s">
        <v>53</v>
      </c>
      <c r="W30" s="6"/>
      <c r="X30" s="2">
        <f>COUNTIF(M2:M261,"TRUE")</f>
        <v>42</v>
      </c>
    </row>
    <row r="31" spans="1:24" x14ac:dyDescent="0.2">
      <c r="A31">
        <v>30</v>
      </c>
      <c r="B31" t="s">
        <v>8</v>
      </c>
      <c r="C31" t="s">
        <v>14</v>
      </c>
      <c r="D31" t="s">
        <v>7</v>
      </c>
      <c r="E31" t="s">
        <v>23</v>
      </c>
      <c r="F31" t="s">
        <v>34</v>
      </c>
      <c r="G31">
        <v>5</v>
      </c>
      <c r="H31" t="b">
        <f t="shared" si="0"/>
        <v>0</v>
      </c>
      <c r="I31" t="b">
        <f t="shared" si="1"/>
        <v>0</v>
      </c>
      <c r="J31" t="b">
        <f t="shared" si="2"/>
        <v>1</v>
      </c>
      <c r="K31" t="b">
        <f t="shared" si="3"/>
        <v>0</v>
      </c>
      <c r="L31" t="b">
        <f t="shared" si="4"/>
        <v>0</v>
      </c>
      <c r="M31" t="b">
        <f t="shared" si="5"/>
        <v>0</v>
      </c>
      <c r="N31" t="str">
        <f t="shared" si="6"/>
        <v>81</v>
      </c>
      <c r="O31" t="str">
        <f t="shared" si="7"/>
        <v>30</v>
      </c>
      <c r="P31" t="str">
        <f>IF(D31="US","62",IF(D31="China","66",IF(D31 = "India","56",IF(D31 = "Mexico", "69","NA"))))</f>
        <v>69</v>
      </c>
      <c r="Q31" t="str">
        <f t="shared" si="8"/>
        <v>82</v>
      </c>
      <c r="R31" t="str">
        <f t="shared" si="9"/>
        <v>24</v>
      </c>
      <c r="S31" t="str">
        <f t="shared" si="10"/>
        <v>97</v>
      </c>
      <c r="V31" s="6" t="s">
        <v>21</v>
      </c>
      <c r="W31" s="6"/>
      <c r="X31" s="2">
        <f>SUM(X25:X30)</f>
        <v>260</v>
      </c>
    </row>
    <row r="32" spans="1:24" x14ac:dyDescent="0.2">
      <c r="A32">
        <v>31</v>
      </c>
      <c r="B32" t="s">
        <v>11</v>
      </c>
      <c r="C32" t="s">
        <v>15</v>
      </c>
      <c r="D32" t="s">
        <v>6</v>
      </c>
      <c r="E32" t="s">
        <v>23</v>
      </c>
      <c r="F32" t="s">
        <v>35</v>
      </c>
      <c r="G32">
        <v>5</v>
      </c>
      <c r="H32" t="b">
        <f t="shared" si="0"/>
        <v>0</v>
      </c>
      <c r="I32" t="b">
        <f t="shared" si="1"/>
        <v>0</v>
      </c>
      <c r="J32" t="b">
        <f t="shared" si="2"/>
        <v>0</v>
      </c>
      <c r="K32" t="b">
        <f t="shared" si="3"/>
        <v>0</v>
      </c>
      <c r="L32" t="b">
        <f t="shared" si="4"/>
        <v>1</v>
      </c>
      <c r="M32" t="b">
        <f t="shared" si="5"/>
        <v>0</v>
      </c>
      <c r="N32" t="str">
        <f t="shared" si="6"/>
        <v>77</v>
      </c>
      <c r="O32" t="str">
        <f t="shared" si="7"/>
        <v>48</v>
      </c>
      <c r="P32" t="str">
        <f>IF(D32="US","62",IF(D32="China","66",IF(D32 = "India","56",IF(D32 = "Mexico", "69","NA"))))</f>
        <v>56</v>
      </c>
      <c r="Q32" t="str">
        <f t="shared" si="8"/>
        <v>40</v>
      </c>
      <c r="R32" t="str">
        <f t="shared" si="9"/>
        <v>51</v>
      </c>
      <c r="S32" t="str">
        <f t="shared" si="10"/>
        <v>26</v>
      </c>
      <c r="V32" s="5"/>
      <c r="W32" s="5"/>
    </row>
    <row r="33" spans="1:24" x14ac:dyDescent="0.2">
      <c r="A33">
        <v>32</v>
      </c>
      <c r="B33" t="s">
        <v>9</v>
      </c>
      <c r="C33" t="s">
        <v>12</v>
      </c>
      <c r="D33" t="s">
        <v>4</v>
      </c>
      <c r="E33" t="s">
        <v>24</v>
      </c>
      <c r="F33" t="s">
        <v>34</v>
      </c>
      <c r="G33">
        <v>2</v>
      </c>
      <c r="H33" t="b">
        <f t="shared" si="0"/>
        <v>0</v>
      </c>
      <c r="I33" t="b">
        <f t="shared" si="1"/>
        <v>0</v>
      </c>
      <c r="J33" t="b">
        <f t="shared" si="2"/>
        <v>0</v>
      </c>
      <c r="K33" t="b">
        <f t="shared" si="3"/>
        <v>1</v>
      </c>
      <c r="L33" t="b">
        <f t="shared" si="4"/>
        <v>0</v>
      </c>
      <c r="M33" t="b">
        <f t="shared" si="5"/>
        <v>0</v>
      </c>
      <c r="N33" t="str">
        <f t="shared" si="6"/>
        <v>40</v>
      </c>
      <c r="O33" t="str">
        <f t="shared" si="7"/>
        <v>91</v>
      </c>
      <c r="P33" t="str">
        <f>IF(D33="US","62",IF(D33="China","66",IF(D33 = "India","56",IF(D33 = "Mexico", "69","NA"))))</f>
        <v>62</v>
      </c>
      <c r="Q33" t="str">
        <f t="shared" si="8"/>
        <v>46</v>
      </c>
      <c r="R33" t="str">
        <f t="shared" si="9"/>
        <v>26</v>
      </c>
      <c r="S33" t="str">
        <f t="shared" si="10"/>
        <v>68</v>
      </c>
      <c r="V33" s="6" t="s">
        <v>54</v>
      </c>
      <c r="W33" s="6"/>
      <c r="X33" s="2">
        <f>COUNTIF(B2:B261,"Biweekly")</f>
        <v>58</v>
      </c>
    </row>
    <row r="34" spans="1:24" x14ac:dyDescent="0.2">
      <c r="A34">
        <v>33</v>
      </c>
      <c r="B34" t="s">
        <v>9</v>
      </c>
      <c r="C34" t="s">
        <v>13</v>
      </c>
      <c r="D34" t="s">
        <v>3</v>
      </c>
      <c r="E34" t="s">
        <v>23</v>
      </c>
      <c r="F34" t="s">
        <v>35</v>
      </c>
      <c r="G34">
        <v>2</v>
      </c>
      <c r="H34" t="b">
        <f t="shared" si="0"/>
        <v>0</v>
      </c>
      <c r="I34" t="b">
        <f t="shared" si="1"/>
        <v>0</v>
      </c>
      <c r="J34" t="b">
        <f t="shared" si="2"/>
        <v>0</v>
      </c>
      <c r="K34" t="b">
        <f t="shared" si="3"/>
        <v>0</v>
      </c>
      <c r="L34" t="b">
        <f t="shared" si="4"/>
        <v>0</v>
      </c>
      <c r="M34" t="b">
        <f t="shared" si="5"/>
        <v>1</v>
      </c>
      <c r="N34" t="str">
        <f t="shared" si="6"/>
        <v>80</v>
      </c>
      <c r="O34" t="str">
        <f t="shared" si="7"/>
        <v>20</v>
      </c>
      <c r="P34" t="str">
        <f>IF(D34="US","62",IF(D34="China","66",IF(D34 = "India","56",IF(D34 = "Mexico", "69","NA"))))</f>
        <v>66</v>
      </c>
      <c r="Q34" t="str">
        <f t="shared" si="8"/>
        <v>30</v>
      </c>
      <c r="R34" t="str">
        <f t="shared" si="9"/>
        <v>87</v>
      </c>
      <c r="S34" t="str">
        <f t="shared" si="10"/>
        <v>24</v>
      </c>
      <c r="V34" s="6" t="s">
        <v>55</v>
      </c>
      <c r="W34" s="6"/>
      <c r="X34" s="2">
        <f>COUNTIF(B2:B261,"Monthly")</f>
        <v>78</v>
      </c>
    </row>
    <row r="35" spans="1:24" x14ac:dyDescent="0.2">
      <c r="A35">
        <v>34</v>
      </c>
      <c r="B35" t="s">
        <v>9</v>
      </c>
      <c r="C35" t="s">
        <v>15</v>
      </c>
      <c r="D35" t="s">
        <v>6</v>
      </c>
      <c r="E35" t="s">
        <v>24</v>
      </c>
      <c r="F35" t="s">
        <v>34</v>
      </c>
      <c r="G35">
        <v>1</v>
      </c>
      <c r="H35" t="b">
        <f t="shared" si="0"/>
        <v>0</v>
      </c>
      <c r="I35" t="b">
        <f t="shared" si="1"/>
        <v>0</v>
      </c>
      <c r="J35" t="b">
        <f t="shared" si="2"/>
        <v>0</v>
      </c>
      <c r="K35" t="b">
        <f t="shared" si="3"/>
        <v>1</v>
      </c>
      <c r="L35" t="b">
        <f t="shared" si="4"/>
        <v>0</v>
      </c>
      <c r="M35" t="b">
        <f t="shared" si="5"/>
        <v>0</v>
      </c>
      <c r="N35" t="str">
        <f t="shared" si="6"/>
        <v>77</v>
      </c>
      <c r="O35" t="str">
        <f t="shared" si="7"/>
        <v>48</v>
      </c>
      <c r="P35" t="str">
        <f>IF(D35="US","62",IF(D35="China","66",IF(D35 = "India","56",IF(D35 = "Mexico", "69","NA"))))</f>
        <v>56</v>
      </c>
      <c r="Q35" t="str">
        <f t="shared" si="8"/>
        <v>40</v>
      </c>
      <c r="R35" t="str">
        <f t="shared" si="9"/>
        <v>51</v>
      </c>
      <c r="S35" t="str">
        <f t="shared" si="10"/>
        <v>26</v>
      </c>
      <c r="V35" s="6" t="s">
        <v>56</v>
      </c>
      <c r="W35" s="6"/>
      <c r="X35" s="2">
        <f>COUNTIF(B2:B261,"Semi Annual")</f>
        <v>53</v>
      </c>
    </row>
    <row r="36" spans="1:24" x14ac:dyDescent="0.2">
      <c r="A36">
        <v>35</v>
      </c>
      <c r="B36" t="s">
        <v>9</v>
      </c>
      <c r="C36" t="s">
        <v>13</v>
      </c>
      <c r="D36" t="s">
        <v>4</v>
      </c>
      <c r="E36" t="s">
        <v>23</v>
      </c>
      <c r="F36" t="s">
        <v>35</v>
      </c>
      <c r="G36">
        <v>5</v>
      </c>
      <c r="H36" t="b">
        <f t="shared" si="0"/>
        <v>0</v>
      </c>
      <c r="I36" t="b">
        <f t="shared" si="1"/>
        <v>0</v>
      </c>
      <c r="J36" t="b">
        <f t="shared" si="2"/>
        <v>0</v>
      </c>
      <c r="K36" t="b">
        <f t="shared" si="3"/>
        <v>0</v>
      </c>
      <c r="L36" t="b">
        <f t="shared" si="4"/>
        <v>1</v>
      </c>
      <c r="M36" t="b">
        <f t="shared" si="5"/>
        <v>0</v>
      </c>
      <c r="N36" t="str">
        <f t="shared" si="6"/>
        <v>40</v>
      </c>
      <c r="O36" t="str">
        <f t="shared" si="7"/>
        <v>91</v>
      </c>
      <c r="P36" t="str">
        <f>IF(D36="US","62",IF(D36="China","66",IF(D36 = "India","56",IF(D36 = "Mexico", "69","NA"))))</f>
        <v>62</v>
      </c>
      <c r="Q36" t="str">
        <f t="shared" si="8"/>
        <v>46</v>
      </c>
      <c r="R36" t="str">
        <f t="shared" si="9"/>
        <v>26</v>
      </c>
      <c r="S36" t="str">
        <f t="shared" si="10"/>
        <v>68</v>
      </c>
      <c r="V36" s="6" t="s">
        <v>57</v>
      </c>
      <c r="W36" s="6"/>
      <c r="X36" s="2">
        <f>COUNTIF(B2:B261,"Yearly")</f>
        <v>71</v>
      </c>
    </row>
    <row r="37" spans="1:24" x14ac:dyDescent="0.2">
      <c r="A37">
        <v>36</v>
      </c>
      <c r="B37" t="s">
        <v>10</v>
      </c>
      <c r="C37" t="s">
        <v>15</v>
      </c>
      <c r="D37" t="s">
        <v>4</v>
      </c>
      <c r="E37" t="s">
        <v>24</v>
      </c>
      <c r="F37" t="s">
        <v>33</v>
      </c>
      <c r="G37">
        <v>3</v>
      </c>
      <c r="H37" t="b">
        <f t="shared" si="0"/>
        <v>1</v>
      </c>
      <c r="I37" t="b">
        <f t="shared" si="1"/>
        <v>0</v>
      </c>
      <c r="J37" t="b">
        <f t="shared" si="2"/>
        <v>0</v>
      </c>
      <c r="K37" t="b">
        <f t="shared" si="3"/>
        <v>0</v>
      </c>
      <c r="L37" t="b">
        <f t="shared" si="4"/>
        <v>0</v>
      </c>
      <c r="M37" t="b">
        <f t="shared" si="5"/>
        <v>0</v>
      </c>
      <c r="N37" t="str">
        <f t="shared" si="6"/>
        <v>40</v>
      </c>
      <c r="O37" t="str">
        <f t="shared" si="7"/>
        <v>91</v>
      </c>
      <c r="P37" t="str">
        <f>IF(D37="US","62",IF(D37="China","66",IF(D37 = "India","56",IF(D37 = "Mexico", "69","NA"))))</f>
        <v>62</v>
      </c>
      <c r="Q37" t="str">
        <f t="shared" si="8"/>
        <v>46</v>
      </c>
      <c r="R37" t="str">
        <f t="shared" si="9"/>
        <v>26</v>
      </c>
      <c r="S37" t="str">
        <f t="shared" si="10"/>
        <v>68</v>
      </c>
      <c r="V37" s="6" t="s">
        <v>21</v>
      </c>
      <c r="W37" s="6"/>
      <c r="X37" s="2">
        <f>SUM(X33:X36)</f>
        <v>260</v>
      </c>
    </row>
    <row r="38" spans="1:24" x14ac:dyDescent="0.2">
      <c r="A38">
        <v>37</v>
      </c>
      <c r="B38" t="s">
        <v>10</v>
      </c>
      <c r="C38" t="s">
        <v>14</v>
      </c>
      <c r="D38" t="s">
        <v>7</v>
      </c>
      <c r="E38" t="s">
        <v>23</v>
      </c>
      <c r="F38" t="s">
        <v>33</v>
      </c>
      <c r="G38">
        <v>2</v>
      </c>
      <c r="H38" t="b">
        <f t="shared" si="0"/>
        <v>0</v>
      </c>
      <c r="I38" t="b">
        <f t="shared" si="1"/>
        <v>1</v>
      </c>
      <c r="J38" t="b">
        <f t="shared" si="2"/>
        <v>0</v>
      </c>
      <c r="K38" t="b">
        <f t="shared" si="3"/>
        <v>0</v>
      </c>
      <c r="L38" t="b">
        <f t="shared" si="4"/>
        <v>0</v>
      </c>
      <c r="M38" t="b">
        <f t="shared" si="5"/>
        <v>0</v>
      </c>
      <c r="N38" t="str">
        <f t="shared" si="6"/>
        <v>81</v>
      </c>
      <c r="O38" t="str">
        <f t="shared" si="7"/>
        <v>30</v>
      </c>
      <c r="P38" t="str">
        <f>IF(D38="US","62",IF(D38="China","66",IF(D38 = "India","56",IF(D38 = "Mexico", "69","NA"))))</f>
        <v>69</v>
      </c>
      <c r="Q38" t="str">
        <f t="shared" si="8"/>
        <v>82</v>
      </c>
      <c r="R38" t="str">
        <f t="shared" si="9"/>
        <v>24</v>
      </c>
      <c r="S38" t="str">
        <f t="shared" si="10"/>
        <v>97</v>
      </c>
    </row>
    <row r="39" spans="1:24" x14ac:dyDescent="0.2">
      <c r="A39">
        <v>38</v>
      </c>
      <c r="B39" t="s">
        <v>10</v>
      </c>
      <c r="C39" t="s">
        <v>13</v>
      </c>
      <c r="D39" t="s">
        <v>5</v>
      </c>
      <c r="E39" t="s">
        <v>24</v>
      </c>
      <c r="F39" t="s">
        <v>33</v>
      </c>
      <c r="G39">
        <v>2</v>
      </c>
      <c r="H39" t="b">
        <f t="shared" si="0"/>
        <v>0</v>
      </c>
      <c r="I39" t="b">
        <f t="shared" si="1"/>
        <v>1</v>
      </c>
      <c r="J39" t="b">
        <f t="shared" si="2"/>
        <v>0</v>
      </c>
      <c r="K39" t="b">
        <f t="shared" si="3"/>
        <v>0</v>
      </c>
      <c r="L39" t="b">
        <f t="shared" si="4"/>
        <v>0</v>
      </c>
      <c r="M39" t="b">
        <f t="shared" si="5"/>
        <v>0</v>
      </c>
      <c r="N39" t="str">
        <f t="shared" si="6"/>
        <v>NA</v>
      </c>
      <c r="O39" t="str">
        <f t="shared" si="7"/>
        <v>NA</v>
      </c>
      <c r="P39" t="str">
        <f>IF(D39="US","62",IF(D39="China","66",IF(D39 = "India","56",IF(D39 = "Mexico", "69","NA"))))</f>
        <v>NA</v>
      </c>
      <c r="Q39" t="str">
        <f t="shared" si="8"/>
        <v>NA</v>
      </c>
      <c r="R39" t="str">
        <f t="shared" si="9"/>
        <v>NA</v>
      </c>
      <c r="S39" t="str">
        <f t="shared" si="10"/>
        <v>NA</v>
      </c>
    </row>
    <row r="40" spans="1:24" x14ac:dyDescent="0.2">
      <c r="A40">
        <v>39</v>
      </c>
      <c r="B40" t="s">
        <v>11</v>
      </c>
      <c r="C40" t="s">
        <v>13</v>
      </c>
      <c r="D40" t="s">
        <v>6</v>
      </c>
      <c r="E40" t="s">
        <v>23</v>
      </c>
      <c r="F40" t="s">
        <v>33</v>
      </c>
      <c r="G40">
        <v>3</v>
      </c>
      <c r="H40" t="b">
        <f t="shared" si="0"/>
        <v>1</v>
      </c>
      <c r="I40" t="b">
        <f t="shared" si="1"/>
        <v>0</v>
      </c>
      <c r="J40" t="b">
        <f t="shared" si="2"/>
        <v>0</v>
      </c>
      <c r="K40" t="b">
        <f t="shared" si="3"/>
        <v>0</v>
      </c>
      <c r="L40" t="b">
        <f t="shared" si="4"/>
        <v>0</v>
      </c>
      <c r="M40" t="b">
        <f t="shared" si="5"/>
        <v>0</v>
      </c>
      <c r="N40" t="str">
        <f t="shared" si="6"/>
        <v>77</v>
      </c>
      <c r="O40" t="str">
        <f t="shared" si="7"/>
        <v>48</v>
      </c>
      <c r="P40" t="str">
        <f>IF(D40="US","62",IF(D40="China","66",IF(D40 = "India","56",IF(D40 = "Mexico", "69","NA"))))</f>
        <v>56</v>
      </c>
      <c r="Q40" t="str">
        <f t="shared" si="8"/>
        <v>40</v>
      </c>
      <c r="R40" t="str">
        <f t="shared" si="9"/>
        <v>51</v>
      </c>
      <c r="S40" t="str">
        <f t="shared" si="10"/>
        <v>26</v>
      </c>
    </row>
    <row r="41" spans="1:24" x14ac:dyDescent="0.2">
      <c r="A41">
        <v>40</v>
      </c>
      <c r="B41" t="s">
        <v>9</v>
      </c>
      <c r="C41" t="s">
        <v>14</v>
      </c>
      <c r="D41" t="s">
        <v>4</v>
      </c>
      <c r="E41" t="s">
        <v>24</v>
      </c>
      <c r="F41" t="s">
        <v>35</v>
      </c>
      <c r="G41">
        <v>1</v>
      </c>
      <c r="H41" t="b">
        <f t="shared" si="0"/>
        <v>0</v>
      </c>
      <c r="I41" t="b">
        <f t="shared" si="1"/>
        <v>0</v>
      </c>
      <c r="J41" t="b">
        <f t="shared" si="2"/>
        <v>0</v>
      </c>
      <c r="K41" t="b">
        <f t="shared" si="3"/>
        <v>0</v>
      </c>
      <c r="L41" t="b">
        <f t="shared" si="4"/>
        <v>0</v>
      </c>
      <c r="M41" t="b">
        <f t="shared" si="5"/>
        <v>1</v>
      </c>
      <c r="N41" t="str">
        <f t="shared" si="6"/>
        <v>40</v>
      </c>
      <c r="O41" t="str">
        <f t="shared" si="7"/>
        <v>91</v>
      </c>
      <c r="P41" t="str">
        <f>IF(D41="US","62",IF(D41="China","66",IF(D41 = "India","56",IF(D41 = "Mexico", "69","NA"))))</f>
        <v>62</v>
      </c>
      <c r="Q41" t="str">
        <f t="shared" si="8"/>
        <v>46</v>
      </c>
      <c r="R41" t="str">
        <f t="shared" si="9"/>
        <v>26</v>
      </c>
      <c r="S41" t="str">
        <f t="shared" si="10"/>
        <v>68</v>
      </c>
    </row>
    <row r="42" spans="1:24" x14ac:dyDescent="0.2">
      <c r="A42">
        <v>41</v>
      </c>
      <c r="B42" t="s">
        <v>11</v>
      </c>
      <c r="C42" t="s">
        <v>15</v>
      </c>
      <c r="D42" t="s">
        <v>4</v>
      </c>
      <c r="E42" t="s">
        <v>24</v>
      </c>
      <c r="F42" t="s">
        <v>35</v>
      </c>
      <c r="G42">
        <v>3</v>
      </c>
      <c r="H42" t="b">
        <f t="shared" si="0"/>
        <v>0</v>
      </c>
      <c r="I42" t="b">
        <f t="shared" si="1"/>
        <v>0</v>
      </c>
      <c r="J42" t="b">
        <f t="shared" si="2"/>
        <v>0</v>
      </c>
      <c r="K42" t="b">
        <f t="shared" si="3"/>
        <v>0</v>
      </c>
      <c r="L42" t="b">
        <f t="shared" si="4"/>
        <v>1</v>
      </c>
      <c r="M42" t="b">
        <f t="shared" si="5"/>
        <v>0</v>
      </c>
      <c r="N42" t="str">
        <f t="shared" si="6"/>
        <v>40</v>
      </c>
      <c r="O42" t="str">
        <f t="shared" si="7"/>
        <v>91</v>
      </c>
      <c r="P42" t="str">
        <f>IF(D42="US","62",IF(D42="China","66",IF(D42 = "India","56",IF(D42 = "Mexico", "69","NA"))))</f>
        <v>62</v>
      </c>
      <c r="Q42" t="str">
        <f t="shared" si="8"/>
        <v>46</v>
      </c>
      <c r="R42" t="str">
        <f t="shared" si="9"/>
        <v>26</v>
      </c>
      <c r="S42" t="str">
        <f t="shared" si="10"/>
        <v>68</v>
      </c>
    </row>
    <row r="43" spans="1:24" x14ac:dyDescent="0.2">
      <c r="A43">
        <v>42</v>
      </c>
      <c r="B43" t="s">
        <v>11</v>
      </c>
      <c r="C43" t="s">
        <v>13</v>
      </c>
      <c r="D43" t="s">
        <v>7</v>
      </c>
      <c r="E43" t="s">
        <v>23</v>
      </c>
      <c r="F43" t="s">
        <v>34</v>
      </c>
      <c r="G43">
        <v>2</v>
      </c>
      <c r="H43" t="b">
        <f t="shared" si="0"/>
        <v>0</v>
      </c>
      <c r="I43" t="b">
        <f t="shared" si="1"/>
        <v>0</v>
      </c>
      <c r="J43" t="b">
        <f t="shared" si="2"/>
        <v>0</v>
      </c>
      <c r="K43" t="b">
        <f t="shared" si="3"/>
        <v>1</v>
      </c>
      <c r="L43" t="b">
        <f t="shared" si="4"/>
        <v>0</v>
      </c>
      <c r="M43" t="b">
        <f t="shared" si="5"/>
        <v>0</v>
      </c>
      <c r="N43" t="str">
        <f t="shared" si="6"/>
        <v>81</v>
      </c>
      <c r="O43" t="str">
        <f t="shared" si="7"/>
        <v>30</v>
      </c>
      <c r="P43" t="str">
        <f>IF(D43="US","62",IF(D43="China","66",IF(D43 = "India","56",IF(D43 = "Mexico", "69","NA"))))</f>
        <v>69</v>
      </c>
      <c r="Q43" t="str">
        <f t="shared" si="8"/>
        <v>82</v>
      </c>
      <c r="R43" t="str">
        <f t="shared" si="9"/>
        <v>24</v>
      </c>
      <c r="S43" t="str">
        <f t="shared" si="10"/>
        <v>97</v>
      </c>
    </row>
    <row r="44" spans="1:24" x14ac:dyDescent="0.2">
      <c r="A44">
        <v>43</v>
      </c>
      <c r="B44" t="s">
        <v>11</v>
      </c>
      <c r="C44" t="s">
        <v>12</v>
      </c>
      <c r="D44" t="s">
        <v>6</v>
      </c>
      <c r="E44" t="s">
        <v>24</v>
      </c>
      <c r="F44" t="s">
        <v>33</v>
      </c>
      <c r="G44">
        <v>4</v>
      </c>
      <c r="H44" t="b">
        <f t="shared" si="0"/>
        <v>1</v>
      </c>
      <c r="I44" t="b">
        <f t="shared" si="1"/>
        <v>0</v>
      </c>
      <c r="J44" t="b">
        <f t="shared" si="2"/>
        <v>0</v>
      </c>
      <c r="K44" t="b">
        <f t="shared" si="3"/>
        <v>0</v>
      </c>
      <c r="L44" t="b">
        <f t="shared" si="4"/>
        <v>0</v>
      </c>
      <c r="M44" t="b">
        <f t="shared" si="5"/>
        <v>0</v>
      </c>
      <c r="N44" t="str">
        <f t="shared" si="6"/>
        <v>77</v>
      </c>
      <c r="O44" t="str">
        <f t="shared" si="7"/>
        <v>48</v>
      </c>
      <c r="P44" t="str">
        <f>IF(D44="US","62",IF(D44="China","66",IF(D44 = "India","56",IF(D44 = "Mexico", "69","NA"))))</f>
        <v>56</v>
      </c>
      <c r="Q44" t="str">
        <f t="shared" si="8"/>
        <v>40</v>
      </c>
      <c r="R44" t="str">
        <f t="shared" si="9"/>
        <v>51</v>
      </c>
      <c r="S44" t="str">
        <f t="shared" si="10"/>
        <v>26</v>
      </c>
    </row>
    <row r="45" spans="1:24" x14ac:dyDescent="0.2">
      <c r="A45">
        <v>44</v>
      </c>
      <c r="B45" t="s">
        <v>11</v>
      </c>
      <c r="C45" t="s">
        <v>14</v>
      </c>
      <c r="D45" t="s">
        <v>7</v>
      </c>
      <c r="E45" t="s">
        <v>23</v>
      </c>
      <c r="F45" t="s">
        <v>33</v>
      </c>
      <c r="G45">
        <v>3</v>
      </c>
      <c r="H45" t="b">
        <f t="shared" si="0"/>
        <v>1</v>
      </c>
      <c r="I45" t="b">
        <f t="shared" si="1"/>
        <v>0</v>
      </c>
      <c r="J45" t="b">
        <f t="shared" si="2"/>
        <v>0</v>
      </c>
      <c r="K45" t="b">
        <f t="shared" si="3"/>
        <v>0</v>
      </c>
      <c r="L45" t="b">
        <f t="shared" si="4"/>
        <v>0</v>
      </c>
      <c r="M45" t="b">
        <f t="shared" si="5"/>
        <v>0</v>
      </c>
      <c r="N45" t="str">
        <f t="shared" si="6"/>
        <v>81</v>
      </c>
      <c r="O45" t="str">
        <f t="shared" si="7"/>
        <v>30</v>
      </c>
      <c r="P45" t="str">
        <f>IF(D45="US","62",IF(D45="China","66",IF(D45 = "India","56",IF(D45 = "Mexico", "69","NA"))))</f>
        <v>69</v>
      </c>
      <c r="Q45" t="str">
        <f t="shared" si="8"/>
        <v>82</v>
      </c>
      <c r="R45" t="str">
        <f t="shared" si="9"/>
        <v>24</v>
      </c>
      <c r="S45" t="str">
        <f t="shared" si="10"/>
        <v>97</v>
      </c>
    </row>
    <row r="46" spans="1:24" x14ac:dyDescent="0.2">
      <c r="A46">
        <v>45</v>
      </c>
      <c r="B46" t="s">
        <v>9</v>
      </c>
      <c r="C46" t="s">
        <v>12</v>
      </c>
      <c r="D46" t="s">
        <v>7</v>
      </c>
      <c r="E46" t="s">
        <v>23</v>
      </c>
      <c r="F46" t="s">
        <v>33</v>
      </c>
      <c r="G46">
        <v>5</v>
      </c>
      <c r="H46" t="b">
        <f t="shared" si="0"/>
        <v>1</v>
      </c>
      <c r="I46" t="b">
        <f t="shared" si="1"/>
        <v>0</v>
      </c>
      <c r="J46" t="b">
        <f t="shared" si="2"/>
        <v>0</v>
      </c>
      <c r="K46" t="b">
        <f t="shared" si="3"/>
        <v>0</v>
      </c>
      <c r="L46" t="b">
        <f t="shared" si="4"/>
        <v>0</v>
      </c>
      <c r="M46" t="b">
        <f t="shared" si="5"/>
        <v>0</v>
      </c>
      <c r="N46" t="str">
        <f t="shared" si="6"/>
        <v>81</v>
      </c>
      <c r="O46" t="str">
        <f t="shared" si="7"/>
        <v>30</v>
      </c>
      <c r="P46" t="str">
        <f>IF(D46="US","62",IF(D46="China","66",IF(D46 = "India","56",IF(D46 = "Mexico", "69","NA"))))</f>
        <v>69</v>
      </c>
      <c r="Q46" t="str">
        <f t="shared" si="8"/>
        <v>82</v>
      </c>
      <c r="R46" t="str">
        <f t="shared" si="9"/>
        <v>24</v>
      </c>
      <c r="S46" t="str">
        <f t="shared" si="10"/>
        <v>97</v>
      </c>
    </row>
    <row r="47" spans="1:24" x14ac:dyDescent="0.2">
      <c r="A47">
        <v>46</v>
      </c>
      <c r="B47" t="s">
        <v>9</v>
      </c>
      <c r="C47" t="s">
        <v>12</v>
      </c>
      <c r="D47" t="s">
        <v>4</v>
      </c>
      <c r="E47" t="s">
        <v>24</v>
      </c>
      <c r="F47" t="s">
        <v>35</v>
      </c>
      <c r="G47">
        <v>2</v>
      </c>
      <c r="H47" t="b">
        <f t="shared" si="0"/>
        <v>0</v>
      </c>
      <c r="I47" t="b">
        <f t="shared" si="1"/>
        <v>0</v>
      </c>
      <c r="J47" t="b">
        <f t="shared" si="2"/>
        <v>0</v>
      </c>
      <c r="K47" t="b">
        <f t="shared" si="3"/>
        <v>0</v>
      </c>
      <c r="L47" t="b">
        <f t="shared" si="4"/>
        <v>0</v>
      </c>
      <c r="M47" t="b">
        <f t="shared" si="5"/>
        <v>1</v>
      </c>
      <c r="N47" t="str">
        <f t="shared" si="6"/>
        <v>40</v>
      </c>
      <c r="O47" t="str">
        <f t="shared" si="7"/>
        <v>91</v>
      </c>
      <c r="P47" t="str">
        <f>IF(D47="US","62",IF(D47="China","66",IF(D47 = "India","56",IF(D47 = "Mexico", "69","NA"))))</f>
        <v>62</v>
      </c>
      <c r="Q47" t="str">
        <f t="shared" si="8"/>
        <v>46</v>
      </c>
      <c r="R47" t="str">
        <f t="shared" si="9"/>
        <v>26</v>
      </c>
      <c r="S47" t="str">
        <f t="shared" si="10"/>
        <v>68</v>
      </c>
    </row>
    <row r="48" spans="1:24" x14ac:dyDescent="0.2">
      <c r="A48">
        <v>47</v>
      </c>
      <c r="B48" t="s">
        <v>10</v>
      </c>
      <c r="C48" t="s">
        <v>14</v>
      </c>
      <c r="D48" t="s">
        <v>5</v>
      </c>
      <c r="E48" t="s">
        <v>23</v>
      </c>
      <c r="F48" t="s">
        <v>35</v>
      </c>
      <c r="G48">
        <v>3</v>
      </c>
      <c r="H48" t="b">
        <f t="shared" si="0"/>
        <v>0</v>
      </c>
      <c r="I48" t="b">
        <f t="shared" si="1"/>
        <v>0</v>
      </c>
      <c r="J48" t="b">
        <f t="shared" si="2"/>
        <v>0</v>
      </c>
      <c r="K48" t="b">
        <f t="shared" si="3"/>
        <v>0</v>
      </c>
      <c r="L48" t="b">
        <f t="shared" si="4"/>
        <v>1</v>
      </c>
      <c r="M48" t="b">
        <f t="shared" si="5"/>
        <v>0</v>
      </c>
      <c r="N48" t="str">
        <f t="shared" si="6"/>
        <v>NA</v>
      </c>
      <c r="O48" t="str">
        <f t="shared" si="7"/>
        <v>NA</v>
      </c>
      <c r="P48" t="str">
        <f>IF(D48="US","62",IF(D48="China","66",IF(D48 = "India","56",IF(D48 = "Mexico", "69","NA"))))</f>
        <v>NA</v>
      </c>
      <c r="Q48" t="str">
        <f t="shared" si="8"/>
        <v>NA</v>
      </c>
      <c r="R48" t="str">
        <f t="shared" si="9"/>
        <v>NA</v>
      </c>
      <c r="S48" t="str">
        <f t="shared" si="10"/>
        <v>NA</v>
      </c>
    </row>
    <row r="49" spans="1:19" x14ac:dyDescent="0.2">
      <c r="A49">
        <v>48</v>
      </c>
      <c r="B49" t="s">
        <v>10</v>
      </c>
      <c r="C49" t="s">
        <v>15</v>
      </c>
      <c r="D49" t="s">
        <v>6</v>
      </c>
      <c r="E49" t="s">
        <v>23</v>
      </c>
      <c r="F49" t="s">
        <v>34</v>
      </c>
      <c r="G49">
        <v>2</v>
      </c>
      <c r="H49" t="b">
        <f t="shared" si="0"/>
        <v>0</v>
      </c>
      <c r="I49" t="b">
        <f t="shared" si="1"/>
        <v>0</v>
      </c>
      <c r="J49" t="b">
        <f t="shared" si="2"/>
        <v>0</v>
      </c>
      <c r="K49" t="b">
        <f t="shared" si="3"/>
        <v>1</v>
      </c>
      <c r="L49" t="b">
        <f t="shared" si="4"/>
        <v>0</v>
      </c>
      <c r="M49" t="b">
        <f t="shared" si="5"/>
        <v>0</v>
      </c>
      <c r="N49" t="str">
        <f t="shared" si="6"/>
        <v>77</v>
      </c>
      <c r="O49" t="str">
        <f t="shared" si="7"/>
        <v>48</v>
      </c>
      <c r="P49" t="str">
        <f>IF(D49="US","62",IF(D49="China","66",IF(D49 = "India","56",IF(D49 = "Mexico", "69","NA"))))</f>
        <v>56</v>
      </c>
      <c r="Q49" t="str">
        <f t="shared" si="8"/>
        <v>40</v>
      </c>
      <c r="R49" t="str">
        <f t="shared" si="9"/>
        <v>51</v>
      </c>
      <c r="S49" t="str">
        <f t="shared" si="10"/>
        <v>26</v>
      </c>
    </row>
    <row r="50" spans="1:19" x14ac:dyDescent="0.2">
      <c r="A50">
        <v>49</v>
      </c>
      <c r="B50" t="s">
        <v>9</v>
      </c>
      <c r="C50" t="s">
        <v>15</v>
      </c>
      <c r="D50" t="s">
        <v>6</v>
      </c>
      <c r="E50" t="s">
        <v>24</v>
      </c>
      <c r="F50" t="s">
        <v>34</v>
      </c>
      <c r="G50">
        <v>5</v>
      </c>
      <c r="H50" t="b">
        <f t="shared" si="0"/>
        <v>0</v>
      </c>
      <c r="I50" t="b">
        <f t="shared" si="1"/>
        <v>0</v>
      </c>
      <c r="J50" t="b">
        <f t="shared" si="2"/>
        <v>1</v>
      </c>
      <c r="K50" t="b">
        <f t="shared" si="3"/>
        <v>0</v>
      </c>
      <c r="L50" t="b">
        <f t="shared" si="4"/>
        <v>0</v>
      </c>
      <c r="M50" t="b">
        <f t="shared" si="5"/>
        <v>0</v>
      </c>
      <c r="N50" t="str">
        <f t="shared" si="6"/>
        <v>77</v>
      </c>
      <c r="O50" t="str">
        <f t="shared" si="7"/>
        <v>48</v>
      </c>
      <c r="P50" t="str">
        <f>IF(D50="US","62",IF(D50="China","66",IF(D50 = "India","56",IF(D50 = "Mexico", "69","NA"))))</f>
        <v>56</v>
      </c>
      <c r="Q50" t="str">
        <f t="shared" si="8"/>
        <v>40</v>
      </c>
      <c r="R50" t="str">
        <f t="shared" si="9"/>
        <v>51</v>
      </c>
      <c r="S50" t="str">
        <f t="shared" si="10"/>
        <v>26</v>
      </c>
    </row>
    <row r="51" spans="1:19" x14ac:dyDescent="0.2">
      <c r="A51">
        <v>50</v>
      </c>
      <c r="B51" t="s">
        <v>8</v>
      </c>
      <c r="C51" t="s">
        <v>15</v>
      </c>
      <c r="D51" t="s">
        <v>7</v>
      </c>
      <c r="E51" t="s">
        <v>23</v>
      </c>
      <c r="F51" t="s">
        <v>35</v>
      </c>
      <c r="G51">
        <v>4</v>
      </c>
      <c r="H51" t="b">
        <f t="shared" si="0"/>
        <v>0</v>
      </c>
      <c r="I51" t="b">
        <f t="shared" si="1"/>
        <v>0</v>
      </c>
      <c r="J51" t="b">
        <f t="shared" si="2"/>
        <v>0</v>
      </c>
      <c r="K51" t="b">
        <f t="shared" si="3"/>
        <v>0</v>
      </c>
      <c r="L51" t="b">
        <f t="shared" si="4"/>
        <v>1</v>
      </c>
      <c r="M51" t="b">
        <f t="shared" si="5"/>
        <v>0</v>
      </c>
      <c r="N51" t="str">
        <f t="shared" si="6"/>
        <v>81</v>
      </c>
      <c r="O51" t="str">
        <f t="shared" si="7"/>
        <v>30</v>
      </c>
      <c r="P51" t="str">
        <f>IF(D51="US","62",IF(D51="China","66",IF(D51 = "India","56",IF(D51 = "Mexico", "69","NA"))))</f>
        <v>69</v>
      </c>
      <c r="Q51" t="str">
        <f t="shared" si="8"/>
        <v>82</v>
      </c>
      <c r="R51" t="str">
        <f t="shared" si="9"/>
        <v>24</v>
      </c>
      <c r="S51" t="str">
        <f t="shared" si="10"/>
        <v>97</v>
      </c>
    </row>
    <row r="52" spans="1:19" x14ac:dyDescent="0.2">
      <c r="A52">
        <v>51</v>
      </c>
      <c r="B52" t="s">
        <v>10</v>
      </c>
      <c r="C52" t="s">
        <v>15</v>
      </c>
      <c r="D52" t="s">
        <v>7</v>
      </c>
      <c r="E52" t="s">
        <v>23</v>
      </c>
      <c r="F52" t="s">
        <v>34</v>
      </c>
      <c r="G52">
        <v>5</v>
      </c>
      <c r="H52" t="b">
        <f t="shared" si="0"/>
        <v>0</v>
      </c>
      <c r="I52" t="b">
        <f t="shared" si="1"/>
        <v>0</v>
      </c>
      <c r="J52" t="b">
        <f t="shared" si="2"/>
        <v>1</v>
      </c>
      <c r="K52" t="b">
        <f t="shared" si="3"/>
        <v>0</v>
      </c>
      <c r="L52" t="b">
        <f>AND(F52= "Richardson", G52 &gt;= 3)</f>
        <v>0</v>
      </c>
      <c r="M52" t="b">
        <f t="shared" si="5"/>
        <v>0</v>
      </c>
      <c r="N52" t="str">
        <f t="shared" si="6"/>
        <v>81</v>
      </c>
      <c r="O52" t="str">
        <f t="shared" si="7"/>
        <v>30</v>
      </c>
      <c r="P52" t="str">
        <f>IF(D52="US","62",IF(D52="China","66",IF(D52 = "India","56",IF(D52 = "Mexico", "69","NA"))))</f>
        <v>69</v>
      </c>
      <c r="Q52" t="str">
        <f t="shared" si="8"/>
        <v>82</v>
      </c>
      <c r="R52" t="str">
        <f t="shared" si="9"/>
        <v>24</v>
      </c>
      <c r="S52" t="str">
        <f t="shared" si="10"/>
        <v>97</v>
      </c>
    </row>
    <row r="53" spans="1:19" x14ac:dyDescent="0.2">
      <c r="A53">
        <v>52</v>
      </c>
      <c r="B53" t="s">
        <v>9</v>
      </c>
      <c r="C53" t="s">
        <v>13</v>
      </c>
      <c r="D53" t="s">
        <v>4</v>
      </c>
      <c r="E53" t="s">
        <v>24</v>
      </c>
      <c r="F53" t="s">
        <v>35</v>
      </c>
      <c r="G53">
        <v>2</v>
      </c>
      <c r="H53" t="b">
        <f t="shared" si="0"/>
        <v>0</v>
      </c>
      <c r="I53" t="b">
        <f t="shared" si="1"/>
        <v>0</v>
      </c>
      <c r="J53" t="b">
        <f t="shared" si="2"/>
        <v>0</v>
      </c>
      <c r="K53" t="b">
        <f t="shared" si="3"/>
        <v>0</v>
      </c>
      <c r="L53" t="b">
        <f t="shared" si="4"/>
        <v>0</v>
      </c>
      <c r="M53" t="b">
        <f t="shared" si="5"/>
        <v>1</v>
      </c>
      <c r="N53" t="str">
        <f t="shared" si="6"/>
        <v>40</v>
      </c>
      <c r="O53" t="str">
        <f t="shared" si="7"/>
        <v>91</v>
      </c>
      <c r="P53" t="str">
        <f>IF(D53="US","62",IF(D53="China","66",IF(D53 = "India","56",IF(D53 = "Mexico", "69","NA"))))</f>
        <v>62</v>
      </c>
      <c r="Q53" t="str">
        <f t="shared" si="8"/>
        <v>46</v>
      </c>
      <c r="R53" t="str">
        <f t="shared" si="9"/>
        <v>26</v>
      </c>
      <c r="S53" t="str">
        <f t="shared" si="10"/>
        <v>68</v>
      </c>
    </row>
    <row r="54" spans="1:19" x14ac:dyDescent="0.2">
      <c r="A54">
        <v>53</v>
      </c>
      <c r="B54" t="s">
        <v>11</v>
      </c>
      <c r="C54" t="s">
        <v>13</v>
      </c>
      <c r="D54" t="s">
        <v>7</v>
      </c>
      <c r="E54" t="s">
        <v>23</v>
      </c>
      <c r="F54" t="s">
        <v>33</v>
      </c>
      <c r="G54">
        <v>3</v>
      </c>
      <c r="H54" t="b">
        <f t="shared" si="0"/>
        <v>1</v>
      </c>
      <c r="I54" t="b">
        <f t="shared" si="1"/>
        <v>0</v>
      </c>
      <c r="J54" t="b">
        <f t="shared" si="2"/>
        <v>0</v>
      </c>
      <c r="K54" t="b">
        <f t="shared" si="3"/>
        <v>0</v>
      </c>
      <c r="L54" t="b">
        <f t="shared" si="4"/>
        <v>0</v>
      </c>
      <c r="M54" t="b">
        <f t="shared" si="5"/>
        <v>0</v>
      </c>
      <c r="N54" t="str">
        <f t="shared" si="6"/>
        <v>81</v>
      </c>
      <c r="O54" t="str">
        <f t="shared" si="7"/>
        <v>30</v>
      </c>
      <c r="P54" t="str">
        <f>IF(D54="US","62",IF(D54="China","66",IF(D54 = "India","56",IF(D54 = "Mexico", "69","NA"))))</f>
        <v>69</v>
      </c>
      <c r="Q54" t="str">
        <f t="shared" si="8"/>
        <v>82</v>
      </c>
      <c r="R54" t="str">
        <f t="shared" si="9"/>
        <v>24</v>
      </c>
      <c r="S54" t="str">
        <f t="shared" si="10"/>
        <v>97</v>
      </c>
    </row>
    <row r="55" spans="1:19" x14ac:dyDescent="0.2">
      <c r="A55">
        <v>54</v>
      </c>
      <c r="B55" t="s">
        <v>9</v>
      </c>
      <c r="C55" t="s">
        <v>13</v>
      </c>
      <c r="D55" t="s">
        <v>5</v>
      </c>
      <c r="E55" t="s">
        <v>23</v>
      </c>
      <c r="F55" t="s">
        <v>33</v>
      </c>
      <c r="G55">
        <v>4</v>
      </c>
      <c r="H55" t="b">
        <f t="shared" si="0"/>
        <v>1</v>
      </c>
      <c r="I55" t="b">
        <f t="shared" si="1"/>
        <v>0</v>
      </c>
      <c r="J55" t="b">
        <f t="shared" si="2"/>
        <v>0</v>
      </c>
      <c r="K55" t="b">
        <f t="shared" si="3"/>
        <v>0</v>
      </c>
      <c r="L55" t="b">
        <f t="shared" si="4"/>
        <v>0</v>
      </c>
      <c r="M55" t="b">
        <f t="shared" si="5"/>
        <v>0</v>
      </c>
      <c r="N55" t="str">
        <f t="shared" si="6"/>
        <v>NA</v>
      </c>
      <c r="O55" t="str">
        <f t="shared" si="7"/>
        <v>NA</v>
      </c>
      <c r="P55" t="str">
        <f>IF(D55="US","62",IF(D55="China","66",IF(D55 = "India","56",IF(D55 = "Mexico", "69","NA"))))</f>
        <v>NA</v>
      </c>
      <c r="Q55" t="str">
        <f t="shared" si="8"/>
        <v>NA</v>
      </c>
      <c r="R55" t="str">
        <f t="shared" si="9"/>
        <v>NA</v>
      </c>
      <c r="S55" t="str">
        <f t="shared" si="10"/>
        <v>NA</v>
      </c>
    </row>
    <row r="56" spans="1:19" x14ac:dyDescent="0.2">
      <c r="A56">
        <v>55</v>
      </c>
      <c r="B56" t="s">
        <v>11</v>
      </c>
      <c r="C56" t="s">
        <v>15</v>
      </c>
      <c r="D56" t="s">
        <v>4</v>
      </c>
      <c r="E56" t="s">
        <v>24</v>
      </c>
      <c r="F56" t="s">
        <v>35</v>
      </c>
      <c r="G56">
        <v>5</v>
      </c>
      <c r="H56" t="b">
        <f t="shared" si="0"/>
        <v>0</v>
      </c>
      <c r="I56" t="b">
        <f t="shared" si="1"/>
        <v>0</v>
      </c>
      <c r="J56" t="b">
        <f t="shared" si="2"/>
        <v>0</v>
      </c>
      <c r="K56" t="b">
        <f t="shared" si="3"/>
        <v>0</v>
      </c>
      <c r="L56" t="b">
        <f t="shared" si="4"/>
        <v>1</v>
      </c>
      <c r="M56" t="b">
        <f t="shared" si="5"/>
        <v>0</v>
      </c>
      <c r="N56" t="str">
        <f t="shared" si="6"/>
        <v>40</v>
      </c>
      <c r="O56" t="str">
        <f t="shared" si="7"/>
        <v>91</v>
      </c>
      <c r="P56" t="str">
        <f>IF(D56="US","62",IF(D56="China","66",IF(D56 = "India","56",IF(D56 = "Mexico", "69","NA"))))</f>
        <v>62</v>
      </c>
      <c r="Q56" t="str">
        <f t="shared" si="8"/>
        <v>46</v>
      </c>
      <c r="R56" t="str">
        <f t="shared" si="9"/>
        <v>26</v>
      </c>
      <c r="S56" t="str">
        <f t="shared" si="10"/>
        <v>68</v>
      </c>
    </row>
    <row r="57" spans="1:19" x14ac:dyDescent="0.2">
      <c r="A57">
        <v>56</v>
      </c>
      <c r="B57" t="s">
        <v>11</v>
      </c>
      <c r="C57" t="s">
        <v>13</v>
      </c>
      <c r="D57" t="s">
        <v>5</v>
      </c>
      <c r="E57" t="s">
        <v>24</v>
      </c>
      <c r="F57" t="s">
        <v>35</v>
      </c>
      <c r="G57">
        <v>1</v>
      </c>
      <c r="H57" t="b">
        <f t="shared" si="0"/>
        <v>0</v>
      </c>
      <c r="I57" t="b">
        <f t="shared" si="1"/>
        <v>0</v>
      </c>
      <c r="J57" t="b">
        <f t="shared" si="2"/>
        <v>0</v>
      </c>
      <c r="K57" t="b">
        <f t="shared" si="3"/>
        <v>0</v>
      </c>
      <c r="L57" t="b">
        <f t="shared" si="4"/>
        <v>0</v>
      </c>
      <c r="M57" t="b">
        <f t="shared" si="5"/>
        <v>1</v>
      </c>
      <c r="N57" t="str">
        <f t="shared" si="6"/>
        <v>NA</v>
      </c>
      <c r="O57" t="str">
        <f t="shared" si="7"/>
        <v>NA</v>
      </c>
      <c r="P57" t="str">
        <f>IF(D57="US","62",IF(D57="China","66",IF(D57 = "India","56",IF(D57 = "Mexico", "69","NA"))))</f>
        <v>NA</v>
      </c>
      <c r="Q57" t="str">
        <f t="shared" si="8"/>
        <v>NA</v>
      </c>
      <c r="R57" t="str">
        <f t="shared" si="9"/>
        <v>NA</v>
      </c>
      <c r="S57" t="str">
        <f t="shared" si="10"/>
        <v>NA</v>
      </c>
    </row>
    <row r="58" spans="1:19" x14ac:dyDescent="0.2">
      <c r="A58">
        <v>57</v>
      </c>
      <c r="B58" t="s">
        <v>10</v>
      </c>
      <c r="C58" t="s">
        <v>15</v>
      </c>
      <c r="D58" t="s">
        <v>7</v>
      </c>
      <c r="E58" t="s">
        <v>24</v>
      </c>
      <c r="F58" t="s">
        <v>35</v>
      </c>
      <c r="G58">
        <v>3</v>
      </c>
      <c r="H58" t="b">
        <f t="shared" si="0"/>
        <v>0</v>
      </c>
      <c r="I58" t="b">
        <f t="shared" si="1"/>
        <v>0</v>
      </c>
      <c r="J58" t="b">
        <f t="shared" si="2"/>
        <v>0</v>
      </c>
      <c r="K58" t="b">
        <f t="shared" si="3"/>
        <v>0</v>
      </c>
      <c r="L58" t="b">
        <f t="shared" si="4"/>
        <v>1</v>
      </c>
      <c r="M58" t="b">
        <f t="shared" si="5"/>
        <v>0</v>
      </c>
      <c r="N58" t="str">
        <f t="shared" si="6"/>
        <v>81</v>
      </c>
      <c r="O58" t="str">
        <f t="shared" si="7"/>
        <v>30</v>
      </c>
      <c r="P58" t="str">
        <f>IF(D58="US","62",IF(D58="China","66",IF(D58 = "India","56",IF(D58 = "Mexico", "69","NA"))))</f>
        <v>69</v>
      </c>
      <c r="Q58" t="str">
        <f t="shared" si="8"/>
        <v>82</v>
      </c>
      <c r="R58" t="str">
        <f t="shared" si="9"/>
        <v>24</v>
      </c>
      <c r="S58" t="str">
        <f t="shared" si="10"/>
        <v>97</v>
      </c>
    </row>
    <row r="59" spans="1:19" x14ac:dyDescent="0.2">
      <c r="A59">
        <v>58</v>
      </c>
      <c r="B59" t="s">
        <v>8</v>
      </c>
      <c r="C59" t="s">
        <v>12</v>
      </c>
      <c r="D59" t="s">
        <v>4</v>
      </c>
      <c r="E59" t="s">
        <v>24</v>
      </c>
      <c r="F59" t="s">
        <v>35</v>
      </c>
      <c r="G59">
        <v>3</v>
      </c>
      <c r="H59" t="b">
        <f t="shared" si="0"/>
        <v>0</v>
      </c>
      <c r="I59" t="b">
        <f t="shared" si="1"/>
        <v>0</v>
      </c>
      <c r="J59" t="b">
        <f t="shared" si="2"/>
        <v>0</v>
      </c>
      <c r="K59" t="b">
        <f t="shared" si="3"/>
        <v>0</v>
      </c>
      <c r="L59" t="b">
        <f t="shared" si="4"/>
        <v>1</v>
      </c>
      <c r="M59" t="b">
        <f t="shared" si="5"/>
        <v>0</v>
      </c>
      <c r="N59" t="str">
        <f t="shared" si="6"/>
        <v>40</v>
      </c>
      <c r="O59" t="str">
        <f t="shared" si="7"/>
        <v>91</v>
      </c>
      <c r="P59" t="str">
        <f>IF(D59="US","62",IF(D59="China","66",IF(D59 = "India","56",IF(D59 = "Mexico", "69","NA"))))</f>
        <v>62</v>
      </c>
      <c r="Q59" t="str">
        <f t="shared" si="8"/>
        <v>46</v>
      </c>
      <c r="R59" t="str">
        <f t="shared" si="9"/>
        <v>26</v>
      </c>
      <c r="S59" t="str">
        <f t="shared" si="10"/>
        <v>68</v>
      </c>
    </row>
    <row r="60" spans="1:19" x14ac:dyDescent="0.2">
      <c r="A60">
        <v>59</v>
      </c>
      <c r="B60" t="s">
        <v>10</v>
      </c>
      <c r="C60" t="s">
        <v>15</v>
      </c>
      <c r="D60" t="s">
        <v>4</v>
      </c>
      <c r="E60" t="s">
        <v>23</v>
      </c>
      <c r="F60" t="s">
        <v>33</v>
      </c>
      <c r="G60">
        <v>2</v>
      </c>
      <c r="H60" t="b">
        <f t="shared" si="0"/>
        <v>0</v>
      </c>
      <c r="I60" t="b">
        <f t="shared" si="1"/>
        <v>1</v>
      </c>
      <c r="J60" t="b">
        <f t="shared" si="2"/>
        <v>0</v>
      </c>
      <c r="K60" t="b">
        <f t="shared" si="3"/>
        <v>0</v>
      </c>
      <c r="L60" t="b">
        <f t="shared" si="4"/>
        <v>0</v>
      </c>
      <c r="M60" t="b">
        <f t="shared" si="5"/>
        <v>0</v>
      </c>
      <c r="N60" t="str">
        <f t="shared" si="6"/>
        <v>40</v>
      </c>
      <c r="O60" t="str">
        <f t="shared" si="7"/>
        <v>91</v>
      </c>
      <c r="P60" t="str">
        <f>IF(D60="US","62",IF(D60="China","66",IF(D60 = "India","56",IF(D60 = "Mexico", "69","NA"))))</f>
        <v>62</v>
      </c>
      <c r="Q60" t="str">
        <f t="shared" si="8"/>
        <v>46</v>
      </c>
      <c r="R60" t="str">
        <f t="shared" si="9"/>
        <v>26</v>
      </c>
      <c r="S60" t="str">
        <f t="shared" si="10"/>
        <v>68</v>
      </c>
    </row>
    <row r="61" spans="1:19" x14ac:dyDescent="0.2">
      <c r="A61">
        <v>60</v>
      </c>
      <c r="B61" t="s">
        <v>8</v>
      </c>
      <c r="C61" t="s">
        <v>13</v>
      </c>
      <c r="D61" t="s">
        <v>6</v>
      </c>
      <c r="E61" t="s">
        <v>23</v>
      </c>
      <c r="F61" t="s">
        <v>34</v>
      </c>
      <c r="G61">
        <v>3</v>
      </c>
      <c r="H61" t="b">
        <f t="shared" si="0"/>
        <v>0</v>
      </c>
      <c r="I61" t="b">
        <f t="shared" si="1"/>
        <v>0</v>
      </c>
      <c r="J61" t="b">
        <f t="shared" si="2"/>
        <v>1</v>
      </c>
      <c r="K61" t="b">
        <f t="shared" si="3"/>
        <v>0</v>
      </c>
      <c r="L61" t="b">
        <f t="shared" si="4"/>
        <v>0</v>
      </c>
      <c r="M61" t="b">
        <f t="shared" si="5"/>
        <v>0</v>
      </c>
      <c r="N61" t="str">
        <f t="shared" si="6"/>
        <v>77</v>
      </c>
      <c r="O61" t="str">
        <f t="shared" si="7"/>
        <v>48</v>
      </c>
      <c r="P61" t="str">
        <f>IF(D61="US","62",IF(D61="China","66",IF(D61 = "India","56",IF(D61 = "Mexico", "69","NA"))))</f>
        <v>56</v>
      </c>
      <c r="Q61" t="str">
        <f t="shared" si="8"/>
        <v>40</v>
      </c>
      <c r="R61" t="str">
        <f t="shared" si="9"/>
        <v>51</v>
      </c>
      <c r="S61" t="str">
        <f t="shared" si="10"/>
        <v>26</v>
      </c>
    </row>
    <row r="62" spans="1:19" x14ac:dyDescent="0.2">
      <c r="A62">
        <v>61</v>
      </c>
      <c r="B62" t="s">
        <v>9</v>
      </c>
      <c r="C62" t="s">
        <v>12</v>
      </c>
      <c r="D62" t="s">
        <v>5</v>
      </c>
      <c r="E62" t="s">
        <v>23</v>
      </c>
      <c r="F62" t="s">
        <v>35</v>
      </c>
      <c r="G62">
        <v>4</v>
      </c>
      <c r="H62" t="b">
        <f t="shared" si="0"/>
        <v>0</v>
      </c>
      <c r="I62" t="b">
        <f t="shared" si="1"/>
        <v>0</v>
      </c>
      <c r="J62" t="b">
        <f t="shared" si="2"/>
        <v>0</v>
      </c>
      <c r="K62" t="b">
        <f t="shared" si="3"/>
        <v>0</v>
      </c>
      <c r="L62" t="b">
        <f t="shared" si="4"/>
        <v>1</v>
      </c>
      <c r="M62" t="b">
        <f t="shared" si="5"/>
        <v>0</v>
      </c>
      <c r="N62" t="str">
        <f t="shared" si="6"/>
        <v>NA</v>
      </c>
      <c r="O62" t="str">
        <f t="shared" si="7"/>
        <v>NA</v>
      </c>
      <c r="P62" t="str">
        <f>IF(D62="US","62",IF(D62="China","66",IF(D62 = "India","56",IF(D62 = "Mexico", "69","NA"))))</f>
        <v>NA</v>
      </c>
      <c r="Q62" t="str">
        <f t="shared" si="8"/>
        <v>NA</v>
      </c>
      <c r="R62" t="str">
        <f t="shared" si="9"/>
        <v>NA</v>
      </c>
      <c r="S62" t="str">
        <f t="shared" si="10"/>
        <v>NA</v>
      </c>
    </row>
    <row r="63" spans="1:19" x14ac:dyDescent="0.2">
      <c r="A63">
        <v>62</v>
      </c>
      <c r="B63" t="s">
        <v>10</v>
      </c>
      <c r="C63" t="s">
        <v>14</v>
      </c>
      <c r="D63" t="s">
        <v>6</v>
      </c>
      <c r="E63" t="s">
        <v>23</v>
      </c>
      <c r="F63" t="s">
        <v>34</v>
      </c>
      <c r="G63">
        <v>5</v>
      </c>
      <c r="H63" t="b">
        <f t="shared" si="0"/>
        <v>0</v>
      </c>
      <c r="I63" t="b">
        <f t="shared" si="1"/>
        <v>0</v>
      </c>
      <c r="J63" t="b">
        <f t="shared" si="2"/>
        <v>1</v>
      </c>
      <c r="K63" t="b">
        <f t="shared" si="3"/>
        <v>0</v>
      </c>
      <c r="L63" t="b">
        <f t="shared" si="4"/>
        <v>0</v>
      </c>
      <c r="M63" t="b">
        <f t="shared" si="5"/>
        <v>0</v>
      </c>
      <c r="N63" t="str">
        <f t="shared" si="6"/>
        <v>77</v>
      </c>
      <c r="O63" t="str">
        <f t="shared" si="7"/>
        <v>48</v>
      </c>
      <c r="P63" t="str">
        <f>IF(D63="US","62",IF(D63="China","66",IF(D63 = "India","56",IF(D63 = "Mexico", "69","NA"))))</f>
        <v>56</v>
      </c>
      <c r="Q63" t="str">
        <f t="shared" si="8"/>
        <v>40</v>
      </c>
      <c r="R63" t="str">
        <f t="shared" si="9"/>
        <v>51</v>
      </c>
      <c r="S63" t="str">
        <f t="shared" si="10"/>
        <v>26</v>
      </c>
    </row>
    <row r="64" spans="1:19" x14ac:dyDescent="0.2">
      <c r="A64">
        <v>63</v>
      </c>
      <c r="B64" t="s">
        <v>8</v>
      </c>
      <c r="C64" t="s">
        <v>15</v>
      </c>
      <c r="D64" t="s">
        <v>5</v>
      </c>
      <c r="E64" t="s">
        <v>24</v>
      </c>
      <c r="F64" t="s">
        <v>34</v>
      </c>
      <c r="G64">
        <v>3</v>
      </c>
      <c r="H64" t="b">
        <f t="shared" si="0"/>
        <v>0</v>
      </c>
      <c r="I64" t="b">
        <f t="shared" si="1"/>
        <v>0</v>
      </c>
      <c r="J64" t="b">
        <f t="shared" si="2"/>
        <v>1</v>
      </c>
      <c r="K64" t="b">
        <f t="shared" si="3"/>
        <v>0</v>
      </c>
      <c r="L64" t="b">
        <f t="shared" si="4"/>
        <v>0</v>
      </c>
      <c r="M64" t="b">
        <f t="shared" si="5"/>
        <v>0</v>
      </c>
      <c r="N64" t="str">
        <f t="shared" si="6"/>
        <v>NA</v>
      </c>
      <c r="O64" t="str">
        <f t="shared" si="7"/>
        <v>NA</v>
      </c>
      <c r="P64" t="str">
        <f>IF(D64="US","62",IF(D64="China","66",IF(D64 = "India","56",IF(D64 = "Mexico", "69","NA"))))</f>
        <v>NA</v>
      </c>
      <c r="Q64" t="str">
        <f t="shared" si="8"/>
        <v>NA</v>
      </c>
      <c r="R64" t="str">
        <f t="shared" si="9"/>
        <v>NA</v>
      </c>
      <c r="S64" t="str">
        <f t="shared" si="10"/>
        <v>NA</v>
      </c>
    </row>
    <row r="65" spans="1:19" x14ac:dyDescent="0.2">
      <c r="A65">
        <v>64</v>
      </c>
      <c r="B65" t="s">
        <v>10</v>
      </c>
      <c r="C65" t="s">
        <v>12</v>
      </c>
      <c r="D65" t="s">
        <v>6</v>
      </c>
      <c r="E65" t="s">
        <v>23</v>
      </c>
      <c r="F65" t="s">
        <v>35</v>
      </c>
      <c r="G65">
        <v>2</v>
      </c>
      <c r="H65" t="b">
        <f t="shared" si="0"/>
        <v>0</v>
      </c>
      <c r="I65" t="b">
        <f t="shared" si="1"/>
        <v>0</v>
      </c>
      <c r="J65" t="b">
        <f t="shared" si="2"/>
        <v>0</v>
      </c>
      <c r="K65" t="b">
        <f t="shared" si="3"/>
        <v>0</v>
      </c>
      <c r="L65" t="b">
        <f t="shared" si="4"/>
        <v>0</v>
      </c>
      <c r="M65" t="b">
        <f t="shared" si="5"/>
        <v>1</v>
      </c>
      <c r="N65" t="str">
        <f t="shared" si="6"/>
        <v>77</v>
      </c>
      <c r="O65" t="str">
        <f t="shared" si="7"/>
        <v>48</v>
      </c>
      <c r="P65" t="str">
        <f>IF(D65="US","62",IF(D65="China","66",IF(D65 = "India","56",IF(D65 = "Mexico", "69","NA"))))</f>
        <v>56</v>
      </c>
      <c r="Q65" t="str">
        <f t="shared" si="8"/>
        <v>40</v>
      </c>
      <c r="R65" t="str">
        <f t="shared" si="9"/>
        <v>51</v>
      </c>
      <c r="S65" t="str">
        <f t="shared" si="10"/>
        <v>26</v>
      </c>
    </row>
    <row r="66" spans="1:19" x14ac:dyDescent="0.2">
      <c r="A66">
        <v>65</v>
      </c>
      <c r="B66" t="s">
        <v>11</v>
      </c>
      <c r="C66" t="s">
        <v>13</v>
      </c>
      <c r="D66" t="s">
        <v>7</v>
      </c>
      <c r="E66" t="s">
        <v>23</v>
      </c>
      <c r="F66" t="s">
        <v>33</v>
      </c>
      <c r="G66">
        <v>4</v>
      </c>
      <c r="H66" t="b">
        <f t="shared" si="0"/>
        <v>1</v>
      </c>
      <c r="I66" t="b">
        <f t="shared" si="1"/>
        <v>0</v>
      </c>
      <c r="J66" t="b">
        <f t="shared" si="2"/>
        <v>0</v>
      </c>
      <c r="K66" t="b">
        <f t="shared" si="3"/>
        <v>0</v>
      </c>
      <c r="L66" t="b">
        <f t="shared" si="4"/>
        <v>0</v>
      </c>
      <c r="M66" t="b">
        <f t="shared" si="5"/>
        <v>0</v>
      </c>
      <c r="N66" t="str">
        <f t="shared" si="6"/>
        <v>81</v>
      </c>
      <c r="O66" t="str">
        <f t="shared" si="7"/>
        <v>30</v>
      </c>
      <c r="P66" t="str">
        <f>IF(D66="US","62",IF(D66="China","66",IF(D66 = "India","56",IF(D66 = "Mexico", "69","NA"))))</f>
        <v>69</v>
      </c>
      <c r="Q66" t="str">
        <f t="shared" si="8"/>
        <v>82</v>
      </c>
      <c r="R66" t="str">
        <f t="shared" si="9"/>
        <v>24</v>
      </c>
      <c r="S66" t="str">
        <f t="shared" si="10"/>
        <v>97</v>
      </c>
    </row>
    <row r="67" spans="1:19" x14ac:dyDescent="0.2">
      <c r="A67">
        <v>66</v>
      </c>
      <c r="B67" t="s">
        <v>10</v>
      </c>
      <c r="C67" t="s">
        <v>12</v>
      </c>
      <c r="D67" t="s">
        <v>3</v>
      </c>
      <c r="E67" t="s">
        <v>24</v>
      </c>
      <c r="F67" t="s">
        <v>33</v>
      </c>
      <c r="G67">
        <v>4</v>
      </c>
      <c r="H67" t="b">
        <f t="shared" ref="H67:H130" si="11">AND(F67= "Frisco", G67 &gt;= 3)</f>
        <v>1</v>
      </c>
      <c r="I67" t="b">
        <f t="shared" ref="I67:I130" si="12">AND(F67= "Frisco", G67 &lt; 3)</f>
        <v>0</v>
      </c>
      <c r="J67" t="b">
        <f t="shared" ref="J67:J130" si="13">AND(F67= "Plano", G67 &gt;= 3)</f>
        <v>0</v>
      </c>
      <c r="K67" t="b">
        <f t="shared" ref="K67:K130" si="14">AND(F67= "Plano", G67 &lt; 3)</f>
        <v>0</v>
      </c>
      <c r="L67" t="b">
        <f t="shared" ref="L67:L73" si="15">AND(F67= "Richardson", G67 &gt;= 3)</f>
        <v>0</v>
      </c>
      <c r="M67" t="b">
        <f t="shared" ref="M67:M130" si="16">AND(F67= "Richardson", G67 &lt; 3)</f>
        <v>0</v>
      </c>
      <c r="N67" t="str">
        <f t="shared" ref="N67:N130" si="17">IF(D67="US","40",IF(D67="China","80",IF(D67 = "India","77",IF(D67 = "Mexico", "81","NA"))))</f>
        <v>80</v>
      </c>
      <c r="O67" t="str">
        <f t="shared" ref="O67:O130" si="18">IF(D67="US","91",IF(D67="China","20",IF(D67 = "India","48",IF(D67 = "Mexico", "30","NA"))))</f>
        <v>20</v>
      </c>
      <c r="P67" t="str">
        <f>IF(D67="US","62",IF(D67="China","66",IF(D67 = "India","56",IF(D67 = "Mexico", "69","NA"))))</f>
        <v>66</v>
      </c>
      <c r="Q67" t="str">
        <f t="shared" ref="Q67:Q130" si="19">IF(D67="US","46",IF(D67="China","30",IF(D67 = "India","40",IF(D67 = "Mexico", "82","NA"))))</f>
        <v>30</v>
      </c>
      <c r="R67" t="str">
        <f t="shared" ref="R67:R130" si="20">IF(D67="US","26",IF(D67="China","87",IF(D67 = "India","51",IF(D67 = "Mexico", "24","NA"))))</f>
        <v>87</v>
      </c>
      <c r="S67" t="str">
        <f t="shared" ref="S67:S130" si="21">IF(D67="US","68",IF(D67="China","24",IF(D67 = "India","26",IF(D67 = "Mexico", "97","NA"))))</f>
        <v>24</v>
      </c>
    </row>
    <row r="68" spans="1:19" x14ac:dyDescent="0.2">
      <c r="A68">
        <v>67</v>
      </c>
      <c r="B68" t="s">
        <v>11</v>
      </c>
      <c r="C68" t="s">
        <v>12</v>
      </c>
      <c r="D68" t="s">
        <v>3</v>
      </c>
      <c r="E68" t="s">
        <v>23</v>
      </c>
      <c r="F68" t="s">
        <v>35</v>
      </c>
      <c r="G68">
        <v>4</v>
      </c>
      <c r="H68" t="b">
        <f t="shared" si="11"/>
        <v>0</v>
      </c>
      <c r="I68" t="b">
        <f t="shared" si="12"/>
        <v>0</v>
      </c>
      <c r="J68" t="b">
        <f t="shared" si="13"/>
        <v>0</v>
      </c>
      <c r="K68" t="b">
        <f t="shared" si="14"/>
        <v>0</v>
      </c>
      <c r="L68" t="b">
        <f t="shared" si="15"/>
        <v>1</v>
      </c>
      <c r="M68" t="b">
        <f t="shared" si="16"/>
        <v>0</v>
      </c>
      <c r="N68" t="str">
        <f t="shared" si="17"/>
        <v>80</v>
      </c>
      <c r="O68" t="str">
        <f t="shared" si="18"/>
        <v>20</v>
      </c>
      <c r="P68" t="str">
        <f>IF(D68="US","62",IF(D68="China","66",IF(D68 = "India","56",IF(D68 = "Mexico", "69","NA"))))</f>
        <v>66</v>
      </c>
      <c r="Q68" t="str">
        <f t="shared" si="19"/>
        <v>30</v>
      </c>
      <c r="R68" t="str">
        <f t="shared" si="20"/>
        <v>87</v>
      </c>
      <c r="S68" t="str">
        <f t="shared" si="21"/>
        <v>24</v>
      </c>
    </row>
    <row r="69" spans="1:19" x14ac:dyDescent="0.2">
      <c r="A69">
        <v>68</v>
      </c>
      <c r="B69" t="s">
        <v>11</v>
      </c>
      <c r="C69" t="s">
        <v>15</v>
      </c>
      <c r="D69" t="s">
        <v>5</v>
      </c>
      <c r="E69" t="s">
        <v>23</v>
      </c>
      <c r="F69" t="s">
        <v>33</v>
      </c>
      <c r="G69">
        <v>4</v>
      </c>
      <c r="H69" t="b">
        <f t="shared" si="11"/>
        <v>1</v>
      </c>
      <c r="I69" t="b">
        <f t="shared" si="12"/>
        <v>0</v>
      </c>
      <c r="J69" t="b">
        <f t="shared" si="13"/>
        <v>0</v>
      </c>
      <c r="K69" t="b">
        <f t="shared" si="14"/>
        <v>0</v>
      </c>
      <c r="L69" t="b">
        <f t="shared" si="15"/>
        <v>0</v>
      </c>
      <c r="M69" t="b">
        <f t="shared" si="16"/>
        <v>0</v>
      </c>
      <c r="N69" t="str">
        <f t="shared" si="17"/>
        <v>NA</v>
      </c>
      <c r="O69" t="str">
        <f t="shared" si="18"/>
        <v>NA</v>
      </c>
      <c r="P69" t="str">
        <f>IF(D69="US","62",IF(D69="China","66",IF(D69 = "India","56",IF(D69 = "Mexico", "69","NA"))))</f>
        <v>NA</v>
      </c>
      <c r="Q69" t="str">
        <f t="shared" si="19"/>
        <v>NA</v>
      </c>
      <c r="R69" t="str">
        <f t="shared" si="20"/>
        <v>NA</v>
      </c>
      <c r="S69" t="str">
        <f t="shared" si="21"/>
        <v>NA</v>
      </c>
    </row>
    <row r="70" spans="1:19" x14ac:dyDescent="0.2">
      <c r="A70">
        <v>69</v>
      </c>
      <c r="B70" t="s">
        <v>11</v>
      </c>
      <c r="C70" t="s">
        <v>14</v>
      </c>
      <c r="D70" t="s">
        <v>7</v>
      </c>
      <c r="E70" t="s">
        <v>23</v>
      </c>
      <c r="F70" t="s">
        <v>34</v>
      </c>
      <c r="G70">
        <v>3</v>
      </c>
      <c r="H70" t="b">
        <f t="shared" si="11"/>
        <v>0</v>
      </c>
      <c r="I70" t="b">
        <f t="shared" si="12"/>
        <v>0</v>
      </c>
      <c r="J70" t="b">
        <f t="shared" si="13"/>
        <v>1</v>
      </c>
      <c r="K70" t="b">
        <f t="shared" si="14"/>
        <v>0</v>
      </c>
      <c r="L70" t="b">
        <f t="shared" si="15"/>
        <v>0</v>
      </c>
      <c r="M70" t="b">
        <f t="shared" si="16"/>
        <v>0</v>
      </c>
      <c r="N70" t="str">
        <f t="shared" si="17"/>
        <v>81</v>
      </c>
      <c r="O70" t="str">
        <f t="shared" si="18"/>
        <v>30</v>
      </c>
      <c r="P70" t="str">
        <f>IF(D70="US","62",IF(D70="China","66",IF(D70 = "India","56",IF(D70 = "Mexico", "69","NA"))))</f>
        <v>69</v>
      </c>
      <c r="Q70" t="str">
        <f t="shared" si="19"/>
        <v>82</v>
      </c>
      <c r="R70" t="str">
        <f t="shared" si="20"/>
        <v>24</v>
      </c>
      <c r="S70" t="str">
        <f t="shared" si="21"/>
        <v>97</v>
      </c>
    </row>
    <row r="71" spans="1:19" x14ac:dyDescent="0.2">
      <c r="A71">
        <v>70</v>
      </c>
      <c r="B71" t="s">
        <v>9</v>
      </c>
      <c r="C71" t="s">
        <v>13</v>
      </c>
      <c r="D71" t="s">
        <v>7</v>
      </c>
      <c r="E71" t="s">
        <v>23</v>
      </c>
      <c r="F71" t="s">
        <v>33</v>
      </c>
      <c r="G71">
        <v>4</v>
      </c>
      <c r="H71" t="b">
        <f t="shared" si="11"/>
        <v>1</v>
      </c>
      <c r="I71" t="b">
        <f t="shared" si="12"/>
        <v>0</v>
      </c>
      <c r="J71" t="b">
        <f t="shared" si="13"/>
        <v>0</v>
      </c>
      <c r="K71" t="b">
        <f t="shared" si="14"/>
        <v>0</v>
      </c>
      <c r="L71" t="b">
        <f t="shared" si="15"/>
        <v>0</v>
      </c>
      <c r="M71" t="b">
        <f t="shared" si="16"/>
        <v>0</v>
      </c>
      <c r="N71" t="str">
        <f t="shared" si="17"/>
        <v>81</v>
      </c>
      <c r="O71" t="str">
        <f t="shared" si="18"/>
        <v>30</v>
      </c>
      <c r="P71" t="str">
        <f>IF(D71="US","62",IF(D71="China","66",IF(D71 = "India","56",IF(D71 = "Mexico", "69","NA"))))</f>
        <v>69</v>
      </c>
      <c r="Q71" t="str">
        <f t="shared" si="19"/>
        <v>82</v>
      </c>
      <c r="R71" t="str">
        <f t="shared" si="20"/>
        <v>24</v>
      </c>
      <c r="S71" t="str">
        <f t="shared" si="21"/>
        <v>97</v>
      </c>
    </row>
    <row r="72" spans="1:19" x14ac:dyDescent="0.2">
      <c r="A72">
        <v>71</v>
      </c>
      <c r="B72" t="s">
        <v>10</v>
      </c>
      <c r="C72" t="s">
        <v>13</v>
      </c>
      <c r="D72" t="s">
        <v>6</v>
      </c>
      <c r="E72" t="s">
        <v>23</v>
      </c>
      <c r="F72" t="s">
        <v>35</v>
      </c>
      <c r="G72">
        <v>1</v>
      </c>
      <c r="H72" t="b">
        <f t="shared" si="11"/>
        <v>0</v>
      </c>
      <c r="I72" t="b">
        <f t="shared" si="12"/>
        <v>0</v>
      </c>
      <c r="J72" t="b">
        <f t="shared" si="13"/>
        <v>0</v>
      </c>
      <c r="K72" t="b">
        <f t="shared" si="14"/>
        <v>0</v>
      </c>
      <c r="L72" t="b">
        <f t="shared" si="15"/>
        <v>0</v>
      </c>
      <c r="M72" t="b">
        <f t="shared" si="16"/>
        <v>1</v>
      </c>
      <c r="N72" t="str">
        <f t="shared" si="17"/>
        <v>77</v>
      </c>
      <c r="O72" t="str">
        <f t="shared" si="18"/>
        <v>48</v>
      </c>
      <c r="P72" t="str">
        <f>IF(D72="US","62",IF(D72="China","66",IF(D72 = "India","56",IF(D72 = "Mexico", "69","NA"))))</f>
        <v>56</v>
      </c>
      <c r="Q72" t="str">
        <f t="shared" si="19"/>
        <v>40</v>
      </c>
      <c r="R72" t="str">
        <f t="shared" si="20"/>
        <v>51</v>
      </c>
      <c r="S72" t="str">
        <f t="shared" si="21"/>
        <v>26</v>
      </c>
    </row>
    <row r="73" spans="1:19" x14ac:dyDescent="0.2">
      <c r="A73">
        <v>72</v>
      </c>
      <c r="B73" t="s">
        <v>8</v>
      </c>
      <c r="C73" t="s">
        <v>12</v>
      </c>
      <c r="D73" t="s">
        <v>6</v>
      </c>
      <c r="E73" t="s">
        <v>23</v>
      </c>
      <c r="F73" t="s">
        <v>34</v>
      </c>
      <c r="G73">
        <v>5</v>
      </c>
      <c r="H73" t="b">
        <f t="shared" si="11"/>
        <v>0</v>
      </c>
      <c r="I73" t="b">
        <f t="shared" si="12"/>
        <v>0</v>
      </c>
      <c r="J73" t="b">
        <f t="shared" si="13"/>
        <v>1</v>
      </c>
      <c r="K73" t="b">
        <f t="shared" si="14"/>
        <v>0</v>
      </c>
      <c r="L73" t="b">
        <f t="shared" si="15"/>
        <v>0</v>
      </c>
      <c r="M73" t="b">
        <f t="shared" si="16"/>
        <v>0</v>
      </c>
      <c r="N73" t="str">
        <f t="shared" si="17"/>
        <v>77</v>
      </c>
      <c r="O73" t="str">
        <f t="shared" si="18"/>
        <v>48</v>
      </c>
      <c r="P73" t="str">
        <f>IF(D73="US","62",IF(D73="China","66",IF(D73 = "India","56",IF(D73 = "Mexico", "69","NA"))))</f>
        <v>56</v>
      </c>
      <c r="Q73" t="str">
        <f t="shared" si="19"/>
        <v>40</v>
      </c>
      <c r="R73" t="str">
        <f t="shared" si="20"/>
        <v>51</v>
      </c>
      <c r="S73" t="str">
        <f t="shared" si="21"/>
        <v>26</v>
      </c>
    </row>
    <row r="74" spans="1:19" x14ac:dyDescent="0.2">
      <c r="A74">
        <v>73</v>
      </c>
      <c r="B74" t="s">
        <v>11</v>
      </c>
      <c r="C74" t="s">
        <v>14</v>
      </c>
      <c r="D74" t="s">
        <v>5</v>
      </c>
      <c r="E74" t="s">
        <v>24</v>
      </c>
      <c r="F74" t="s">
        <v>33</v>
      </c>
      <c r="G74">
        <v>5</v>
      </c>
      <c r="H74" t="b">
        <f t="shared" si="11"/>
        <v>1</v>
      </c>
      <c r="I74" t="b">
        <f t="shared" si="12"/>
        <v>0</v>
      </c>
      <c r="J74" t="b">
        <f t="shared" si="13"/>
        <v>0</v>
      </c>
      <c r="K74" t="b">
        <f t="shared" si="14"/>
        <v>0</v>
      </c>
      <c r="L74" t="b">
        <f>AND(F74= "Richardson", G74 &gt;= 3)</f>
        <v>0</v>
      </c>
      <c r="M74" t="b">
        <f t="shared" si="16"/>
        <v>0</v>
      </c>
      <c r="N74" t="str">
        <f t="shared" si="17"/>
        <v>NA</v>
      </c>
      <c r="O74" t="str">
        <f t="shared" si="18"/>
        <v>NA</v>
      </c>
      <c r="P74" t="str">
        <f>IF(D74="US","62",IF(D74="China","66",IF(D74 = "India","56",IF(D74 = "Mexico", "69","NA"))))</f>
        <v>NA</v>
      </c>
      <c r="Q74" t="str">
        <f t="shared" si="19"/>
        <v>NA</v>
      </c>
      <c r="R74" t="str">
        <f t="shared" si="20"/>
        <v>NA</v>
      </c>
      <c r="S74" t="str">
        <f t="shared" si="21"/>
        <v>NA</v>
      </c>
    </row>
    <row r="75" spans="1:19" x14ac:dyDescent="0.2">
      <c r="A75">
        <v>74</v>
      </c>
      <c r="B75" t="s">
        <v>8</v>
      </c>
      <c r="C75" t="s">
        <v>14</v>
      </c>
      <c r="D75" t="s">
        <v>5</v>
      </c>
      <c r="E75" t="s">
        <v>23</v>
      </c>
      <c r="F75" t="s">
        <v>35</v>
      </c>
      <c r="G75">
        <v>4</v>
      </c>
      <c r="H75" t="b">
        <f t="shared" si="11"/>
        <v>0</v>
      </c>
      <c r="I75" t="b">
        <f t="shared" si="12"/>
        <v>0</v>
      </c>
      <c r="J75" t="b">
        <f t="shared" si="13"/>
        <v>0</v>
      </c>
      <c r="K75" t="b">
        <f t="shared" si="14"/>
        <v>0</v>
      </c>
      <c r="L75" t="b">
        <f t="shared" ref="L75:L104" si="22">AND(F75= "Richardson", G75 &gt;= 3)</f>
        <v>1</v>
      </c>
      <c r="M75" t="b">
        <f t="shared" si="16"/>
        <v>0</v>
      </c>
      <c r="N75" t="str">
        <f t="shared" si="17"/>
        <v>NA</v>
      </c>
      <c r="O75" t="str">
        <f t="shared" si="18"/>
        <v>NA</v>
      </c>
      <c r="P75" t="str">
        <f>IF(D75="US","62",IF(D75="China","66",IF(D75 = "India","56",IF(D75 = "Mexico", "69","NA"))))</f>
        <v>NA</v>
      </c>
      <c r="Q75" t="str">
        <f t="shared" si="19"/>
        <v>NA</v>
      </c>
      <c r="R75" t="str">
        <f t="shared" si="20"/>
        <v>NA</v>
      </c>
      <c r="S75" t="str">
        <f t="shared" si="21"/>
        <v>NA</v>
      </c>
    </row>
    <row r="76" spans="1:19" x14ac:dyDescent="0.2">
      <c r="A76">
        <v>75</v>
      </c>
      <c r="B76" t="s">
        <v>10</v>
      </c>
      <c r="C76" t="s">
        <v>14</v>
      </c>
      <c r="D76" t="s">
        <v>3</v>
      </c>
      <c r="E76" t="s">
        <v>23</v>
      </c>
      <c r="F76" t="s">
        <v>35</v>
      </c>
      <c r="G76">
        <v>4</v>
      </c>
      <c r="H76" t="b">
        <f t="shared" si="11"/>
        <v>0</v>
      </c>
      <c r="I76" t="b">
        <f t="shared" si="12"/>
        <v>0</v>
      </c>
      <c r="J76" t="b">
        <f t="shared" si="13"/>
        <v>0</v>
      </c>
      <c r="K76" t="b">
        <f t="shared" si="14"/>
        <v>0</v>
      </c>
      <c r="L76" t="b">
        <f t="shared" si="22"/>
        <v>1</v>
      </c>
      <c r="M76" t="b">
        <f t="shared" si="16"/>
        <v>0</v>
      </c>
      <c r="N76" t="str">
        <f t="shared" si="17"/>
        <v>80</v>
      </c>
      <c r="O76" t="str">
        <f t="shared" si="18"/>
        <v>20</v>
      </c>
      <c r="P76" t="str">
        <f>IF(D76="US","62",IF(D76="China","66",IF(D76 = "India","56",IF(D76 = "Mexico", "69","NA"))))</f>
        <v>66</v>
      </c>
      <c r="Q76" t="str">
        <f t="shared" si="19"/>
        <v>30</v>
      </c>
      <c r="R76" t="str">
        <f t="shared" si="20"/>
        <v>87</v>
      </c>
      <c r="S76" t="str">
        <f t="shared" si="21"/>
        <v>24</v>
      </c>
    </row>
    <row r="77" spans="1:19" x14ac:dyDescent="0.2">
      <c r="A77">
        <v>76</v>
      </c>
      <c r="B77" t="s">
        <v>10</v>
      </c>
      <c r="C77" t="s">
        <v>15</v>
      </c>
      <c r="D77" t="s">
        <v>4</v>
      </c>
      <c r="E77" t="s">
        <v>23</v>
      </c>
      <c r="F77" t="s">
        <v>35</v>
      </c>
      <c r="G77">
        <v>4</v>
      </c>
      <c r="H77" t="b">
        <f t="shared" si="11"/>
        <v>0</v>
      </c>
      <c r="I77" t="b">
        <f t="shared" si="12"/>
        <v>0</v>
      </c>
      <c r="J77" t="b">
        <f t="shared" si="13"/>
        <v>0</v>
      </c>
      <c r="K77" t="b">
        <f t="shared" si="14"/>
        <v>0</v>
      </c>
      <c r="L77" t="b">
        <f t="shared" si="22"/>
        <v>1</v>
      </c>
      <c r="M77" t="b">
        <f t="shared" si="16"/>
        <v>0</v>
      </c>
      <c r="N77" t="str">
        <f t="shared" si="17"/>
        <v>40</v>
      </c>
      <c r="O77" t="str">
        <f t="shared" si="18"/>
        <v>91</v>
      </c>
      <c r="P77" t="str">
        <f>IF(D77="US","62",IF(D77="China","66",IF(D77 = "India","56",IF(D77 = "Mexico", "69","NA"))))</f>
        <v>62</v>
      </c>
      <c r="Q77" t="str">
        <f t="shared" si="19"/>
        <v>46</v>
      </c>
      <c r="R77" t="str">
        <f t="shared" si="20"/>
        <v>26</v>
      </c>
      <c r="S77" t="str">
        <f t="shared" si="21"/>
        <v>68</v>
      </c>
    </row>
    <row r="78" spans="1:19" x14ac:dyDescent="0.2">
      <c r="A78">
        <v>77</v>
      </c>
      <c r="B78" t="s">
        <v>8</v>
      </c>
      <c r="C78" t="s">
        <v>15</v>
      </c>
      <c r="D78" t="s">
        <v>6</v>
      </c>
      <c r="E78" t="s">
        <v>24</v>
      </c>
      <c r="F78" t="s">
        <v>34</v>
      </c>
      <c r="G78">
        <v>5</v>
      </c>
      <c r="H78" t="b">
        <f t="shared" si="11"/>
        <v>0</v>
      </c>
      <c r="I78" t="b">
        <f t="shared" si="12"/>
        <v>0</v>
      </c>
      <c r="J78" t="b">
        <f t="shared" si="13"/>
        <v>1</v>
      </c>
      <c r="K78" t="b">
        <f t="shared" si="14"/>
        <v>0</v>
      </c>
      <c r="L78" t="b">
        <f t="shared" si="22"/>
        <v>0</v>
      </c>
      <c r="M78" t="b">
        <f t="shared" si="16"/>
        <v>0</v>
      </c>
      <c r="N78" t="str">
        <f t="shared" si="17"/>
        <v>77</v>
      </c>
      <c r="O78" t="str">
        <f t="shared" si="18"/>
        <v>48</v>
      </c>
      <c r="P78" t="str">
        <f>IF(D78="US","62",IF(D78="China","66",IF(D78 = "India","56",IF(D78 = "Mexico", "69","NA"))))</f>
        <v>56</v>
      </c>
      <c r="Q78" t="str">
        <f t="shared" si="19"/>
        <v>40</v>
      </c>
      <c r="R78" t="str">
        <f t="shared" si="20"/>
        <v>51</v>
      </c>
      <c r="S78" t="str">
        <f t="shared" si="21"/>
        <v>26</v>
      </c>
    </row>
    <row r="79" spans="1:19" x14ac:dyDescent="0.2">
      <c r="A79">
        <v>78</v>
      </c>
      <c r="B79" t="s">
        <v>9</v>
      </c>
      <c r="C79" t="s">
        <v>14</v>
      </c>
      <c r="D79" t="s">
        <v>4</v>
      </c>
      <c r="E79" t="s">
        <v>23</v>
      </c>
      <c r="F79" t="s">
        <v>34</v>
      </c>
      <c r="G79">
        <v>3</v>
      </c>
      <c r="H79" t="b">
        <f t="shared" si="11"/>
        <v>0</v>
      </c>
      <c r="I79" t="b">
        <f t="shared" si="12"/>
        <v>0</v>
      </c>
      <c r="J79" t="b">
        <f t="shared" si="13"/>
        <v>1</v>
      </c>
      <c r="K79" t="b">
        <f t="shared" si="14"/>
        <v>0</v>
      </c>
      <c r="L79" t="b">
        <f t="shared" si="22"/>
        <v>0</v>
      </c>
      <c r="M79" t="b">
        <f t="shared" si="16"/>
        <v>0</v>
      </c>
      <c r="N79" t="str">
        <f t="shared" si="17"/>
        <v>40</v>
      </c>
      <c r="O79" t="str">
        <f t="shared" si="18"/>
        <v>91</v>
      </c>
      <c r="P79" t="str">
        <f>IF(D79="US","62",IF(D79="China","66",IF(D79 = "India","56",IF(D79 = "Mexico", "69","NA"))))</f>
        <v>62</v>
      </c>
      <c r="Q79" t="str">
        <f t="shared" si="19"/>
        <v>46</v>
      </c>
      <c r="R79" t="str">
        <f t="shared" si="20"/>
        <v>26</v>
      </c>
      <c r="S79" t="str">
        <f t="shared" si="21"/>
        <v>68</v>
      </c>
    </row>
    <row r="80" spans="1:19" x14ac:dyDescent="0.2">
      <c r="A80">
        <v>79</v>
      </c>
      <c r="B80" t="s">
        <v>11</v>
      </c>
      <c r="C80" t="s">
        <v>15</v>
      </c>
      <c r="D80" t="s">
        <v>7</v>
      </c>
      <c r="E80" t="s">
        <v>23</v>
      </c>
      <c r="F80" t="s">
        <v>35</v>
      </c>
      <c r="G80">
        <v>3</v>
      </c>
      <c r="H80" t="b">
        <f t="shared" si="11"/>
        <v>0</v>
      </c>
      <c r="I80" t="b">
        <f t="shared" si="12"/>
        <v>0</v>
      </c>
      <c r="J80" t="b">
        <f t="shared" si="13"/>
        <v>0</v>
      </c>
      <c r="K80" t="b">
        <f t="shared" si="14"/>
        <v>0</v>
      </c>
      <c r="L80" t="b">
        <f t="shared" si="22"/>
        <v>1</v>
      </c>
      <c r="M80" t="b">
        <f t="shared" si="16"/>
        <v>0</v>
      </c>
      <c r="N80" t="str">
        <f t="shared" si="17"/>
        <v>81</v>
      </c>
      <c r="O80" t="str">
        <f t="shared" si="18"/>
        <v>30</v>
      </c>
      <c r="P80" t="str">
        <f>IF(D80="US","62",IF(D80="China","66",IF(D80 = "India","56",IF(D80 = "Mexico", "69","NA"))))</f>
        <v>69</v>
      </c>
      <c r="Q80" t="str">
        <f t="shared" si="19"/>
        <v>82</v>
      </c>
      <c r="R80" t="str">
        <f t="shared" si="20"/>
        <v>24</v>
      </c>
      <c r="S80" t="str">
        <f t="shared" si="21"/>
        <v>97</v>
      </c>
    </row>
    <row r="81" spans="1:19" x14ac:dyDescent="0.2">
      <c r="A81">
        <v>80</v>
      </c>
      <c r="B81" t="s">
        <v>10</v>
      </c>
      <c r="C81" t="s">
        <v>13</v>
      </c>
      <c r="D81" t="s">
        <v>4</v>
      </c>
      <c r="E81" t="s">
        <v>23</v>
      </c>
      <c r="F81" t="s">
        <v>34</v>
      </c>
      <c r="G81">
        <v>2</v>
      </c>
      <c r="H81" t="b">
        <f t="shared" si="11"/>
        <v>0</v>
      </c>
      <c r="I81" t="b">
        <f t="shared" si="12"/>
        <v>0</v>
      </c>
      <c r="J81" t="b">
        <f t="shared" si="13"/>
        <v>0</v>
      </c>
      <c r="K81" t="b">
        <f t="shared" si="14"/>
        <v>1</v>
      </c>
      <c r="L81" t="b">
        <f t="shared" si="22"/>
        <v>0</v>
      </c>
      <c r="M81" t="b">
        <f t="shared" si="16"/>
        <v>0</v>
      </c>
      <c r="N81" t="str">
        <f t="shared" si="17"/>
        <v>40</v>
      </c>
      <c r="O81" t="str">
        <f t="shared" si="18"/>
        <v>91</v>
      </c>
      <c r="P81" t="str">
        <f>IF(D81="US","62",IF(D81="China","66",IF(D81 = "India","56",IF(D81 = "Mexico", "69","NA"))))</f>
        <v>62</v>
      </c>
      <c r="Q81" t="str">
        <f t="shared" si="19"/>
        <v>46</v>
      </c>
      <c r="R81" t="str">
        <f t="shared" si="20"/>
        <v>26</v>
      </c>
      <c r="S81" t="str">
        <f t="shared" si="21"/>
        <v>68</v>
      </c>
    </row>
    <row r="82" spans="1:19" x14ac:dyDescent="0.2">
      <c r="A82">
        <v>81</v>
      </c>
      <c r="B82" t="s">
        <v>11</v>
      </c>
      <c r="C82" t="s">
        <v>13</v>
      </c>
      <c r="D82" t="s">
        <v>4</v>
      </c>
      <c r="E82" t="s">
        <v>24</v>
      </c>
      <c r="F82" t="s">
        <v>33</v>
      </c>
      <c r="G82">
        <v>1</v>
      </c>
      <c r="H82" t="b">
        <f t="shared" si="11"/>
        <v>0</v>
      </c>
      <c r="I82" t="b">
        <f t="shared" si="12"/>
        <v>1</v>
      </c>
      <c r="J82" t="b">
        <f t="shared" si="13"/>
        <v>0</v>
      </c>
      <c r="K82" t="b">
        <f t="shared" si="14"/>
        <v>0</v>
      </c>
      <c r="L82" t="b">
        <f t="shared" si="22"/>
        <v>0</v>
      </c>
      <c r="M82" t="b">
        <f t="shared" si="16"/>
        <v>0</v>
      </c>
      <c r="N82" t="str">
        <f t="shared" si="17"/>
        <v>40</v>
      </c>
      <c r="O82" t="str">
        <f t="shared" si="18"/>
        <v>91</v>
      </c>
      <c r="P82" t="str">
        <f>IF(D82="US","62",IF(D82="China","66",IF(D82 = "India","56",IF(D82 = "Mexico", "69","NA"))))</f>
        <v>62</v>
      </c>
      <c r="Q82" t="str">
        <f t="shared" si="19"/>
        <v>46</v>
      </c>
      <c r="R82" t="str">
        <f t="shared" si="20"/>
        <v>26</v>
      </c>
      <c r="S82" t="str">
        <f t="shared" si="21"/>
        <v>68</v>
      </c>
    </row>
    <row r="83" spans="1:19" x14ac:dyDescent="0.2">
      <c r="A83">
        <v>82</v>
      </c>
      <c r="B83" t="s">
        <v>9</v>
      </c>
      <c r="C83" t="s">
        <v>14</v>
      </c>
      <c r="D83" t="s">
        <v>4</v>
      </c>
      <c r="E83" t="s">
        <v>24</v>
      </c>
      <c r="F83" t="s">
        <v>33</v>
      </c>
      <c r="G83">
        <v>2</v>
      </c>
      <c r="H83" t="b">
        <f t="shared" si="11"/>
        <v>0</v>
      </c>
      <c r="I83" t="b">
        <f t="shared" si="12"/>
        <v>1</v>
      </c>
      <c r="J83" t="b">
        <f t="shared" si="13"/>
        <v>0</v>
      </c>
      <c r="K83" t="b">
        <f t="shared" si="14"/>
        <v>0</v>
      </c>
      <c r="L83" t="b">
        <f t="shared" si="22"/>
        <v>0</v>
      </c>
      <c r="M83" t="b">
        <f t="shared" si="16"/>
        <v>0</v>
      </c>
      <c r="N83" t="str">
        <f t="shared" si="17"/>
        <v>40</v>
      </c>
      <c r="O83" t="str">
        <f t="shared" si="18"/>
        <v>91</v>
      </c>
      <c r="P83" t="str">
        <f>IF(D83="US","62",IF(D83="China","66",IF(D83 = "India","56",IF(D83 = "Mexico", "69","NA"))))</f>
        <v>62</v>
      </c>
      <c r="Q83" t="str">
        <f t="shared" si="19"/>
        <v>46</v>
      </c>
      <c r="R83" t="str">
        <f t="shared" si="20"/>
        <v>26</v>
      </c>
      <c r="S83" t="str">
        <f t="shared" si="21"/>
        <v>68</v>
      </c>
    </row>
    <row r="84" spans="1:19" x14ac:dyDescent="0.2">
      <c r="A84">
        <v>83</v>
      </c>
      <c r="B84" t="s">
        <v>9</v>
      </c>
      <c r="C84" t="s">
        <v>13</v>
      </c>
      <c r="D84" t="s">
        <v>4</v>
      </c>
      <c r="E84" t="s">
        <v>24</v>
      </c>
      <c r="F84" t="s">
        <v>34</v>
      </c>
      <c r="G84">
        <v>5</v>
      </c>
      <c r="H84" t="b">
        <f t="shared" si="11"/>
        <v>0</v>
      </c>
      <c r="I84" t="b">
        <f t="shared" si="12"/>
        <v>0</v>
      </c>
      <c r="J84" t="b">
        <f t="shared" si="13"/>
        <v>1</v>
      </c>
      <c r="K84" t="b">
        <f t="shared" si="14"/>
        <v>0</v>
      </c>
      <c r="L84" t="b">
        <f t="shared" si="22"/>
        <v>0</v>
      </c>
      <c r="M84" t="b">
        <f t="shared" si="16"/>
        <v>0</v>
      </c>
      <c r="N84" t="str">
        <f t="shared" si="17"/>
        <v>40</v>
      </c>
      <c r="O84" t="str">
        <f t="shared" si="18"/>
        <v>91</v>
      </c>
      <c r="P84" t="str">
        <f>IF(D84="US","62",IF(D84="China","66",IF(D84 = "India","56",IF(D84 = "Mexico", "69","NA"))))</f>
        <v>62</v>
      </c>
      <c r="Q84" t="str">
        <f t="shared" si="19"/>
        <v>46</v>
      </c>
      <c r="R84" t="str">
        <f t="shared" si="20"/>
        <v>26</v>
      </c>
      <c r="S84" t="str">
        <f t="shared" si="21"/>
        <v>68</v>
      </c>
    </row>
    <row r="85" spans="1:19" x14ac:dyDescent="0.2">
      <c r="A85">
        <v>84</v>
      </c>
      <c r="B85" t="s">
        <v>10</v>
      </c>
      <c r="C85" t="s">
        <v>15</v>
      </c>
      <c r="D85" t="s">
        <v>3</v>
      </c>
      <c r="E85" t="s">
        <v>23</v>
      </c>
      <c r="F85" t="s">
        <v>34</v>
      </c>
      <c r="G85">
        <v>2</v>
      </c>
      <c r="H85" t="b">
        <f t="shared" si="11"/>
        <v>0</v>
      </c>
      <c r="I85" t="b">
        <f t="shared" si="12"/>
        <v>0</v>
      </c>
      <c r="J85" t="b">
        <f t="shared" si="13"/>
        <v>0</v>
      </c>
      <c r="K85" t="b">
        <f t="shared" si="14"/>
        <v>1</v>
      </c>
      <c r="L85" t="b">
        <f t="shared" si="22"/>
        <v>0</v>
      </c>
      <c r="M85" t="b">
        <f t="shared" si="16"/>
        <v>0</v>
      </c>
      <c r="N85" t="str">
        <f t="shared" si="17"/>
        <v>80</v>
      </c>
      <c r="O85" t="str">
        <f t="shared" si="18"/>
        <v>20</v>
      </c>
      <c r="P85" t="str">
        <f>IF(D85="US","62",IF(D85="China","66",IF(D85 = "India","56",IF(D85 = "Mexico", "69","NA"))))</f>
        <v>66</v>
      </c>
      <c r="Q85" t="str">
        <f t="shared" si="19"/>
        <v>30</v>
      </c>
      <c r="R85" t="str">
        <f t="shared" si="20"/>
        <v>87</v>
      </c>
      <c r="S85" t="str">
        <f t="shared" si="21"/>
        <v>24</v>
      </c>
    </row>
    <row r="86" spans="1:19" x14ac:dyDescent="0.2">
      <c r="A86">
        <v>85</v>
      </c>
      <c r="B86" t="s">
        <v>9</v>
      </c>
      <c r="C86" t="s">
        <v>15</v>
      </c>
      <c r="D86" t="s">
        <v>7</v>
      </c>
      <c r="E86" t="s">
        <v>24</v>
      </c>
      <c r="F86" t="s">
        <v>34</v>
      </c>
      <c r="G86">
        <v>1</v>
      </c>
      <c r="H86" t="b">
        <f t="shared" si="11"/>
        <v>0</v>
      </c>
      <c r="I86" t="b">
        <f t="shared" si="12"/>
        <v>0</v>
      </c>
      <c r="J86" t="b">
        <f t="shared" si="13"/>
        <v>0</v>
      </c>
      <c r="K86" t="b">
        <f t="shared" si="14"/>
        <v>1</v>
      </c>
      <c r="L86" t="b">
        <f t="shared" si="22"/>
        <v>0</v>
      </c>
      <c r="M86" t="b">
        <f t="shared" si="16"/>
        <v>0</v>
      </c>
      <c r="N86" t="str">
        <f t="shared" si="17"/>
        <v>81</v>
      </c>
      <c r="O86" t="str">
        <f t="shared" si="18"/>
        <v>30</v>
      </c>
      <c r="P86" t="str">
        <f>IF(D86="US","62",IF(D86="China","66",IF(D86 = "India","56",IF(D86 = "Mexico", "69","NA"))))</f>
        <v>69</v>
      </c>
      <c r="Q86" t="str">
        <f t="shared" si="19"/>
        <v>82</v>
      </c>
      <c r="R86" t="str">
        <f t="shared" si="20"/>
        <v>24</v>
      </c>
      <c r="S86" t="str">
        <f t="shared" si="21"/>
        <v>97</v>
      </c>
    </row>
    <row r="87" spans="1:19" x14ac:dyDescent="0.2">
      <c r="A87">
        <v>86</v>
      </c>
      <c r="B87" t="s">
        <v>11</v>
      </c>
      <c r="C87" t="s">
        <v>15</v>
      </c>
      <c r="D87" t="s">
        <v>7</v>
      </c>
      <c r="E87" t="s">
        <v>24</v>
      </c>
      <c r="F87" t="s">
        <v>33</v>
      </c>
      <c r="G87">
        <v>1</v>
      </c>
      <c r="H87" t="b">
        <f t="shared" si="11"/>
        <v>0</v>
      </c>
      <c r="I87" t="b">
        <f t="shared" si="12"/>
        <v>1</v>
      </c>
      <c r="J87" t="b">
        <f t="shared" si="13"/>
        <v>0</v>
      </c>
      <c r="K87" t="b">
        <f t="shared" si="14"/>
        <v>0</v>
      </c>
      <c r="L87" t="b">
        <f t="shared" si="22"/>
        <v>0</v>
      </c>
      <c r="M87" t="b">
        <f t="shared" si="16"/>
        <v>0</v>
      </c>
      <c r="N87" t="str">
        <f t="shared" si="17"/>
        <v>81</v>
      </c>
      <c r="O87" t="str">
        <f t="shared" si="18"/>
        <v>30</v>
      </c>
      <c r="P87" t="str">
        <f>IF(D87="US","62",IF(D87="China","66",IF(D87 = "India","56",IF(D87 = "Mexico", "69","NA"))))</f>
        <v>69</v>
      </c>
      <c r="Q87" t="str">
        <f t="shared" si="19"/>
        <v>82</v>
      </c>
      <c r="R87" t="str">
        <f t="shared" si="20"/>
        <v>24</v>
      </c>
      <c r="S87" t="str">
        <f t="shared" si="21"/>
        <v>97</v>
      </c>
    </row>
    <row r="88" spans="1:19" x14ac:dyDescent="0.2">
      <c r="A88">
        <v>87</v>
      </c>
      <c r="B88" t="s">
        <v>8</v>
      </c>
      <c r="C88" t="s">
        <v>15</v>
      </c>
      <c r="D88" t="s">
        <v>6</v>
      </c>
      <c r="E88" t="s">
        <v>23</v>
      </c>
      <c r="F88" t="s">
        <v>33</v>
      </c>
      <c r="G88">
        <v>4</v>
      </c>
      <c r="H88" t="b">
        <f t="shared" si="11"/>
        <v>1</v>
      </c>
      <c r="I88" t="b">
        <f t="shared" si="12"/>
        <v>0</v>
      </c>
      <c r="J88" t="b">
        <f t="shared" si="13"/>
        <v>0</v>
      </c>
      <c r="K88" t="b">
        <f t="shared" si="14"/>
        <v>0</v>
      </c>
      <c r="L88" t="b">
        <f t="shared" si="22"/>
        <v>0</v>
      </c>
      <c r="M88" t="b">
        <f t="shared" si="16"/>
        <v>0</v>
      </c>
      <c r="N88" t="str">
        <f t="shared" si="17"/>
        <v>77</v>
      </c>
      <c r="O88" t="str">
        <f t="shared" si="18"/>
        <v>48</v>
      </c>
      <c r="P88" t="str">
        <f>IF(D88="US","62",IF(D88="China","66",IF(D88 = "India","56",IF(D88 = "Mexico", "69","NA"))))</f>
        <v>56</v>
      </c>
      <c r="Q88" t="str">
        <f t="shared" si="19"/>
        <v>40</v>
      </c>
      <c r="R88" t="str">
        <f t="shared" si="20"/>
        <v>51</v>
      </c>
      <c r="S88" t="str">
        <f t="shared" si="21"/>
        <v>26</v>
      </c>
    </row>
    <row r="89" spans="1:19" x14ac:dyDescent="0.2">
      <c r="A89">
        <v>88</v>
      </c>
      <c r="B89" t="s">
        <v>11</v>
      </c>
      <c r="C89" t="s">
        <v>12</v>
      </c>
      <c r="D89" t="s">
        <v>7</v>
      </c>
      <c r="E89" t="s">
        <v>23</v>
      </c>
      <c r="F89" t="s">
        <v>33</v>
      </c>
      <c r="G89">
        <v>3</v>
      </c>
      <c r="H89" t="b">
        <f t="shared" si="11"/>
        <v>1</v>
      </c>
      <c r="I89" t="b">
        <f t="shared" si="12"/>
        <v>0</v>
      </c>
      <c r="J89" t="b">
        <f t="shared" si="13"/>
        <v>0</v>
      </c>
      <c r="K89" t="b">
        <f t="shared" si="14"/>
        <v>0</v>
      </c>
      <c r="L89" t="b">
        <f t="shared" si="22"/>
        <v>0</v>
      </c>
      <c r="M89" t="b">
        <f t="shared" si="16"/>
        <v>0</v>
      </c>
      <c r="N89" t="str">
        <f t="shared" si="17"/>
        <v>81</v>
      </c>
      <c r="O89" t="str">
        <f t="shared" si="18"/>
        <v>30</v>
      </c>
      <c r="P89" t="str">
        <f>IF(D89="US","62",IF(D89="China","66",IF(D89 = "India","56",IF(D89 = "Mexico", "69","NA"))))</f>
        <v>69</v>
      </c>
      <c r="Q89" t="str">
        <f t="shared" si="19"/>
        <v>82</v>
      </c>
      <c r="R89" t="str">
        <f t="shared" si="20"/>
        <v>24</v>
      </c>
      <c r="S89" t="str">
        <f t="shared" si="21"/>
        <v>97</v>
      </c>
    </row>
    <row r="90" spans="1:19" x14ac:dyDescent="0.2">
      <c r="A90">
        <v>89</v>
      </c>
      <c r="B90" t="s">
        <v>11</v>
      </c>
      <c r="C90" t="s">
        <v>15</v>
      </c>
      <c r="D90" t="s">
        <v>3</v>
      </c>
      <c r="E90" t="s">
        <v>23</v>
      </c>
      <c r="F90" t="s">
        <v>34</v>
      </c>
      <c r="G90">
        <v>1</v>
      </c>
      <c r="H90" t="b">
        <f t="shared" si="11"/>
        <v>0</v>
      </c>
      <c r="I90" t="b">
        <f t="shared" si="12"/>
        <v>0</v>
      </c>
      <c r="J90" t="b">
        <f t="shared" si="13"/>
        <v>0</v>
      </c>
      <c r="K90" t="b">
        <f t="shared" si="14"/>
        <v>1</v>
      </c>
      <c r="L90" t="b">
        <f t="shared" si="22"/>
        <v>0</v>
      </c>
      <c r="M90" t="b">
        <f t="shared" si="16"/>
        <v>0</v>
      </c>
      <c r="N90" t="str">
        <f t="shared" si="17"/>
        <v>80</v>
      </c>
      <c r="O90" t="str">
        <f t="shared" si="18"/>
        <v>20</v>
      </c>
      <c r="P90" t="str">
        <f>IF(D90="US","62",IF(D90="China","66",IF(D90 = "India","56",IF(D90 = "Mexico", "69","NA"))))</f>
        <v>66</v>
      </c>
      <c r="Q90" t="str">
        <f t="shared" si="19"/>
        <v>30</v>
      </c>
      <c r="R90" t="str">
        <f t="shared" si="20"/>
        <v>87</v>
      </c>
      <c r="S90" t="str">
        <f t="shared" si="21"/>
        <v>24</v>
      </c>
    </row>
    <row r="91" spans="1:19" x14ac:dyDescent="0.2">
      <c r="A91">
        <v>90</v>
      </c>
      <c r="B91" t="s">
        <v>9</v>
      </c>
      <c r="C91" t="s">
        <v>12</v>
      </c>
      <c r="D91" t="s">
        <v>5</v>
      </c>
      <c r="E91" t="s">
        <v>23</v>
      </c>
      <c r="F91" t="s">
        <v>33</v>
      </c>
      <c r="G91">
        <v>2</v>
      </c>
      <c r="H91" t="b">
        <f t="shared" si="11"/>
        <v>0</v>
      </c>
      <c r="I91" t="b">
        <f t="shared" si="12"/>
        <v>1</v>
      </c>
      <c r="J91" t="b">
        <f t="shared" si="13"/>
        <v>0</v>
      </c>
      <c r="K91" t="b">
        <f t="shared" si="14"/>
        <v>0</v>
      </c>
      <c r="L91" t="b">
        <f t="shared" si="22"/>
        <v>0</v>
      </c>
      <c r="M91" t="b">
        <f t="shared" si="16"/>
        <v>0</v>
      </c>
      <c r="N91" t="str">
        <f t="shared" si="17"/>
        <v>NA</v>
      </c>
      <c r="O91" t="str">
        <f t="shared" si="18"/>
        <v>NA</v>
      </c>
      <c r="P91" t="str">
        <f>IF(D91="US","62",IF(D91="China","66",IF(D91 = "India","56",IF(D91 = "Mexico", "69","NA"))))</f>
        <v>NA</v>
      </c>
      <c r="Q91" t="str">
        <f t="shared" si="19"/>
        <v>NA</v>
      </c>
      <c r="R91" t="str">
        <f t="shared" si="20"/>
        <v>NA</v>
      </c>
      <c r="S91" t="str">
        <f t="shared" si="21"/>
        <v>NA</v>
      </c>
    </row>
    <row r="92" spans="1:19" x14ac:dyDescent="0.2">
      <c r="A92">
        <v>91</v>
      </c>
      <c r="B92" t="s">
        <v>9</v>
      </c>
      <c r="C92" t="s">
        <v>13</v>
      </c>
      <c r="D92" t="s">
        <v>5</v>
      </c>
      <c r="E92" t="s">
        <v>23</v>
      </c>
      <c r="F92" t="s">
        <v>35</v>
      </c>
      <c r="G92">
        <v>5</v>
      </c>
      <c r="H92" t="b">
        <f t="shared" si="11"/>
        <v>0</v>
      </c>
      <c r="I92" t="b">
        <f t="shared" si="12"/>
        <v>0</v>
      </c>
      <c r="J92" t="b">
        <f t="shared" si="13"/>
        <v>0</v>
      </c>
      <c r="K92" t="b">
        <f t="shared" si="14"/>
        <v>0</v>
      </c>
      <c r="L92" t="b">
        <f t="shared" si="22"/>
        <v>1</v>
      </c>
      <c r="M92" t="b">
        <f t="shared" si="16"/>
        <v>0</v>
      </c>
      <c r="N92" t="str">
        <f t="shared" si="17"/>
        <v>NA</v>
      </c>
      <c r="O92" t="str">
        <f t="shared" si="18"/>
        <v>NA</v>
      </c>
      <c r="P92" t="str">
        <f>IF(D92="US","62",IF(D92="China","66",IF(D92 = "India","56",IF(D92 = "Mexico", "69","NA"))))</f>
        <v>NA</v>
      </c>
      <c r="Q92" t="str">
        <f t="shared" si="19"/>
        <v>NA</v>
      </c>
      <c r="R92" t="str">
        <f t="shared" si="20"/>
        <v>NA</v>
      </c>
      <c r="S92" t="str">
        <f t="shared" si="21"/>
        <v>NA</v>
      </c>
    </row>
    <row r="93" spans="1:19" x14ac:dyDescent="0.2">
      <c r="A93">
        <v>92</v>
      </c>
      <c r="B93" t="s">
        <v>8</v>
      </c>
      <c r="C93" t="s">
        <v>12</v>
      </c>
      <c r="D93" t="s">
        <v>5</v>
      </c>
      <c r="E93" t="s">
        <v>23</v>
      </c>
      <c r="F93" t="s">
        <v>35</v>
      </c>
      <c r="G93">
        <v>2</v>
      </c>
      <c r="H93" t="b">
        <f t="shared" si="11"/>
        <v>0</v>
      </c>
      <c r="I93" t="b">
        <f t="shared" si="12"/>
        <v>0</v>
      </c>
      <c r="J93" t="b">
        <f t="shared" si="13"/>
        <v>0</v>
      </c>
      <c r="K93" t="b">
        <f t="shared" si="14"/>
        <v>0</v>
      </c>
      <c r="L93" t="b">
        <f t="shared" si="22"/>
        <v>0</v>
      </c>
      <c r="M93" t="b">
        <f t="shared" si="16"/>
        <v>1</v>
      </c>
      <c r="N93" t="str">
        <f t="shared" si="17"/>
        <v>NA</v>
      </c>
      <c r="O93" t="str">
        <f t="shared" si="18"/>
        <v>NA</v>
      </c>
      <c r="P93" t="str">
        <f>IF(D93="US","62",IF(D93="China","66",IF(D93 = "India","56",IF(D93 = "Mexico", "69","NA"))))</f>
        <v>NA</v>
      </c>
      <c r="Q93" t="str">
        <f t="shared" si="19"/>
        <v>NA</v>
      </c>
      <c r="R93" t="str">
        <f t="shared" si="20"/>
        <v>NA</v>
      </c>
      <c r="S93" t="str">
        <f t="shared" si="21"/>
        <v>NA</v>
      </c>
    </row>
    <row r="94" spans="1:19" x14ac:dyDescent="0.2">
      <c r="A94">
        <v>93</v>
      </c>
      <c r="B94" t="s">
        <v>11</v>
      </c>
      <c r="C94" t="s">
        <v>13</v>
      </c>
      <c r="D94" t="s">
        <v>6</v>
      </c>
      <c r="E94" t="s">
        <v>24</v>
      </c>
      <c r="F94" t="s">
        <v>33</v>
      </c>
      <c r="G94">
        <v>2</v>
      </c>
      <c r="H94" t="b">
        <f t="shared" si="11"/>
        <v>0</v>
      </c>
      <c r="I94" t="b">
        <f t="shared" si="12"/>
        <v>1</v>
      </c>
      <c r="J94" t="b">
        <f t="shared" si="13"/>
        <v>0</v>
      </c>
      <c r="K94" t="b">
        <f t="shared" si="14"/>
        <v>0</v>
      </c>
      <c r="L94" t="b">
        <f t="shared" si="22"/>
        <v>0</v>
      </c>
      <c r="M94" t="b">
        <f t="shared" si="16"/>
        <v>0</v>
      </c>
      <c r="N94" t="str">
        <f t="shared" si="17"/>
        <v>77</v>
      </c>
      <c r="O94" t="str">
        <f t="shared" si="18"/>
        <v>48</v>
      </c>
      <c r="P94" t="str">
        <f>IF(D94="US","62",IF(D94="China","66",IF(D94 = "India","56",IF(D94 = "Mexico", "69","NA"))))</f>
        <v>56</v>
      </c>
      <c r="Q94" t="str">
        <f t="shared" si="19"/>
        <v>40</v>
      </c>
      <c r="R94" t="str">
        <f t="shared" si="20"/>
        <v>51</v>
      </c>
      <c r="S94" t="str">
        <f t="shared" si="21"/>
        <v>26</v>
      </c>
    </row>
    <row r="95" spans="1:19" x14ac:dyDescent="0.2">
      <c r="A95">
        <v>94</v>
      </c>
      <c r="B95" t="s">
        <v>10</v>
      </c>
      <c r="C95" t="s">
        <v>12</v>
      </c>
      <c r="D95" t="s">
        <v>3</v>
      </c>
      <c r="E95" t="s">
        <v>23</v>
      </c>
      <c r="F95" t="s">
        <v>34</v>
      </c>
      <c r="G95">
        <v>2</v>
      </c>
      <c r="H95" t="b">
        <f t="shared" si="11"/>
        <v>0</v>
      </c>
      <c r="I95" t="b">
        <f t="shared" si="12"/>
        <v>0</v>
      </c>
      <c r="J95" t="b">
        <f t="shared" si="13"/>
        <v>0</v>
      </c>
      <c r="K95" t="b">
        <f t="shared" si="14"/>
        <v>1</v>
      </c>
      <c r="L95" t="b">
        <f t="shared" si="22"/>
        <v>0</v>
      </c>
      <c r="M95" t="b">
        <f t="shared" si="16"/>
        <v>0</v>
      </c>
      <c r="N95" t="str">
        <f t="shared" si="17"/>
        <v>80</v>
      </c>
      <c r="O95" t="str">
        <f t="shared" si="18"/>
        <v>20</v>
      </c>
      <c r="P95" t="str">
        <f>IF(D95="US","62",IF(D95="China","66",IF(D95 = "India","56",IF(D95 = "Mexico", "69","NA"))))</f>
        <v>66</v>
      </c>
      <c r="Q95" t="str">
        <f t="shared" si="19"/>
        <v>30</v>
      </c>
      <c r="R95" t="str">
        <f t="shared" si="20"/>
        <v>87</v>
      </c>
      <c r="S95" t="str">
        <f t="shared" si="21"/>
        <v>24</v>
      </c>
    </row>
    <row r="96" spans="1:19" x14ac:dyDescent="0.2">
      <c r="A96">
        <v>95</v>
      </c>
      <c r="B96" t="s">
        <v>11</v>
      </c>
      <c r="C96" t="s">
        <v>13</v>
      </c>
      <c r="D96" t="s">
        <v>4</v>
      </c>
      <c r="E96" t="s">
        <v>24</v>
      </c>
      <c r="F96" t="s">
        <v>35</v>
      </c>
      <c r="G96">
        <v>2</v>
      </c>
      <c r="H96" t="b">
        <f t="shared" si="11"/>
        <v>0</v>
      </c>
      <c r="I96" t="b">
        <f t="shared" si="12"/>
        <v>0</v>
      </c>
      <c r="J96" t="b">
        <f t="shared" si="13"/>
        <v>0</v>
      </c>
      <c r="K96" t="b">
        <f t="shared" si="14"/>
        <v>0</v>
      </c>
      <c r="L96" t="b">
        <f t="shared" si="22"/>
        <v>0</v>
      </c>
      <c r="M96" t="b">
        <f t="shared" si="16"/>
        <v>1</v>
      </c>
      <c r="N96" t="str">
        <f t="shared" si="17"/>
        <v>40</v>
      </c>
      <c r="O96" t="str">
        <f t="shared" si="18"/>
        <v>91</v>
      </c>
      <c r="P96" t="str">
        <f>IF(D96="US","62",IF(D96="China","66",IF(D96 = "India","56",IF(D96 = "Mexico", "69","NA"))))</f>
        <v>62</v>
      </c>
      <c r="Q96" t="str">
        <f t="shared" si="19"/>
        <v>46</v>
      </c>
      <c r="R96" t="str">
        <f t="shared" si="20"/>
        <v>26</v>
      </c>
      <c r="S96" t="str">
        <f t="shared" si="21"/>
        <v>68</v>
      </c>
    </row>
    <row r="97" spans="1:19" x14ac:dyDescent="0.2">
      <c r="A97">
        <v>96</v>
      </c>
      <c r="B97" t="s">
        <v>11</v>
      </c>
      <c r="C97" t="s">
        <v>12</v>
      </c>
      <c r="D97" t="s">
        <v>5</v>
      </c>
      <c r="E97" t="s">
        <v>24</v>
      </c>
      <c r="F97" t="s">
        <v>35</v>
      </c>
      <c r="G97">
        <v>2</v>
      </c>
      <c r="H97" t="b">
        <f t="shared" si="11"/>
        <v>0</v>
      </c>
      <c r="I97" t="b">
        <f t="shared" si="12"/>
        <v>0</v>
      </c>
      <c r="J97" t="b">
        <f t="shared" si="13"/>
        <v>0</v>
      </c>
      <c r="K97" t="b">
        <f t="shared" si="14"/>
        <v>0</v>
      </c>
      <c r="L97" t="b">
        <f t="shared" si="22"/>
        <v>0</v>
      </c>
      <c r="M97" t="b">
        <f t="shared" si="16"/>
        <v>1</v>
      </c>
      <c r="N97" t="str">
        <f t="shared" si="17"/>
        <v>NA</v>
      </c>
      <c r="O97" t="str">
        <f t="shared" si="18"/>
        <v>NA</v>
      </c>
      <c r="P97" t="str">
        <f>IF(D97="US","62",IF(D97="China","66",IF(D97 = "India","56",IF(D97 = "Mexico", "69","NA"))))</f>
        <v>NA</v>
      </c>
      <c r="Q97" t="str">
        <f t="shared" si="19"/>
        <v>NA</v>
      </c>
      <c r="R97" t="str">
        <f t="shared" si="20"/>
        <v>NA</v>
      </c>
      <c r="S97" t="str">
        <f t="shared" si="21"/>
        <v>NA</v>
      </c>
    </row>
    <row r="98" spans="1:19" x14ac:dyDescent="0.2">
      <c r="A98">
        <v>97</v>
      </c>
      <c r="B98" t="s">
        <v>11</v>
      </c>
      <c r="C98" t="s">
        <v>14</v>
      </c>
      <c r="D98" t="s">
        <v>7</v>
      </c>
      <c r="E98" t="s">
        <v>23</v>
      </c>
      <c r="F98" t="s">
        <v>35</v>
      </c>
      <c r="G98">
        <v>4</v>
      </c>
      <c r="H98" t="b">
        <f t="shared" si="11"/>
        <v>0</v>
      </c>
      <c r="I98" t="b">
        <f t="shared" si="12"/>
        <v>0</v>
      </c>
      <c r="J98" t="b">
        <f t="shared" si="13"/>
        <v>0</v>
      </c>
      <c r="K98" t="b">
        <f t="shared" si="14"/>
        <v>0</v>
      </c>
      <c r="L98" t="b">
        <f t="shared" si="22"/>
        <v>1</v>
      </c>
      <c r="M98" t="b">
        <f t="shared" si="16"/>
        <v>0</v>
      </c>
      <c r="N98" t="str">
        <f t="shared" si="17"/>
        <v>81</v>
      </c>
      <c r="O98" t="str">
        <f t="shared" si="18"/>
        <v>30</v>
      </c>
      <c r="P98" t="str">
        <f>IF(D98="US","62",IF(D98="China","66",IF(D98 = "India","56",IF(D98 = "Mexico", "69","NA"))))</f>
        <v>69</v>
      </c>
      <c r="Q98" t="str">
        <f t="shared" si="19"/>
        <v>82</v>
      </c>
      <c r="R98" t="str">
        <f t="shared" si="20"/>
        <v>24</v>
      </c>
      <c r="S98" t="str">
        <f t="shared" si="21"/>
        <v>97</v>
      </c>
    </row>
    <row r="99" spans="1:19" x14ac:dyDescent="0.2">
      <c r="A99">
        <v>98</v>
      </c>
      <c r="B99" t="s">
        <v>8</v>
      </c>
      <c r="C99" t="s">
        <v>15</v>
      </c>
      <c r="D99" t="s">
        <v>7</v>
      </c>
      <c r="E99" t="s">
        <v>23</v>
      </c>
      <c r="F99" t="s">
        <v>33</v>
      </c>
      <c r="G99">
        <v>1</v>
      </c>
      <c r="H99" t="b">
        <f t="shared" si="11"/>
        <v>0</v>
      </c>
      <c r="I99" t="b">
        <f t="shared" si="12"/>
        <v>1</v>
      </c>
      <c r="J99" t="b">
        <f t="shared" si="13"/>
        <v>0</v>
      </c>
      <c r="K99" t="b">
        <f t="shared" si="14"/>
        <v>0</v>
      </c>
      <c r="L99" t="b">
        <f t="shared" si="22"/>
        <v>0</v>
      </c>
      <c r="M99" t="b">
        <f t="shared" si="16"/>
        <v>0</v>
      </c>
      <c r="N99" t="str">
        <f t="shared" si="17"/>
        <v>81</v>
      </c>
      <c r="O99" t="str">
        <f t="shared" si="18"/>
        <v>30</v>
      </c>
      <c r="P99" t="str">
        <f>IF(D99="US","62",IF(D99="China","66",IF(D99 = "India","56",IF(D99 = "Mexico", "69","NA"))))</f>
        <v>69</v>
      </c>
      <c r="Q99" t="str">
        <f t="shared" si="19"/>
        <v>82</v>
      </c>
      <c r="R99" t="str">
        <f t="shared" si="20"/>
        <v>24</v>
      </c>
      <c r="S99" t="str">
        <f t="shared" si="21"/>
        <v>97</v>
      </c>
    </row>
    <row r="100" spans="1:19" x14ac:dyDescent="0.2">
      <c r="A100">
        <v>99</v>
      </c>
      <c r="B100" t="s">
        <v>10</v>
      </c>
      <c r="C100" t="s">
        <v>13</v>
      </c>
      <c r="D100" t="s">
        <v>6</v>
      </c>
      <c r="E100" t="s">
        <v>23</v>
      </c>
      <c r="F100" t="s">
        <v>33</v>
      </c>
      <c r="G100">
        <v>5</v>
      </c>
      <c r="H100" t="b">
        <f t="shared" si="11"/>
        <v>1</v>
      </c>
      <c r="I100" t="b">
        <f t="shared" si="12"/>
        <v>0</v>
      </c>
      <c r="J100" t="b">
        <f t="shared" si="13"/>
        <v>0</v>
      </c>
      <c r="K100" t="b">
        <f t="shared" si="14"/>
        <v>0</v>
      </c>
      <c r="L100" t="b">
        <f t="shared" si="22"/>
        <v>0</v>
      </c>
      <c r="M100" t="b">
        <f t="shared" si="16"/>
        <v>0</v>
      </c>
      <c r="N100" t="str">
        <f t="shared" si="17"/>
        <v>77</v>
      </c>
      <c r="O100" t="str">
        <f t="shared" si="18"/>
        <v>48</v>
      </c>
      <c r="P100" t="str">
        <f>IF(D100="US","62",IF(D100="China","66",IF(D100 = "India","56",IF(D100 = "Mexico", "69","NA"))))</f>
        <v>56</v>
      </c>
      <c r="Q100" t="str">
        <f t="shared" si="19"/>
        <v>40</v>
      </c>
      <c r="R100" t="str">
        <f t="shared" si="20"/>
        <v>51</v>
      </c>
      <c r="S100" t="str">
        <f t="shared" si="21"/>
        <v>26</v>
      </c>
    </row>
    <row r="101" spans="1:19" x14ac:dyDescent="0.2">
      <c r="A101">
        <v>100</v>
      </c>
      <c r="B101" t="s">
        <v>10</v>
      </c>
      <c r="C101" t="s">
        <v>15</v>
      </c>
      <c r="D101" t="s">
        <v>3</v>
      </c>
      <c r="E101" t="s">
        <v>23</v>
      </c>
      <c r="F101" t="s">
        <v>35</v>
      </c>
      <c r="G101">
        <v>2</v>
      </c>
      <c r="H101" t="b">
        <f t="shared" si="11"/>
        <v>0</v>
      </c>
      <c r="I101" t="b">
        <f t="shared" si="12"/>
        <v>0</v>
      </c>
      <c r="J101" t="b">
        <f t="shared" si="13"/>
        <v>0</v>
      </c>
      <c r="K101" t="b">
        <f t="shared" si="14"/>
        <v>0</v>
      </c>
      <c r="L101" t="b">
        <f>AND(F101= "Richardson", G101 &gt;= 3)</f>
        <v>0</v>
      </c>
      <c r="M101" t="b">
        <f t="shared" si="16"/>
        <v>1</v>
      </c>
      <c r="N101" t="str">
        <f t="shared" si="17"/>
        <v>80</v>
      </c>
      <c r="O101" t="str">
        <f t="shared" si="18"/>
        <v>20</v>
      </c>
      <c r="P101" t="str">
        <f>IF(D101="US","62",IF(D101="China","66",IF(D101 = "India","56",IF(D101 = "Mexico", "69","NA"))))</f>
        <v>66</v>
      </c>
      <c r="Q101" t="str">
        <f t="shared" si="19"/>
        <v>30</v>
      </c>
      <c r="R101" t="str">
        <f t="shared" si="20"/>
        <v>87</v>
      </c>
      <c r="S101" t="str">
        <f t="shared" si="21"/>
        <v>24</v>
      </c>
    </row>
    <row r="102" spans="1:19" x14ac:dyDescent="0.2">
      <c r="A102">
        <v>101</v>
      </c>
      <c r="B102" t="s">
        <v>8</v>
      </c>
      <c r="C102" t="s">
        <v>14</v>
      </c>
      <c r="D102" t="s">
        <v>5</v>
      </c>
      <c r="E102" t="s">
        <v>24</v>
      </c>
      <c r="F102" t="s">
        <v>33</v>
      </c>
      <c r="G102">
        <v>4</v>
      </c>
      <c r="H102" t="b">
        <f t="shared" si="11"/>
        <v>1</v>
      </c>
      <c r="I102" t="b">
        <f t="shared" si="12"/>
        <v>0</v>
      </c>
      <c r="J102" t="b">
        <f t="shared" si="13"/>
        <v>0</v>
      </c>
      <c r="K102" t="b">
        <f t="shared" si="14"/>
        <v>0</v>
      </c>
      <c r="L102" t="b">
        <f t="shared" si="22"/>
        <v>0</v>
      </c>
      <c r="M102" t="b">
        <f t="shared" si="16"/>
        <v>0</v>
      </c>
      <c r="N102" t="str">
        <f t="shared" si="17"/>
        <v>NA</v>
      </c>
      <c r="O102" t="str">
        <f t="shared" si="18"/>
        <v>NA</v>
      </c>
      <c r="P102" t="str">
        <f>IF(D102="US","62",IF(D102="China","66",IF(D102 = "India","56",IF(D102 = "Mexico", "69","NA"))))</f>
        <v>NA</v>
      </c>
      <c r="Q102" t="str">
        <f t="shared" si="19"/>
        <v>NA</v>
      </c>
      <c r="R102" t="str">
        <f t="shared" si="20"/>
        <v>NA</v>
      </c>
      <c r="S102" t="str">
        <f t="shared" si="21"/>
        <v>NA</v>
      </c>
    </row>
    <row r="103" spans="1:19" x14ac:dyDescent="0.2">
      <c r="A103">
        <v>102</v>
      </c>
      <c r="B103" t="s">
        <v>8</v>
      </c>
      <c r="C103" t="s">
        <v>15</v>
      </c>
      <c r="D103" t="s">
        <v>7</v>
      </c>
      <c r="E103" t="s">
        <v>23</v>
      </c>
      <c r="F103" t="s">
        <v>35</v>
      </c>
      <c r="G103">
        <v>3</v>
      </c>
      <c r="H103" t="b">
        <f t="shared" si="11"/>
        <v>0</v>
      </c>
      <c r="I103" t="b">
        <f t="shared" si="12"/>
        <v>0</v>
      </c>
      <c r="J103" t="b">
        <f t="shared" si="13"/>
        <v>0</v>
      </c>
      <c r="K103" t="b">
        <f t="shared" si="14"/>
        <v>0</v>
      </c>
      <c r="L103" t="b">
        <f t="shared" si="22"/>
        <v>1</v>
      </c>
      <c r="M103" t="b">
        <f t="shared" si="16"/>
        <v>0</v>
      </c>
      <c r="N103" t="str">
        <f t="shared" si="17"/>
        <v>81</v>
      </c>
      <c r="O103" t="str">
        <f t="shared" si="18"/>
        <v>30</v>
      </c>
      <c r="P103" t="str">
        <f>IF(D103="US","62",IF(D103="China","66",IF(D103 = "India","56",IF(D103 = "Mexico", "69","NA"))))</f>
        <v>69</v>
      </c>
      <c r="Q103" t="str">
        <f t="shared" si="19"/>
        <v>82</v>
      </c>
      <c r="R103" t="str">
        <f t="shared" si="20"/>
        <v>24</v>
      </c>
      <c r="S103" t="str">
        <f t="shared" si="21"/>
        <v>97</v>
      </c>
    </row>
    <row r="104" spans="1:19" x14ac:dyDescent="0.2">
      <c r="A104">
        <v>103</v>
      </c>
      <c r="B104" t="s">
        <v>8</v>
      </c>
      <c r="C104" t="s">
        <v>15</v>
      </c>
      <c r="D104" t="s">
        <v>3</v>
      </c>
      <c r="E104" t="s">
        <v>23</v>
      </c>
      <c r="F104" t="s">
        <v>35</v>
      </c>
      <c r="G104">
        <v>4</v>
      </c>
      <c r="H104" t="b">
        <f t="shared" si="11"/>
        <v>0</v>
      </c>
      <c r="I104" t="b">
        <f t="shared" si="12"/>
        <v>0</v>
      </c>
      <c r="J104" t="b">
        <f t="shared" si="13"/>
        <v>0</v>
      </c>
      <c r="K104" t="b">
        <f t="shared" si="14"/>
        <v>0</v>
      </c>
      <c r="L104" t="b">
        <f t="shared" si="22"/>
        <v>1</v>
      </c>
      <c r="M104" t="b">
        <f t="shared" si="16"/>
        <v>0</v>
      </c>
      <c r="N104" t="str">
        <f t="shared" si="17"/>
        <v>80</v>
      </c>
      <c r="O104" t="str">
        <f t="shared" si="18"/>
        <v>20</v>
      </c>
      <c r="P104" t="str">
        <f>IF(D104="US","62",IF(D104="China","66",IF(D104 = "India","56",IF(D104 = "Mexico", "69","NA"))))</f>
        <v>66</v>
      </c>
      <c r="Q104" t="str">
        <f t="shared" si="19"/>
        <v>30</v>
      </c>
      <c r="R104" t="str">
        <f t="shared" si="20"/>
        <v>87</v>
      </c>
      <c r="S104" t="str">
        <f t="shared" si="21"/>
        <v>24</v>
      </c>
    </row>
    <row r="105" spans="1:19" x14ac:dyDescent="0.2">
      <c r="A105">
        <v>104</v>
      </c>
      <c r="B105" t="s">
        <v>11</v>
      </c>
      <c r="C105" t="s">
        <v>14</v>
      </c>
      <c r="D105" t="s">
        <v>6</v>
      </c>
      <c r="E105" t="s">
        <v>23</v>
      </c>
      <c r="F105" t="s">
        <v>33</v>
      </c>
      <c r="G105">
        <v>1</v>
      </c>
      <c r="H105" t="b">
        <f t="shared" si="11"/>
        <v>0</v>
      </c>
      <c r="I105" t="b">
        <f t="shared" si="12"/>
        <v>1</v>
      </c>
      <c r="J105" t="b">
        <f t="shared" si="13"/>
        <v>0</v>
      </c>
      <c r="K105" t="b">
        <f t="shared" si="14"/>
        <v>0</v>
      </c>
      <c r="L105" t="b">
        <f>AND(F105= "Richardson", G105 &gt;= 3)</f>
        <v>0</v>
      </c>
      <c r="M105" t="b">
        <f t="shared" si="16"/>
        <v>0</v>
      </c>
      <c r="N105" t="str">
        <f t="shared" si="17"/>
        <v>77</v>
      </c>
      <c r="O105" t="str">
        <f t="shared" si="18"/>
        <v>48</v>
      </c>
      <c r="P105" t="str">
        <f>IF(D105="US","62",IF(D105="China","66",IF(D105 = "India","56",IF(D105 = "Mexico", "69","NA"))))</f>
        <v>56</v>
      </c>
      <c r="Q105" t="str">
        <f t="shared" si="19"/>
        <v>40</v>
      </c>
      <c r="R105" t="str">
        <f t="shared" si="20"/>
        <v>51</v>
      </c>
      <c r="S105" t="str">
        <f t="shared" si="21"/>
        <v>26</v>
      </c>
    </row>
    <row r="106" spans="1:19" x14ac:dyDescent="0.2">
      <c r="A106">
        <v>105</v>
      </c>
      <c r="B106" t="s">
        <v>8</v>
      </c>
      <c r="C106" t="s">
        <v>14</v>
      </c>
      <c r="D106" t="s">
        <v>3</v>
      </c>
      <c r="E106" t="s">
        <v>24</v>
      </c>
      <c r="F106" t="s">
        <v>33</v>
      </c>
      <c r="G106">
        <v>5</v>
      </c>
      <c r="H106" t="b">
        <f t="shared" si="11"/>
        <v>1</v>
      </c>
      <c r="I106" t="b">
        <f t="shared" si="12"/>
        <v>0</v>
      </c>
      <c r="J106" t="b">
        <f t="shared" si="13"/>
        <v>0</v>
      </c>
      <c r="K106" t="b">
        <f t="shared" si="14"/>
        <v>0</v>
      </c>
      <c r="L106" t="b">
        <f t="shared" ref="L106:L136" si="23">AND(F106= "Richardson", G106 &gt;= 3)</f>
        <v>0</v>
      </c>
      <c r="M106" t="b">
        <f t="shared" si="16"/>
        <v>0</v>
      </c>
      <c r="N106" t="str">
        <f t="shared" si="17"/>
        <v>80</v>
      </c>
      <c r="O106" t="str">
        <f t="shared" si="18"/>
        <v>20</v>
      </c>
      <c r="P106" t="str">
        <f>IF(D106="US","62",IF(D106="China","66",IF(D106 = "India","56",IF(D106 = "Mexico", "69","NA"))))</f>
        <v>66</v>
      </c>
      <c r="Q106" t="str">
        <f t="shared" si="19"/>
        <v>30</v>
      </c>
      <c r="R106" t="str">
        <f t="shared" si="20"/>
        <v>87</v>
      </c>
      <c r="S106" t="str">
        <f t="shared" si="21"/>
        <v>24</v>
      </c>
    </row>
    <row r="107" spans="1:19" x14ac:dyDescent="0.2">
      <c r="A107">
        <v>106</v>
      </c>
      <c r="B107" t="s">
        <v>9</v>
      </c>
      <c r="C107" t="s">
        <v>15</v>
      </c>
      <c r="D107" t="s">
        <v>3</v>
      </c>
      <c r="E107" t="s">
        <v>23</v>
      </c>
      <c r="F107" t="s">
        <v>35</v>
      </c>
      <c r="G107">
        <v>3</v>
      </c>
      <c r="H107" t="b">
        <f t="shared" si="11"/>
        <v>0</v>
      </c>
      <c r="I107" t="b">
        <f t="shared" si="12"/>
        <v>0</v>
      </c>
      <c r="J107" t="b">
        <f t="shared" si="13"/>
        <v>0</v>
      </c>
      <c r="K107" t="b">
        <f t="shared" si="14"/>
        <v>0</v>
      </c>
      <c r="L107" t="b">
        <f t="shared" si="23"/>
        <v>1</v>
      </c>
      <c r="M107" t="b">
        <f t="shared" si="16"/>
        <v>0</v>
      </c>
      <c r="N107" t="str">
        <f t="shared" si="17"/>
        <v>80</v>
      </c>
      <c r="O107" t="str">
        <f t="shared" si="18"/>
        <v>20</v>
      </c>
      <c r="P107" t="str">
        <f>IF(D107="US","62",IF(D107="China","66",IF(D107 = "India","56",IF(D107 = "Mexico", "69","NA"))))</f>
        <v>66</v>
      </c>
      <c r="Q107" t="str">
        <f t="shared" si="19"/>
        <v>30</v>
      </c>
      <c r="R107" t="str">
        <f t="shared" si="20"/>
        <v>87</v>
      </c>
      <c r="S107" t="str">
        <f t="shared" si="21"/>
        <v>24</v>
      </c>
    </row>
    <row r="108" spans="1:19" x14ac:dyDescent="0.2">
      <c r="A108">
        <v>107</v>
      </c>
      <c r="B108" t="s">
        <v>9</v>
      </c>
      <c r="C108" t="s">
        <v>14</v>
      </c>
      <c r="D108" t="s">
        <v>3</v>
      </c>
      <c r="E108" t="s">
        <v>24</v>
      </c>
      <c r="F108" t="s">
        <v>35</v>
      </c>
      <c r="G108">
        <v>4</v>
      </c>
      <c r="H108" t="b">
        <f t="shared" si="11"/>
        <v>0</v>
      </c>
      <c r="I108" t="b">
        <f t="shared" si="12"/>
        <v>0</v>
      </c>
      <c r="J108" t="b">
        <f t="shared" si="13"/>
        <v>0</v>
      </c>
      <c r="K108" t="b">
        <f t="shared" si="14"/>
        <v>0</v>
      </c>
      <c r="L108" t="b">
        <f t="shared" si="23"/>
        <v>1</v>
      </c>
      <c r="M108" t="b">
        <f t="shared" si="16"/>
        <v>0</v>
      </c>
      <c r="N108" t="str">
        <f t="shared" si="17"/>
        <v>80</v>
      </c>
      <c r="O108" t="str">
        <f t="shared" si="18"/>
        <v>20</v>
      </c>
      <c r="P108" t="str">
        <f>IF(D108="US","62",IF(D108="China","66",IF(D108 = "India","56",IF(D108 = "Mexico", "69","NA"))))</f>
        <v>66</v>
      </c>
      <c r="Q108" t="str">
        <f t="shared" si="19"/>
        <v>30</v>
      </c>
      <c r="R108" t="str">
        <f t="shared" si="20"/>
        <v>87</v>
      </c>
      <c r="S108" t="str">
        <f t="shared" si="21"/>
        <v>24</v>
      </c>
    </row>
    <row r="109" spans="1:19" x14ac:dyDescent="0.2">
      <c r="A109">
        <v>108</v>
      </c>
      <c r="B109" t="s">
        <v>11</v>
      </c>
      <c r="C109" t="s">
        <v>12</v>
      </c>
      <c r="D109" t="s">
        <v>4</v>
      </c>
      <c r="E109" t="s">
        <v>23</v>
      </c>
      <c r="F109" t="s">
        <v>34</v>
      </c>
      <c r="G109">
        <v>4</v>
      </c>
      <c r="H109" t="b">
        <f t="shared" si="11"/>
        <v>0</v>
      </c>
      <c r="I109" t="b">
        <f t="shared" si="12"/>
        <v>0</v>
      </c>
      <c r="J109" t="b">
        <f t="shared" si="13"/>
        <v>1</v>
      </c>
      <c r="K109" t="b">
        <f t="shared" si="14"/>
        <v>0</v>
      </c>
      <c r="L109" t="b">
        <f t="shared" si="23"/>
        <v>0</v>
      </c>
      <c r="M109" t="b">
        <f t="shared" si="16"/>
        <v>0</v>
      </c>
      <c r="N109" t="str">
        <f t="shared" si="17"/>
        <v>40</v>
      </c>
      <c r="O109" t="str">
        <f t="shared" si="18"/>
        <v>91</v>
      </c>
      <c r="P109" t="str">
        <f>IF(D109="US","62",IF(D109="China","66",IF(D109 = "India","56",IF(D109 = "Mexico", "69","NA"))))</f>
        <v>62</v>
      </c>
      <c r="Q109" t="str">
        <f t="shared" si="19"/>
        <v>46</v>
      </c>
      <c r="R109" t="str">
        <f t="shared" si="20"/>
        <v>26</v>
      </c>
      <c r="S109" t="str">
        <f t="shared" si="21"/>
        <v>68</v>
      </c>
    </row>
    <row r="110" spans="1:19" x14ac:dyDescent="0.2">
      <c r="A110">
        <v>109</v>
      </c>
      <c r="B110" t="s">
        <v>8</v>
      </c>
      <c r="C110" t="s">
        <v>15</v>
      </c>
      <c r="D110" t="s">
        <v>4</v>
      </c>
      <c r="E110" t="s">
        <v>23</v>
      </c>
      <c r="F110" t="s">
        <v>33</v>
      </c>
      <c r="G110">
        <v>4</v>
      </c>
      <c r="H110" t="b">
        <f t="shared" si="11"/>
        <v>1</v>
      </c>
      <c r="I110" t="b">
        <f t="shared" si="12"/>
        <v>0</v>
      </c>
      <c r="J110" t="b">
        <f t="shared" si="13"/>
        <v>0</v>
      </c>
      <c r="K110" t="b">
        <f t="shared" si="14"/>
        <v>0</v>
      </c>
      <c r="L110" t="b">
        <f t="shared" si="23"/>
        <v>0</v>
      </c>
      <c r="M110" t="b">
        <f t="shared" si="16"/>
        <v>0</v>
      </c>
      <c r="N110" t="str">
        <f t="shared" si="17"/>
        <v>40</v>
      </c>
      <c r="O110" t="str">
        <f t="shared" si="18"/>
        <v>91</v>
      </c>
      <c r="P110" t="str">
        <f>IF(D110="US","62",IF(D110="China","66",IF(D110 = "India","56",IF(D110 = "Mexico", "69","NA"))))</f>
        <v>62</v>
      </c>
      <c r="Q110" t="str">
        <f t="shared" si="19"/>
        <v>46</v>
      </c>
      <c r="R110" t="str">
        <f t="shared" si="20"/>
        <v>26</v>
      </c>
      <c r="S110" t="str">
        <f t="shared" si="21"/>
        <v>68</v>
      </c>
    </row>
    <row r="111" spans="1:19" x14ac:dyDescent="0.2">
      <c r="A111">
        <v>110</v>
      </c>
      <c r="B111" t="s">
        <v>9</v>
      </c>
      <c r="C111" t="s">
        <v>13</v>
      </c>
      <c r="D111" t="s">
        <v>3</v>
      </c>
      <c r="E111" t="s">
        <v>23</v>
      </c>
      <c r="F111" t="s">
        <v>34</v>
      </c>
      <c r="G111">
        <v>5</v>
      </c>
      <c r="H111" t="b">
        <f t="shared" si="11"/>
        <v>0</v>
      </c>
      <c r="I111" t="b">
        <f t="shared" si="12"/>
        <v>0</v>
      </c>
      <c r="J111" t="b">
        <f t="shared" si="13"/>
        <v>1</v>
      </c>
      <c r="K111" t="b">
        <f t="shared" si="14"/>
        <v>0</v>
      </c>
      <c r="L111" t="b">
        <f t="shared" si="23"/>
        <v>0</v>
      </c>
      <c r="M111" t="b">
        <f t="shared" si="16"/>
        <v>0</v>
      </c>
      <c r="N111" t="str">
        <f t="shared" si="17"/>
        <v>80</v>
      </c>
      <c r="O111" t="str">
        <f t="shared" si="18"/>
        <v>20</v>
      </c>
      <c r="P111" t="str">
        <f>IF(D111="US","62",IF(D111="China","66",IF(D111 = "India","56",IF(D111 = "Mexico", "69","NA"))))</f>
        <v>66</v>
      </c>
      <c r="Q111" t="str">
        <f t="shared" si="19"/>
        <v>30</v>
      </c>
      <c r="R111" t="str">
        <f t="shared" si="20"/>
        <v>87</v>
      </c>
      <c r="S111" t="str">
        <f t="shared" si="21"/>
        <v>24</v>
      </c>
    </row>
    <row r="112" spans="1:19" x14ac:dyDescent="0.2">
      <c r="A112">
        <v>111</v>
      </c>
      <c r="B112" t="s">
        <v>11</v>
      </c>
      <c r="C112" t="s">
        <v>12</v>
      </c>
      <c r="D112" t="s">
        <v>5</v>
      </c>
      <c r="E112" t="s">
        <v>23</v>
      </c>
      <c r="F112" t="s">
        <v>34</v>
      </c>
      <c r="G112">
        <v>1</v>
      </c>
      <c r="H112" t="b">
        <f t="shared" si="11"/>
        <v>0</v>
      </c>
      <c r="I112" t="b">
        <f t="shared" si="12"/>
        <v>0</v>
      </c>
      <c r="J112" t="b">
        <f t="shared" si="13"/>
        <v>0</v>
      </c>
      <c r="K112" t="b">
        <f t="shared" si="14"/>
        <v>1</v>
      </c>
      <c r="L112" t="b">
        <f t="shared" si="23"/>
        <v>0</v>
      </c>
      <c r="M112" t="b">
        <f t="shared" si="16"/>
        <v>0</v>
      </c>
      <c r="N112" t="str">
        <f t="shared" si="17"/>
        <v>NA</v>
      </c>
      <c r="O112" t="str">
        <f t="shared" si="18"/>
        <v>NA</v>
      </c>
      <c r="P112" t="str">
        <f>IF(D112="US","62",IF(D112="China","66",IF(D112 = "India","56",IF(D112 = "Mexico", "69","NA"))))</f>
        <v>NA</v>
      </c>
      <c r="Q112" t="str">
        <f t="shared" si="19"/>
        <v>NA</v>
      </c>
      <c r="R112" t="str">
        <f t="shared" si="20"/>
        <v>NA</v>
      </c>
      <c r="S112" t="str">
        <f t="shared" si="21"/>
        <v>NA</v>
      </c>
    </row>
    <row r="113" spans="1:19" x14ac:dyDescent="0.2">
      <c r="A113">
        <v>112</v>
      </c>
      <c r="B113" t="s">
        <v>8</v>
      </c>
      <c r="C113" t="s">
        <v>13</v>
      </c>
      <c r="D113" t="s">
        <v>3</v>
      </c>
      <c r="E113" t="s">
        <v>23</v>
      </c>
      <c r="F113" t="s">
        <v>33</v>
      </c>
      <c r="G113">
        <v>2</v>
      </c>
      <c r="H113" t="b">
        <f t="shared" si="11"/>
        <v>0</v>
      </c>
      <c r="I113" t="b">
        <f t="shared" si="12"/>
        <v>1</v>
      </c>
      <c r="J113" t="b">
        <f t="shared" si="13"/>
        <v>0</v>
      </c>
      <c r="K113" t="b">
        <f t="shared" si="14"/>
        <v>0</v>
      </c>
      <c r="L113" t="b">
        <f t="shared" si="23"/>
        <v>0</v>
      </c>
      <c r="M113" t="b">
        <f t="shared" si="16"/>
        <v>0</v>
      </c>
      <c r="N113" t="str">
        <f t="shared" si="17"/>
        <v>80</v>
      </c>
      <c r="O113" t="str">
        <f t="shared" si="18"/>
        <v>20</v>
      </c>
      <c r="P113" t="str">
        <f>IF(D113="US","62",IF(D113="China","66",IF(D113 = "India","56",IF(D113 = "Mexico", "69","NA"))))</f>
        <v>66</v>
      </c>
      <c r="Q113" t="str">
        <f t="shared" si="19"/>
        <v>30</v>
      </c>
      <c r="R113" t="str">
        <f t="shared" si="20"/>
        <v>87</v>
      </c>
      <c r="S113" t="str">
        <f t="shared" si="21"/>
        <v>24</v>
      </c>
    </row>
    <row r="114" spans="1:19" x14ac:dyDescent="0.2">
      <c r="A114">
        <v>113</v>
      </c>
      <c r="B114" t="s">
        <v>11</v>
      </c>
      <c r="C114" t="s">
        <v>15</v>
      </c>
      <c r="D114" t="s">
        <v>6</v>
      </c>
      <c r="E114" t="s">
        <v>23</v>
      </c>
      <c r="F114" t="s">
        <v>35</v>
      </c>
      <c r="G114">
        <v>1</v>
      </c>
      <c r="H114" t="b">
        <f t="shared" si="11"/>
        <v>0</v>
      </c>
      <c r="I114" t="b">
        <f t="shared" si="12"/>
        <v>0</v>
      </c>
      <c r="J114" t="b">
        <f t="shared" si="13"/>
        <v>0</v>
      </c>
      <c r="K114" t="b">
        <f t="shared" si="14"/>
        <v>0</v>
      </c>
      <c r="L114" t="b">
        <f t="shared" si="23"/>
        <v>0</v>
      </c>
      <c r="M114" t="b">
        <f t="shared" si="16"/>
        <v>1</v>
      </c>
      <c r="N114" t="str">
        <f t="shared" si="17"/>
        <v>77</v>
      </c>
      <c r="O114" t="str">
        <f t="shared" si="18"/>
        <v>48</v>
      </c>
      <c r="P114" t="str">
        <f>IF(D114="US","62",IF(D114="China","66",IF(D114 = "India","56",IF(D114 = "Mexico", "69","NA"))))</f>
        <v>56</v>
      </c>
      <c r="Q114" t="str">
        <f t="shared" si="19"/>
        <v>40</v>
      </c>
      <c r="R114" t="str">
        <f t="shared" si="20"/>
        <v>51</v>
      </c>
      <c r="S114" t="str">
        <f t="shared" si="21"/>
        <v>26</v>
      </c>
    </row>
    <row r="115" spans="1:19" x14ac:dyDescent="0.2">
      <c r="A115">
        <v>114</v>
      </c>
      <c r="B115" t="s">
        <v>10</v>
      </c>
      <c r="C115" t="s">
        <v>12</v>
      </c>
      <c r="D115" t="s">
        <v>6</v>
      </c>
      <c r="E115" t="s">
        <v>24</v>
      </c>
      <c r="F115" t="s">
        <v>34</v>
      </c>
      <c r="G115">
        <v>4</v>
      </c>
      <c r="H115" t="b">
        <f t="shared" si="11"/>
        <v>0</v>
      </c>
      <c r="I115" t="b">
        <f t="shared" si="12"/>
        <v>0</v>
      </c>
      <c r="J115" t="b">
        <f t="shared" si="13"/>
        <v>1</v>
      </c>
      <c r="K115" t="b">
        <f t="shared" si="14"/>
        <v>0</v>
      </c>
      <c r="L115" t="b">
        <f t="shared" si="23"/>
        <v>0</v>
      </c>
      <c r="M115" t="b">
        <f t="shared" si="16"/>
        <v>0</v>
      </c>
      <c r="N115" t="str">
        <f t="shared" si="17"/>
        <v>77</v>
      </c>
      <c r="O115" t="str">
        <f t="shared" si="18"/>
        <v>48</v>
      </c>
      <c r="P115" t="str">
        <f>IF(D115="US","62",IF(D115="China","66",IF(D115 = "India","56",IF(D115 = "Mexico", "69","NA"))))</f>
        <v>56</v>
      </c>
      <c r="Q115" t="str">
        <f t="shared" si="19"/>
        <v>40</v>
      </c>
      <c r="R115" t="str">
        <f t="shared" si="20"/>
        <v>51</v>
      </c>
      <c r="S115" t="str">
        <f t="shared" si="21"/>
        <v>26</v>
      </c>
    </row>
    <row r="116" spans="1:19" x14ac:dyDescent="0.2">
      <c r="A116">
        <v>115</v>
      </c>
      <c r="B116" t="s">
        <v>10</v>
      </c>
      <c r="C116" t="s">
        <v>12</v>
      </c>
      <c r="D116" t="s">
        <v>3</v>
      </c>
      <c r="E116" t="s">
        <v>23</v>
      </c>
      <c r="F116" t="s">
        <v>34</v>
      </c>
      <c r="G116">
        <v>1</v>
      </c>
      <c r="H116" t="b">
        <f t="shared" si="11"/>
        <v>0</v>
      </c>
      <c r="I116" t="b">
        <f t="shared" si="12"/>
        <v>0</v>
      </c>
      <c r="J116" t="b">
        <f t="shared" si="13"/>
        <v>0</v>
      </c>
      <c r="K116" t="b">
        <f t="shared" si="14"/>
        <v>1</v>
      </c>
      <c r="L116" t="b">
        <f t="shared" si="23"/>
        <v>0</v>
      </c>
      <c r="M116" t="b">
        <f t="shared" si="16"/>
        <v>0</v>
      </c>
      <c r="N116" t="str">
        <f t="shared" si="17"/>
        <v>80</v>
      </c>
      <c r="O116" t="str">
        <f t="shared" si="18"/>
        <v>20</v>
      </c>
      <c r="P116" t="str">
        <f>IF(D116="US","62",IF(D116="China","66",IF(D116 = "India","56",IF(D116 = "Mexico", "69","NA"))))</f>
        <v>66</v>
      </c>
      <c r="Q116" t="str">
        <f t="shared" si="19"/>
        <v>30</v>
      </c>
      <c r="R116" t="str">
        <f t="shared" si="20"/>
        <v>87</v>
      </c>
      <c r="S116" t="str">
        <f t="shared" si="21"/>
        <v>24</v>
      </c>
    </row>
    <row r="117" spans="1:19" x14ac:dyDescent="0.2">
      <c r="A117">
        <v>116</v>
      </c>
      <c r="B117" t="s">
        <v>8</v>
      </c>
      <c r="C117" t="s">
        <v>12</v>
      </c>
      <c r="D117" t="s">
        <v>7</v>
      </c>
      <c r="E117" t="s">
        <v>23</v>
      </c>
      <c r="F117" t="s">
        <v>33</v>
      </c>
      <c r="G117">
        <v>5</v>
      </c>
      <c r="H117" t="b">
        <f t="shared" si="11"/>
        <v>1</v>
      </c>
      <c r="I117" t="b">
        <f t="shared" si="12"/>
        <v>0</v>
      </c>
      <c r="J117" t="b">
        <f t="shared" si="13"/>
        <v>0</v>
      </c>
      <c r="K117" t="b">
        <f t="shared" si="14"/>
        <v>0</v>
      </c>
      <c r="L117" t="b">
        <f t="shared" si="23"/>
        <v>0</v>
      </c>
      <c r="M117" t="b">
        <f t="shared" si="16"/>
        <v>0</v>
      </c>
      <c r="N117" t="str">
        <f t="shared" si="17"/>
        <v>81</v>
      </c>
      <c r="O117" t="str">
        <f t="shared" si="18"/>
        <v>30</v>
      </c>
      <c r="P117" t="str">
        <f>IF(D117="US","62",IF(D117="China","66",IF(D117 = "India","56",IF(D117 = "Mexico", "69","NA"))))</f>
        <v>69</v>
      </c>
      <c r="Q117" t="str">
        <f t="shared" si="19"/>
        <v>82</v>
      </c>
      <c r="R117" t="str">
        <f t="shared" si="20"/>
        <v>24</v>
      </c>
      <c r="S117" t="str">
        <f t="shared" si="21"/>
        <v>97</v>
      </c>
    </row>
    <row r="118" spans="1:19" x14ac:dyDescent="0.2">
      <c r="A118">
        <v>117</v>
      </c>
      <c r="B118" t="s">
        <v>10</v>
      </c>
      <c r="C118" t="s">
        <v>15</v>
      </c>
      <c r="D118" t="s">
        <v>7</v>
      </c>
      <c r="E118" t="s">
        <v>23</v>
      </c>
      <c r="F118" t="s">
        <v>34</v>
      </c>
      <c r="G118">
        <v>5</v>
      </c>
      <c r="H118" t="b">
        <f t="shared" si="11"/>
        <v>0</v>
      </c>
      <c r="I118" t="b">
        <f t="shared" si="12"/>
        <v>0</v>
      </c>
      <c r="J118" t="b">
        <f t="shared" si="13"/>
        <v>1</v>
      </c>
      <c r="K118" t="b">
        <f t="shared" si="14"/>
        <v>0</v>
      </c>
      <c r="L118" t="b">
        <f t="shared" si="23"/>
        <v>0</v>
      </c>
      <c r="M118" t="b">
        <f t="shared" si="16"/>
        <v>0</v>
      </c>
      <c r="N118" t="str">
        <f t="shared" si="17"/>
        <v>81</v>
      </c>
      <c r="O118" t="str">
        <f t="shared" si="18"/>
        <v>30</v>
      </c>
      <c r="P118" t="str">
        <f>IF(D118="US","62",IF(D118="China","66",IF(D118 = "India","56",IF(D118 = "Mexico", "69","NA"))))</f>
        <v>69</v>
      </c>
      <c r="Q118" t="str">
        <f t="shared" si="19"/>
        <v>82</v>
      </c>
      <c r="R118" t="str">
        <f t="shared" si="20"/>
        <v>24</v>
      </c>
      <c r="S118" t="str">
        <f t="shared" si="21"/>
        <v>97</v>
      </c>
    </row>
    <row r="119" spans="1:19" x14ac:dyDescent="0.2">
      <c r="A119">
        <v>118</v>
      </c>
      <c r="B119" t="s">
        <v>11</v>
      </c>
      <c r="C119" t="s">
        <v>14</v>
      </c>
      <c r="D119" t="s">
        <v>6</v>
      </c>
      <c r="E119" t="s">
        <v>24</v>
      </c>
      <c r="F119" t="s">
        <v>35</v>
      </c>
      <c r="G119">
        <v>2</v>
      </c>
      <c r="H119" t="b">
        <f t="shared" si="11"/>
        <v>0</v>
      </c>
      <c r="I119" t="b">
        <f t="shared" si="12"/>
        <v>0</v>
      </c>
      <c r="J119" t="b">
        <f t="shared" si="13"/>
        <v>0</v>
      </c>
      <c r="K119" t="b">
        <f t="shared" si="14"/>
        <v>0</v>
      </c>
      <c r="L119" t="b">
        <f t="shared" si="23"/>
        <v>0</v>
      </c>
      <c r="M119" t="b">
        <f t="shared" si="16"/>
        <v>1</v>
      </c>
      <c r="N119" t="str">
        <f t="shared" si="17"/>
        <v>77</v>
      </c>
      <c r="O119" t="str">
        <f t="shared" si="18"/>
        <v>48</v>
      </c>
      <c r="P119" t="str">
        <f>IF(D119="US","62",IF(D119="China","66",IF(D119 = "India","56",IF(D119 = "Mexico", "69","NA"))))</f>
        <v>56</v>
      </c>
      <c r="Q119" t="str">
        <f t="shared" si="19"/>
        <v>40</v>
      </c>
      <c r="R119" t="str">
        <f t="shared" si="20"/>
        <v>51</v>
      </c>
      <c r="S119" t="str">
        <f t="shared" si="21"/>
        <v>26</v>
      </c>
    </row>
    <row r="120" spans="1:19" x14ac:dyDescent="0.2">
      <c r="A120">
        <v>119</v>
      </c>
      <c r="B120" t="s">
        <v>10</v>
      </c>
      <c r="C120" t="s">
        <v>12</v>
      </c>
      <c r="D120" t="s">
        <v>5</v>
      </c>
      <c r="E120" t="s">
        <v>23</v>
      </c>
      <c r="F120" t="s">
        <v>33</v>
      </c>
      <c r="G120">
        <v>4</v>
      </c>
      <c r="H120" t="b">
        <f t="shared" si="11"/>
        <v>1</v>
      </c>
      <c r="I120" t="b">
        <f t="shared" si="12"/>
        <v>0</v>
      </c>
      <c r="J120" t="b">
        <f t="shared" si="13"/>
        <v>0</v>
      </c>
      <c r="K120" t="b">
        <f t="shared" si="14"/>
        <v>0</v>
      </c>
      <c r="L120" t="b">
        <f t="shared" si="23"/>
        <v>0</v>
      </c>
      <c r="M120" t="b">
        <f t="shared" si="16"/>
        <v>0</v>
      </c>
      <c r="N120" t="str">
        <f t="shared" si="17"/>
        <v>NA</v>
      </c>
      <c r="O120" t="str">
        <f t="shared" si="18"/>
        <v>NA</v>
      </c>
      <c r="P120" t="str">
        <f>IF(D120="US","62",IF(D120="China","66",IF(D120 = "India","56",IF(D120 = "Mexico", "69","NA"))))</f>
        <v>NA</v>
      </c>
      <c r="Q120" t="str">
        <f t="shared" si="19"/>
        <v>NA</v>
      </c>
      <c r="R120" t="str">
        <f t="shared" si="20"/>
        <v>NA</v>
      </c>
      <c r="S120" t="str">
        <f t="shared" si="21"/>
        <v>NA</v>
      </c>
    </row>
    <row r="121" spans="1:19" x14ac:dyDescent="0.2">
      <c r="A121">
        <v>120</v>
      </c>
      <c r="B121" t="s">
        <v>11</v>
      </c>
      <c r="C121" t="s">
        <v>12</v>
      </c>
      <c r="D121" t="s">
        <v>7</v>
      </c>
      <c r="E121" t="s">
        <v>23</v>
      </c>
      <c r="F121" t="s">
        <v>35</v>
      </c>
      <c r="G121">
        <v>2</v>
      </c>
      <c r="H121" t="b">
        <f t="shared" si="11"/>
        <v>0</v>
      </c>
      <c r="I121" t="b">
        <f t="shared" si="12"/>
        <v>0</v>
      </c>
      <c r="J121" t="b">
        <f t="shared" si="13"/>
        <v>0</v>
      </c>
      <c r="K121" t="b">
        <f t="shared" si="14"/>
        <v>0</v>
      </c>
      <c r="L121" t="b">
        <f t="shared" si="23"/>
        <v>0</v>
      </c>
      <c r="M121" t="b">
        <f t="shared" si="16"/>
        <v>1</v>
      </c>
      <c r="N121" t="str">
        <f t="shared" si="17"/>
        <v>81</v>
      </c>
      <c r="O121" t="str">
        <f t="shared" si="18"/>
        <v>30</v>
      </c>
      <c r="P121" t="str">
        <f>IF(D121="US","62",IF(D121="China","66",IF(D121 = "India","56",IF(D121 = "Mexico", "69","NA"))))</f>
        <v>69</v>
      </c>
      <c r="Q121" t="str">
        <f t="shared" si="19"/>
        <v>82</v>
      </c>
      <c r="R121" t="str">
        <f t="shared" si="20"/>
        <v>24</v>
      </c>
      <c r="S121" t="str">
        <f t="shared" si="21"/>
        <v>97</v>
      </c>
    </row>
    <row r="122" spans="1:19" x14ac:dyDescent="0.2">
      <c r="A122">
        <v>121</v>
      </c>
      <c r="B122" t="s">
        <v>9</v>
      </c>
      <c r="C122" t="s">
        <v>12</v>
      </c>
      <c r="D122" t="s">
        <v>6</v>
      </c>
      <c r="E122" t="s">
        <v>24</v>
      </c>
      <c r="F122" t="s">
        <v>33</v>
      </c>
      <c r="G122">
        <v>3</v>
      </c>
      <c r="H122" t="b">
        <f t="shared" si="11"/>
        <v>1</v>
      </c>
      <c r="I122" t="b">
        <f t="shared" si="12"/>
        <v>0</v>
      </c>
      <c r="J122" t="b">
        <f t="shared" si="13"/>
        <v>0</v>
      </c>
      <c r="K122" t="b">
        <f t="shared" si="14"/>
        <v>0</v>
      </c>
      <c r="L122" t="b">
        <f t="shared" si="23"/>
        <v>0</v>
      </c>
      <c r="M122" t="b">
        <f t="shared" si="16"/>
        <v>0</v>
      </c>
      <c r="N122" t="str">
        <f t="shared" si="17"/>
        <v>77</v>
      </c>
      <c r="O122" t="str">
        <f t="shared" si="18"/>
        <v>48</v>
      </c>
      <c r="P122" t="str">
        <f>IF(D122="US","62",IF(D122="China","66",IF(D122 = "India","56",IF(D122 = "Mexico", "69","NA"))))</f>
        <v>56</v>
      </c>
      <c r="Q122" t="str">
        <f t="shared" si="19"/>
        <v>40</v>
      </c>
      <c r="R122" t="str">
        <f t="shared" si="20"/>
        <v>51</v>
      </c>
      <c r="S122" t="str">
        <f t="shared" si="21"/>
        <v>26</v>
      </c>
    </row>
    <row r="123" spans="1:19" x14ac:dyDescent="0.2">
      <c r="A123">
        <v>122</v>
      </c>
      <c r="B123" t="s">
        <v>11</v>
      </c>
      <c r="C123" t="s">
        <v>14</v>
      </c>
      <c r="D123" t="s">
        <v>4</v>
      </c>
      <c r="E123" t="s">
        <v>24</v>
      </c>
      <c r="F123" t="s">
        <v>35</v>
      </c>
      <c r="G123">
        <v>4</v>
      </c>
      <c r="H123" t="b">
        <f t="shared" si="11"/>
        <v>0</v>
      </c>
      <c r="I123" t="b">
        <f t="shared" si="12"/>
        <v>0</v>
      </c>
      <c r="J123" t="b">
        <f t="shared" si="13"/>
        <v>0</v>
      </c>
      <c r="K123" t="b">
        <f t="shared" si="14"/>
        <v>0</v>
      </c>
      <c r="L123" t="b">
        <f t="shared" si="23"/>
        <v>1</v>
      </c>
      <c r="M123" t="b">
        <f t="shared" si="16"/>
        <v>0</v>
      </c>
      <c r="N123" t="str">
        <f t="shared" si="17"/>
        <v>40</v>
      </c>
      <c r="O123" t="str">
        <f t="shared" si="18"/>
        <v>91</v>
      </c>
      <c r="P123" t="str">
        <f>IF(D123="US","62",IF(D123="China","66",IF(D123 = "India","56",IF(D123 = "Mexico", "69","NA"))))</f>
        <v>62</v>
      </c>
      <c r="Q123" t="str">
        <f t="shared" si="19"/>
        <v>46</v>
      </c>
      <c r="R123" t="str">
        <f t="shared" si="20"/>
        <v>26</v>
      </c>
      <c r="S123" t="str">
        <f t="shared" si="21"/>
        <v>68</v>
      </c>
    </row>
    <row r="124" spans="1:19" x14ac:dyDescent="0.2">
      <c r="A124">
        <v>123</v>
      </c>
      <c r="B124" t="s">
        <v>9</v>
      </c>
      <c r="C124" t="s">
        <v>12</v>
      </c>
      <c r="D124" t="s">
        <v>5</v>
      </c>
      <c r="E124" t="s">
        <v>23</v>
      </c>
      <c r="F124" t="s">
        <v>33</v>
      </c>
      <c r="G124">
        <v>2</v>
      </c>
      <c r="H124" t="b">
        <f t="shared" si="11"/>
        <v>0</v>
      </c>
      <c r="I124" t="b">
        <f t="shared" si="12"/>
        <v>1</v>
      </c>
      <c r="J124" t="b">
        <f t="shared" si="13"/>
        <v>0</v>
      </c>
      <c r="K124" t="b">
        <f t="shared" si="14"/>
        <v>0</v>
      </c>
      <c r="L124" t="b">
        <f t="shared" si="23"/>
        <v>0</v>
      </c>
      <c r="M124" t="b">
        <f t="shared" si="16"/>
        <v>0</v>
      </c>
      <c r="N124" t="str">
        <f t="shared" si="17"/>
        <v>NA</v>
      </c>
      <c r="O124" t="str">
        <f t="shared" si="18"/>
        <v>NA</v>
      </c>
      <c r="P124" t="str">
        <f>IF(D124="US","62",IF(D124="China","66",IF(D124 = "India","56",IF(D124 = "Mexico", "69","NA"))))</f>
        <v>NA</v>
      </c>
      <c r="Q124" t="str">
        <f t="shared" si="19"/>
        <v>NA</v>
      </c>
      <c r="R124" t="str">
        <f t="shared" si="20"/>
        <v>NA</v>
      </c>
      <c r="S124" t="str">
        <f t="shared" si="21"/>
        <v>NA</v>
      </c>
    </row>
    <row r="125" spans="1:19" x14ac:dyDescent="0.2">
      <c r="A125">
        <v>124</v>
      </c>
      <c r="B125" t="s">
        <v>10</v>
      </c>
      <c r="C125" t="s">
        <v>14</v>
      </c>
      <c r="D125" t="s">
        <v>6</v>
      </c>
      <c r="E125" t="s">
        <v>24</v>
      </c>
      <c r="F125" t="s">
        <v>35</v>
      </c>
      <c r="G125">
        <v>2</v>
      </c>
      <c r="H125" t="b">
        <f t="shared" si="11"/>
        <v>0</v>
      </c>
      <c r="I125" t="b">
        <f t="shared" si="12"/>
        <v>0</v>
      </c>
      <c r="J125" t="b">
        <f t="shared" si="13"/>
        <v>0</v>
      </c>
      <c r="K125" t="b">
        <f t="shared" si="14"/>
        <v>0</v>
      </c>
      <c r="L125" t="b">
        <f t="shared" si="23"/>
        <v>0</v>
      </c>
      <c r="M125" t="b">
        <f t="shared" si="16"/>
        <v>1</v>
      </c>
      <c r="N125" t="str">
        <f t="shared" si="17"/>
        <v>77</v>
      </c>
      <c r="O125" t="str">
        <f t="shared" si="18"/>
        <v>48</v>
      </c>
      <c r="P125" t="str">
        <f>IF(D125="US","62",IF(D125="China","66",IF(D125 = "India","56",IF(D125 = "Mexico", "69","NA"))))</f>
        <v>56</v>
      </c>
      <c r="Q125" t="str">
        <f t="shared" si="19"/>
        <v>40</v>
      </c>
      <c r="R125" t="str">
        <f t="shared" si="20"/>
        <v>51</v>
      </c>
      <c r="S125" t="str">
        <f t="shared" si="21"/>
        <v>26</v>
      </c>
    </row>
    <row r="126" spans="1:19" x14ac:dyDescent="0.2">
      <c r="A126">
        <v>125</v>
      </c>
      <c r="B126" t="s">
        <v>11</v>
      </c>
      <c r="C126" t="s">
        <v>12</v>
      </c>
      <c r="D126" t="s">
        <v>3</v>
      </c>
      <c r="E126" t="s">
        <v>23</v>
      </c>
      <c r="F126" t="s">
        <v>34</v>
      </c>
      <c r="G126">
        <v>4</v>
      </c>
      <c r="H126" t="b">
        <f t="shared" si="11"/>
        <v>0</v>
      </c>
      <c r="I126" t="b">
        <f t="shared" si="12"/>
        <v>0</v>
      </c>
      <c r="J126" t="b">
        <f t="shared" si="13"/>
        <v>1</v>
      </c>
      <c r="K126" t="b">
        <f t="shared" si="14"/>
        <v>0</v>
      </c>
      <c r="L126" t="b">
        <f t="shared" si="23"/>
        <v>0</v>
      </c>
      <c r="M126" t="b">
        <f t="shared" si="16"/>
        <v>0</v>
      </c>
      <c r="N126" t="str">
        <f t="shared" si="17"/>
        <v>80</v>
      </c>
      <c r="O126" t="str">
        <f t="shared" si="18"/>
        <v>20</v>
      </c>
      <c r="P126" t="str">
        <f>IF(D126="US","62",IF(D126="China","66",IF(D126 = "India","56",IF(D126 = "Mexico", "69","NA"))))</f>
        <v>66</v>
      </c>
      <c r="Q126" t="str">
        <f t="shared" si="19"/>
        <v>30</v>
      </c>
      <c r="R126" t="str">
        <f t="shared" si="20"/>
        <v>87</v>
      </c>
      <c r="S126" t="str">
        <f t="shared" si="21"/>
        <v>24</v>
      </c>
    </row>
    <row r="127" spans="1:19" x14ac:dyDescent="0.2">
      <c r="A127">
        <v>126</v>
      </c>
      <c r="B127" t="s">
        <v>9</v>
      </c>
      <c r="C127" t="s">
        <v>15</v>
      </c>
      <c r="D127" t="s">
        <v>7</v>
      </c>
      <c r="E127" t="s">
        <v>24</v>
      </c>
      <c r="F127" t="s">
        <v>35</v>
      </c>
      <c r="G127">
        <v>5</v>
      </c>
      <c r="H127" t="b">
        <f t="shared" si="11"/>
        <v>0</v>
      </c>
      <c r="I127" t="b">
        <f t="shared" si="12"/>
        <v>0</v>
      </c>
      <c r="J127" t="b">
        <f t="shared" si="13"/>
        <v>0</v>
      </c>
      <c r="K127" t="b">
        <f t="shared" si="14"/>
        <v>0</v>
      </c>
      <c r="L127" t="b">
        <f t="shared" si="23"/>
        <v>1</v>
      </c>
      <c r="M127" t="b">
        <f t="shared" si="16"/>
        <v>0</v>
      </c>
      <c r="N127" t="str">
        <f t="shared" si="17"/>
        <v>81</v>
      </c>
      <c r="O127" t="str">
        <f t="shared" si="18"/>
        <v>30</v>
      </c>
      <c r="P127" t="str">
        <f>IF(D127="US","62",IF(D127="China","66",IF(D127 = "India","56",IF(D127 = "Mexico", "69","NA"))))</f>
        <v>69</v>
      </c>
      <c r="Q127" t="str">
        <f t="shared" si="19"/>
        <v>82</v>
      </c>
      <c r="R127" t="str">
        <f t="shared" si="20"/>
        <v>24</v>
      </c>
      <c r="S127" t="str">
        <f t="shared" si="21"/>
        <v>97</v>
      </c>
    </row>
    <row r="128" spans="1:19" x14ac:dyDescent="0.2">
      <c r="A128">
        <v>127</v>
      </c>
      <c r="B128" t="s">
        <v>9</v>
      </c>
      <c r="C128" t="s">
        <v>14</v>
      </c>
      <c r="D128" t="s">
        <v>4</v>
      </c>
      <c r="E128" t="s">
        <v>24</v>
      </c>
      <c r="F128" t="s">
        <v>34</v>
      </c>
      <c r="G128">
        <v>5</v>
      </c>
      <c r="H128" t="b">
        <f t="shared" si="11"/>
        <v>0</v>
      </c>
      <c r="I128" t="b">
        <f t="shared" si="12"/>
        <v>0</v>
      </c>
      <c r="J128" t="b">
        <f t="shared" si="13"/>
        <v>1</v>
      </c>
      <c r="K128" t="b">
        <f t="shared" si="14"/>
        <v>0</v>
      </c>
      <c r="L128" t="b">
        <f t="shared" si="23"/>
        <v>0</v>
      </c>
      <c r="M128" t="b">
        <f t="shared" si="16"/>
        <v>0</v>
      </c>
      <c r="N128" t="str">
        <f t="shared" si="17"/>
        <v>40</v>
      </c>
      <c r="O128" t="str">
        <f t="shared" si="18"/>
        <v>91</v>
      </c>
      <c r="P128" t="str">
        <f>IF(D128="US","62",IF(D128="China","66",IF(D128 = "India","56",IF(D128 = "Mexico", "69","NA"))))</f>
        <v>62</v>
      </c>
      <c r="Q128" t="str">
        <f t="shared" si="19"/>
        <v>46</v>
      </c>
      <c r="R128" t="str">
        <f t="shared" si="20"/>
        <v>26</v>
      </c>
      <c r="S128" t="str">
        <f t="shared" si="21"/>
        <v>68</v>
      </c>
    </row>
    <row r="129" spans="1:19" x14ac:dyDescent="0.2">
      <c r="A129">
        <v>128</v>
      </c>
      <c r="B129" t="s">
        <v>9</v>
      </c>
      <c r="C129" t="s">
        <v>12</v>
      </c>
      <c r="D129" t="s">
        <v>3</v>
      </c>
      <c r="E129" t="s">
        <v>23</v>
      </c>
      <c r="F129" t="s">
        <v>35</v>
      </c>
      <c r="G129">
        <v>2</v>
      </c>
      <c r="H129" t="b">
        <f t="shared" si="11"/>
        <v>0</v>
      </c>
      <c r="I129" t="b">
        <f t="shared" si="12"/>
        <v>0</v>
      </c>
      <c r="J129" t="b">
        <f t="shared" si="13"/>
        <v>0</v>
      </c>
      <c r="K129" t="b">
        <f t="shared" si="14"/>
        <v>0</v>
      </c>
      <c r="L129" t="b">
        <f t="shared" si="23"/>
        <v>0</v>
      </c>
      <c r="M129" t="b">
        <f t="shared" si="16"/>
        <v>1</v>
      </c>
      <c r="N129" t="str">
        <f t="shared" si="17"/>
        <v>80</v>
      </c>
      <c r="O129" t="str">
        <f t="shared" si="18"/>
        <v>20</v>
      </c>
      <c r="P129" t="str">
        <f>IF(D129="US","62",IF(D129="China","66",IF(D129 = "India","56",IF(D129 = "Mexico", "69","NA"))))</f>
        <v>66</v>
      </c>
      <c r="Q129" t="str">
        <f t="shared" si="19"/>
        <v>30</v>
      </c>
      <c r="R129" t="str">
        <f t="shared" si="20"/>
        <v>87</v>
      </c>
      <c r="S129" t="str">
        <f t="shared" si="21"/>
        <v>24</v>
      </c>
    </row>
    <row r="130" spans="1:19" x14ac:dyDescent="0.2">
      <c r="A130">
        <v>129</v>
      </c>
      <c r="B130" t="s">
        <v>9</v>
      </c>
      <c r="C130" t="s">
        <v>12</v>
      </c>
      <c r="D130" t="s">
        <v>5</v>
      </c>
      <c r="E130" t="s">
        <v>23</v>
      </c>
      <c r="F130" t="s">
        <v>35</v>
      </c>
      <c r="G130">
        <v>2</v>
      </c>
      <c r="H130" t="b">
        <f t="shared" si="11"/>
        <v>0</v>
      </c>
      <c r="I130" t="b">
        <f t="shared" si="12"/>
        <v>0</v>
      </c>
      <c r="J130" t="b">
        <f t="shared" si="13"/>
        <v>0</v>
      </c>
      <c r="K130" t="b">
        <f t="shared" si="14"/>
        <v>0</v>
      </c>
      <c r="L130" t="b">
        <f t="shared" si="23"/>
        <v>0</v>
      </c>
      <c r="M130" t="b">
        <f t="shared" si="16"/>
        <v>1</v>
      </c>
      <c r="N130" t="str">
        <f t="shared" si="17"/>
        <v>NA</v>
      </c>
      <c r="O130" t="str">
        <f t="shared" si="18"/>
        <v>NA</v>
      </c>
      <c r="P130" t="str">
        <f>IF(D130="US","62",IF(D130="China","66",IF(D130 = "India","56",IF(D130 = "Mexico", "69","NA"))))</f>
        <v>NA</v>
      </c>
      <c r="Q130" t="str">
        <f t="shared" si="19"/>
        <v>NA</v>
      </c>
      <c r="R130" t="str">
        <f t="shared" si="20"/>
        <v>NA</v>
      </c>
      <c r="S130" t="str">
        <f t="shared" si="21"/>
        <v>NA</v>
      </c>
    </row>
    <row r="131" spans="1:19" x14ac:dyDescent="0.2">
      <c r="A131">
        <v>130</v>
      </c>
      <c r="B131" t="s">
        <v>8</v>
      </c>
      <c r="C131" t="s">
        <v>15</v>
      </c>
      <c r="D131" t="s">
        <v>7</v>
      </c>
      <c r="E131" t="s">
        <v>23</v>
      </c>
      <c r="F131" t="s">
        <v>34</v>
      </c>
      <c r="G131">
        <v>3</v>
      </c>
      <c r="H131" t="b">
        <f t="shared" ref="H131:H194" si="24">AND(F131= "Frisco", G131 &gt;= 3)</f>
        <v>0</v>
      </c>
      <c r="I131" t="b">
        <f t="shared" ref="I131:I194" si="25">AND(F131= "Frisco", G131 &lt; 3)</f>
        <v>0</v>
      </c>
      <c r="J131" t="b">
        <f t="shared" ref="J131:J194" si="26">AND(F131= "Plano", G131 &gt;= 3)</f>
        <v>1</v>
      </c>
      <c r="K131" t="b">
        <f t="shared" ref="K131:K194" si="27">AND(F131= "Plano", G131 &lt; 3)</f>
        <v>0</v>
      </c>
      <c r="L131" t="b">
        <f t="shared" si="23"/>
        <v>0</v>
      </c>
      <c r="M131" t="b">
        <f t="shared" ref="M131:M194" si="28">AND(F131= "Richardson", G131 &lt; 3)</f>
        <v>0</v>
      </c>
      <c r="N131" t="str">
        <f t="shared" ref="N131:N194" si="29">IF(D131="US","40",IF(D131="China","80",IF(D131 = "India","77",IF(D131 = "Mexico", "81","NA"))))</f>
        <v>81</v>
      </c>
      <c r="O131" t="str">
        <f t="shared" ref="O131:O194" si="30">IF(D131="US","91",IF(D131="China","20",IF(D131 = "India","48",IF(D131 = "Mexico", "30","NA"))))</f>
        <v>30</v>
      </c>
      <c r="P131" t="str">
        <f>IF(D131="US","62",IF(D131="China","66",IF(D131 = "India","56",IF(D131 = "Mexico", "69","NA"))))</f>
        <v>69</v>
      </c>
      <c r="Q131" t="str">
        <f t="shared" ref="Q131:Q194" si="31">IF(D131="US","46",IF(D131="China","30",IF(D131 = "India","40",IF(D131 = "Mexico", "82","NA"))))</f>
        <v>82</v>
      </c>
      <c r="R131" t="str">
        <f t="shared" ref="R131:R194" si="32">IF(D131="US","26",IF(D131="China","87",IF(D131 = "India","51",IF(D131 = "Mexico", "24","NA"))))</f>
        <v>24</v>
      </c>
      <c r="S131" t="str">
        <f t="shared" ref="S131:S194" si="33">IF(D131="US","68",IF(D131="China","24",IF(D131 = "India","26",IF(D131 = "Mexico", "97","NA"))))</f>
        <v>97</v>
      </c>
    </row>
    <row r="132" spans="1:19" x14ac:dyDescent="0.2">
      <c r="A132">
        <v>131</v>
      </c>
      <c r="B132" t="s">
        <v>10</v>
      </c>
      <c r="C132" t="s">
        <v>12</v>
      </c>
      <c r="D132" t="s">
        <v>4</v>
      </c>
      <c r="E132" t="s">
        <v>24</v>
      </c>
      <c r="F132" t="s">
        <v>35</v>
      </c>
      <c r="G132">
        <v>3</v>
      </c>
      <c r="H132" t="b">
        <f t="shared" si="24"/>
        <v>0</v>
      </c>
      <c r="I132" t="b">
        <f t="shared" si="25"/>
        <v>0</v>
      </c>
      <c r="J132" t="b">
        <f t="shared" si="26"/>
        <v>0</v>
      </c>
      <c r="K132" t="b">
        <f t="shared" si="27"/>
        <v>0</v>
      </c>
      <c r="L132" t="b">
        <f>AND(F132= "Richardson", G132 &gt;= 3)</f>
        <v>1</v>
      </c>
      <c r="M132" t="b">
        <f t="shared" si="28"/>
        <v>0</v>
      </c>
      <c r="N132" t="str">
        <f t="shared" si="29"/>
        <v>40</v>
      </c>
      <c r="O132" t="str">
        <f t="shared" si="30"/>
        <v>91</v>
      </c>
      <c r="P132" t="str">
        <f>IF(D132="US","62",IF(D132="China","66",IF(D132 = "India","56",IF(D132 = "Mexico", "69","NA"))))</f>
        <v>62</v>
      </c>
      <c r="Q132" t="str">
        <f t="shared" si="31"/>
        <v>46</v>
      </c>
      <c r="R132" t="str">
        <f t="shared" si="32"/>
        <v>26</v>
      </c>
      <c r="S132" t="str">
        <f t="shared" si="33"/>
        <v>68</v>
      </c>
    </row>
    <row r="133" spans="1:19" x14ac:dyDescent="0.2">
      <c r="A133">
        <v>132</v>
      </c>
      <c r="B133" t="s">
        <v>9</v>
      </c>
      <c r="C133" t="s">
        <v>14</v>
      </c>
      <c r="D133" t="s">
        <v>7</v>
      </c>
      <c r="E133" t="s">
        <v>24</v>
      </c>
      <c r="F133" t="s">
        <v>35</v>
      </c>
      <c r="G133">
        <v>3</v>
      </c>
      <c r="H133" t="b">
        <f t="shared" si="24"/>
        <v>0</v>
      </c>
      <c r="I133" t="b">
        <f t="shared" si="25"/>
        <v>0</v>
      </c>
      <c r="J133" t="b">
        <f t="shared" si="26"/>
        <v>0</v>
      </c>
      <c r="K133" t="b">
        <f t="shared" si="27"/>
        <v>0</v>
      </c>
      <c r="L133" t="b">
        <f t="shared" si="23"/>
        <v>1</v>
      </c>
      <c r="M133" t="b">
        <f t="shared" si="28"/>
        <v>0</v>
      </c>
      <c r="N133" t="str">
        <f t="shared" si="29"/>
        <v>81</v>
      </c>
      <c r="O133" t="str">
        <f t="shared" si="30"/>
        <v>30</v>
      </c>
      <c r="P133" t="str">
        <f>IF(D133="US","62",IF(D133="China","66",IF(D133 = "India","56",IF(D133 = "Mexico", "69","NA"))))</f>
        <v>69</v>
      </c>
      <c r="Q133" t="str">
        <f t="shared" si="31"/>
        <v>82</v>
      </c>
      <c r="R133" t="str">
        <f t="shared" si="32"/>
        <v>24</v>
      </c>
      <c r="S133" t="str">
        <f t="shared" si="33"/>
        <v>97</v>
      </c>
    </row>
    <row r="134" spans="1:19" x14ac:dyDescent="0.2">
      <c r="A134">
        <v>133</v>
      </c>
      <c r="B134" t="s">
        <v>9</v>
      </c>
      <c r="C134" t="s">
        <v>13</v>
      </c>
      <c r="D134" t="s">
        <v>7</v>
      </c>
      <c r="E134" t="s">
        <v>24</v>
      </c>
      <c r="F134" t="s">
        <v>33</v>
      </c>
      <c r="G134">
        <v>1</v>
      </c>
      <c r="H134" t="b">
        <f t="shared" si="24"/>
        <v>0</v>
      </c>
      <c r="I134" t="b">
        <f t="shared" si="25"/>
        <v>1</v>
      </c>
      <c r="J134" t="b">
        <f t="shared" si="26"/>
        <v>0</v>
      </c>
      <c r="K134" t="b">
        <f t="shared" si="27"/>
        <v>0</v>
      </c>
      <c r="L134" t="b">
        <f t="shared" si="23"/>
        <v>0</v>
      </c>
      <c r="M134" t="b">
        <f t="shared" si="28"/>
        <v>0</v>
      </c>
      <c r="N134" t="str">
        <f t="shared" si="29"/>
        <v>81</v>
      </c>
      <c r="O134" t="str">
        <f t="shared" si="30"/>
        <v>30</v>
      </c>
      <c r="P134" t="str">
        <f>IF(D134="US","62",IF(D134="China","66",IF(D134 = "India","56",IF(D134 = "Mexico", "69","NA"))))</f>
        <v>69</v>
      </c>
      <c r="Q134" t="str">
        <f t="shared" si="31"/>
        <v>82</v>
      </c>
      <c r="R134" t="str">
        <f t="shared" si="32"/>
        <v>24</v>
      </c>
      <c r="S134" t="str">
        <f t="shared" si="33"/>
        <v>97</v>
      </c>
    </row>
    <row r="135" spans="1:19" x14ac:dyDescent="0.2">
      <c r="A135">
        <v>134</v>
      </c>
      <c r="B135" t="s">
        <v>9</v>
      </c>
      <c r="C135" t="s">
        <v>13</v>
      </c>
      <c r="D135" t="s">
        <v>3</v>
      </c>
      <c r="E135" t="s">
        <v>23</v>
      </c>
      <c r="F135" t="s">
        <v>35</v>
      </c>
      <c r="G135">
        <v>3</v>
      </c>
      <c r="H135" t="b">
        <f t="shared" si="24"/>
        <v>0</v>
      </c>
      <c r="I135" t="b">
        <f t="shared" si="25"/>
        <v>0</v>
      </c>
      <c r="J135" t="b">
        <f t="shared" si="26"/>
        <v>0</v>
      </c>
      <c r="K135" t="b">
        <f t="shared" si="27"/>
        <v>0</v>
      </c>
      <c r="L135" t="b">
        <f t="shared" si="23"/>
        <v>1</v>
      </c>
      <c r="M135" t="b">
        <f t="shared" si="28"/>
        <v>0</v>
      </c>
      <c r="N135" t="str">
        <f t="shared" si="29"/>
        <v>80</v>
      </c>
      <c r="O135" t="str">
        <f t="shared" si="30"/>
        <v>20</v>
      </c>
      <c r="P135" t="str">
        <f>IF(D135="US","62",IF(D135="China","66",IF(D135 = "India","56",IF(D135 = "Mexico", "69","NA"))))</f>
        <v>66</v>
      </c>
      <c r="Q135" t="str">
        <f t="shared" si="31"/>
        <v>30</v>
      </c>
      <c r="R135" t="str">
        <f t="shared" si="32"/>
        <v>87</v>
      </c>
      <c r="S135" t="str">
        <f t="shared" si="33"/>
        <v>24</v>
      </c>
    </row>
    <row r="136" spans="1:19" x14ac:dyDescent="0.2">
      <c r="A136">
        <v>135</v>
      </c>
      <c r="B136" t="s">
        <v>9</v>
      </c>
      <c r="C136" t="s">
        <v>13</v>
      </c>
      <c r="D136" t="s">
        <v>4</v>
      </c>
      <c r="E136" t="s">
        <v>23</v>
      </c>
      <c r="F136" t="s">
        <v>35</v>
      </c>
      <c r="G136">
        <v>2</v>
      </c>
      <c r="H136" t="b">
        <f t="shared" si="24"/>
        <v>0</v>
      </c>
      <c r="I136" t="b">
        <f t="shared" si="25"/>
        <v>0</v>
      </c>
      <c r="J136" t="b">
        <f t="shared" si="26"/>
        <v>0</v>
      </c>
      <c r="K136" t="b">
        <f t="shared" si="27"/>
        <v>0</v>
      </c>
      <c r="L136" t="b">
        <f t="shared" si="23"/>
        <v>0</v>
      </c>
      <c r="M136" t="b">
        <f t="shared" si="28"/>
        <v>1</v>
      </c>
      <c r="N136" t="str">
        <f t="shared" si="29"/>
        <v>40</v>
      </c>
      <c r="O136" t="str">
        <f t="shared" si="30"/>
        <v>91</v>
      </c>
      <c r="P136" t="str">
        <f>IF(D136="US","62",IF(D136="China","66",IF(D136 = "India","56",IF(D136 = "Mexico", "69","NA"))))</f>
        <v>62</v>
      </c>
      <c r="Q136" t="str">
        <f t="shared" si="31"/>
        <v>46</v>
      </c>
      <c r="R136" t="str">
        <f t="shared" si="32"/>
        <v>26</v>
      </c>
      <c r="S136" t="str">
        <f t="shared" si="33"/>
        <v>68</v>
      </c>
    </row>
    <row r="137" spans="1:19" x14ac:dyDescent="0.2">
      <c r="A137">
        <v>136</v>
      </c>
      <c r="B137" t="s">
        <v>10</v>
      </c>
      <c r="C137" t="s">
        <v>15</v>
      </c>
      <c r="D137" t="s">
        <v>4</v>
      </c>
      <c r="E137" t="s">
        <v>23</v>
      </c>
      <c r="F137" t="s">
        <v>33</v>
      </c>
      <c r="G137">
        <v>3</v>
      </c>
      <c r="H137" t="b">
        <f t="shared" si="24"/>
        <v>1</v>
      </c>
      <c r="I137" t="b">
        <f t="shared" si="25"/>
        <v>0</v>
      </c>
      <c r="J137" t="b">
        <f t="shared" si="26"/>
        <v>0</v>
      </c>
      <c r="K137" t="b">
        <f t="shared" si="27"/>
        <v>0</v>
      </c>
      <c r="L137" t="b">
        <f>AND(F137= "Richardson", G137 &gt;= 3)</f>
        <v>0</v>
      </c>
      <c r="M137" t="b">
        <f t="shared" si="28"/>
        <v>0</v>
      </c>
      <c r="N137" t="str">
        <f t="shared" si="29"/>
        <v>40</v>
      </c>
      <c r="O137" t="str">
        <f t="shared" si="30"/>
        <v>91</v>
      </c>
      <c r="P137" t="str">
        <f>IF(D137="US","62",IF(D137="China","66",IF(D137 = "India","56",IF(D137 = "Mexico", "69","NA"))))</f>
        <v>62</v>
      </c>
      <c r="Q137" t="str">
        <f t="shared" si="31"/>
        <v>46</v>
      </c>
      <c r="R137" t="str">
        <f t="shared" si="32"/>
        <v>26</v>
      </c>
      <c r="S137" t="str">
        <f t="shared" si="33"/>
        <v>68</v>
      </c>
    </row>
    <row r="138" spans="1:19" x14ac:dyDescent="0.2">
      <c r="A138">
        <v>137</v>
      </c>
      <c r="B138" t="s">
        <v>10</v>
      </c>
      <c r="C138" t="s">
        <v>15</v>
      </c>
      <c r="D138" t="s">
        <v>7</v>
      </c>
      <c r="E138" t="s">
        <v>24</v>
      </c>
      <c r="F138" t="s">
        <v>34</v>
      </c>
      <c r="G138">
        <v>2</v>
      </c>
      <c r="H138" t="b">
        <f t="shared" si="24"/>
        <v>0</v>
      </c>
      <c r="I138" t="b">
        <f t="shared" si="25"/>
        <v>0</v>
      </c>
      <c r="J138" t="b">
        <f t="shared" si="26"/>
        <v>0</v>
      </c>
      <c r="K138" t="b">
        <f t="shared" si="27"/>
        <v>1</v>
      </c>
      <c r="L138" t="b">
        <f t="shared" ref="L138:L201" si="34">AND(F138= "Richardson", G138 &gt;= 3)</f>
        <v>0</v>
      </c>
      <c r="M138" t="b">
        <f t="shared" si="28"/>
        <v>0</v>
      </c>
      <c r="N138" t="str">
        <f t="shared" si="29"/>
        <v>81</v>
      </c>
      <c r="O138" t="str">
        <f t="shared" si="30"/>
        <v>30</v>
      </c>
      <c r="P138" t="str">
        <f>IF(D138="US","62",IF(D138="China","66",IF(D138 = "India","56",IF(D138 = "Mexico", "69","NA"))))</f>
        <v>69</v>
      </c>
      <c r="Q138" t="str">
        <f t="shared" si="31"/>
        <v>82</v>
      </c>
      <c r="R138" t="str">
        <f t="shared" si="32"/>
        <v>24</v>
      </c>
      <c r="S138" t="str">
        <f t="shared" si="33"/>
        <v>97</v>
      </c>
    </row>
    <row r="139" spans="1:19" x14ac:dyDescent="0.2">
      <c r="A139">
        <v>138</v>
      </c>
      <c r="B139" t="s">
        <v>8</v>
      </c>
      <c r="C139" t="s">
        <v>15</v>
      </c>
      <c r="D139" t="s">
        <v>3</v>
      </c>
      <c r="E139" t="s">
        <v>23</v>
      </c>
      <c r="F139" t="s">
        <v>33</v>
      </c>
      <c r="G139">
        <v>2</v>
      </c>
      <c r="H139" t="b">
        <f t="shared" si="24"/>
        <v>0</v>
      </c>
      <c r="I139" t="b">
        <f t="shared" si="25"/>
        <v>1</v>
      </c>
      <c r="J139" t="b">
        <f t="shared" si="26"/>
        <v>0</v>
      </c>
      <c r="K139" t="b">
        <f t="shared" si="27"/>
        <v>0</v>
      </c>
      <c r="L139" t="b">
        <f t="shared" si="34"/>
        <v>0</v>
      </c>
      <c r="M139" t="b">
        <f t="shared" si="28"/>
        <v>0</v>
      </c>
      <c r="N139" t="str">
        <f t="shared" si="29"/>
        <v>80</v>
      </c>
      <c r="O139" t="str">
        <f t="shared" si="30"/>
        <v>20</v>
      </c>
      <c r="P139" t="str">
        <f>IF(D139="US","62",IF(D139="China","66",IF(D139 = "India","56",IF(D139 = "Mexico", "69","NA"))))</f>
        <v>66</v>
      </c>
      <c r="Q139" t="str">
        <f t="shared" si="31"/>
        <v>30</v>
      </c>
      <c r="R139" t="str">
        <f t="shared" si="32"/>
        <v>87</v>
      </c>
      <c r="S139" t="str">
        <f t="shared" si="33"/>
        <v>24</v>
      </c>
    </row>
    <row r="140" spans="1:19" x14ac:dyDescent="0.2">
      <c r="A140">
        <v>139</v>
      </c>
      <c r="B140" t="s">
        <v>9</v>
      </c>
      <c r="C140" t="s">
        <v>14</v>
      </c>
      <c r="D140" t="s">
        <v>7</v>
      </c>
      <c r="E140" t="s">
        <v>23</v>
      </c>
      <c r="F140" t="s">
        <v>34</v>
      </c>
      <c r="G140">
        <v>4</v>
      </c>
      <c r="H140" t="b">
        <f t="shared" si="24"/>
        <v>0</v>
      </c>
      <c r="I140" t="b">
        <f t="shared" si="25"/>
        <v>0</v>
      </c>
      <c r="J140" t="b">
        <f t="shared" si="26"/>
        <v>1</v>
      </c>
      <c r="K140" t="b">
        <f t="shared" si="27"/>
        <v>0</v>
      </c>
      <c r="L140" t="b">
        <f t="shared" si="34"/>
        <v>0</v>
      </c>
      <c r="M140" t="b">
        <f t="shared" si="28"/>
        <v>0</v>
      </c>
      <c r="N140" t="str">
        <f t="shared" si="29"/>
        <v>81</v>
      </c>
      <c r="O140" t="str">
        <f t="shared" si="30"/>
        <v>30</v>
      </c>
      <c r="P140" t="str">
        <f>IF(D140="US","62",IF(D140="China","66",IF(D140 = "India","56",IF(D140 = "Mexico", "69","NA"))))</f>
        <v>69</v>
      </c>
      <c r="Q140" t="str">
        <f t="shared" si="31"/>
        <v>82</v>
      </c>
      <c r="R140" t="str">
        <f t="shared" si="32"/>
        <v>24</v>
      </c>
      <c r="S140" t="str">
        <f t="shared" si="33"/>
        <v>97</v>
      </c>
    </row>
    <row r="141" spans="1:19" x14ac:dyDescent="0.2">
      <c r="A141">
        <v>140</v>
      </c>
      <c r="B141" t="s">
        <v>10</v>
      </c>
      <c r="C141" t="s">
        <v>12</v>
      </c>
      <c r="D141" t="s">
        <v>4</v>
      </c>
      <c r="E141" t="s">
        <v>24</v>
      </c>
      <c r="F141" t="s">
        <v>35</v>
      </c>
      <c r="G141">
        <v>4</v>
      </c>
      <c r="H141" t="b">
        <f t="shared" si="24"/>
        <v>0</v>
      </c>
      <c r="I141" t="b">
        <f t="shared" si="25"/>
        <v>0</v>
      </c>
      <c r="J141" t="b">
        <f t="shared" si="26"/>
        <v>0</v>
      </c>
      <c r="K141" t="b">
        <f t="shared" si="27"/>
        <v>0</v>
      </c>
      <c r="L141" t="b">
        <f t="shared" si="34"/>
        <v>1</v>
      </c>
      <c r="M141" t="b">
        <f t="shared" si="28"/>
        <v>0</v>
      </c>
      <c r="N141" t="str">
        <f t="shared" si="29"/>
        <v>40</v>
      </c>
      <c r="O141" t="str">
        <f t="shared" si="30"/>
        <v>91</v>
      </c>
      <c r="P141" t="str">
        <f>IF(D141="US","62",IF(D141="China","66",IF(D141 = "India","56",IF(D141 = "Mexico", "69","NA"))))</f>
        <v>62</v>
      </c>
      <c r="Q141" t="str">
        <f t="shared" si="31"/>
        <v>46</v>
      </c>
      <c r="R141" t="str">
        <f t="shared" si="32"/>
        <v>26</v>
      </c>
      <c r="S141" t="str">
        <f t="shared" si="33"/>
        <v>68</v>
      </c>
    </row>
    <row r="142" spans="1:19" x14ac:dyDescent="0.2">
      <c r="A142">
        <v>141</v>
      </c>
      <c r="B142" t="s">
        <v>9</v>
      </c>
      <c r="C142" t="s">
        <v>13</v>
      </c>
      <c r="D142" t="s">
        <v>6</v>
      </c>
      <c r="E142" t="s">
        <v>23</v>
      </c>
      <c r="F142" t="s">
        <v>33</v>
      </c>
      <c r="G142">
        <v>2</v>
      </c>
      <c r="H142" t="b">
        <f t="shared" si="24"/>
        <v>0</v>
      </c>
      <c r="I142" t="b">
        <f t="shared" si="25"/>
        <v>1</v>
      </c>
      <c r="J142" t="b">
        <f t="shared" si="26"/>
        <v>0</v>
      </c>
      <c r="K142" t="b">
        <f t="shared" si="27"/>
        <v>0</v>
      </c>
      <c r="L142" t="b">
        <f t="shared" si="34"/>
        <v>0</v>
      </c>
      <c r="M142" t="b">
        <f t="shared" si="28"/>
        <v>0</v>
      </c>
      <c r="N142" t="str">
        <f t="shared" si="29"/>
        <v>77</v>
      </c>
      <c r="O142" t="str">
        <f t="shared" si="30"/>
        <v>48</v>
      </c>
      <c r="P142" t="str">
        <f>IF(D142="US","62",IF(D142="China","66",IF(D142 = "India","56",IF(D142 = "Mexico", "69","NA"))))</f>
        <v>56</v>
      </c>
      <c r="Q142" t="str">
        <f t="shared" si="31"/>
        <v>40</v>
      </c>
      <c r="R142" t="str">
        <f t="shared" si="32"/>
        <v>51</v>
      </c>
      <c r="S142" t="str">
        <f t="shared" si="33"/>
        <v>26</v>
      </c>
    </row>
    <row r="143" spans="1:19" x14ac:dyDescent="0.2">
      <c r="A143">
        <v>142</v>
      </c>
      <c r="B143" t="s">
        <v>10</v>
      </c>
      <c r="C143" t="s">
        <v>13</v>
      </c>
      <c r="D143" t="s">
        <v>5</v>
      </c>
      <c r="E143" t="s">
        <v>24</v>
      </c>
      <c r="F143" t="s">
        <v>35</v>
      </c>
      <c r="G143">
        <v>4</v>
      </c>
      <c r="H143" t="b">
        <f t="shared" si="24"/>
        <v>0</v>
      </c>
      <c r="I143" t="b">
        <f t="shared" si="25"/>
        <v>0</v>
      </c>
      <c r="J143" t="b">
        <f t="shared" si="26"/>
        <v>0</v>
      </c>
      <c r="K143" t="b">
        <f t="shared" si="27"/>
        <v>0</v>
      </c>
      <c r="L143" t="b">
        <f t="shared" si="34"/>
        <v>1</v>
      </c>
      <c r="M143" t="b">
        <f t="shared" si="28"/>
        <v>0</v>
      </c>
      <c r="N143" t="str">
        <f t="shared" si="29"/>
        <v>NA</v>
      </c>
      <c r="O143" t="str">
        <f t="shared" si="30"/>
        <v>NA</v>
      </c>
      <c r="P143" t="str">
        <f>IF(D143="US","62",IF(D143="China","66",IF(D143 = "India","56",IF(D143 = "Mexico", "69","NA"))))</f>
        <v>NA</v>
      </c>
      <c r="Q143" t="str">
        <f t="shared" si="31"/>
        <v>NA</v>
      </c>
      <c r="R143" t="str">
        <f t="shared" si="32"/>
        <v>NA</v>
      </c>
      <c r="S143" t="str">
        <f t="shared" si="33"/>
        <v>NA</v>
      </c>
    </row>
    <row r="144" spans="1:19" x14ac:dyDescent="0.2">
      <c r="A144">
        <v>143</v>
      </c>
      <c r="B144" t="s">
        <v>9</v>
      </c>
      <c r="C144" t="s">
        <v>12</v>
      </c>
      <c r="D144" t="s">
        <v>7</v>
      </c>
      <c r="E144" t="s">
        <v>23</v>
      </c>
      <c r="F144" t="s">
        <v>33</v>
      </c>
      <c r="G144">
        <v>2</v>
      </c>
      <c r="H144" t="b">
        <f t="shared" si="24"/>
        <v>0</v>
      </c>
      <c r="I144" t="b">
        <f t="shared" si="25"/>
        <v>1</v>
      </c>
      <c r="J144" t="b">
        <f t="shared" si="26"/>
        <v>0</v>
      </c>
      <c r="K144" t="b">
        <f t="shared" si="27"/>
        <v>0</v>
      </c>
      <c r="L144" t="b">
        <f t="shared" si="34"/>
        <v>0</v>
      </c>
      <c r="M144" t="b">
        <f t="shared" si="28"/>
        <v>0</v>
      </c>
      <c r="N144" t="str">
        <f t="shared" si="29"/>
        <v>81</v>
      </c>
      <c r="O144" t="str">
        <f t="shared" si="30"/>
        <v>30</v>
      </c>
      <c r="P144" t="str">
        <f>IF(D144="US","62",IF(D144="China","66",IF(D144 = "India","56",IF(D144 = "Mexico", "69","NA"))))</f>
        <v>69</v>
      </c>
      <c r="Q144" t="str">
        <f t="shared" si="31"/>
        <v>82</v>
      </c>
      <c r="R144" t="str">
        <f t="shared" si="32"/>
        <v>24</v>
      </c>
      <c r="S144" t="str">
        <f t="shared" si="33"/>
        <v>97</v>
      </c>
    </row>
    <row r="145" spans="1:19" x14ac:dyDescent="0.2">
      <c r="A145">
        <v>144</v>
      </c>
      <c r="B145" t="s">
        <v>8</v>
      </c>
      <c r="C145" t="s">
        <v>12</v>
      </c>
      <c r="D145" t="s">
        <v>4</v>
      </c>
      <c r="E145" t="s">
        <v>23</v>
      </c>
      <c r="F145" t="s">
        <v>35</v>
      </c>
      <c r="G145">
        <v>3</v>
      </c>
      <c r="H145" t="b">
        <f t="shared" si="24"/>
        <v>0</v>
      </c>
      <c r="I145" t="b">
        <f t="shared" si="25"/>
        <v>0</v>
      </c>
      <c r="J145" t="b">
        <f t="shared" si="26"/>
        <v>0</v>
      </c>
      <c r="K145" t="b">
        <f t="shared" si="27"/>
        <v>0</v>
      </c>
      <c r="L145" t="b">
        <f t="shared" si="34"/>
        <v>1</v>
      </c>
      <c r="M145" t="b">
        <f t="shared" si="28"/>
        <v>0</v>
      </c>
      <c r="N145" t="str">
        <f t="shared" si="29"/>
        <v>40</v>
      </c>
      <c r="O145" t="str">
        <f t="shared" si="30"/>
        <v>91</v>
      </c>
      <c r="P145" t="str">
        <f>IF(D145="US","62",IF(D145="China","66",IF(D145 = "India","56",IF(D145 = "Mexico", "69","NA"))))</f>
        <v>62</v>
      </c>
      <c r="Q145" t="str">
        <f t="shared" si="31"/>
        <v>46</v>
      </c>
      <c r="R145" t="str">
        <f t="shared" si="32"/>
        <v>26</v>
      </c>
      <c r="S145" t="str">
        <f t="shared" si="33"/>
        <v>68</v>
      </c>
    </row>
    <row r="146" spans="1:19" x14ac:dyDescent="0.2">
      <c r="A146">
        <v>145</v>
      </c>
      <c r="B146" t="s">
        <v>11</v>
      </c>
      <c r="C146" t="s">
        <v>12</v>
      </c>
      <c r="D146" t="s">
        <v>3</v>
      </c>
      <c r="E146" t="s">
        <v>24</v>
      </c>
      <c r="F146" t="s">
        <v>33</v>
      </c>
      <c r="G146">
        <v>5</v>
      </c>
      <c r="H146" t="b">
        <f t="shared" si="24"/>
        <v>1</v>
      </c>
      <c r="I146" t="b">
        <f t="shared" si="25"/>
        <v>0</v>
      </c>
      <c r="J146" t="b">
        <f t="shared" si="26"/>
        <v>0</v>
      </c>
      <c r="K146" t="b">
        <f t="shared" si="27"/>
        <v>0</v>
      </c>
      <c r="L146" t="b">
        <f t="shared" si="34"/>
        <v>0</v>
      </c>
      <c r="M146" t="b">
        <f t="shared" si="28"/>
        <v>0</v>
      </c>
      <c r="N146" t="str">
        <f t="shared" si="29"/>
        <v>80</v>
      </c>
      <c r="O146" t="str">
        <f t="shared" si="30"/>
        <v>20</v>
      </c>
      <c r="P146" t="str">
        <f>IF(D146="US","62",IF(D146="China","66",IF(D146 = "India","56",IF(D146 = "Mexico", "69","NA"))))</f>
        <v>66</v>
      </c>
      <c r="Q146" t="str">
        <f t="shared" si="31"/>
        <v>30</v>
      </c>
      <c r="R146" t="str">
        <f t="shared" si="32"/>
        <v>87</v>
      </c>
      <c r="S146" t="str">
        <f t="shared" si="33"/>
        <v>24</v>
      </c>
    </row>
    <row r="147" spans="1:19" x14ac:dyDescent="0.2">
      <c r="A147">
        <v>146</v>
      </c>
      <c r="B147" t="s">
        <v>11</v>
      </c>
      <c r="C147" t="s">
        <v>14</v>
      </c>
      <c r="D147" t="s">
        <v>4</v>
      </c>
      <c r="E147" t="s">
        <v>23</v>
      </c>
      <c r="F147" t="s">
        <v>34</v>
      </c>
      <c r="G147">
        <v>5</v>
      </c>
      <c r="H147" t="b">
        <f t="shared" si="24"/>
        <v>0</v>
      </c>
      <c r="I147" t="b">
        <f t="shared" si="25"/>
        <v>0</v>
      </c>
      <c r="J147" t="b">
        <f t="shared" si="26"/>
        <v>1</v>
      </c>
      <c r="K147" t="b">
        <f t="shared" si="27"/>
        <v>0</v>
      </c>
      <c r="L147" t="b">
        <f t="shared" si="34"/>
        <v>0</v>
      </c>
      <c r="M147" t="b">
        <f t="shared" si="28"/>
        <v>0</v>
      </c>
      <c r="N147" t="str">
        <f t="shared" si="29"/>
        <v>40</v>
      </c>
      <c r="O147" t="str">
        <f t="shared" si="30"/>
        <v>91</v>
      </c>
      <c r="P147" t="str">
        <f>IF(D147="US","62",IF(D147="China","66",IF(D147 = "India","56",IF(D147 = "Mexico", "69","NA"))))</f>
        <v>62</v>
      </c>
      <c r="Q147" t="str">
        <f t="shared" si="31"/>
        <v>46</v>
      </c>
      <c r="R147" t="str">
        <f t="shared" si="32"/>
        <v>26</v>
      </c>
      <c r="S147" t="str">
        <f t="shared" si="33"/>
        <v>68</v>
      </c>
    </row>
    <row r="148" spans="1:19" x14ac:dyDescent="0.2">
      <c r="A148">
        <v>147</v>
      </c>
      <c r="B148" t="s">
        <v>8</v>
      </c>
      <c r="C148" t="s">
        <v>15</v>
      </c>
      <c r="D148" t="s">
        <v>6</v>
      </c>
      <c r="E148" t="s">
        <v>24</v>
      </c>
      <c r="F148" t="s">
        <v>34</v>
      </c>
      <c r="G148">
        <v>1</v>
      </c>
      <c r="H148" t="b">
        <f t="shared" si="24"/>
        <v>0</v>
      </c>
      <c r="I148" t="b">
        <f t="shared" si="25"/>
        <v>0</v>
      </c>
      <c r="J148" t="b">
        <f t="shared" si="26"/>
        <v>0</v>
      </c>
      <c r="K148" t="b">
        <f t="shared" si="27"/>
        <v>1</v>
      </c>
      <c r="L148" t="b">
        <f t="shared" si="34"/>
        <v>0</v>
      </c>
      <c r="M148" t="b">
        <f t="shared" si="28"/>
        <v>0</v>
      </c>
      <c r="N148" t="str">
        <f t="shared" si="29"/>
        <v>77</v>
      </c>
      <c r="O148" t="str">
        <f t="shared" si="30"/>
        <v>48</v>
      </c>
      <c r="P148" t="str">
        <f>IF(D148="US","62",IF(D148="China","66",IF(D148 = "India","56",IF(D148 = "Mexico", "69","NA"))))</f>
        <v>56</v>
      </c>
      <c r="Q148" t="str">
        <f t="shared" si="31"/>
        <v>40</v>
      </c>
      <c r="R148" t="str">
        <f t="shared" si="32"/>
        <v>51</v>
      </c>
      <c r="S148" t="str">
        <f t="shared" si="33"/>
        <v>26</v>
      </c>
    </row>
    <row r="149" spans="1:19" x14ac:dyDescent="0.2">
      <c r="A149">
        <v>148</v>
      </c>
      <c r="B149" t="s">
        <v>10</v>
      </c>
      <c r="C149" t="s">
        <v>13</v>
      </c>
      <c r="D149" t="s">
        <v>7</v>
      </c>
      <c r="E149" t="s">
        <v>23</v>
      </c>
      <c r="F149" t="s">
        <v>35</v>
      </c>
      <c r="G149">
        <v>4</v>
      </c>
      <c r="H149" t="b">
        <f t="shared" si="24"/>
        <v>0</v>
      </c>
      <c r="I149" t="b">
        <f t="shared" si="25"/>
        <v>0</v>
      </c>
      <c r="J149" t="b">
        <f t="shared" si="26"/>
        <v>0</v>
      </c>
      <c r="K149" t="b">
        <f t="shared" si="27"/>
        <v>0</v>
      </c>
      <c r="L149" t="b">
        <f t="shared" si="34"/>
        <v>1</v>
      </c>
      <c r="M149" t="b">
        <f t="shared" si="28"/>
        <v>0</v>
      </c>
      <c r="N149" t="str">
        <f t="shared" si="29"/>
        <v>81</v>
      </c>
      <c r="O149" t="str">
        <f t="shared" si="30"/>
        <v>30</v>
      </c>
      <c r="P149" t="str">
        <f>IF(D149="US","62",IF(D149="China","66",IF(D149 = "India","56",IF(D149 = "Mexico", "69","NA"))))</f>
        <v>69</v>
      </c>
      <c r="Q149" t="str">
        <f t="shared" si="31"/>
        <v>82</v>
      </c>
      <c r="R149" t="str">
        <f t="shared" si="32"/>
        <v>24</v>
      </c>
      <c r="S149" t="str">
        <f t="shared" si="33"/>
        <v>97</v>
      </c>
    </row>
    <row r="150" spans="1:19" x14ac:dyDescent="0.2">
      <c r="A150">
        <v>149</v>
      </c>
      <c r="B150" t="s">
        <v>9</v>
      </c>
      <c r="C150" t="s">
        <v>14</v>
      </c>
      <c r="D150" t="s">
        <v>7</v>
      </c>
      <c r="E150" t="s">
        <v>24</v>
      </c>
      <c r="F150" t="s">
        <v>35</v>
      </c>
      <c r="G150">
        <v>5</v>
      </c>
      <c r="H150" t="b">
        <f t="shared" si="24"/>
        <v>0</v>
      </c>
      <c r="I150" t="b">
        <f t="shared" si="25"/>
        <v>0</v>
      </c>
      <c r="J150" t="b">
        <f t="shared" si="26"/>
        <v>0</v>
      </c>
      <c r="K150" t="b">
        <f t="shared" si="27"/>
        <v>0</v>
      </c>
      <c r="L150" t="b">
        <f t="shared" si="34"/>
        <v>1</v>
      </c>
      <c r="M150" t="b">
        <f t="shared" si="28"/>
        <v>0</v>
      </c>
      <c r="N150" t="str">
        <f t="shared" si="29"/>
        <v>81</v>
      </c>
      <c r="O150" t="str">
        <f t="shared" si="30"/>
        <v>30</v>
      </c>
      <c r="P150" t="str">
        <f>IF(D150="US","62",IF(D150="China","66",IF(D150 = "India","56",IF(D150 = "Mexico", "69","NA"))))</f>
        <v>69</v>
      </c>
      <c r="Q150" t="str">
        <f t="shared" si="31"/>
        <v>82</v>
      </c>
      <c r="R150" t="str">
        <f t="shared" si="32"/>
        <v>24</v>
      </c>
      <c r="S150" t="str">
        <f t="shared" si="33"/>
        <v>97</v>
      </c>
    </row>
    <row r="151" spans="1:19" x14ac:dyDescent="0.2">
      <c r="A151">
        <v>150</v>
      </c>
      <c r="B151" t="s">
        <v>11</v>
      </c>
      <c r="C151" t="s">
        <v>12</v>
      </c>
      <c r="D151" t="s">
        <v>5</v>
      </c>
      <c r="E151" t="s">
        <v>23</v>
      </c>
      <c r="F151" t="s">
        <v>35</v>
      </c>
      <c r="G151">
        <v>5</v>
      </c>
      <c r="H151" t="b">
        <f t="shared" si="24"/>
        <v>0</v>
      </c>
      <c r="I151" t="b">
        <f t="shared" si="25"/>
        <v>0</v>
      </c>
      <c r="J151" t="b">
        <f t="shared" si="26"/>
        <v>0</v>
      </c>
      <c r="K151" t="b">
        <f t="shared" si="27"/>
        <v>0</v>
      </c>
      <c r="L151" t="b">
        <f t="shared" si="34"/>
        <v>1</v>
      </c>
      <c r="M151" t="b">
        <f t="shared" si="28"/>
        <v>0</v>
      </c>
      <c r="N151" t="str">
        <f t="shared" si="29"/>
        <v>NA</v>
      </c>
      <c r="O151" t="str">
        <f t="shared" si="30"/>
        <v>NA</v>
      </c>
      <c r="P151" t="str">
        <f>IF(D151="US","62",IF(D151="China","66",IF(D151 = "India","56",IF(D151 = "Mexico", "69","NA"))))</f>
        <v>NA</v>
      </c>
      <c r="Q151" t="str">
        <f t="shared" si="31"/>
        <v>NA</v>
      </c>
      <c r="R151" t="str">
        <f t="shared" si="32"/>
        <v>NA</v>
      </c>
      <c r="S151" t="str">
        <f t="shared" si="33"/>
        <v>NA</v>
      </c>
    </row>
    <row r="152" spans="1:19" x14ac:dyDescent="0.2">
      <c r="A152">
        <v>151</v>
      </c>
      <c r="B152" t="s">
        <v>11</v>
      </c>
      <c r="C152" t="s">
        <v>15</v>
      </c>
      <c r="D152" t="s">
        <v>5</v>
      </c>
      <c r="E152" t="s">
        <v>24</v>
      </c>
      <c r="F152" t="s">
        <v>35</v>
      </c>
      <c r="G152">
        <v>5</v>
      </c>
      <c r="H152" t="b">
        <f t="shared" si="24"/>
        <v>0</v>
      </c>
      <c r="I152" t="b">
        <f t="shared" si="25"/>
        <v>0</v>
      </c>
      <c r="J152" t="b">
        <f t="shared" si="26"/>
        <v>0</v>
      </c>
      <c r="K152" t="b">
        <f t="shared" si="27"/>
        <v>0</v>
      </c>
      <c r="L152" t="b">
        <f t="shared" si="34"/>
        <v>1</v>
      </c>
      <c r="M152" t="b">
        <f t="shared" si="28"/>
        <v>0</v>
      </c>
      <c r="N152" t="str">
        <f t="shared" si="29"/>
        <v>NA</v>
      </c>
      <c r="O152" t="str">
        <f t="shared" si="30"/>
        <v>NA</v>
      </c>
      <c r="P152" t="str">
        <f>IF(D152="US","62",IF(D152="China","66",IF(D152 = "India","56",IF(D152 = "Mexico", "69","NA"))))</f>
        <v>NA</v>
      </c>
      <c r="Q152" t="str">
        <f t="shared" si="31"/>
        <v>NA</v>
      </c>
      <c r="R152" t="str">
        <f t="shared" si="32"/>
        <v>NA</v>
      </c>
      <c r="S152" t="str">
        <f t="shared" si="33"/>
        <v>NA</v>
      </c>
    </row>
    <row r="153" spans="1:19" x14ac:dyDescent="0.2">
      <c r="A153">
        <v>152</v>
      </c>
      <c r="B153" t="s">
        <v>9</v>
      </c>
      <c r="C153" t="s">
        <v>12</v>
      </c>
      <c r="D153" t="s">
        <v>7</v>
      </c>
      <c r="E153" t="s">
        <v>23</v>
      </c>
      <c r="F153" t="s">
        <v>33</v>
      </c>
      <c r="G153">
        <v>5</v>
      </c>
      <c r="H153" t="b">
        <f t="shared" si="24"/>
        <v>1</v>
      </c>
      <c r="I153" t="b">
        <f t="shared" si="25"/>
        <v>0</v>
      </c>
      <c r="J153" t="b">
        <f t="shared" si="26"/>
        <v>0</v>
      </c>
      <c r="K153" t="b">
        <f t="shared" si="27"/>
        <v>0</v>
      </c>
      <c r="L153" t="b">
        <f t="shared" si="34"/>
        <v>0</v>
      </c>
      <c r="M153" t="b">
        <f t="shared" si="28"/>
        <v>0</v>
      </c>
      <c r="N153" t="str">
        <f t="shared" si="29"/>
        <v>81</v>
      </c>
      <c r="O153" t="str">
        <f t="shared" si="30"/>
        <v>30</v>
      </c>
      <c r="P153" t="str">
        <f>IF(D153="US","62",IF(D153="China","66",IF(D153 = "India","56",IF(D153 = "Mexico", "69","NA"))))</f>
        <v>69</v>
      </c>
      <c r="Q153" t="str">
        <f t="shared" si="31"/>
        <v>82</v>
      </c>
      <c r="R153" t="str">
        <f t="shared" si="32"/>
        <v>24</v>
      </c>
      <c r="S153" t="str">
        <f t="shared" si="33"/>
        <v>97</v>
      </c>
    </row>
    <row r="154" spans="1:19" x14ac:dyDescent="0.2">
      <c r="A154">
        <v>153</v>
      </c>
      <c r="B154" t="s">
        <v>10</v>
      </c>
      <c r="C154" t="s">
        <v>13</v>
      </c>
      <c r="D154" t="s">
        <v>3</v>
      </c>
      <c r="E154" t="s">
        <v>23</v>
      </c>
      <c r="F154" t="s">
        <v>33</v>
      </c>
      <c r="G154">
        <v>2</v>
      </c>
      <c r="H154" t="b">
        <f t="shared" si="24"/>
        <v>0</v>
      </c>
      <c r="I154" t="b">
        <f t="shared" si="25"/>
        <v>1</v>
      </c>
      <c r="J154" t="b">
        <f t="shared" si="26"/>
        <v>0</v>
      </c>
      <c r="K154" t="b">
        <f t="shared" si="27"/>
        <v>0</v>
      </c>
      <c r="L154" t="b">
        <f t="shared" si="34"/>
        <v>0</v>
      </c>
      <c r="M154" t="b">
        <f t="shared" si="28"/>
        <v>0</v>
      </c>
      <c r="N154" t="str">
        <f t="shared" si="29"/>
        <v>80</v>
      </c>
      <c r="O154" t="str">
        <f t="shared" si="30"/>
        <v>20</v>
      </c>
      <c r="P154" t="str">
        <f>IF(D154="US","62",IF(D154="China","66",IF(D154 = "India","56",IF(D154 = "Mexico", "69","NA"))))</f>
        <v>66</v>
      </c>
      <c r="Q154" t="str">
        <f t="shared" si="31"/>
        <v>30</v>
      </c>
      <c r="R154" t="str">
        <f t="shared" si="32"/>
        <v>87</v>
      </c>
      <c r="S154" t="str">
        <f t="shared" si="33"/>
        <v>24</v>
      </c>
    </row>
    <row r="155" spans="1:19" x14ac:dyDescent="0.2">
      <c r="A155">
        <v>154</v>
      </c>
      <c r="B155" t="s">
        <v>11</v>
      </c>
      <c r="C155" t="s">
        <v>14</v>
      </c>
      <c r="D155" t="s">
        <v>7</v>
      </c>
      <c r="E155" t="s">
        <v>23</v>
      </c>
      <c r="F155" t="s">
        <v>33</v>
      </c>
      <c r="G155">
        <v>5</v>
      </c>
      <c r="H155" t="b">
        <f t="shared" si="24"/>
        <v>1</v>
      </c>
      <c r="I155" t="b">
        <f t="shared" si="25"/>
        <v>0</v>
      </c>
      <c r="J155" t="b">
        <f t="shared" si="26"/>
        <v>0</v>
      </c>
      <c r="K155" t="b">
        <f t="shared" si="27"/>
        <v>0</v>
      </c>
      <c r="L155" t="b">
        <f t="shared" si="34"/>
        <v>0</v>
      </c>
      <c r="M155" t="b">
        <f t="shared" si="28"/>
        <v>0</v>
      </c>
      <c r="N155" t="str">
        <f t="shared" si="29"/>
        <v>81</v>
      </c>
      <c r="O155" t="str">
        <f t="shared" si="30"/>
        <v>30</v>
      </c>
      <c r="P155" t="str">
        <f>IF(D155="US","62",IF(D155="China","66",IF(D155 = "India","56",IF(D155 = "Mexico", "69","NA"))))</f>
        <v>69</v>
      </c>
      <c r="Q155" t="str">
        <f t="shared" si="31"/>
        <v>82</v>
      </c>
      <c r="R155" t="str">
        <f t="shared" si="32"/>
        <v>24</v>
      </c>
      <c r="S155" t="str">
        <f t="shared" si="33"/>
        <v>97</v>
      </c>
    </row>
    <row r="156" spans="1:19" x14ac:dyDescent="0.2">
      <c r="A156">
        <v>155</v>
      </c>
      <c r="B156" t="s">
        <v>9</v>
      </c>
      <c r="C156" t="s">
        <v>14</v>
      </c>
      <c r="D156" t="s">
        <v>6</v>
      </c>
      <c r="E156" t="s">
        <v>23</v>
      </c>
      <c r="F156" t="s">
        <v>34</v>
      </c>
      <c r="G156">
        <v>3</v>
      </c>
      <c r="H156" t="b">
        <f t="shared" si="24"/>
        <v>0</v>
      </c>
      <c r="I156" t="b">
        <f t="shared" si="25"/>
        <v>0</v>
      </c>
      <c r="J156" t="b">
        <f t="shared" si="26"/>
        <v>1</v>
      </c>
      <c r="K156" t="b">
        <f t="shared" si="27"/>
        <v>0</v>
      </c>
      <c r="L156" t="b">
        <f t="shared" si="34"/>
        <v>0</v>
      </c>
      <c r="M156" t="b">
        <f t="shared" si="28"/>
        <v>0</v>
      </c>
      <c r="N156" t="str">
        <f t="shared" si="29"/>
        <v>77</v>
      </c>
      <c r="O156" t="str">
        <f t="shared" si="30"/>
        <v>48</v>
      </c>
      <c r="P156" t="str">
        <f>IF(D156="US","62",IF(D156="China","66",IF(D156 = "India","56",IF(D156 = "Mexico", "69","NA"))))</f>
        <v>56</v>
      </c>
      <c r="Q156" t="str">
        <f t="shared" si="31"/>
        <v>40</v>
      </c>
      <c r="R156" t="str">
        <f t="shared" si="32"/>
        <v>51</v>
      </c>
      <c r="S156" t="str">
        <f t="shared" si="33"/>
        <v>26</v>
      </c>
    </row>
    <row r="157" spans="1:19" x14ac:dyDescent="0.2">
      <c r="A157">
        <v>156</v>
      </c>
      <c r="B157" t="s">
        <v>9</v>
      </c>
      <c r="C157" t="s">
        <v>12</v>
      </c>
      <c r="D157" t="s">
        <v>7</v>
      </c>
      <c r="E157" t="s">
        <v>23</v>
      </c>
      <c r="F157" t="s">
        <v>33</v>
      </c>
      <c r="G157">
        <v>2</v>
      </c>
      <c r="H157" t="b">
        <f t="shared" si="24"/>
        <v>0</v>
      </c>
      <c r="I157" t="b">
        <f t="shared" si="25"/>
        <v>1</v>
      </c>
      <c r="J157" t="b">
        <f t="shared" si="26"/>
        <v>0</v>
      </c>
      <c r="K157" t="b">
        <f t="shared" si="27"/>
        <v>0</v>
      </c>
      <c r="L157" t="b">
        <f t="shared" si="34"/>
        <v>0</v>
      </c>
      <c r="M157" t="b">
        <f t="shared" si="28"/>
        <v>0</v>
      </c>
      <c r="N157" t="str">
        <f t="shared" si="29"/>
        <v>81</v>
      </c>
      <c r="O157" t="str">
        <f t="shared" si="30"/>
        <v>30</v>
      </c>
      <c r="P157" t="str">
        <f>IF(D157="US","62",IF(D157="China","66",IF(D157 = "India","56",IF(D157 = "Mexico", "69","NA"))))</f>
        <v>69</v>
      </c>
      <c r="Q157" t="str">
        <f t="shared" si="31"/>
        <v>82</v>
      </c>
      <c r="R157" t="str">
        <f t="shared" si="32"/>
        <v>24</v>
      </c>
      <c r="S157" t="str">
        <f t="shared" si="33"/>
        <v>97</v>
      </c>
    </row>
    <row r="158" spans="1:19" x14ac:dyDescent="0.2">
      <c r="A158">
        <v>157</v>
      </c>
      <c r="B158" t="s">
        <v>10</v>
      </c>
      <c r="C158" t="s">
        <v>13</v>
      </c>
      <c r="D158" t="s">
        <v>4</v>
      </c>
      <c r="E158" t="s">
        <v>23</v>
      </c>
      <c r="F158" t="s">
        <v>33</v>
      </c>
      <c r="G158">
        <v>2</v>
      </c>
      <c r="H158" t="b">
        <f t="shared" si="24"/>
        <v>0</v>
      </c>
      <c r="I158" t="b">
        <f t="shared" si="25"/>
        <v>1</v>
      </c>
      <c r="J158" t="b">
        <f t="shared" si="26"/>
        <v>0</v>
      </c>
      <c r="K158" t="b">
        <f t="shared" si="27"/>
        <v>0</v>
      </c>
      <c r="L158" t="b">
        <f t="shared" si="34"/>
        <v>0</v>
      </c>
      <c r="M158" t="b">
        <f t="shared" si="28"/>
        <v>0</v>
      </c>
      <c r="N158" t="str">
        <f t="shared" si="29"/>
        <v>40</v>
      </c>
      <c r="O158" t="str">
        <f t="shared" si="30"/>
        <v>91</v>
      </c>
      <c r="P158" t="str">
        <f>IF(D158="US","62",IF(D158="China","66",IF(D158 = "India","56",IF(D158 = "Mexico", "69","NA"))))</f>
        <v>62</v>
      </c>
      <c r="Q158" t="str">
        <f t="shared" si="31"/>
        <v>46</v>
      </c>
      <c r="R158" t="str">
        <f t="shared" si="32"/>
        <v>26</v>
      </c>
      <c r="S158" t="str">
        <f t="shared" si="33"/>
        <v>68</v>
      </c>
    </row>
    <row r="159" spans="1:19" x14ac:dyDescent="0.2">
      <c r="A159">
        <v>158</v>
      </c>
      <c r="B159" t="s">
        <v>10</v>
      </c>
      <c r="C159" t="s">
        <v>13</v>
      </c>
      <c r="D159" t="s">
        <v>5</v>
      </c>
      <c r="E159" t="s">
        <v>24</v>
      </c>
      <c r="F159" t="s">
        <v>35</v>
      </c>
      <c r="G159">
        <v>1</v>
      </c>
      <c r="H159" t="b">
        <f t="shared" si="24"/>
        <v>0</v>
      </c>
      <c r="I159" t="b">
        <f t="shared" si="25"/>
        <v>0</v>
      </c>
      <c r="J159" t="b">
        <f t="shared" si="26"/>
        <v>0</v>
      </c>
      <c r="K159" t="b">
        <f t="shared" si="27"/>
        <v>0</v>
      </c>
      <c r="L159" t="b">
        <f t="shared" si="34"/>
        <v>0</v>
      </c>
      <c r="M159" t="b">
        <f t="shared" si="28"/>
        <v>1</v>
      </c>
      <c r="N159" t="str">
        <f t="shared" si="29"/>
        <v>NA</v>
      </c>
      <c r="O159" t="str">
        <f t="shared" si="30"/>
        <v>NA</v>
      </c>
      <c r="P159" t="str">
        <f>IF(D159="US","62",IF(D159="China","66",IF(D159 = "India","56",IF(D159 = "Mexico", "69","NA"))))</f>
        <v>NA</v>
      </c>
      <c r="Q159" t="str">
        <f t="shared" si="31"/>
        <v>NA</v>
      </c>
      <c r="R159" t="str">
        <f t="shared" si="32"/>
        <v>NA</v>
      </c>
      <c r="S159" t="str">
        <f t="shared" si="33"/>
        <v>NA</v>
      </c>
    </row>
    <row r="160" spans="1:19" x14ac:dyDescent="0.2">
      <c r="A160">
        <v>159</v>
      </c>
      <c r="B160" t="s">
        <v>11</v>
      </c>
      <c r="C160" t="s">
        <v>13</v>
      </c>
      <c r="D160" t="s">
        <v>4</v>
      </c>
      <c r="E160" t="s">
        <v>23</v>
      </c>
      <c r="F160" t="s">
        <v>33</v>
      </c>
      <c r="G160">
        <v>4</v>
      </c>
      <c r="H160" t="b">
        <f t="shared" si="24"/>
        <v>1</v>
      </c>
      <c r="I160" t="b">
        <f t="shared" si="25"/>
        <v>0</v>
      </c>
      <c r="J160" t="b">
        <f t="shared" si="26"/>
        <v>0</v>
      </c>
      <c r="K160" t="b">
        <f t="shared" si="27"/>
        <v>0</v>
      </c>
      <c r="L160" t="b">
        <f t="shared" si="34"/>
        <v>0</v>
      </c>
      <c r="M160" t="b">
        <f t="shared" si="28"/>
        <v>0</v>
      </c>
      <c r="N160" t="str">
        <f t="shared" si="29"/>
        <v>40</v>
      </c>
      <c r="O160" t="str">
        <f t="shared" si="30"/>
        <v>91</v>
      </c>
      <c r="P160" t="str">
        <f>IF(D160="US","62",IF(D160="China","66",IF(D160 = "India","56",IF(D160 = "Mexico", "69","NA"))))</f>
        <v>62</v>
      </c>
      <c r="Q160" t="str">
        <f t="shared" si="31"/>
        <v>46</v>
      </c>
      <c r="R160" t="str">
        <f t="shared" si="32"/>
        <v>26</v>
      </c>
      <c r="S160" t="str">
        <f t="shared" si="33"/>
        <v>68</v>
      </c>
    </row>
    <row r="161" spans="1:19" x14ac:dyDescent="0.2">
      <c r="A161">
        <v>160</v>
      </c>
      <c r="B161" t="s">
        <v>10</v>
      </c>
      <c r="C161" t="s">
        <v>15</v>
      </c>
      <c r="D161" t="s">
        <v>5</v>
      </c>
      <c r="E161" t="s">
        <v>23</v>
      </c>
      <c r="F161" t="s">
        <v>35</v>
      </c>
      <c r="G161">
        <v>3</v>
      </c>
      <c r="H161" t="b">
        <f t="shared" si="24"/>
        <v>0</v>
      </c>
      <c r="I161" t="b">
        <f t="shared" si="25"/>
        <v>0</v>
      </c>
      <c r="J161" t="b">
        <f t="shared" si="26"/>
        <v>0</v>
      </c>
      <c r="K161" t="b">
        <f t="shared" si="27"/>
        <v>0</v>
      </c>
      <c r="L161" t="b">
        <f t="shared" si="34"/>
        <v>1</v>
      </c>
      <c r="M161" t="b">
        <f t="shared" si="28"/>
        <v>0</v>
      </c>
      <c r="N161" t="str">
        <f t="shared" si="29"/>
        <v>NA</v>
      </c>
      <c r="O161" t="str">
        <f t="shared" si="30"/>
        <v>NA</v>
      </c>
      <c r="P161" t="str">
        <f>IF(D161="US","62",IF(D161="China","66",IF(D161 = "India","56",IF(D161 = "Mexico", "69","NA"))))</f>
        <v>NA</v>
      </c>
      <c r="Q161" t="str">
        <f t="shared" si="31"/>
        <v>NA</v>
      </c>
      <c r="R161" t="str">
        <f t="shared" si="32"/>
        <v>NA</v>
      </c>
      <c r="S161" t="str">
        <f t="shared" si="33"/>
        <v>NA</v>
      </c>
    </row>
    <row r="162" spans="1:19" x14ac:dyDescent="0.2">
      <c r="A162">
        <v>161</v>
      </c>
      <c r="B162" t="s">
        <v>9</v>
      </c>
      <c r="C162" t="s">
        <v>14</v>
      </c>
      <c r="D162" t="s">
        <v>3</v>
      </c>
      <c r="E162" t="s">
        <v>24</v>
      </c>
      <c r="F162" t="s">
        <v>33</v>
      </c>
      <c r="G162">
        <v>5</v>
      </c>
      <c r="H162" t="b">
        <f t="shared" si="24"/>
        <v>1</v>
      </c>
      <c r="I162" t="b">
        <f t="shared" si="25"/>
        <v>0</v>
      </c>
      <c r="J162" t="b">
        <f t="shared" si="26"/>
        <v>0</v>
      </c>
      <c r="K162" t="b">
        <f t="shared" si="27"/>
        <v>0</v>
      </c>
      <c r="L162" t="b">
        <f t="shared" si="34"/>
        <v>0</v>
      </c>
      <c r="M162" t="b">
        <f t="shared" si="28"/>
        <v>0</v>
      </c>
      <c r="N162" t="str">
        <f t="shared" si="29"/>
        <v>80</v>
      </c>
      <c r="O162" t="str">
        <f t="shared" si="30"/>
        <v>20</v>
      </c>
      <c r="P162" t="str">
        <f>IF(D162="US","62",IF(D162="China","66",IF(D162 = "India","56",IF(D162 = "Mexico", "69","NA"))))</f>
        <v>66</v>
      </c>
      <c r="Q162" t="str">
        <f t="shared" si="31"/>
        <v>30</v>
      </c>
      <c r="R162" t="str">
        <f t="shared" si="32"/>
        <v>87</v>
      </c>
      <c r="S162" t="str">
        <f t="shared" si="33"/>
        <v>24</v>
      </c>
    </row>
    <row r="163" spans="1:19" x14ac:dyDescent="0.2">
      <c r="A163">
        <v>162</v>
      </c>
      <c r="B163" t="s">
        <v>9</v>
      </c>
      <c r="C163" t="s">
        <v>12</v>
      </c>
      <c r="D163" t="s">
        <v>7</v>
      </c>
      <c r="E163" t="s">
        <v>23</v>
      </c>
      <c r="F163" t="s">
        <v>34</v>
      </c>
      <c r="G163">
        <v>3</v>
      </c>
      <c r="H163" t="b">
        <f t="shared" si="24"/>
        <v>0</v>
      </c>
      <c r="I163" t="b">
        <f t="shared" si="25"/>
        <v>0</v>
      </c>
      <c r="J163" t="b">
        <f t="shared" si="26"/>
        <v>1</v>
      </c>
      <c r="K163" t="b">
        <f t="shared" si="27"/>
        <v>0</v>
      </c>
      <c r="L163" t="b">
        <f t="shared" si="34"/>
        <v>0</v>
      </c>
      <c r="M163" t="b">
        <f t="shared" si="28"/>
        <v>0</v>
      </c>
      <c r="N163" t="str">
        <f t="shared" si="29"/>
        <v>81</v>
      </c>
      <c r="O163" t="str">
        <f t="shared" si="30"/>
        <v>30</v>
      </c>
      <c r="P163" t="str">
        <f>IF(D163="US","62",IF(D163="China","66",IF(D163 = "India","56",IF(D163 = "Mexico", "69","NA"))))</f>
        <v>69</v>
      </c>
      <c r="Q163" t="str">
        <f t="shared" si="31"/>
        <v>82</v>
      </c>
      <c r="R163" t="str">
        <f t="shared" si="32"/>
        <v>24</v>
      </c>
      <c r="S163" t="str">
        <f t="shared" si="33"/>
        <v>97</v>
      </c>
    </row>
    <row r="164" spans="1:19" x14ac:dyDescent="0.2">
      <c r="A164">
        <v>163</v>
      </c>
      <c r="B164" t="s">
        <v>11</v>
      </c>
      <c r="C164" t="s">
        <v>14</v>
      </c>
      <c r="D164" t="s">
        <v>5</v>
      </c>
      <c r="E164" t="s">
        <v>23</v>
      </c>
      <c r="F164" t="s">
        <v>33</v>
      </c>
      <c r="G164">
        <v>4</v>
      </c>
      <c r="H164" t="b">
        <f t="shared" si="24"/>
        <v>1</v>
      </c>
      <c r="I164" t="b">
        <f t="shared" si="25"/>
        <v>0</v>
      </c>
      <c r="J164" t="b">
        <f t="shared" si="26"/>
        <v>0</v>
      </c>
      <c r="K164" t="b">
        <f t="shared" si="27"/>
        <v>0</v>
      </c>
      <c r="L164" t="b">
        <f>AND(F164= "Richardson", G164 &gt;= 3)</f>
        <v>0</v>
      </c>
      <c r="M164" t="b">
        <f t="shared" si="28"/>
        <v>0</v>
      </c>
      <c r="N164" t="str">
        <f t="shared" si="29"/>
        <v>NA</v>
      </c>
      <c r="O164" t="str">
        <f t="shared" si="30"/>
        <v>NA</v>
      </c>
      <c r="P164" t="str">
        <f>IF(D164="US","62",IF(D164="China","66",IF(D164 = "India","56",IF(D164 = "Mexico", "69","NA"))))</f>
        <v>NA</v>
      </c>
      <c r="Q164" t="str">
        <f t="shared" si="31"/>
        <v>NA</v>
      </c>
      <c r="R164" t="str">
        <f t="shared" si="32"/>
        <v>NA</v>
      </c>
      <c r="S164" t="str">
        <f t="shared" si="33"/>
        <v>NA</v>
      </c>
    </row>
    <row r="165" spans="1:19" x14ac:dyDescent="0.2">
      <c r="A165">
        <v>164</v>
      </c>
      <c r="B165" t="s">
        <v>11</v>
      </c>
      <c r="C165" t="s">
        <v>13</v>
      </c>
      <c r="D165" t="s">
        <v>6</v>
      </c>
      <c r="E165" t="s">
        <v>23</v>
      </c>
      <c r="F165" t="s">
        <v>35</v>
      </c>
      <c r="G165">
        <v>4</v>
      </c>
      <c r="H165" t="b">
        <f t="shared" si="24"/>
        <v>0</v>
      </c>
      <c r="I165" t="b">
        <f t="shared" si="25"/>
        <v>0</v>
      </c>
      <c r="J165" t="b">
        <f t="shared" si="26"/>
        <v>0</v>
      </c>
      <c r="K165" t="b">
        <f t="shared" si="27"/>
        <v>0</v>
      </c>
      <c r="L165" t="b">
        <f t="shared" si="34"/>
        <v>1</v>
      </c>
      <c r="M165" t="b">
        <f t="shared" si="28"/>
        <v>0</v>
      </c>
      <c r="N165" t="str">
        <f t="shared" si="29"/>
        <v>77</v>
      </c>
      <c r="O165" t="str">
        <f t="shared" si="30"/>
        <v>48</v>
      </c>
      <c r="P165" t="str">
        <f>IF(D165="US","62",IF(D165="China","66",IF(D165 = "India","56",IF(D165 = "Mexico", "69","NA"))))</f>
        <v>56</v>
      </c>
      <c r="Q165" t="str">
        <f t="shared" si="31"/>
        <v>40</v>
      </c>
      <c r="R165" t="str">
        <f t="shared" si="32"/>
        <v>51</v>
      </c>
      <c r="S165" t="str">
        <f t="shared" si="33"/>
        <v>26</v>
      </c>
    </row>
    <row r="166" spans="1:19" x14ac:dyDescent="0.2">
      <c r="A166">
        <v>165</v>
      </c>
      <c r="B166" t="s">
        <v>11</v>
      </c>
      <c r="C166" t="s">
        <v>13</v>
      </c>
      <c r="D166" t="s">
        <v>7</v>
      </c>
      <c r="E166" t="s">
        <v>24</v>
      </c>
      <c r="F166" t="s">
        <v>33</v>
      </c>
      <c r="G166">
        <v>3</v>
      </c>
      <c r="H166" t="b">
        <f t="shared" si="24"/>
        <v>1</v>
      </c>
      <c r="I166" t="b">
        <f t="shared" si="25"/>
        <v>0</v>
      </c>
      <c r="J166" t="b">
        <f t="shared" si="26"/>
        <v>0</v>
      </c>
      <c r="K166" t="b">
        <f t="shared" si="27"/>
        <v>0</v>
      </c>
      <c r="L166" t="b">
        <f t="shared" si="34"/>
        <v>0</v>
      </c>
      <c r="M166" t="b">
        <f t="shared" si="28"/>
        <v>0</v>
      </c>
      <c r="N166" t="str">
        <f t="shared" si="29"/>
        <v>81</v>
      </c>
      <c r="O166" t="str">
        <f t="shared" si="30"/>
        <v>30</v>
      </c>
      <c r="P166" t="str">
        <f>IF(D166="US","62",IF(D166="China","66",IF(D166 = "India","56",IF(D166 = "Mexico", "69","NA"))))</f>
        <v>69</v>
      </c>
      <c r="Q166" t="str">
        <f t="shared" si="31"/>
        <v>82</v>
      </c>
      <c r="R166" t="str">
        <f t="shared" si="32"/>
        <v>24</v>
      </c>
      <c r="S166" t="str">
        <f t="shared" si="33"/>
        <v>97</v>
      </c>
    </row>
    <row r="167" spans="1:19" x14ac:dyDescent="0.2">
      <c r="A167">
        <v>166</v>
      </c>
      <c r="B167" t="s">
        <v>10</v>
      </c>
      <c r="C167" t="s">
        <v>15</v>
      </c>
      <c r="D167" t="s">
        <v>5</v>
      </c>
      <c r="E167" t="s">
        <v>24</v>
      </c>
      <c r="F167" t="s">
        <v>33</v>
      </c>
      <c r="G167">
        <v>4</v>
      </c>
      <c r="H167" t="b">
        <f t="shared" si="24"/>
        <v>1</v>
      </c>
      <c r="I167" t="b">
        <f t="shared" si="25"/>
        <v>0</v>
      </c>
      <c r="J167" t="b">
        <f t="shared" si="26"/>
        <v>0</v>
      </c>
      <c r="K167" t="b">
        <f t="shared" si="27"/>
        <v>0</v>
      </c>
      <c r="L167" t="b">
        <f t="shared" si="34"/>
        <v>0</v>
      </c>
      <c r="M167" t="b">
        <f t="shared" si="28"/>
        <v>0</v>
      </c>
      <c r="N167" t="str">
        <f t="shared" si="29"/>
        <v>NA</v>
      </c>
      <c r="O167" t="str">
        <f t="shared" si="30"/>
        <v>NA</v>
      </c>
      <c r="P167" t="str">
        <f>IF(D167="US","62",IF(D167="China","66",IF(D167 = "India","56",IF(D167 = "Mexico", "69","NA"))))</f>
        <v>NA</v>
      </c>
      <c r="Q167" t="str">
        <f t="shared" si="31"/>
        <v>NA</v>
      </c>
      <c r="R167" t="str">
        <f t="shared" si="32"/>
        <v>NA</v>
      </c>
      <c r="S167" t="str">
        <f t="shared" si="33"/>
        <v>NA</v>
      </c>
    </row>
    <row r="168" spans="1:19" x14ac:dyDescent="0.2">
      <c r="A168">
        <v>167</v>
      </c>
      <c r="B168" t="s">
        <v>8</v>
      </c>
      <c r="C168" t="s">
        <v>14</v>
      </c>
      <c r="D168" t="s">
        <v>6</v>
      </c>
      <c r="E168" t="s">
        <v>24</v>
      </c>
      <c r="F168" t="s">
        <v>35</v>
      </c>
      <c r="G168">
        <v>1</v>
      </c>
      <c r="H168" t="b">
        <f t="shared" si="24"/>
        <v>0</v>
      </c>
      <c r="I168" t="b">
        <f t="shared" si="25"/>
        <v>0</v>
      </c>
      <c r="J168" t="b">
        <f t="shared" si="26"/>
        <v>0</v>
      </c>
      <c r="K168" t="b">
        <f t="shared" si="27"/>
        <v>0</v>
      </c>
      <c r="L168" t="b">
        <f t="shared" si="34"/>
        <v>0</v>
      </c>
      <c r="M168" t="b">
        <f t="shared" si="28"/>
        <v>1</v>
      </c>
      <c r="N168" t="str">
        <f t="shared" si="29"/>
        <v>77</v>
      </c>
      <c r="O168" t="str">
        <f t="shared" si="30"/>
        <v>48</v>
      </c>
      <c r="P168" t="str">
        <f>IF(D168="US","62",IF(D168="China","66",IF(D168 = "India","56",IF(D168 = "Mexico", "69","NA"))))</f>
        <v>56</v>
      </c>
      <c r="Q168" t="str">
        <f t="shared" si="31"/>
        <v>40</v>
      </c>
      <c r="R168" t="str">
        <f t="shared" si="32"/>
        <v>51</v>
      </c>
      <c r="S168" t="str">
        <f t="shared" si="33"/>
        <v>26</v>
      </c>
    </row>
    <row r="169" spans="1:19" x14ac:dyDescent="0.2">
      <c r="A169">
        <v>168</v>
      </c>
      <c r="B169" t="s">
        <v>11</v>
      </c>
      <c r="C169" t="s">
        <v>13</v>
      </c>
      <c r="D169" t="s">
        <v>7</v>
      </c>
      <c r="E169" t="s">
        <v>23</v>
      </c>
      <c r="F169" t="s">
        <v>35</v>
      </c>
      <c r="G169">
        <v>3</v>
      </c>
      <c r="H169" t="b">
        <f t="shared" si="24"/>
        <v>0</v>
      </c>
      <c r="I169" t="b">
        <f t="shared" si="25"/>
        <v>0</v>
      </c>
      <c r="J169" t="b">
        <f t="shared" si="26"/>
        <v>0</v>
      </c>
      <c r="K169" t="b">
        <f t="shared" si="27"/>
        <v>0</v>
      </c>
      <c r="L169" t="b">
        <f t="shared" si="34"/>
        <v>1</v>
      </c>
      <c r="M169" t="b">
        <f t="shared" si="28"/>
        <v>0</v>
      </c>
      <c r="N169" t="str">
        <f t="shared" si="29"/>
        <v>81</v>
      </c>
      <c r="O169" t="str">
        <f t="shared" si="30"/>
        <v>30</v>
      </c>
      <c r="P169" t="str">
        <f>IF(D169="US","62",IF(D169="China","66",IF(D169 = "India","56",IF(D169 = "Mexico", "69","NA"))))</f>
        <v>69</v>
      </c>
      <c r="Q169" t="str">
        <f t="shared" si="31"/>
        <v>82</v>
      </c>
      <c r="R169" t="str">
        <f t="shared" si="32"/>
        <v>24</v>
      </c>
      <c r="S169" t="str">
        <f t="shared" si="33"/>
        <v>97</v>
      </c>
    </row>
    <row r="170" spans="1:19" x14ac:dyDescent="0.2">
      <c r="A170">
        <v>169</v>
      </c>
      <c r="B170" t="s">
        <v>11</v>
      </c>
      <c r="C170" t="s">
        <v>12</v>
      </c>
      <c r="D170" t="s">
        <v>3</v>
      </c>
      <c r="E170" t="s">
        <v>24</v>
      </c>
      <c r="F170" t="s">
        <v>35</v>
      </c>
      <c r="G170">
        <v>1</v>
      </c>
      <c r="H170" t="b">
        <f t="shared" si="24"/>
        <v>0</v>
      </c>
      <c r="I170" t="b">
        <f t="shared" si="25"/>
        <v>0</v>
      </c>
      <c r="J170" t="b">
        <f t="shared" si="26"/>
        <v>0</v>
      </c>
      <c r="K170" t="b">
        <f t="shared" si="27"/>
        <v>0</v>
      </c>
      <c r="L170" t="b">
        <f t="shared" si="34"/>
        <v>0</v>
      </c>
      <c r="M170" t="b">
        <f t="shared" si="28"/>
        <v>1</v>
      </c>
      <c r="N170" t="str">
        <f t="shared" si="29"/>
        <v>80</v>
      </c>
      <c r="O170" t="str">
        <f t="shared" si="30"/>
        <v>20</v>
      </c>
      <c r="P170" t="str">
        <f>IF(D170="US","62",IF(D170="China","66",IF(D170 = "India","56",IF(D170 = "Mexico", "69","NA"))))</f>
        <v>66</v>
      </c>
      <c r="Q170" t="str">
        <f t="shared" si="31"/>
        <v>30</v>
      </c>
      <c r="R170" t="str">
        <f t="shared" si="32"/>
        <v>87</v>
      </c>
      <c r="S170" t="str">
        <f t="shared" si="33"/>
        <v>24</v>
      </c>
    </row>
    <row r="171" spans="1:19" x14ac:dyDescent="0.2">
      <c r="A171">
        <v>170</v>
      </c>
      <c r="B171" t="s">
        <v>11</v>
      </c>
      <c r="C171" t="s">
        <v>15</v>
      </c>
      <c r="D171" t="s">
        <v>3</v>
      </c>
      <c r="E171" t="s">
        <v>23</v>
      </c>
      <c r="F171" t="s">
        <v>33</v>
      </c>
      <c r="G171">
        <v>5</v>
      </c>
      <c r="H171" t="b">
        <f t="shared" si="24"/>
        <v>1</v>
      </c>
      <c r="I171" t="b">
        <f t="shared" si="25"/>
        <v>0</v>
      </c>
      <c r="J171" t="b">
        <f t="shared" si="26"/>
        <v>0</v>
      </c>
      <c r="K171" t="b">
        <f t="shared" si="27"/>
        <v>0</v>
      </c>
      <c r="L171" t="b">
        <f t="shared" si="34"/>
        <v>0</v>
      </c>
      <c r="M171" t="b">
        <f t="shared" si="28"/>
        <v>0</v>
      </c>
      <c r="N171" t="str">
        <f t="shared" si="29"/>
        <v>80</v>
      </c>
      <c r="O171" t="str">
        <f t="shared" si="30"/>
        <v>20</v>
      </c>
      <c r="P171" t="str">
        <f>IF(D171="US","62",IF(D171="China","66",IF(D171 = "India","56",IF(D171 = "Mexico", "69","NA"))))</f>
        <v>66</v>
      </c>
      <c r="Q171" t="str">
        <f t="shared" si="31"/>
        <v>30</v>
      </c>
      <c r="R171" t="str">
        <f t="shared" si="32"/>
        <v>87</v>
      </c>
      <c r="S171" t="str">
        <f t="shared" si="33"/>
        <v>24</v>
      </c>
    </row>
    <row r="172" spans="1:19" x14ac:dyDescent="0.2">
      <c r="A172">
        <v>171</v>
      </c>
      <c r="B172" t="s">
        <v>10</v>
      </c>
      <c r="C172" t="s">
        <v>13</v>
      </c>
      <c r="D172" t="s">
        <v>4</v>
      </c>
      <c r="E172" t="s">
        <v>23</v>
      </c>
      <c r="F172" t="s">
        <v>33</v>
      </c>
      <c r="G172">
        <v>5</v>
      </c>
      <c r="H172" t="b">
        <f t="shared" si="24"/>
        <v>1</v>
      </c>
      <c r="I172" t="b">
        <f t="shared" si="25"/>
        <v>0</v>
      </c>
      <c r="J172" t="b">
        <f t="shared" si="26"/>
        <v>0</v>
      </c>
      <c r="K172" t="b">
        <f t="shared" si="27"/>
        <v>0</v>
      </c>
      <c r="L172" t="b">
        <f t="shared" si="34"/>
        <v>0</v>
      </c>
      <c r="M172" t="b">
        <f t="shared" si="28"/>
        <v>0</v>
      </c>
      <c r="N172" t="str">
        <f t="shared" si="29"/>
        <v>40</v>
      </c>
      <c r="O172" t="str">
        <f t="shared" si="30"/>
        <v>91</v>
      </c>
      <c r="P172" t="str">
        <f>IF(D172="US","62",IF(D172="China","66",IF(D172 = "India","56",IF(D172 = "Mexico", "69","NA"))))</f>
        <v>62</v>
      </c>
      <c r="Q172" t="str">
        <f t="shared" si="31"/>
        <v>46</v>
      </c>
      <c r="R172" t="str">
        <f t="shared" si="32"/>
        <v>26</v>
      </c>
      <c r="S172" t="str">
        <f t="shared" si="33"/>
        <v>68</v>
      </c>
    </row>
    <row r="173" spans="1:19" x14ac:dyDescent="0.2">
      <c r="A173">
        <v>172</v>
      </c>
      <c r="B173" t="s">
        <v>11</v>
      </c>
      <c r="C173" t="s">
        <v>12</v>
      </c>
      <c r="D173" t="s">
        <v>5</v>
      </c>
      <c r="E173" t="s">
        <v>23</v>
      </c>
      <c r="F173" t="s">
        <v>34</v>
      </c>
      <c r="G173">
        <v>5</v>
      </c>
      <c r="H173" t="b">
        <f t="shared" si="24"/>
        <v>0</v>
      </c>
      <c r="I173" t="b">
        <f t="shared" si="25"/>
        <v>0</v>
      </c>
      <c r="J173" t="b">
        <f t="shared" si="26"/>
        <v>1</v>
      </c>
      <c r="K173" t="b">
        <f t="shared" si="27"/>
        <v>0</v>
      </c>
      <c r="L173" t="b">
        <f t="shared" si="34"/>
        <v>0</v>
      </c>
      <c r="M173" t="b">
        <f t="shared" si="28"/>
        <v>0</v>
      </c>
      <c r="N173" t="str">
        <f t="shared" si="29"/>
        <v>NA</v>
      </c>
      <c r="O173" t="str">
        <f t="shared" si="30"/>
        <v>NA</v>
      </c>
      <c r="P173" t="str">
        <f>IF(D173="US","62",IF(D173="China","66",IF(D173 = "India","56",IF(D173 = "Mexico", "69","NA"))))</f>
        <v>NA</v>
      </c>
      <c r="Q173" t="str">
        <f t="shared" si="31"/>
        <v>NA</v>
      </c>
      <c r="R173" t="str">
        <f t="shared" si="32"/>
        <v>NA</v>
      </c>
      <c r="S173" t="str">
        <f t="shared" si="33"/>
        <v>NA</v>
      </c>
    </row>
    <row r="174" spans="1:19" x14ac:dyDescent="0.2">
      <c r="A174">
        <v>173</v>
      </c>
      <c r="B174" t="s">
        <v>9</v>
      </c>
      <c r="C174" t="s">
        <v>12</v>
      </c>
      <c r="D174" t="s">
        <v>4</v>
      </c>
      <c r="E174" t="s">
        <v>23</v>
      </c>
      <c r="F174" t="s">
        <v>33</v>
      </c>
      <c r="G174">
        <v>5</v>
      </c>
      <c r="H174" t="b">
        <f t="shared" si="24"/>
        <v>1</v>
      </c>
      <c r="I174" t="b">
        <f t="shared" si="25"/>
        <v>0</v>
      </c>
      <c r="J174" t="b">
        <f t="shared" si="26"/>
        <v>0</v>
      </c>
      <c r="K174" t="b">
        <f t="shared" si="27"/>
        <v>0</v>
      </c>
      <c r="L174" t="b">
        <f t="shared" si="34"/>
        <v>0</v>
      </c>
      <c r="M174" t="b">
        <f t="shared" si="28"/>
        <v>0</v>
      </c>
      <c r="N174" t="str">
        <f t="shared" si="29"/>
        <v>40</v>
      </c>
      <c r="O174" t="str">
        <f t="shared" si="30"/>
        <v>91</v>
      </c>
      <c r="P174" t="str">
        <f>IF(D174="US","62",IF(D174="China","66",IF(D174 = "India","56",IF(D174 = "Mexico", "69","NA"))))</f>
        <v>62</v>
      </c>
      <c r="Q174" t="str">
        <f t="shared" si="31"/>
        <v>46</v>
      </c>
      <c r="R174" t="str">
        <f t="shared" si="32"/>
        <v>26</v>
      </c>
      <c r="S174" t="str">
        <f t="shared" si="33"/>
        <v>68</v>
      </c>
    </row>
    <row r="175" spans="1:19" x14ac:dyDescent="0.2">
      <c r="A175">
        <v>174</v>
      </c>
      <c r="B175" t="s">
        <v>8</v>
      </c>
      <c r="C175" t="s">
        <v>14</v>
      </c>
      <c r="D175" t="s">
        <v>4</v>
      </c>
      <c r="E175" t="s">
        <v>24</v>
      </c>
      <c r="F175" t="s">
        <v>34</v>
      </c>
      <c r="G175">
        <v>2</v>
      </c>
      <c r="H175" t="b">
        <f t="shared" si="24"/>
        <v>0</v>
      </c>
      <c r="I175" t="b">
        <f t="shared" si="25"/>
        <v>0</v>
      </c>
      <c r="J175" t="b">
        <f t="shared" si="26"/>
        <v>0</v>
      </c>
      <c r="K175" t="b">
        <f t="shared" si="27"/>
        <v>1</v>
      </c>
      <c r="L175" t="b">
        <f t="shared" si="34"/>
        <v>0</v>
      </c>
      <c r="M175" t="b">
        <f t="shared" si="28"/>
        <v>0</v>
      </c>
      <c r="N175" t="str">
        <f t="shared" si="29"/>
        <v>40</v>
      </c>
      <c r="O175" t="str">
        <f t="shared" si="30"/>
        <v>91</v>
      </c>
      <c r="P175" t="str">
        <f>IF(D175="US","62",IF(D175="China","66",IF(D175 = "India","56",IF(D175 = "Mexico", "69","NA"))))</f>
        <v>62</v>
      </c>
      <c r="Q175" t="str">
        <f t="shared" si="31"/>
        <v>46</v>
      </c>
      <c r="R175" t="str">
        <f t="shared" si="32"/>
        <v>26</v>
      </c>
      <c r="S175" t="str">
        <f t="shared" si="33"/>
        <v>68</v>
      </c>
    </row>
    <row r="176" spans="1:19" x14ac:dyDescent="0.2">
      <c r="A176">
        <v>175</v>
      </c>
      <c r="B176" t="s">
        <v>10</v>
      </c>
      <c r="C176" t="s">
        <v>14</v>
      </c>
      <c r="D176" t="s">
        <v>7</v>
      </c>
      <c r="E176" t="s">
        <v>24</v>
      </c>
      <c r="F176" t="s">
        <v>34</v>
      </c>
      <c r="G176">
        <v>1</v>
      </c>
      <c r="H176" t="b">
        <f t="shared" si="24"/>
        <v>0</v>
      </c>
      <c r="I176" t="b">
        <f t="shared" si="25"/>
        <v>0</v>
      </c>
      <c r="J176" t="b">
        <f t="shared" si="26"/>
        <v>0</v>
      </c>
      <c r="K176" t="b">
        <f t="shared" si="27"/>
        <v>1</v>
      </c>
      <c r="L176" t="b">
        <f t="shared" si="34"/>
        <v>0</v>
      </c>
      <c r="M176" t="b">
        <f t="shared" si="28"/>
        <v>0</v>
      </c>
      <c r="N176" t="str">
        <f t="shared" si="29"/>
        <v>81</v>
      </c>
      <c r="O176" t="str">
        <f t="shared" si="30"/>
        <v>30</v>
      </c>
      <c r="P176" t="str">
        <f>IF(D176="US","62",IF(D176="China","66",IF(D176 = "India","56",IF(D176 = "Mexico", "69","NA"))))</f>
        <v>69</v>
      </c>
      <c r="Q176" t="str">
        <f t="shared" si="31"/>
        <v>82</v>
      </c>
      <c r="R176" t="str">
        <f t="shared" si="32"/>
        <v>24</v>
      </c>
      <c r="S176" t="str">
        <f t="shared" si="33"/>
        <v>97</v>
      </c>
    </row>
    <row r="177" spans="1:19" x14ac:dyDescent="0.2">
      <c r="A177">
        <v>176</v>
      </c>
      <c r="B177" t="s">
        <v>9</v>
      </c>
      <c r="C177" t="s">
        <v>14</v>
      </c>
      <c r="D177" t="s">
        <v>3</v>
      </c>
      <c r="E177" t="s">
        <v>23</v>
      </c>
      <c r="F177" t="s">
        <v>34</v>
      </c>
      <c r="G177">
        <v>2</v>
      </c>
      <c r="H177" t="b">
        <f t="shared" si="24"/>
        <v>0</v>
      </c>
      <c r="I177" t="b">
        <f t="shared" si="25"/>
        <v>0</v>
      </c>
      <c r="J177" t="b">
        <f t="shared" si="26"/>
        <v>0</v>
      </c>
      <c r="K177" t="b">
        <f t="shared" si="27"/>
        <v>1</v>
      </c>
      <c r="L177" t="b">
        <f t="shared" si="34"/>
        <v>0</v>
      </c>
      <c r="M177" t="b">
        <f t="shared" si="28"/>
        <v>0</v>
      </c>
      <c r="N177" t="str">
        <f t="shared" si="29"/>
        <v>80</v>
      </c>
      <c r="O177" t="str">
        <f t="shared" si="30"/>
        <v>20</v>
      </c>
      <c r="P177" t="str">
        <f>IF(D177="US","62",IF(D177="China","66",IF(D177 = "India","56",IF(D177 = "Mexico", "69","NA"))))</f>
        <v>66</v>
      </c>
      <c r="Q177" t="str">
        <f t="shared" si="31"/>
        <v>30</v>
      </c>
      <c r="R177" t="str">
        <f t="shared" si="32"/>
        <v>87</v>
      </c>
      <c r="S177" t="str">
        <f t="shared" si="33"/>
        <v>24</v>
      </c>
    </row>
    <row r="178" spans="1:19" x14ac:dyDescent="0.2">
      <c r="A178">
        <v>177</v>
      </c>
      <c r="B178" t="s">
        <v>11</v>
      </c>
      <c r="C178" t="s">
        <v>14</v>
      </c>
      <c r="D178" t="s">
        <v>4</v>
      </c>
      <c r="E178" t="s">
        <v>24</v>
      </c>
      <c r="F178" t="s">
        <v>34</v>
      </c>
      <c r="G178">
        <v>1</v>
      </c>
      <c r="H178" t="b">
        <f t="shared" si="24"/>
        <v>0</v>
      </c>
      <c r="I178" t="b">
        <f t="shared" si="25"/>
        <v>0</v>
      </c>
      <c r="J178" t="b">
        <f t="shared" si="26"/>
        <v>0</v>
      </c>
      <c r="K178" t="b">
        <f t="shared" si="27"/>
        <v>1</v>
      </c>
      <c r="L178" t="b">
        <f t="shared" si="34"/>
        <v>0</v>
      </c>
      <c r="M178" t="b">
        <f t="shared" si="28"/>
        <v>0</v>
      </c>
      <c r="N178" t="str">
        <f t="shared" si="29"/>
        <v>40</v>
      </c>
      <c r="O178" t="str">
        <f t="shared" si="30"/>
        <v>91</v>
      </c>
      <c r="P178" t="str">
        <f>IF(D178="US","62",IF(D178="China","66",IF(D178 = "India","56",IF(D178 = "Mexico", "69","NA"))))</f>
        <v>62</v>
      </c>
      <c r="Q178" t="str">
        <f t="shared" si="31"/>
        <v>46</v>
      </c>
      <c r="R178" t="str">
        <f t="shared" si="32"/>
        <v>26</v>
      </c>
      <c r="S178" t="str">
        <f t="shared" si="33"/>
        <v>68</v>
      </c>
    </row>
    <row r="179" spans="1:19" x14ac:dyDescent="0.2">
      <c r="A179">
        <v>178</v>
      </c>
      <c r="B179" t="s">
        <v>8</v>
      </c>
      <c r="C179" t="s">
        <v>14</v>
      </c>
      <c r="D179" t="s">
        <v>3</v>
      </c>
      <c r="E179" t="s">
        <v>24</v>
      </c>
      <c r="F179" t="s">
        <v>35</v>
      </c>
      <c r="G179">
        <v>4</v>
      </c>
      <c r="H179" t="b">
        <f t="shared" si="24"/>
        <v>0</v>
      </c>
      <c r="I179" t="b">
        <f t="shared" si="25"/>
        <v>0</v>
      </c>
      <c r="J179" t="b">
        <f t="shared" si="26"/>
        <v>0</v>
      </c>
      <c r="K179" t="b">
        <f t="shared" si="27"/>
        <v>0</v>
      </c>
      <c r="L179" t="b">
        <f t="shared" si="34"/>
        <v>1</v>
      </c>
      <c r="M179" t="b">
        <f t="shared" si="28"/>
        <v>0</v>
      </c>
      <c r="N179" t="str">
        <f t="shared" si="29"/>
        <v>80</v>
      </c>
      <c r="O179" t="str">
        <f t="shared" si="30"/>
        <v>20</v>
      </c>
      <c r="P179" t="str">
        <f>IF(D179="US","62",IF(D179="China","66",IF(D179 = "India","56",IF(D179 = "Mexico", "69","NA"))))</f>
        <v>66</v>
      </c>
      <c r="Q179" t="str">
        <f t="shared" si="31"/>
        <v>30</v>
      </c>
      <c r="R179" t="str">
        <f t="shared" si="32"/>
        <v>87</v>
      </c>
      <c r="S179" t="str">
        <f t="shared" si="33"/>
        <v>24</v>
      </c>
    </row>
    <row r="180" spans="1:19" x14ac:dyDescent="0.2">
      <c r="A180">
        <v>179</v>
      </c>
      <c r="B180" t="s">
        <v>10</v>
      </c>
      <c r="C180" t="s">
        <v>13</v>
      </c>
      <c r="D180" t="s">
        <v>7</v>
      </c>
      <c r="E180" t="s">
        <v>23</v>
      </c>
      <c r="F180" t="s">
        <v>33</v>
      </c>
      <c r="G180">
        <v>1</v>
      </c>
      <c r="H180" t="b">
        <f t="shared" si="24"/>
        <v>0</v>
      </c>
      <c r="I180" t="b">
        <f t="shared" si="25"/>
        <v>1</v>
      </c>
      <c r="J180" t="b">
        <f t="shared" si="26"/>
        <v>0</v>
      </c>
      <c r="K180" t="b">
        <f t="shared" si="27"/>
        <v>0</v>
      </c>
      <c r="L180" t="b">
        <f t="shared" si="34"/>
        <v>0</v>
      </c>
      <c r="M180" t="b">
        <f t="shared" si="28"/>
        <v>0</v>
      </c>
      <c r="N180" t="str">
        <f t="shared" si="29"/>
        <v>81</v>
      </c>
      <c r="O180" t="str">
        <f t="shared" si="30"/>
        <v>30</v>
      </c>
      <c r="P180" t="str">
        <f>IF(D180="US","62",IF(D180="China","66",IF(D180 = "India","56",IF(D180 = "Mexico", "69","NA"))))</f>
        <v>69</v>
      </c>
      <c r="Q180" t="str">
        <f t="shared" si="31"/>
        <v>82</v>
      </c>
      <c r="R180" t="str">
        <f t="shared" si="32"/>
        <v>24</v>
      </c>
      <c r="S180" t="str">
        <f t="shared" si="33"/>
        <v>97</v>
      </c>
    </row>
    <row r="181" spans="1:19" x14ac:dyDescent="0.2">
      <c r="A181">
        <v>180</v>
      </c>
      <c r="B181" t="s">
        <v>11</v>
      </c>
      <c r="C181" t="s">
        <v>12</v>
      </c>
      <c r="D181" t="s">
        <v>3</v>
      </c>
      <c r="E181" t="s">
        <v>23</v>
      </c>
      <c r="F181" t="s">
        <v>34</v>
      </c>
      <c r="G181">
        <v>3</v>
      </c>
      <c r="H181" t="b">
        <f t="shared" si="24"/>
        <v>0</v>
      </c>
      <c r="I181" t="b">
        <f t="shared" si="25"/>
        <v>0</v>
      </c>
      <c r="J181" t="b">
        <f t="shared" si="26"/>
        <v>1</v>
      </c>
      <c r="K181" t="b">
        <f t="shared" si="27"/>
        <v>0</v>
      </c>
      <c r="L181" t="b">
        <f t="shared" si="34"/>
        <v>0</v>
      </c>
      <c r="M181" t="b">
        <f t="shared" si="28"/>
        <v>0</v>
      </c>
      <c r="N181" t="str">
        <f t="shared" si="29"/>
        <v>80</v>
      </c>
      <c r="O181" t="str">
        <f t="shared" si="30"/>
        <v>20</v>
      </c>
      <c r="P181" t="str">
        <f>IF(D181="US","62",IF(D181="China","66",IF(D181 = "India","56",IF(D181 = "Mexico", "69","NA"))))</f>
        <v>66</v>
      </c>
      <c r="Q181" t="str">
        <f t="shared" si="31"/>
        <v>30</v>
      </c>
      <c r="R181" t="str">
        <f t="shared" si="32"/>
        <v>87</v>
      </c>
      <c r="S181" t="str">
        <f t="shared" si="33"/>
        <v>24</v>
      </c>
    </row>
    <row r="182" spans="1:19" x14ac:dyDescent="0.2">
      <c r="A182">
        <v>181</v>
      </c>
      <c r="B182" t="s">
        <v>11</v>
      </c>
      <c r="C182" t="s">
        <v>14</v>
      </c>
      <c r="D182" t="s">
        <v>6</v>
      </c>
      <c r="E182" t="s">
        <v>24</v>
      </c>
      <c r="F182" t="s">
        <v>35</v>
      </c>
      <c r="G182">
        <v>3</v>
      </c>
      <c r="H182" t="b">
        <f t="shared" si="24"/>
        <v>0</v>
      </c>
      <c r="I182" t="b">
        <f t="shared" si="25"/>
        <v>0</v>
      </c>
      <c r="J182" t="b">
        <f t="shared" si="26"/>
        <v>0</v>
      </c>
      <c r="K182" t="b">
        <f t="shared" si="27"/>
        <v>0</v>
      </c>
      <c r="L182" t="b">
        <f t="shared" si="34"/>
        <v>1</v>
      </c>
      <c r="M182" t="b">
        <f t="shared" si="28"/>
        <v>0</v>
      </c>
      <c r="N182" t="str">
        <f t="shared" si="29"/>
        <v>77</v>
      </c>
      <c r="O182" t="str">
        <f t="shared" si="30"/>
        <v>48</v>
      </c>
      <c r="P182" t="str">
        <f>IF(D182="US","62",IF(D182="China","66",IF(D182 = "India","56",IF(D182 = "Mexico", "69","NA"))))</f>
        <v>56</v>
      </c>
      <c r="Q182" t="str">
        <f t="shared" si="31"/>
        <v>40</v>
      </c>
      <c r="R182" t="str">
        <f t="shared" si="32"/>
        <v>51</v>
      </c>
      <c r="S182" t="str">
        <f t="shared" si="33"/>
        <v>26</v>
      </c>
    </row>
    <row r="183" spans="1:19" x14ac:dyDescent="0.2">
      <c r="A183">
        <v>182</v>
      </c>
      <c r="B183" t="s">
        <v>8</v>
      </c>
      <c r="C183" t="s">
        <v>12</v>
      </c>
      <c r="D183" t="s">
        <v>7</v>
      </c>
      <c r="E183" t="s">
        <v>24</v>
      </c>
      <c r="F183" t="s">
        <v>35</v>
      </c>
      <c r="G183">
        <v>4</v>
      </c>
      <c r="H183" t="b">
        <f t="shared" si="24"/>
        <v>0</v>
      </c>
      <c r="I183" t="b">
        <f t="shared" si="25"/>
        <v>0</v>
      </c>
      <c r="J183" t="b">
        <f t="shared" si="26"/>
        <v>0</v>
      </c>
      <c r="K183" t="b">
        <f t="shared" si="27"/>
        <v>0</v>
      </c>
      <c r="L183" t="b">
        <f t="shared" si="34"/>
        <v>1</v>
      </c>
      <c r="M183" t="b">
        <f t="shared" si="28"/>
        <v>0</v>
      </c>
      <c r="N183" t="str">
        <f t="shared" si="29"/>
        <v>81</v>
      </c>
      <c r="O183" t="str">
        <f t="shared" si="30"/>
        <v>30</v>
      </c>
      <c r="P183" t="str">
        <f>IF(D183="US","62",IF(D183="China","66",IF(D183 = "India","56",IF(D183 = "Mexico", "69","NA"))))</f>
        <v>69</v>
      </c>
      <c r="Q183" t="str">
        <f t="shared" si="31"/>
        <v>82</v>
      </c>
      <c r="R183" t="str">
        <f t="shared" si="32"/>
        <v>24</v>
      </c>
      <c r="S183" t="str">
        <f t="shared" si="33"/>
        <v>97</v>
      </c>
    </row>
    <row r="184" spans="1:19" x14ac:dyDescent="0.2">
      <c r="A184">
        <v>183</v>
      </c>
      <c r="B184" t="s">
        <v>8</v>
      </c>
      <c r="C184" t="s">
        <v>14</v>
      </c>
      <c r="D184" t="s">
        <v>4</v>
      </c>
      <c r="E184" t="s">
        <v>23</v>
      </c>
      <c r="F184" t="s">
        <v>34</v>
      </c>
      <c r="G184">
        <v>4</v>
      </c>
      <c r="H184" t="b">
        <f t="shared" si="24"/>
        <v>0</v>
      </c>
      <c r="I184" t="b">
        <f t="shared" si="25"/>
        <v>0</v>
      </c>
      <c r="J184" t="b">
        <f t="shared" si="26"/>
        <v>1</v>
      </c>
      <c r="K184" t="b">
        <f t="shared" si="27"/>
        <v>0</v>
      </c>
      <c r="L184" t="b">
        <f t="shared" si="34"/>
        <v>0</v>
      </c>
      <c r="M184" t="b">
        <f t="shared" si="28"/>
        <v>0</v>
      </c>
      <c r="N184" t="str">
        <f t="shared" si="29"/>
        <v>40</v>
      </c>
      <c r="O184" t="str">
        <f t="shared" si="30"/>
        <v>91</v>
      </c>
      <c r="P184" t="str">
        <f>IF(D184="US","62",IF(D184="China","66",IF(D184 = "India","56",IF(D184 = "Mexico", "69","NA"))))</f>
        <v>62</v>
      </c>
      <c r="Q184" t="str">
        <f t="shared" si="31"/>
        <v>46</v>
      </c>
      <c r="R184" t="str">
        <f t="shared" si="32"/>
        <v>26</v>
      </c>
      <c r="S184" t="str">
        <f t="shared" si="33"/>
        <v>68</v>
      </c>
    </row>
    <row r="185" spans="1:19" x14ac:dyDescent="0.2">
      <c r="A185">
        <v>184</v>
      </c>
      <c r="B185" t="s">
        <v>8</v>
      </c>
      <c r="C185" t="s">
        <v>15</v>
      </c>
      <c r="D185" t="s">
        <v>5</v>
      </c>
      <c r="E185" t="s">
        <v>23</v>
      </c>
      <c r="F185" t="s">
        <v>35</v>
      </c>
      <c r="G185">
        <v>3</v>
      </c>
      <c r="H185" t="b">
        <f t="shared" si="24"/>
        <v>0</v>
      </c>
      <c r="I185" t="b">
        <f t="shared" si="25"/>
        <v>0</v>
      </c>
      <c r="J185" t="b">
        <f t="shared" si="26"/>
        <v>0</v>
      </c>
      <c r="K185" t="b">
        <f t="shared" si="27"/>
        <v>0</v>
      </c>
      <c r="L185" t="b">
        <f t="shared" si="34"/>
        <v>1</v>
      </c>
      <c r="M185" t="b">
        <f t="shared" si="28"/>
        <v>0</v>
      </c>
      <c r="N185" t="str">
        <f t="shared" si="29"/>
        <v>NA</v>
      </c>
      <c r="O185" t="str">
        <f t="shared" si="30"/>
        <v>NA</v>
      </c>
      <c r="P185" t="str">
        <f>IF(D185="US","62",IF(D185="China","66",IF(D185 = "India","56",IF(D185 = "Mexico", "69","NA"))))</f>
        <v>NA</v>
      </c>
      <c r="Q185" t="str">
        <f t="shared" si="31"/>
        <v>NA</v>
      </c>
      <c r="R185" t="str">
        <f t="shared" si="32"/>
        <v>NA</v>
      </c>
      <c r="S185" t="str">
        <f t="shared" si="33"/>
        <v>NA</v>
      </c>
    </row>
    <row r="186" spans="1:19" x14ac:dyDescent="0.2">
      <c r="A186">
        <v>185</v>
      </c>
      <c r="B186" t="s">
        <v>11</v>
      </c>
      <c r="C186" t="s">
        <v>13</v>
      </c>
      <c r="D186" t="s">
        <v>4</v>
      </c>
      <c r="E186" t="s">
        <v>23</v>
      </c>
      <c r="F186" t="s">
        <v>34</v>
      </c>
      <c r="G186">
        <v>3</v>
      </c>
      <c r="H186" t="b">
        <f t="shared" si="24"/>
        <v>0</v>
      </c>
      <c r="I186" t="b">
        <f t="shared" si="25"/>
        <v>0</v>
      </c>
      <c r="J186" t="b">
        <f t="shared" si="26"/>
        <v>1</v>
      </c>
      <c r="K186" t="b">
        <f t="shared" si="27"/>
        <v>0</v>
      </c>
      <c r="L186" t="b">
        <f t="shared" si="34"/>
        <v>0</v>
      </c>
      <c r="M186" t="b">
        <f t="shared" si="28"/>
        <v>0</v>
      </c>
      <c r="N186" t="str">
        <f t="shared" si="29"/>
        <v>40</v>
      </c>
      <c r="O186" t="str">
        <f t="shared" si="30"/>
        <v>91</v>
      </c>
      <c r="P186" t="str">
        <f>IF(D186="US","62",IF(D186="China","66",IF(D186 = "India","56",IF(D186 = "Mexico", "69","NA"))))</f>
        <v>62</v>
      </c>
      <c r="Q186" t="str">
        <f t="shared" si="31"/>
        <v>46</v>
      </c>
      <c r="R186" t="str">
        <f t="shared" si="32"/>
        <v>26</v>
      </c>
      <c r="S186" t="str">
        <f t="shared" si="33"/>
        <v>68</v>
      </c>
    </row>
    <row r="187" spans="1:19" x14ac:dyDescent="0.2">
      <c r="A187">
        <v>186</v>
      </c>
      <c r="B187" t="s">
        <v>10</v>
      </c>
      <c r="C187" t="s">
        <v>14</v>
      </c>
      <c r="D187" t="s">
        <v>6</v>
      </c>
      <c r="E187" t="s">
        <v>24</v>
      </c>
      <c r="F187" t="s">
        <v>35</v>
      </c>
      <c r="G187">
        <v>1</v>
      </c>
      <c r="H187" t="b">
        <f t="shared" si="24"/>
        <v>0</v>
      </c>
      <c r="I187" t="b">
        <f t="shared" si="25"/>
        <v>0</v>
      </c>
      <c r="J187" t="b">
        <f t="shared" si="26"/>
        <v>0</v>
      </c>
      <c r="K187" t="b">
        <f t="shared" si="27"/>
        <v>0</v>
      </c>
      <c r="L187" t="b">
        <f>AND(F187= "Richardson", G187 &gt;= 3)</f>
        <v>0</v>
      </c>
      <c r="M187" t="b">
        <f t="shared" si="28"/>
        <v>1</v>
      </c>
      <c r="N187" t="str">
        <f t="shared" si="29"/>
        <v>77</v>
      </c>
      <c r="O187" t="str">
        <f t="shared" si="30"/>
        <v>48</v>
      </c>
      <c r="P187" t="str">
        <f>IF(D187="US","62",IF(D187="China","66",IF(D187 = "India","56",IF(D187 = "Mexico", "69","NA"))))</f>
        <v>56</v>
      </c>
      <c r="Q187" t="str">
        <f t="shared" si="31"/>
        <v>40</v>
      </c>
      <c r="R187" t="str">
        <f t="shared" si="32"/>
        <v>51</v>
      </c>
      <c r="S187" t="str">
        <f t="shared" si="33"/>
        <v>26</v>
      </c>
    </row>
    <row r="188" spans="1:19" x14ac:dyDescent="0.2">
      <c r="A188">
        <v>187</v>
      </c>
      <c r="B188" t="s">
        <v>8</v>
      </c>
      <c r="C188" t="s">
        <v>15</v>
      </c>
      <c r="D188" t="s">
        <v>7</v>
      </c>
      <c r="E188" t="s">
        <v>23</v>
      </c>
      <c r="F188" t="s">
        <v>33</v>
      </c>
      <c r="G188">
        <v>3</v>
      </c>
      <c r="H188" t="b">
        <f t="shared" si="24"/>
        <v>1</v>
      </c>
      <c r="I188" t="b">
        <f t="shared" si="25"/>
        <v>0</v>
      </c>
      <c r="J188" t="b">
        <f t="shared" si="26"/>
        <v>0</v>
      </c>
      <c r="K188" t="b">
        <f t="shared" si="27"/>
        <v>0</v>
      </c>
      <c r="L188" t="b">
        <f t="shared" si="34"/>
        <v>0</v>
      </c>
      <c r="M188" t="b">
        <f t="shared" si="28"/>
        <v>0</v>
      </c>
      <c r="N188" t="str">
        <f t="shared" si="29"/>
        <v>81</v>
      </c>
      <c r="O188" t="str">
        <f t="shared" si="30"/>
        <v>30</v>
      </c>
      <c r="P188" t="str">
        <f>IF(D188="US","62",IF(D188="China","66",IF(D188 = "India","56",IF(D188 = "Mexico", "69","NA"))))</f>
        <v>69</v>
      </c>
      <c r="Q188" t="str">
        <f t="shared" si="31"/>
        <v>82</v>
      </c>
      <c r="R188" t="str">
        <f t="shared" si="32"/>
        <v>24</v>
      </c>
      <c r="S188" t="str">
        <f t="shared" si="33"/>
        <v>97</v>
      </c>
    </row>
    <row r="189" spans="1:19" x14ac:dyDescent="0.2">
      <c r="A189">
        <v>188</v>
      </c>
      <c r="B189" t="s">
        <v>9</v>
      </c>
      <c r="C189" t="s">
        <v>15</v>
      </c>
      <c r="D189" t="s">
        <v>4</v>
      </c>
      <c r="E189" t="s">
        <v>23</v>
      </c>
      <c r="F189" t="s">
        <v>34</v>
      </c>
      <c r="G189">
        <v>1</v>
      </c>
      <c r="H189" t="b">
        <f t="shared" si="24"/>
        <v>0</v>
      </c>
      <c r="I189" t="b">
        <f t="shared" si="25"/>
        <v>0</v>
      </c>
      <c r="J189" t="b">
        <f t="shared" si="26"/>
        <v>0</v>
      </c>
      <c r="K189" t="b">
        <f t="shared" si="27"/>
        <v>1</v>
      </c>
      <c r="L189" t="b">
        <f t="shared" si="34"/>
        <v>0</v>
      </c>
      <c r="M189" t="b">
        <f t="shared" si="28"/>
        <v>0</v>
      </c>
      <c r="N189" t="str">
        <f t="shared" si="29"/>
        <v>40</v>
      </c>
      <c r="O189" t="str">
        <f t="shared" si="30"/>
        <v>91</v>
      </c>
      <c r="P189" t="str">
        <f>IF(D189="US","62",IF(D189="China","66",IF(D189 = "India","56",IF(D189 = "Mexico", "69","NA"))))</f>
        <v>62</v>
      </c>
      <c r="Q189" t="str">
        <f t="shared" si="31"/>
        <v>46</v>
      </c>
      <c r="R189" t="str">
        <f t="shared" si="32"/>
        <v>26</v>
      </c>
      <c r="S189" t="str">
        <f t="shared" si="33"/>
        <v>68</v>
      </c>
    </row>
    <row r="190" spans="1:19" x14ac:dyDescent="0.2">
      <c r="A190">
        <v>189</v>
      </c>
      <c r="B190" t="s">
        <v>10</v>
      </c>
      <c r="C190" t="s">
        <v>12</v>
      </c>
      <c r="D190" t="s">
        <v>7</v>
      </c>
      <c r="E190" t="s">
        <v>24</v>
      </c>
      <c r="F190" t="s">
        <v>34</v>
      </c>
      <c r="G190">
        <v>3</v>
      </c>
      <c r="H190" t="b">
        <f t="shared" si="24"/>
        <v>0</v>
      </c>
      <c r="I190" t="b">
        <f t="shared" si="25"/>
        <v>0</v>
      </c>
      <c r="J190" t="b">
        <f t="shared" si="26"/>
        <v>1</v>
      </c>
      <c r="K190" t="b">
        <f t="shared" si="27"/>
        <v>0</v>
      </c>
      <c r="L190" t="b">
        <f t="shared" si="34"/>
        <v>0</v>
      </c>
      <c r="M190" t="b">
        <f t="shared" si="28"/>
        <v>0</v>
      </c>
      <c r="N190" t="str">
        <f t="shared" si="29"/>
        <v>81</v>
      </c>
      <c r="O190" t="str">
        <f t="shared" si="30"/>
        <v>30</v>
      </c>
      <c r="P190" t="str">
        <f>IF(D190="US","62",IF(D190="China","66",IF(D190 = "India","56",IF(D190 = "Mexico", "69","NA"))))</f>
        <v>69</v>
      </c>
      <c r="Q190" t="str">
        <f t="shared" si="31"/>
        <v>82</v>
      </c>
      <c r="R190" t="str">
        <f t="shared" si="32"/>
        <v>24</v>
      </c>
      <c r="S190" t="str">
        <f t="shared" si="33"/>
        <v>97</v>
      </c>
    </row>
    <row r="191" spans="1:19" x14ac:dyDescent="0.2">
      <c r="A191">
        <v>190</v>
      </c>
      <c r="B191" t="s">
        <v>10</v>
      </c>
      <c r="C191" t="s">
        <v>12</v>
      </c>
      <c r="D191" t="s">
        <v>7</v>
      </c>
      <c r="E191" t="s">
        <v>23</v>
      </c>
      <c r="F191" t="s">
        <v>35</v>
      </c>
      <c r="G191">
        <v>5</v>
      </c>
      <c r="H191" t="b">
        <f t="shared" si="24"/>
        <v>0</v>
      </c>
      <c r="I191" t="b">
        <f t="shared" si="25"/>
        <v>0</v>
      </c>
      <c r="J191" t="b">
        <f t="shared" si="26"/>
        <v>0</v>
      </c>
      <c r="K191" t="b">
        <f t="shared" si="27"/>
        <v>0</v>
      </c>
      <c r="L191" t="b">
        <f t="shared" si="34"/>
        <v>1</v>
      </c>
      <c r="M191" t="b">
        <f t="shared" si="28"/>
        <v>0</v>
      </c>
      <c r="N191" t="str">
        <f t="shared" si="29"/>
        <v>81</v>
      </c>
      <c r="O191" t="str">
        <f t="shared" si="30"/>
        <v>30</v>
      </c>
      <c r="P191" t="str">
        <f>IF(D191="US","62",IF(D191="China","66",IF(D191 = "India","56",IF(D191 = "Mexico", "69","NA"))))</f>
        <v>69</v>
      </c>
      <c r="Q191" t="str">
        <f t="shared" si="31"/>
        <v>82</v>
      </c>
      <c r="R191" t="str">
        <f t="shared" si="32"/>
        <v>24</v>
      </c>
      <c r="S191" t="str">
        <f t="shared" si="33"/>
        <v>97</v>
      </c>
    </row>
    <row r="192" spans="1:19" x14ac:dyDescent="0.2">
      <c r="A192">
        <v>191</v>
      </c>
      <c r="B192" t="s">
        <v>8</v>
      </c>
      <c r="C192" t="s">
        <v>15</v>
      </c>
      <c r="D192" t="s">
        <v>7</v>
      </c>
      <c r="E192" t="s">
        <v>23</v>
      </c>
      <c r="F192" t="s">
        <v>35</v>
      </c>
      <c r="G192">
        <v>1</v>
      </c>
      <c r="H192" t="b">
        <f t="shared" si="24"/>
        <v>0</v>
      </c>
      <c r="I192" t="b">
        <f t="shared" si="25"/>
        <v>0</v>
      </c>
      <c r="J192" t="b">
        <f t="shared" si="26"/>
        <v>0</v>
      </c>
      <c r="K192" t="b">
        <f t="shared" si="27"/>
        <v>0</v>
      </c>
      <c r="L192" t="b">
        <f t="shared" si="34"/>
        <v>0</v>
      </c>
      <c r="M192" t="b">
        <f t="shared" si="28"/>
        <v>1</v>
      </c>
      <c r="N192" t="str">
        <f t="shared" si="29"/>
        <v>81</v>
      </c>
      <c r="O192" t="str">
        <f t="shared" si="30"/>
        <v>30</v>
      </c>
      <c r="P192" t="str">
        <f>IF(D192="US","62",IF(D192="China","66",IF(D192 = "India","56",IF(D192 = "Mexico", "69","NA"))))</f>
        <v>69</v>
      </c>
      <c r="Q192" t="str">
        <f t="shared" si="31"/>
        <v>82</v>
      </c>
      <c r="R192" t="str">
        <f t="shared" si="32"/>
        <v>24</v>
      </c>
      <c r="S192" t="str">
        <f t="shared" si="33"/>
        <v>97</v>
      </c>
    </row>
    <row r="193" spans="1:19" x14ac:dyDescent="0.2">
      <c r="A193">
        <v>192</v>
      </c>
      <c r="B193" t="s">
        <v>11</v>
      </c>
      <c r="C193" t="s">
        <v>14</v>
      </c>
      <c r="D193" t="s">
        <v>3</v>
      </c>
      <c r="E193" t="s">
        <v>23</v>
      </c>
      <c r="F193" t="s">
        <v>35</v>
      </c>
      <c r="G193">
        <v>2</v>
      </c>
      <c r="H193" t="b">
        <f t="shared" si="24"/>
        <v>0</v>
      </c>
      <c r="I193" t="b">
        <f t="shared" si="25"/>
        <v>0</v>
      </c>
      <c r="J193" t="b">
        <f t="shared" si="26"/>
        <v>0</v>
      </c>
      <c r="K193" t="b">
        <f t="shared" si="27"/>
        <v>0</v>
      </c>
      <c r="L193" t="b">
        <f t="shared" si="34"/>
        <v>0</v>
      </c>
      <c r="M193" t="b">
        <f t="shared" si="28"/>
        <v>1</v>
      </c>
      <c r="N193" t="str">
        <f t="shared" si="29"/>
        <v>80</v>
      </c>
      <c r="O193" t="str">
        <f t="shared" si="30"/>
        <v>20</v>
      </c>
      <c r="P193" t="str">
        <f>IF(D193="US","62",IF(D193="China","66",IF(D193 = "India","56",IF(D193 = "Mexico", "69","NA"))))</f>
        <v>66</v>
      </c>
      <c r="Q193" t="str">
        <f t="shared" si="31"/>
        <v>30</v>
      </c>
      <c r="R193" t="str">
        <f t="shared" si="32"/>
        <v>87</v>
      </c>
      <c r="S193" t="str">
        <f t="shared" si="33"/>
        <v>24</v>
      </c>
    </row>
    <row r="194" spans="1:19" x14ac:dyDescent="0.2">
      <c r="A194">
        <v>193</v>
      </c>
      <c r="B194" t="s">
        <v>10</v>
      </c>
      <c r="C194" t="s">
        <v>13</v>
      </c>
      <c r="D194" t="s">
        <v>6</v>
      </c>
      <c r="E194" t="s">
        <v>24</v>
      </c>
      <c r="F194" t="s">
        <v>33</v>
      </c>
      <c r="G194">
        <v>5</v>
      </c>
      <c r="H194" t="b">
        <f t="shared" si="24"/>
        <v>1</v>
      </c>
      <c r="I194" t="b">
        <f t="shared" si="25"/>
        <v>0</v>
      </c>
      <c r="J194" t="b">
        <f t="shared" si="26"/>
        <v>0</v>
      </c>
      <c r="K194" t="b">
        <f t="shared" si="27"/>
        <v>0</v>
      </c>
      <c r="L194" t="b">
        <f t="shared" si="34"/>
        <v>0</v>
      </c>
      <c r="M194" t="b">
        <f t="shared" si="28"/>
        <v>0</v>
      </c>
      <c r="N194" t="str">
        <f t="shared" si="29"/>
        <v>77</v>
      </c>
      <c r="O194" t="str">
        <f t="shared" si="30"/>
        <v>48</v>
      </c>
      <c r="P194" t="str">
        <f>IF(D194="US","62",IF(D194="China","66",IF(D194 = "India","56",IF(D194 = "Mexico", "69","NA"))))</f>
        <v>56</v>
      </c>
      <c r="Q194" t="str">
        <f t="shared" si="31"/>
        <v>40</v>
      </c>
      <c r="R194" t="str">
        <f t="shared" si="32"/>
        <v>51</v>
      </c>
      <c r="S194" t="str">
        <f t="shared" si="33"/>
        <v>26</v>
      </c>
    </row>
    <row r="195" spans="1:19" x14ac:dyDescent="0.2">
      <c r="A195">
        <v>194</v>
      </c>
      <c r="B195" t="s">
        <v>8</v>
      </c>
      <c r="C195" t="s">
        <v>15</v>
      </c>
      <c r="D195" t="s">
        <v>4</v>
      </c>
      <c r="E195" t="s">
        <v>24</v>
      </c>
      <c r="F195" t="s">
        <v>35</v>
      </c>
      <c r="G195">
        <v>3</v>
      </c>
      <c r="H195" t="b">
        <f t="shared" ref="H195:H258" si="35">AND(F195= "Frisco", G195 &gt;= 3)</f>
        <v>0</v>
      </c>
      <c r="I195" t="b">
        <f t="shared" ref="I195:I258" si="36">AND(F195= "Frisco", G195 &lt; 3)</f>
        <v>0</v>
      </c>
      <c r="J195" t="b">
        <f t="shared" ref="J195:J258" si="37">AND(F195= "Plano", G195 &gt;= 3)</f>
        <v>0</v>
      </c>
      <c r="K195" t="b">
        <f t="shared" ref="K195:K258" si="38">AND(F195= "Plano", G195 &lt; 3)</f>
        <v>0</v>
      </c>
      <c r="L195" t="b">
        <f t="shared" si="34"/>
        <v>1</v>
      </c>
      <c r="M195" t="b">
        <f t="shared" ref="M195:M258" si="39">AND(F195= "Richardson", G195 &lt; 3)</f>
        <v>0</v>
      </c>
      <c r="N195" t="str">
        <f t="shared" ref="N195:N258" si="40">IF(D195="US","40",IF(D195="China","80",IF(D195 = "India","77",IF(D195 = "Mexico", "81","NA"))))</f>
        <v>40</v>
      </c>
      <c r="O195" t="str">
        <f t="shared" ref="O195:O258" si="41">IF(D195="US","91",IF(D195="China","20",IF(D195 = "India","48",IF(D195 = "Mexico", "30","NA"))))</f>
        <v>91</v>
      </c>
      <c r="P195" t="str">
        <f>IF(D195="US","62",IF(D195="China","66",IF(D195 = "India","56",IF(D195 = "Mexico", "69","NA"))))</f>
        <v>62</v>
      </c>
      <c r="Q195" t="str">
        <f t="shared" ref="Q195:Q258" si="42">IF(D195="US","46",IF(D195="China","30",IF(D195 = "India","40",IF(D195 = "Mexico", "82","NA"))))</f>
        <v>46</v>
      </c>
      <c r="R195" t="str">
        <f t="shared" ref="R195:R258" si="43">IF(D195="US","26",IF(D195="China","87",IF(D195 = "India","51",IF(D195 = "Mexico", "24","NA"))))</f>
        <v>26</v>
      </c>
      <c r="S195" t="str">
        <f t="shared" ref="S195:S258" si="44">IF(D195="US","68",IF(D195="China","24",IF(D195 = "India","26",IF(D195 = "Mexico", "97","NA"))))</f>
        <v>68</v>
      </c>
    </row>
    <row r="196" spans="1:19" x14ac:dyDescent="0.2">
      <c r="A196">
        <v>195</v>
      </c>
      <c r="B196" t="s">
        <v>9</v>
      </c>
      <c r="C196" t="s">
        <v>15</v>
      </c>
      <c r="D196" t="s">
        <v>7</v>
      </c>
      <c r="E196" t="s">
        <v>23</v>
      </c>
      <c r="F196" t="s">
        <v>35</v>
      </c>
      <c r="G196">
        <v>1</v>
      </c>
      <c r="H196" t="b">
        <f t="shared" si="35"/>
        <v>0</v>
      </c>
      <c r="I196" t="b">
        <f t="shared" si="36"/>
        <v>0</v>
      </c>
      <c r="J196" t="b">
        <f t="shared" si="37"/>
        <v>0</v>
      </c>
      <c r="K196" t="b">
        <f t="shared" si="38"/>
        <v>0</v>
      </c>
      <c r="L196" t="b">
        <f t="shared" si="34"/>
        <v>0</v>
      </c>
      <c r="M196" t="b">
        <f t="shared" si="39"/>
        <v>1</v>
      </c>
      <c r="N196" t="str">
        <f t="shared" si="40"/>
        <v>81</v>
      </c>
      <c r="O196" t="str">
        <f t="shared" si="41"/>
        <v>30</v>
      </c>
      <c r="P196" t="str">
        <f>IF(D196="US","62",IF(D196="China","66",IF(D196 = "India","56",IF(D196 = "Mexico", "69","NA"))))</f>
        <v>69</v>
      </c>
      <c r="Q196" t="str">
        <f t="shared" si="42"/>
        <v>82</v>
      </c>
      <c r="R196" t="str">
        <f t="shared" si="43"/>
        <v>24</v>
      </c>
      <c r="S196" t="str">
        <f t="shared" si="44"/>
        <v>97</v>
      </c>
    </row>
    <row r="197" spans="1:19" x14ac:dyDescent="0.2">
      <c r="A197">
        <v>196</v>
      </c>
      <c r="B197" t="s">
        <v>9</v>
      </c>
      <c r="C197" t="s">
        <v>13</v>
      </c>
      <c r="D197" t="s">
        <v>3</v>
      </c>
      <c r="E197" t="s">
        <v>24</v>
      </c>
      <c r="F197" t="s">
        <v>34</v>
      </c>
      <c r="G197">
        <v>3</v>
      </c>
      <c r="H197" t="b">
        <f t="shared" si="35"/>
        <v>0</v>
      </c>
      <c r="I197" t="b">
        <f t="shared" si="36"/>
        <v>0</v>
      </c>
      <c r="J197" t="b">
        <f t="shared" si="37"/>
        <v>1</v>
      </c>
      <c r="K197" t="b">
        <f t="shared" si="38"/>
        <v>0</v>
      </c>
      <c r="L197" t="b">
        <f t="shared" si="34"/>
        <v>0</v>
      </c>
      <c r="M197" t="b">
        <f t="shared" si="39"/>
        <v>0</v>
      </c>
      <c r="N197" t="str">
        <f t="shared" si="40"/>
        <v>80</v>
      </c>
      <c r="O197" t="str">
        <f t="shared" si="41"/>
        <v>20</v>
      </c>
      <c r="P197" t="str">
        <f>IF(D197="US","62",IF(D197="China","66",IF(D197 = "India","56",IF(D197 = "Mexico", "69","NA"))))</f>
        <v>66</v>
      </c>
      <c r="Q197" t="str">
        <f t="shared" si="42"/>
        <v>30</v>
      </c>
      <c r="R197" t="str">
        <f t="shared" si="43"/>
        <v>87</v>
      </c>
      <c r="S197" t="str">
        <f t="shared" si="44"/>
        <v>24</v>
      </c>
    </row>
    <row r="198" spans="1:19" x14ac:dyDescent="0.2">
      <c r="A198">
        <v>197</v>
      </c>
      <c r="B198" t="s">
        <v>11</v>
      </c>
      <c r="C198" t="s">
        <v>14</v>
      </c>
      <c r="D198" t="s">
        <v>5</v>
      </c>
      <c r="E198" t="s">
        <v>24</v>
      </c>
      <c r="F198" t="s">
        <v>35</v>
      </c>
      <c r="G198">
        <v>4</v>
      </c>
      <c r="H198" t="b">
        <f t="shared" si="35"/>
        <v>0</v>
      </c>
      <c r="I198" t="b">
        <f t="shared" si="36"/>
        <v>0</v>
      </c>
      <c r="J198" t="b">
        <f t="shared" si="37"/>
        <v>0</v>
      </c>
      <c r="K198" t="b">
        <f t="shared" si="38"/>
        <v>0</v>
      </c>
      <c r="L198" t="b">
        <f t="shared" si="34"/>
        <v>1</v>
      </c>
      <c r="M198" t="b">
        <f t="shared" si="39"/>
        <v>0</v>
      </c>
      <c r="N198" t="str">
        <f t="shared" si="40"/>
        <v>NA</v>
      </c>
      <c r="O198" t="str">
        <f t="shared" si="41"/>
        <v>NA</v>
      </c>
      <c r="P198" t="str">
        <f>IF(D198="US","62",IF(D198="China","66",IF(D198 = "India","56",IF(D198 = "Mexico", "69","NA"))))</f>
        <v>NA</v>
      </c>
      <c r="Q198" t="str">
        <f t="shared" si="42"/>
        <v>NA</v>
      </c>
      <c r="R198" t="str">
        <f t="shared" si="43"/>
        <v>NA</v>
      </c>
      <c r="S198" t="str">
        <f t="shared" si="44"/>
        <v>NA</v>
      </c>
    </row>
    <row r="199" spans="1:19" x14ac:dyDescent="0.2">
      <c r="A199">
        <v>198</v>
      </c>
      <c r="B199" t="s">
        <v>10</v>
      </c>
      <c r="C199" t="s">
        <v>15</v>
      </c>
      <c r="D199" t="s">
        <v>4</v>
      </c>
      <c r="E199" t="s">
        <v>23</v>
      </c>
      <c r="F199" t="s">
        <v>33</v>
      </c>
      <c r="G199">
        <v>4</v>
      </c>
      <c r="H199" t="b">
        <f t="shared" si="35"/>
        <v>1</v>
      </c>
      <c r="I199" t="b">
        <f t="shared" si="36"/>
        <v>0</v>
      </c>
      <c r="J199" t="b">
        <f t="shared" si="37"/>
        <v>0</v>
      </c>
      <c r="K199" t="b">
        <f t="shared" si="38"/>
        <v>0</v>
      </c>
      <c r="L199" t="b">
        <f t="shared" si="34"/>
        <v>0</v>
      </c>
      <c r="M199" t="b">
        <f t="shared" si="39"/>
        <v>0</v>
      </c>
      <c r="N199" t="str">
        <f t="shared" si="40"/>
        <v>40</v>
      </c>
      <c r="O199" t="str">
        <f t="shared" si="41"/>
        <v>91</v>
      </c>
      <c r="P199" t="str">
        <f>IF(D199="US","62",IF(D199="China","66",IF(D199 = "India","56",IF(D199 = "Mexico", "69","NA"))))</f>
        <v>62</v>
      </c>
      <c r="Q199" t="str">
        <f t="shared" si="42"/>
        <v>46</v>
      </c>
      <c r="R199" t="str">
        <f t="shared" si="43"/>
        <v>26</v>
      </c>
      <c r="S199" t="str">
        <f t="shared" si="44"/>
        <v>68</v>
      </c>
    </row>
    <row r="200" spans="1:19" x14ac:dyDescent="0.2">
      <c r="A200">
        <v>199</v>
      </c>
      <c r="B200" t="s">
        <v>10</v>
      </c>
      <c r="C200" t="s">
        <v>13</v>
      </c>
      <c r="D200" t="s">
        <v>5</v>
      </c>
      <c r="E200" t="s">
        <v>23</v>
      </c>
      <c r="F200" t="s">
        <v>35</v>
      </c>
      <c r="G200">
        <v>1</v>
      </c>
      <c r="H200" t="b">
        <f t="shared" si="35"/>
        <v>0</v>
      </c>
      <c r="I200" t="b">
        <f t="shared" si="36"/>
        <v>0</v>
      </c>
      <c r="J200" t="b">
        <f t="shared" si="37"/>
        <v>0</v>
      </c>
      <c r="K200" t="b">
        <f t="shared" si="38"/>
        <v>0</v>
      </c>
      <c r="L200" t="b">
        <f t="shared" si="34"/>
        <v>0</v>
      </c>
      <c r="M200" t="b">
        <f t="shared" si="39"/>
        <v>1</v>
      </c>
      <c r="N200" t="str">
        <f t="shared" si="40"/>
        <v>NA</v>
      </c>
      <c r="O200" t="str">
        <f t="shared" si="41"/>
        <v>NA</v>
      </c>
      <c r="P200" t="str">
        <f>IF(D200="US","62",IF(D200="China","66",IF(D200 = "India","56",IF(D200 = "Mexico", "69","NA"))))</f>
        <v>NA</v>
      </c>
      <c r="Q200" t="str">
        <f t="shared" si="42"/>
        <v>NA</v>
      </c>
      <c r="R200" t="str">
        <f t="shared" si="43"/>
        <v>NA</v>
      </c>
      <c r="S200" t="str">
        <f t="shared" si="44"/>
        <v>NA</v>
      </c>
    </row>
    <row r="201" spans="1:19" x14ac:dyDescent="0.2">
      <c r="A201">
        <v>200</v>
      </c>
      <c r="B201" t="s">
        <v>8</v>
      </c>
      <c r="C201" t="s">
        <v>15</v>
      </c>
      <c r="D201" t="s">
        <v>4</v>
      </c>
      <c r="E201" t="s">
        <v>24</v>
      </c>
      <c r="F201" t="s">
        <v>33</v>
      </c>
      <c r="G201">
        <v>1</v>
      </c>
      <c r="H201" t="b">
        <f t="shared" si="35"/>
        <v>0</v>
      </c>
      <c r="I201" t="b">
        <f t="shared" si="36"/>
        <v>1</v>
      </c>
      <c r="J201" t="b">
        <f t="shared" si="37"/>
        <v>0</v>
      </c>
      <c r="K201" t="b">
        <f t="shared" si="38"/>
        <v>0</v>
      </c>
      <c r="L201" t="b">
        <f t="shared" si="34"/>
        <v>0</v>
      </c>
      <c r="M201" t="b">
        <f t="shared" si="39"/>
        <v>0</v>
      </c>
      <c r="N201" t="str">
        <f t="shared" si="40"/>
        <v>40</v>
      </c>
      <c r="O201" t="str">
        <f t="shared" si="41"/>
        <v>91</v>
      </c>
      <c r="P201" t="str">
        <f>IF(D201="US","62",IF(D201="China","66",IF(D201 = "India","56",IF(D201 = "Mexico", "69","NA"))))</f>
        <v>62</v>
      </c>
      <c r="Q201" t="str">
        <f t="shared" si="42"/>
        <v>46</v>
      </c>
      <c r="R201" t="str">
        <f t="shared" si="43"/>
        <v>26</v>
      </c>
      <c r="S201" t="str">
        <f t="shared" si="44"/>
        <v>68</v>
      </c>
    </row>
    <row r="202" spans="1:19" x14ac:dyDescent="0.2">
      <c r="A202">
        <v>201</v>
      </c>
      <c r="B202" t="s">
        <v>9</v>
      </c>
      <c r="C202" t="s">
        <v>14</v>
      </c>
      <c r="D202" t="s">
        <v>4</v>
      </c>
      <c r="E202" t="s">
        <v>23</v>
      </c>
      <c r="F202" t="s">
        <v>33</v>
      </c>
      <c r="G202">
        <v>5</v>
      </c>
      <c r="H202" t="b">
        <f t="shared" si="35"/>
        <v>1</v>
      </c>
      <c r="I202" t="b">
        <f t="shared" si="36"/>
        <v>0</v>
      </c>
      <c r="J202" t="b">
        <f t="shared" si="37"/>
        <v>0</v>
      </c>
      <c r="K202" t="b">
        <f t="shared" si="38"/>
        <v>0</v>
      </c>
      <c r="L202" t="b">
        <f t="shared" ref="L202:L208" si="45">AND(F202= "Richardson", G202 &gt;= 3)</f>
        <v>0</v>
      </c>
      <c r="M202" t="b">
        <f t="shared" si="39"/>
        <v>0</v>
      </c>
      <c r="N202" t="str">
        <f t="shared" si="40"/>
        <v>40</v>
      </c>
      <c r="O202" t="str">
        <f t="shared" si="41"/>
        <v>91</v>
      </c>
      <c r="P202" t="str">
        <f>IF(D202="US","62",IF(D202="China","66",IF(D202 = "India","56",IF(D202 = "Mexico", "69","NA"))))</f>
        <v>62</v>
      </c>
      <c r="Q202" t="str">
        <f t="shared" si="42"/>
        <v>46</v>
      </c>
      <c r="R202" t="str">
        <f t="shared" si="43"/>
        <v>26</v>
      </c>
      <c r="S202" t="str">
        <f t="shared" si="44"/>
        <v>68</v>
      </c>
    </row>
    <row r="203" spans="1:19" x14ac:dyDescent="0.2">
      <c r="A203">
        <v>202</v>
      </c>
      <c r="B203" t="s">
        <v>11</v>
      </c>
      <c r="C203" t="s">
        <v>13</v>
      </c>
      <c r="D203" t="s">
        <v>5</v>
      </c>
      <c r="E203" t="s">
        <v>24</v>
      </c>
      <c r="F203" t="s">
        <v>35</v>
      </c>
      <c r="G203">
        <v>1</v>
      </c>
      <c r="H203" t="b">
        <f t="shared" si="35"/>
        <v>0</v>
      </c>
      <c r="I203" t="b">
        <f t="shared" si="36"/>
        <v>0</v>
      </c>
      <c r="J203" t="b">
        <f t="shared" si="37"/>
        <v>0</v>
      </c>
      <c r="K203" t="b">
        <f t="shared" si="38"/>
        <v>0</v>
      </c>
      <c r="L203" t="b">
        <f t="shared" si="45"/>
        <v>0</v>
      </c>
      <c r="M203" t="b">
        <f t="shared" si="39"/>
        <v>1</v>
      </c>
      <c r="N203" t="str">
        <f t="shared" si="40"/>
        <v>NA</v>
      </c>
      <c r="O203" t="str">
        <f t="shared" si="41"/>
        <v>NA</v>
      </c>
      <c r="P203" t="str">
        <f>IF(D203="US","62",IF(D203="China","66",IF(D203 = "India","56",IF(D203 = "Mexico", "69","NA"))))</f>
        <v>NA</v>
      </c>
      <c r="Q203" t="str">
        <f t="shared" si="42"/>
        <v>NA</v>
      </c>
      <c r="R203" t="str">
        <f t="shared" si="43"/>
        <v>NA</v>
      </c>
      <c r="S203" t="str">
        <f t="shared" si="44"/>
        <v>NA</v>
      </c>
    </row>
    <row r="204" spans="1:19" x14ac:dyDescent="0.2">
      <c r="A204">
        <v>203</v>
      </c>
      <c r="B204" t="s">
        <v>11</v>
      </c>
      <c r="C204" t="s">
        <v>13</v>
      </c>
      <c r="D204" t="s">
        <v>5</v>
      </c>
      <c r="E204" t="s">
        <v>23</v>
      </c>
      <c r="F204" t="s">
        <v>33</v>
      </c>
      <c r="G204">
        <v>3</v>
      </c>
      <c r="H204" t="b">
        <f t="shared" si="35"/>
        <v>1</v>
      </c>
      <c r="I204" t="b">
        <f t="shared" si="36"/>
        <v>0</v>
      </c>
      <c r="J204" t="b">
        <f t="shared" si="37"/>
        <v>0</v>
      </c>
      <c r="K204" t="b">
        <f t="shared" si="38"/>
        <v>0</v>
      </c>
      <c r="L204" t="b">
        <f t="shared" si="45"/>
        <v>0</v>
      </c>
      <c r="M204" t="b">
        <f t="shared" si="39"/>
        <v>0</v>
      </c>
      <c r="N204" t="str">
        <f t="shared" si="40"/>
        <v>NA</v>
      </c>
      <c r="O204" t="str">
        <f t="shared" si="41"/>
        <v>NA</v>
      </c>
      <c r="P204" t="str">
        <f>IF(D204="US","62",IF(D204="China","66",IF(D204 = "India","56",IF(D204 = "Mexico", "69","NA"))))</f>
        <v>NA</v>
      </c>
      <c r="Q204" t="str">
        <f t="shared" si="42"/>
        <v>NA</v>
      </c>
      <c r="R204" t="str">
        <f t="shared" si="43"/>
        <v>NA</v>
      </c>
      <c r="S204" t="str">
        <f t="shared" si="44"/>
        <v>NA</v>
      </c>
    </row>
    <row r="205" spans="1:19" x14ac:dyDescent="0.2">
      <c r="A205">
        <v>204</v>
      </c>
      <c r="B205" t="s">
        <v>10</v>
      </c>
      <c r="C205" t="s">
        <v>15</v>
      </c>
      <c r="D205" t="s">
        <v>3</v>
      </c>
      <c r="E205" t="s">
        <v>24</v>
      </c>
      <c r="F205" t="s">
        <v>35</v>
      </c>
      <c r="G205">
        <v>5</v>
      </c>
      <c r="H205" t="b">
        <f t="shared" si="35"/>
        <v>0</v>
      </c>
      <c r="I205" t="b">
        <f t="shared" si="36"/>
        <v>0</v>
      </c>
      <c r="J205" t="b">
        <f t="shared" si="37"/>
        <v>0</v>
      </c>
      <c r="K205" t="b">
        <f t="shared" si="38"/>
        <v>0</v>
      </c>
      <c r="L205" t="b">
        <f t="shared" si="45"/>
        <v>1</v>
      </c>
      <c r="M205" t="b">
        <f t="shared" si="39"/>
        <v>0</v>
      </c>
      <c r="N205" t="str">
        <f t="shared" si="40"/>
        <v>80</v>
      </c>
      <c r="O205" t="str">
        <f t="shared" si="41"/>
        <v>20</v>
      </c>
      <c r="P205" t="str">
        <f>IF(D205="US","62",IF(D205="China","66",IF(D205 = "India","56",IF(D205 = "Mexico", "69","NA"))))</f>
        <v>66</v>
      </c>
      <c r="Q205" t="str">
        <f t="shared" si="42"/>
        <v>30</v>
      </c>
      <c r="R205" t="str">
        <f t="shared" si="43"/>
        <v>87</v>
      </c>
      <c r="S205" t="str">
        <f t="shared" si="44"/>
        <v>24</v>
      </c>
    </row>
    <row r="206" spans="1:19" x14ac:dyDescent="0.2">
      <c r="A206">
        <v>205</v>
      </c>
      <c r="B206" t="s">
        <v>11</v>
      </c>
      <c r="C206" t="s">
        <v>14</v>
      </c>
      <c r="D206" t="s">
        <v>6</v>
      </c>
      <c r="E206" t="s">
        <v>23</v>
      </c>
      <c r="F206" t="s">
        <v>33</v>
      </c>
      <c r="G206">
        <v>1</v>
      </c>
      <c r="H206" t="b">
        <f t="shared" si="35"/>
        <v>0</v>
      </c>
      <c r="I206" t="b">
        <f t="shared" si="36"/>
        <v>1</v>
      </c>
      <c r="J206" t="b">
        <f t="shared" si="37"/>
        <v>0</v>
      </c>
      <c r="K206" t="b">
        <f t="shared" si="38"/>
        <v>0</v>
      </c>
      <c r="L206" t="b">
        <f t="shared" si="45"/>
        <v>0</v>
      </c>
      <c r="M206" t="b">
        <f t="shared" si="39"/>
        <v>0</v>
      </c>
      <c r="N206" t="str">
        <f t="shared" si="40"/>
        <v>77</v>
      </c>
      <c r="O206" t="str">
        <f t="shared" si="41"/>
        <v>48</v>
      </c>
      <c r="P206" t="str">
        <f>IF(D206="US","62",IF(D206="China","66",IF(D206 = "India","56",IF(D206 = "Mexico", "69","NA"))))</f>
        <v>56</v>
      </c>
      <c r="Q206" t="str">
        <f t="shared" si="42"/>
        <v>40</v>
      </c>
      <c r="R206" t="str">
        <f t="shared" si="43"/>
        <v>51</v>
      </c>
      <c r="S206" t="str">
        <f t="shared" si="44"/>
        <v>26</v>
      </c>
    </row>
    <row r="207" spans="1:19" x14ac:dyDescent="0.2">
      <c r="A207">
        <v>206</v>
      </c>
      <c r="B207" t="s">
        <v>11</v>
      </c>
      <c r="C207" t="s">
        <v>14</v>
      </c>
      <c r="D207" t="s">
        <v>3</v>
      </c>
      <c r="E207" t="s">
        <v>24</v>
      </c>
      <c r="F207" t="s">
        <v>33</v>
      </c>
      <c r="G207">
        <v>4</v>
      </c>
      <c r="H207" t="b">
        <f t="shared" si="35"/>
        <v>1</v>
      </c>
      <c r="I207" t="b">
        <f t="shared" si="36"/>
        <v>0</v>
      </c>
      <c r="J207" t="b">
        <f t="shared" si="37"/>
        <v>0</v>
      </c>
      <c r="K207" t="b">
        <f t="shared" si="38"/>
        <v>0</v>
      </c>
      <c r="L207" t="b">
        <f t="shared" si="45"/>
        <v>0</v>
      </c>
      <c r="M207" t="b">
        <f t="shared" si="39"/>
        <v>0</v>
      </c>
      <c r="N207" t="str">
        <f t="shared" si="40"/>
        <v>80</v>
      </c>
      <c r="O207" t="str">
        <f t="shared" si="41"/>
        <v>20</v>
      </c>
      <c r="P207" t="str">
        <f>IF(D207="US","62",IF(D207="China","66",IF(D207 = "India","56",IF(D207 = "Mexico", "69","NA"))))</f>
        <v>66</v>
      </c>
      <c r="Q207" t="str">
        <f t="shared" si="42"/>
        <v>30</v>
      </c>
      <c r="R207" t="str">
        <f t="shared" si="43"/>
        <v>87</v>
      </c>
      <c r="S207" t="str">
        <f t="shared" si="44"/>
        <v>24</v>
      </c>
    </row>
    <row r="208" spans="1:19" x14ac:dyDescent="0.2">
      <c r="A208">
        <v>207</v>
      </c>
      <c r="B208" t="s">
        <v>9</v>
      </c>
      <c r="C208" t="s">
        <v>12</v>
      </c>
      <c r="D208" t="s">
        <v>4</v>
      </c>
      <c r="E208" t="s">
        <v>23</v>
      </c>
      <c r="F208" t="s">
        <v>33</v>
      </c>
      <c r="G208">
        <v>1</v>
      </c>
      <c r="H208" t="b">
        <f t="shared" si="35"/>
        <v>0</v>
      </c>
      <c r="I208" t="b">
        <f t="shared" si="36"/>
        <v>1</v>
      </c>
      <c r="J208" t="b">
        <f t="shared" si="37"/>
        <v>0</v>
      </c>
      <c r="K208" t="b">
        <f t="shared" si="38"/>
        <v>0</v>
      </c>
      <c r="L208" t="b">
        <f t="shared" si="45"/>
        <v>0</v>
      </c>
      <c r="M208" t="b">
        <f t="shared" si="39"/>
        <v>0</v>
      </c>
      <c r="N208" t="str">
        <f t="shared" si="40"/>
        <v>40</v>
      </c>
      <c r="O208" t="str">
        <f t="shared" si="41"/>
        <v>91</v>
      </c>
      <c r="P208" t="str">
        <f>IF(D208="US","62",IF(D208="China","66",IF(D208 = "India","56",IF(D208 = "Mexico", "69","NA"))))</f>
        <v>62</v>
      </c>
      <c r="Q208" t="str">
        <f t="shared" si="42"/>
        <v>46</v>
      </c>
      <c r="R208" t="str">
        <f t="shared" si="43"/>
        <v>26</v>
      </c>
      <c r="S208" t="str">
        <f t="shared" si="44"/>
        <v>68</v>
      </c>
    </row>
    <row r="209" spans="1:19" x14ac:dyDescent="0.2">
      <c r="A209">
        <v>208</v>
      </c>
      <c r="B209" t="s">
        <v>11</v>
      </c>
      <c r="C209" t="s">
        <v>12</v>
      </c>
      <c r="D209" t="s">
        <v>7</v>
      </c>
      <c r="E209" t="s">
        <v>24</v>
      </c>
      <c r="F209" t="s">
        <v>35</v>
      </c>
      <c r="G209">
        <v>4</v>
      </c>
      <c r="H209" t="b">
        <f t="shared" si="35"/>
        <v>0</v>
      </c>
      <c r="I209" t="b">
        <f t="shared" si="36"/>
        <v>0</v>
      </c>
      <c r="J209" t="b">
        <f t="shared" si="37"/>
        <v>0</v>
      </c>
      <c r="K209" t="b">
        <f t="shared" si="38"/>
        <v>0</v>
      </c>
      <c r="L209" t="b">
        <f>AND(F209= "Richardson", G209 &gt;= 3)</f>
        <v>1</v>
      </c>
      <c r="M209" t="b">
        <f t="shared" si="39"/>
        <v>0</v>
      </c>
      <c r="N209" t="str">
        <f t="shared" si="40"/>
        <v>81</v>
      </c>
      <c r="O209" t="str">
        <f t="shared" si="41"/>
        <v>30</v>
      </c>
      <c r="P209" t="str">
        <f>IF(D209="US","62",IF(D209="China","66",IF(D209 = "India","56",IF(D209 = "Mexico", "69","NA"))))</f>
        <v>69</v>
      </c>
      <c r="Q209" t="str">
        <f t="shared" si="42"/>
        <v>82</v>
      </c>
      <c r="R209" t="str">
        <f t="shared" si="43"/>
        <v>24</v>
      </c>
      <c r="S209" t="str">
        <f t="shared" si="44"/>
        <v>97</v>
      </c>
    </row>
    <row r="210" spans="1:19" x14ac:dyDescent="0.2">
      <c r="A210">
        <v>209</v>
      </c>
      <c r="B210" t="s">
        <v>9</v>
      </c>
      <c r="C210" t="s">
        <v>15</v>
      </c>
      <c r="D210" t="s">
        <v>6</v>
      </c>
      <c r="E210" t="s">
        <v>23</v>
      </c>
      <c r="F210" t="s">
        <v>34</v>
      </c>
      <c r="G210">
        <v>1</v>
      </c>
      <c r="H210" t="b">
        <f t="shared" si="35"/>
        <v>0</v>
      </c>
      <c r="I210" t="b">
        <f t="shared" si="36"/>
        <v>0</v>
      </c>
      <c r="J210" t="b">
        <f t="shared" si="37"/>
        <v>0</v>
      </c>
      <c r="K210" t="b">
        <f t="shared" si="38"/>
        <v>1</v>
      </c>
      <c r="L210" t="b">
        <f t="shared" ref="L210:L239" si="46">AND(F210= "Richardson", G210 &gt;= 3)</f>
        <v>0</v>
      </c>
      <c r="M210" t="b">
        <f t="shared" si="39"/>
        <v>0</v>
      </c>
      <c r="N210" t="str">
        <f t="shared" si="40"/>
        <v>77</v>
      </c>
      <c r="O210" t="str">
        <f t="shared" si="41"/>
        <v>48</v>
      </c>
      <c r="P210" t="str">
        <f>IF(D210="US","62",IF(D210="China","66",IF(D210 = "India","56",IF(D210 = "Mexico", "69","NA"))))</f>
        <v>56</v>
      </c>
      <c r="Q210" t="str">
        <f t="shared" si="42"/>
        <v>40</v>
      </c>
      <c r="R210" t="str">
        <f t="shared" si="43"/>
        <v>51</v>
      </c>
      <c r="S210" t="str">
        <f t="shared" si="44"/>
        <v>26</v>
      </c>
    </row>
    <row r="211" spans="1:19" x14ac:dyDescent="0.2">
      <c r="A211">
        <v>210</v>
      </c>
      <c r="B211" t="s">
        <v>11</v>
      </c>
      <c r="C211" t="s">
        <v>12</v>
      </c>
      <c r="D211" t="s">
        <v>4</v>
      </c>
      <c r="E211" t="s">
        <v>24</v>
      </c>
      <c r="F211" t="s">
        <v>33</v>
      </c>
      <c r="G211">
        <v>2</v>
      </c>
      <c r="H211" t="b">
        <f t="shared" si="35"/>
        <v>0</v>
      </c>
      <c r="I211" t="b">
        <f t="shared" si="36"/>
        <v>1</v>
      </c>
      <c r="J211" t="b">
        <f t="shared" si="37"/>
        <v>0</v>
      </c>
      <c r="K211" t="b">
        <f t="shared" si="38"/>
        <v>0</v>
      </c>
      <c r="L211" t="b">
        <f t="shared" si="46"/>
        <v>0</v>
      </c>
      <c r="M211" t="b">
        <f t="shared" si="39"/>
        <v>0</v>
      </c>
      <c r="N211" t="str">
        <f t="shared" si="40"/>
        <v>40</v>
      </c>
      <c r="O211" t="str">
        <f t="shared" si="41"/>
        <v>91</v>
      </c>
      <c r="P211" t="str">
        <f>IF(D211="US","62",IF(D211="China","66",IF(D211 = "India","56",IF(D211 = "Mexico", "69","NA"))))</f>
        <v>62</v>
      </c>
      <c r="Q211" t="str">
        <f t="shared" si="42"/>
        <v>46</v>
      </c>
      <c r="R211" t="str">
        <f t="shared" si="43"/>
        <v>26</v>
      </c>
      <c r="S211" t="str">
        <f t="shared" si="44"/>
        <v>68</v>
      </c>
    </row>
    <row r="212" spans="1:19" x14ac:dyDescent="0.2">
      <c r="A212">
        <v>211</v>
      </c>
      <c r="B212" t="s">
        <v>8</v>
      </c>
      <c r="C212" t="s">
        <v>12</v>
      </c>
      <c r="D212" t="s">
        <v>5</v>
      </c>
      <c r="E212" t="s">
        <v>24</v>
      </c>
      <c r="F212" t="s">
        <v>33</v>
      </c>
      <c r="G212">
        <v>2</v>
      </c>
      <c r="H212" t="b">
        <f t="shared" si="35"/>
        <v>0</v>
      </c>
      <c r="I212" t="b">
        <f t="shared" si="36"/>
        <v>1</v>
      </c>
      <c r="J212" t="b">
        <f t="shared" si="37"/>
        <v>0</v>
      </c>
      <c r="K212" t="b">
        <f t="shared" si="38"/>
        <v>0</v>
      </c>
      <c r="L212" t="b">
        <f t="shared" si="46"/>
        <v>0</v>
      </c>
      <c r="M212" t="b">
        <f t="shared" si="39"/>
        <v>0</v>
      </c>
      <c r="N212" t="str">
        <f t="shared" si="40"/>
        <v>NA</v>
      </c>
      <c r="O212" t="str">
        <f t="shared" si="41"/>
        <v>NA</v>
      </c>
      <c r="P212" t="str">
        <f>IF(D212="US","62",IF(D212="China","66",IF(D212 = "India","56",IF(D212 = "Mexico", "69","NA"))))</f>
        <v>NA</v>
      </c>
      <c r="Q212" t="str">
        <f t="shared" si="42"/>
        <v>NA</v>
      </c>
      <c r="R212" t="str">
        <f t="shared" si="43"/>
        <v>NA</v>
      </c>
      <c r="S212" t="str">
        <f t="shared" si="44"/>
        <v>NA</v>
      </c>
    </row>
    <row r="213" spans="1:19" x14ac:dyDescent="0.2">
      <c r="A213">
        <v>212</v>
      </c>
      <c r="B213" t="s">
        <v>11</v>
      </c>
      <c r="C213" t="s">
        <v>14</v>
      </c>
      <c r="D213" t="s">
        <v>3</v>
      </c>
      <c r="E213" t="s">
        <v>23</v>
      </c>
      <c r="F213" t="s">
        <v>33</v>
      </c>
      <c r="G213">
        <v>2</v>
      </c>
      <c r="H213" t="b">
        <f t="shared" si="35"/>
        <v>0</v>
      </c>
      <c r="I213" t="b">
        <f t="shared" si="36"/>
        <v>1</v>
      </c>
      <c r="J213" t="b">
        <f t="shared" si="37"/>
        <v>0</v>
      </c>
      <c r="K213" t="b">
        <f t="shared" si="38"/>
        <v>0</v>
      </c>
      <c r="L213" t="b">
        <f t="shared" si="46"/>
        <v>0</v>
      </c>
      <c r="M213" t="b">
        <f t="shared" si="39"/>
        <v>0</v>
      </c>
      <c r="N213" t="str">
        <f t="shared" si="40"/>
        <v>80</v>
      </c>
      <c r="O213" t="str">
        <f t="shared" si="41"/>
        <v>20</v>
      </c>
      <c r="P213" t="str">
        <f>IF(D213="US","62",IF(D213="China","66",IF(D213 = "India","56",IF(D213 = "Mexico", "69","NA"))))</f>
        <v>66</v>
      </c>
      <c r="Q213" t="str">
        <f t="shared" si="42"/>
        <v>30</v>
      </c>
      <c r="R213" t="str">
        <f t="shared" si="43"/>
        <v>87</v>
      </c>
      <c r="S213" t="str">
        <f t="shared" si="44"/>
        <v>24</v>
      </c>
    </row>
    <row r="214" spans="1:19" x14ac:dyDescent="0.2">
      <c r="A214">
        <v>213</v>
      </c>
      <c r="B214" t="s">
        <v>9</v>
      </c>
      <c r="C214" t="s">
        <v>15</v>
      </c>
      <c r="D214" t="s">
        <v>3</v>
      </c>
      <c r="E214" t="s">
        <v>24</v>
      </c>
      <c r="F214" t="s">
        <v>33</v>
      </c>
      <c r="G214">
        <v>5</v>
      </c>
      <c r="H214" t="b">
        <f t="shared" si="35"/>
        <v>1</v>
      </c>
      <c r="I214" t="b">
        <f t="shared" si="36"/>
        <v>0</v>
      </c>
      <c r="J214" t="b">
        <f t="shared" si="37"/>
        <v>0</v>
      </c>
      <c r="K214" t="b">
        <f t="shared" si="38"/>
        <v>0</v>
      </c>
      <c r="L214" t="b">
        <f t="shared" si="46"/>
        <v>0</v>
      </c>
      <c r="M214" t="b">
        <f t="shared" si="39"/>
        <v>0</v>
      </c>
      <c r="N214" t="str">
        <f t="shared" si="40"/>
        <v>80</v>
      </c>
      <c r="O214" t="str">
        <f t="shared" si="41"/>
        <v>20</v>
      </c>
      <c r="P214" t="str">
        <f>IF(D214="US","62",IF(D214="China","66",IF(D214 = "India","56",IF(D214 = "Mexico", "69","NA"))))</f>
        <v>66</v>
      </c>
      <c r="Q214" t="str">
        <f t="shared" si="42"/>
        <v>30</v>
      </c>
      <c r="R214" t="str">
        <f t="shared" si="43"/>
        <v>87</v>
      </c>
      <c r="S214" t="str">
        <f t="shared" si="44"/>
        <v>24</v>
      </c>
    </row>
    <row r="215" spans="1:19" x14ac:dyDescent="0.2">
      <c r="A215">
        <v>214</v>
      </c>
      <c r="B215" t="s">
        <v>9</v>
      </c>
      <c r="C215" t="s">
        <v>13</v>
      </c>
      <c r="D215" t="s">
        <v>7</v>
      </c>
      <c r="E215" t="s">
        <v>23</v>
      </c>
      <c r="F215" t="s">
        <v>33</v>
      </c>
      <c r="G215">
        <v>4</v>
      </c>
      <c r="H215" t="b">
        <f t="shared" si="35"/>
        <v>1</v>
      </c>
      <c r="I215" t="b">
        <f t="shared" si="36"/>
        <v>0</v>
      </c>
      <c r="J215" t="b">
        <f t="shared" si="37"/>
        <v>0</v>
      </c>
      <c r="K215" t="b">
        <f t="shared" si="38"/>
        <v>0</v>
      </c>
      <c r="L215" t="b">
        <f t="shared" si="46"/>
        <v>0</v>
      </c>
      <c r="M215" t="b">
        <f t="shared" si="39"/>
        <v>0</v>
      </c>
      <c r="N215" t="str">
        <f t="shared" si="40"/>
        <v>81</v>
      </c>
      <c r="O215" t="str">
        <f t="shared" si="41"/>
        <v>30</v>
      </c>
      <c r="P215" t="str">
        <f>IF(D215="US","62",IF(D215="China","66",IF(D215 = "India","56",IF(D215 = "Mexico", "69","NA"))))</f>
        <v>69</v>
      </c>
      <c r="Q215" t="str">
        <f t="shared" si="42"/>
        <v>82</v>
      </c>
      <c r="R215" t="str">
        <f t="shared" si="43"/>
        <v>24</v>
      </c>
      <c r="S215" t="str">
        <f t="shared" si="44"/>
        <v>97</v>
      </c>
    </row>
    <row r="216" spans="1:19" x14ac:dyDescent="0.2">
      <c r="A216">
        <v>215</v>
      </c>
      <c r="B216" t="s">
        <v>8</v>
      </c>
      <c r="C216" t="s">
        <v>14</v>
      </c>
      <c r="D216" t="s">
        <v>7</v>
      </c>
      <c r="E216" t="s">
        <v>24</v>
      </c>
      <c r="F216" t="s">
        <v>34</v>
      </c>
      <c r="G216">
        <v>4</v>
      </c>
      <c r="H216" t="b">
        <f t="shared" si="35"/>
        <v>0</v>
      </c>
      <c r="I216" t="b">
        <f t="shared" si="36"/>
        <v>0</v>
      </c>
      <c r="J216" t="b">
        <f t="shared" si="37"/>
        <v>1</v>
      </c>
      <c r="K216" t="b">
        <f t="shared" si="38"/>
        <v>0</v>
      </c>
      <c r="L216" t="b">
        <f t="shared" si="46"/>
        <v>0</v>
      </c>
      <c r="M216" t="b">
        <f t="shared" si="39"/>
        <v>0</v>
      </c>
      <c r="N216" t="str">
        <f t="shared" si="40"/>
        <v>81</v>
      </c>
      <c r="O216" t="str">
        <f t="shared" si="41"/>
        <v>30</v>
      </c>
      <c r="P216" t="str">
        <f>IF(D216="US","62",IF(D216="China","66",IF(D216 = "India","56",IF(D216 = "Mexico", "69","NA"))))</f>
        <v>69</v>
      </c>
      <c r="Q216" t="str">
        <f t="shared" si="42"/>
        <v>82</v>
      </c>
      <c r="R216" t="str">
        <f t="shared" si="43"/>
        <v>24</v>
      </c>
      <c r="S216" t="str">
        <f t="shared" si="44"/>
        <v>97</v>
      </c>
    </row>
    <row r="217" spans="1:19" x14ac:dyDescent="0.2">
      <c r="A217">
        <v>216</v>
      </c>
      <c r="B217" t="s">
        <v>11</v>
      </c>
      <c r="C217" t="s">
        <v>13</v>
      </c>
      <c r="D217" t="s">
        <v>5</v>
      </c>
      <c r="E217" t="s">
        <v>24</v>
      </c>
      <c r="F217" t="s">
        <v>35</v>
      </c>
      <c r="G217">
        <v>2</v>
      </c>
      <c r="H217" t="b">
        <f t="shared" si="35"/>
        <v>0</v>
      </c>
      <c r="I217" t="b">
        <f t="shared" si="36"/>
        <v>0</v>
      </c>
      <c r="J217" t="b">
        <f t="shared" si="37"/>
        <v>0</v>
      </c>
      <c r="K217" t="b">
        <f t="shared" si="38"/>
        <v>0</v>
      </c>
      <c r="L217" t="b">
        <f t="shared" si="46"/>
        <v>0</v>
      </c>
      <c r="M217" t="b">
        <f t="shared" si="39"/>
        <v>1</v>
      </c>
      <c r="N217" t="str">
        <f t="shared" si="40"/>
        <v>NA</v>
      </c>
      <c r="O217" t="str">
        <f t="shared" si="41"/>
        <v>NA</v>
      </c>
      <c r="P217" t="str">
        <f>IF(D217="US","62",IF(D217="China","66",IF(D217 = "India","56",IF(D217 = "Mexico", "69","NA"))))</f>
        <v>NA</v>
      </c>
      <c r="Q217" t="str">
        <f t="shared" si="42"/>
        <v>NA</v>
      </c>
      <c r="R217" t="str">
        <f t="shared" si="43"/>
        <v>NA</v>
      </c>
      <c r="S217" t="str">
        <f t="shared" si="44"/>
        <v>NA</v>
      </c>
    </row>
    <row r="218" spans="1:19" x14ac:dyDescent="0.2">
      <c r="A218">
        <v>217</v>
      </c>
      <c r="B218" t="s">
        <v>8</v>
      </c>
      <c r="C218" t="s">
        <v>15</v>
      </c>
      <c r="D218" t="s">
        <v>4</v>
      </c>
      <c r="E218" t="s">
        <v>23</v>
      </c>
      <c r="F218" t="s">
        <v>35</v>
      </c>
      <c r="G218">
        <v>5</v>
      </c>
      <c r="H218" t="b">
        <f t="shared" si="35"/>
        <v>0</v>
      </c>
      <c r="I218" t="b">
        <f t="shared" si="36"/>
        <v>0</v>
      </c>
      <c r="J218" t="b">
        <f t="shared" si="37"/>
        <v>0</v>
      </c>
      <c r="K218" t="b">
        <f t="shared" si="38"/>
        <v>0</v>
      </c>
      <c r="L218" t="b">
        <f t="shared" si="46"/>
        <v>1</v>
      </c>
      <c r="M218" t="b">
        <f t="shared" si="39"/>
        <v>0</v>
      </c>
      <c r="N218" t="str">
        <f t="shared" si="40"/>
        <v>40</v>
      </c>
      <c r="O218" t="str">
        <f t="shared" si="41"/>
        <v>91</v>
      </c>
      <c r="P218" t="str">
        <f>IF(D218="US","62",IF(D218="China","66",IF(D218 = "India","56",IF(D218 = "Mexico", "69","NA"))))</f>
        <v>62</v>
      </c>
      <c r="Q218" t="str">
        <f t="shared" si="42"/>
        <v>46</v>
      </c>
      <c r="R218" t="str">
        <f t="shared" si="43"/>
        <v>26</v>
      </c>
      <c r="S218" t="str">
        <f t="shared" si="44"/>
        <v>68</v>
      </c>
    </row>
    <row r="219" spans="1:19" x14ac:dyDescent="0.2">
      <c r="A219">
        <v>218</v>
      </c>
      <c r="B219" t="s">
        <v>11</v>
      </c>
      <c r="C219" t="s">
        <v>15</v>
      </c>
      <c r="D219" t="s">
        <v>4</v>
      </c>
      <c r="E219" t="s">
        <v>23</v>
      </c>
      <c r="F219" t="s">
        <v>34</v>
      </c>
      <c r="G219">
        <v>5</v>
      </c>
      <c r="H219" t="b">
        <f t="shared" si="35"/>
        <v>0</v>
      </c>
      <c r="I219" t="b">
        <f t="shared" si="36"/>
        <v>0</v>
      </c>
      <c r="J219" t="b">
        <f t="shared" si="37"/>
        <v>1</v>
      </c>
      <c r="K219" t="b">
        <f t="shared" si="38"/>
        <v>0</v>
      </c>
      <c r="L219" t="b">
        <f t="shared" si="46"/>
        <v>0</v>
      </c>
      <c r="M219" t="b">
        <f t="shared" si="39"/>
        <v>0</v>
      </c>
      <c r="N219" t="str">
        <f t="shared" si="40"/>
        <v>40</v>
      </c>
      <c r="O219" t="str">
        <f t="shared" si="41"/>
        <v>91</v>
      </c>
      <c r="P219" t="str">
        <f>IF(D219="US","62",IF(D219="China","66",IF(D219 = "India","56",IF(D219 = "Mexico", "69","NA"))))</f>
        <v>62</v>
      </c>
      <c r="Q219" t="str">
        <f t="shared" si="42"/>
        <v>46</v>
      </c>
      <c r="R219" t="str">
        <f t="shared" si="43"/>
        <v>26</v>
      </c>
      <c r="S219" t="str">
        <f t="shared" si="44"/>
        <v>68</v>
      </c>
    </row>
    <row r="220" spans="1:19" x14ac:dyDescent="0.2">
      <c r="A220">
        <v>219</v>
      </c>
      <c r="B220" t="s">
        <v>10</v>
      </c>
      <c r="C220" t="s">
        <v>12</v>
      </c>
      <c r="D220" t="s">
        <v>4</v>
      </c>
      <c r="E220" t="s">
        <v>24</v>
      </c>
      <c r="F220" t="s">
        <v>34</v>
      </c>
      <c r="G220">
        <v>5</v>
      </c>
      <c r="H220" t="b">
        <f t="shared" si="35"/>
        <v>0</v>
      </c>
      <c r="I220" t="b">
        <f t="shared" si="36"/>
        <v>0</v>
      </c>
      <c r="J220" t="b">
        <f t="shared" si="37"/>
        <v>1</v>
      </c>
      <c r="K220" t="b">
        <f t="shared" si="38"/>
        <v>0</v>
      </c>
      <c r="L220" t="b">
        <f t="shared" si="46"/>
        <v>0</v>
      </c>
      <c r="M220" t="b">
        <f t="shared" si="39"/>
        <v>0</v>
      </c>
      <c r="N220" t="str">
        <f t="shared" si="40"/>
        <v>40</v>
      </c>
      <c r="O220" t="str">
        <f t="shared" si="41"/>
        <v>91</v>
      </c>
      <c r="P220" t="str">
        <f>IF(D220="US","62",IF(D220="China","66",IF(D220 = "India","56",IF(D220 = "Mexico", "69","NA"))))</f>
        <v>62</v>
      </c>
      <c r="Q220" t="str">
        <f t="shared" si="42"/>
        <v>46</v>
      </c>
      <c r="R220" t="str">
        <f t="shared" si="43"/>
        <v>26</v>
      </c>
      <c r="S220" t="str">
        <f t="shared" si="44"/>
        <v>68</v>
      </c>
    </row>
    <row r="221" spans="1:19" x14ac:dyDescent="0.2">
      <c r="A221">
        <v>220</v>
      </c>
      <c r="B221" t="s">
        <v>8</v>
      </c>
      <c r="C221" t="s">
        <v>14</v>
      </c>
      <c r="D221" t="s">
        <v>6</v>
      </c>
      <c r="E221" t="s">
        <v>24</v>
      </c>
      <c r="F221" t="s">
        <v>35</v>
      </c>
      <c r="G221">
        <v>2</v>
      </c>
      <c r="H221" t="b">
        <f t="shared" si="35"/>
        <v>0</v>
      </c>
      <c r="I221" t="b">
        <f t="shared" si="36"/>
        <v>0</v>
      </c>
      <c r="J221" t="b">
        <f t="shared" si="37"/>
        <v>0</v>
      </c>
      <c r="K221" t="b">
        <f t="shared" si="38"/>
        <v>0</v>
      </c>
      <c r="L221" t="b">
        <f t="shared" si="46"/>
        <v>0</v>
      </c>
      <c r="M221" t="b">
        <f t="shared" si="39"/>
        <v>1</v>
      </c>
      <c r="N221" t="str">
        <f t="shared" si="40"/>
        <v>77</v>
      </c>
      <c r="O221" t="str">
        <f t="shared" si="41"/>
        <v>48</v>
      </c>
      <c r="P221" t="str">
        <f>IF(D221="US","62",IF(D221="China","66",IF(D221 = "India","56",IF(D221 = "Mexico", "69","NA"))))</f>
        <v>56</v>
      </c>
      <c r="Q221" t="str">
        <f t="shared" si="42"/>
        <v>40</v>
      </c>
      <c r="R221" t="str">
        <f t="shared" si="43"/>
        <v>51</v>
      </c>
      <c r="S221" t="str">
        <f t="shared" si="44"/>
        <v>26</v>
      </c>
    </row>
    <row r="222" spans="1:19" x14ac:dyDescent="0.2">
      <c r="A222">
        <v>221</v>
      </c>
      <c r="B222" t="s">
        <v>10</v>
      </c>
      <c r="C222" t="s">
        <v>13</v>
      </c>
      <c r="D222" t="s">
        <v>4</v>
      </c>
      <c r="E222" t="s">
        <v>24</v>
      </c>
      <c r="F222" t="s">
        <v>35</v>
      </c>
      <c r="G222">
        <v>4</v>
      </c>
      <c r="H222" t="b">
        <f t="shared" si="35"/>
        <v>0</v>
      </c>
      <c r="I222" t="b">
        <f t="shared" si="36"/>
        <v>0</v>
      </c>
      <c r="J222" t="b">
        <f t="shared" si="37"/>
        <v>0</v>
      </c>
      <c r="K222" t="b">
        <f t="shared" si="38"/>
        <v>0</v>
      </c>
      <c r="L222" t="b">
        <f t="shared" si="46"/>
        <v>1</v>
      </c>
      <c r="M222" t="b">
        <f t="shared" si="39"/>
        <v>0</v>
      </c>
      <c r="N222" t="str">
        <f t="shared" si="40"/>
        <v>40</v>
      </c>
      <c r="O222" t="str">
        <f t="shared" si="41"/>
        <v>91</v>
      </c>
      <c r="P222" t="str">
        <f>IF(D222="US","62",IF(D222="China","66",IF(D222 = "India","56",IF(D222 = "Mexico", "69","NA"))))</f>
        <v>62</v>
      </c>
      <c r="Q222" t="str">
        <f t="shared" si="42"/>
        <v>46</v>
      </c>
      <c r="R222" t="str">
        <f t="shared" si="43"/>
        <v>26</v>
      </c>
      <c r="S222" t="str">
        <f t="shared" si="44"/>
        <v>68</v>
      </c>
    </row>
    <row r="223" spans="1:19" x14ac:dyDescent="0.2">
      <c r="A223">
        <v>222</v>
      </c>
      <c r="B223" t="s">
        <v>9</v>
      </c>
      <c r="C223" t="s">
        <v>12</v>
      </c>
      <c r="D223" t="s">
        <v>6</v>
      </c>
      <c r="E223" t="s">
        <v>23</v>
      </c>
      <c r="F223" t="s">
        <v>34</v>
      </c>
      <c r="G223">
        <v>4</v>
      </c>
      <c r="H223" t="b">
        <f t="shared" si="35"/>
        <v>0</v>
      </c>
      <c r="I223" t="b">
        <f t="shared" si="36"/>
        <v>0</v>
      </c>
      <c r="J223" t="b">
        <f t="shared" si="37"/>
        <v>1</v>
      </c>
      <c r="K223" t="b">
        <f t="shared" si="38"/>
        <v>0</v>
      </c>
      <c r="L223" t="b">
        <f t="shared" si="46"/>
        <v>0</v>
      </c>
      <c r="M223" t="b">
        <f t="shared" si="39"/>
        <v>0</v>
      </c>
      <c r="N223" t="str">
        <f t="shared" si="40"/>
        <v>77</v>
      </c>
      <c r="O223" t="str">
        <f t="shared" si="41"/>
        <v>48</v>
      </c>
      <c r="P223" t="str">
        <f>IF(D223="US","62",IF(D223="China","66",IF(D223 = "India","56",IF(D223 = "Mexico", "69","NA"))))</f>
        <v>56</v>
      </c>
      <c r="Q223" t="str">
        <f t="shared" si="42"/>
        <v>40</v>
      </c>
      <c r="R223" t="str">
        <f t="shared" si="43"/>
        <v>51</v>
      </c>
      <c r="S223" t="str">
        <f t="shared" si="44"/>
        <v>26</v>
      </c>
    </row>
    <row r="224" spans="1:19" x14ac:dyDescent="0.2">
      <c r="A224">
        <v>223</v>
      </c>
      <c r="B224" t="s">
        <v>11</v>
      </c>
      <c r="C224" t="s">
        <v>13</v>
      </c>
      <c r="D224" t="s">
        <v>3</v>
      </c>
      <c r="E224" t="s">
        <v>24</v>
      </c>
      <c r="F224" t="s">
        <v>33</v>
      </c>
      <c r="G224">
        <v>3</v>
      </c>
      <c r="H224" t="b">
        <f t="shared" si="35"/>
        <v>1</v>
      </c>
      <c r="I224" t="b">
        <f t="shared" si="36"/>
        <v>0</v>
      </c>
      <c r="J224" t="b">
        <f t="shared" si="37"/>
        <v>0</v>
      </c>
      <c r="K224" t="b">
        <f t="shared" si="38"/>
        <v>0</v>
      </c>
      <c r="L224" t="b">
        <f t="shared" si="46"/>
        <v>0</v>
      </c>
      <c r="M224" t="b">
        <f t="shared" si="39"/>
        <v>0</v>
      </c>
      <c r="N224" t="str">
        <f t="shared" si="40"/>
        <v>80</v>
      </c>
      <c r="O224" t="str">
        <f t="shared" si="41"/>
        <v>20</v>
      </c>
      <c r="P224" t="str">
        <f>IF(D224="US","62",IF(D224="China","66",IF(D224 = "India","56",IF(D224 = "Mexico", "69","NA"))))</f>
        <v>66</v>
      </c>
      <c r="Q224" t="str">
        <f t="shared" si="42"/>
        <v>30</v>
      </c>
      <c r="R224" t="str">
        <f t="shared" si="43"/>
        <v>87</v>
      </c>
      <c r="S224" t="str">
        <f t="shared" si="44"/>
        <v>24</v>
      </c>
    </row>
    <row r="225" spans="1:19" x14ac:dyDescent="0.2">
      <c r="A225">
        <v>224</v>
      </c>
      <c r="B225" t="s">
        <v>9</v>
      </c>
      <c r="C225" t="s">
        <v>15</v>
      </c>
      <c r="D225" t="s">
        <v>4</v>
      </c>
      <c r="E225" t="s">
        <v>24</v>
      </c>
      <c r="F225" t="s">
        <v>34</v>
      </c>
      <c r="G225">
        <v>3</v>
      </c>
      <c r="H225" t="b">
        <f t="shared" si="35"/>
        <v>0</v>
      </c>
      <c r="I225" t="b">
        <f t="shared" si="36"/>
        <v>0</v>
      </c>
      <c r="J225" t="b">
        <f t="shared" si="37"/>
        <v>1</v>
      </c>
      <c r="K225" t="b">
        <f t="shared" si="38"/>
        <v>0</v>
      </c>
      <c r="L225" t="b">
        <f t="shared" si="46"/>
        <v>0</v>
      </c>
      <c r="M225" t="b">
        <f t="shared" si="39"/>
        <v>0</v>
      </c>
      <c r="N225" t="str">
        <f t="shared" si="40"/>
        <v>40</v>
      </c>
      <c r="O225" t="str">
        <f t="shared" si="41"/>
        <v>91</v>
      </c>
      <c r="P225" t="str">
        <f>IF(D225="US","62",IF(D225="China","66",IF(D225 = "India","56",IF(D225 = "Mexico", "69","NA"))))</f>
        <v>62</v>
      </c>
      <c r="Q225" t="str">
        <f t="shared" si="42"/>
        <v>46</v>
      </c>
      <c r="R225" t="str">
        <f t="shared" si="43"/>
        <v>26</v>
      </c>
      <c r="S225" t="str">
        <f t="shared" si="44"/>
        <v>68</v>
      </c>
    </row>
    <row r="226" spans="1:19" x14ac:dyDescent="0.2">
      <c r="A226">
        <v>225</v>
      </c>
      <c r="B226" t="s">
        <v>11</v>
      </c>
      <c r="C226" t="s">
        <v>15</v>
      </c>
      <c r="D226" t="s">
        <v>7</v>
      </c>
      <c r="E226" t="s">
        <v>23</v>
      </c>
      <c r="F226" t="s">
        <v>35</v>
      </c>
      <c r="G226">
        <v>5</v>
      </c>
      <c r="H226" t="b">
        <f t="shared" si="35"/>
        <v>0</v>
      </c>
      <c r="I226" t="b">
        <f t="shared" si="36"/>
        <v>0</v>
      </c>
      <c r="J226" t="b">
        <f t="shared" si="37"/>
        <v>0</v>
      </c>
      <c r="K226" t="b">
        <f t="shared" si="38"/>
        <v>0</v>
      </c>
      <c r="L226" t="b">
        <f t="shared" si="46"/>
        <v>1</v>
      </c>
      <c r="M226" t="b">
        <f t="shared" si="39"/>
        <v>0</v>
      </c>
      <c r="N226" t="str">
        <f t="shared" si="40"/>
        <v>81</v>
      </c>
      <c r="O226" t="str">
        <f t="shared" si="41"/>
        <v>30</v>
      </c>
      <c r="P226" t="str">
        <f>IF(D226="US","62",IF(D226="China","66",IF(D226 = "India","56",IF(D226 = "Mexico", "69","NA"))))</f>
        <v>69</v>
      </c>
      <c r="Q226" t="str">
        <f t="shared" si="42"/>
        <v>82</v>
      </c>
      <c r="R226" t="str">
        <f t="shared" si="43"/>
        <v>24</v>
      </c>
      <c r="S226" t="str">
        <f t="shared" si="44"/>
        <v>97</v>
      </c>
    </row>
    <row r="227" spans="1:19" x14ac:dyDescent="0.2">
      <c r="A227">
        <v>226</v>
      </c>
      <c r="B227" t="s">
        <v>9</v>
      </c>
      <c r="C227" t="s">
        <v>12</v>
      </c>
      <c r="D227" t="s">
        <v>6</v>
      </c>
      <c r="E227" t="s">
        <v>24</v>
      </c>
      <c r="F227" t="s">
        <v>34</v>
      </c>
      <c r="G227">
        <v>5</v>
      </c>
      <c r="H227" t="b">
        <f t="shared" si="35"/>
        <v>0</v>
      </c>
      <c r="I227" t="b">
        <f t="shared" si="36"/>
        <v>0</v>
      </c>
      <c r="J227" t="b">
        <f t="shared" si="37"/>
        <v>1</v>
      </c>
      <c r="K227" t="b">
        <f t="shared" si="38"/>
        <v>0</v>
      </c>
      <c r="L227" t="b">
        <f t="shared" si="46"/>
        <v>0</v>
      </c>
      <c r="M227" t="b">
        <f t="shared" si="39"/>
        <v>0</v>
      </c>
      <c r="N227" t="str">
        <f t="shared" si="40"/>
        <v>77</v>
      </c>
      <c r="O227" t="str">
        <f t="shared" si="41"/>
        <v>48</v>
      </c>
      <c r="P227" t="str">
        <f>IF(D227="US","62",IF(D227="China","66",IF(D227 = "India","56",IF(D227 = "Mexico", "69","NA"))))</f>
        <v>56</v>
      </c>
      <c r="Q227" t="str">
        <f t="shared" si="42"/>
        <v>40</v>
      </c>
      <c r="R227" t="str">
        <f t="shared" si="43"/>
        <v>51</v>
      </c>
      <c r="S227" t="str">
        <f t="shared" si="44"/>
        <v>26</v>
      </c>
    </row>
    <row r="228" spans="1:19" x14ac:dyDescent="0.2">
      <c r="A228">
        <v>227</v>
      </c>
      <c r="B228" t="s">
        <v>9</v>
      </c>
      <c r="C228" t="s">
        <v>12</v>
      </c>
      <c r="D228" t="s">
        <v>4</v>
      </c>
      <c r="E228" t="s">
        <v>23</v>
      </c>
      <c r="F228" t="s">
        <v>35</v>
      </c>
      <c r="G228">
        <v>4</v>
      </c>
      <c r="H228" t="b">
        <f t="shared" si="35"/>
        <v>0</v>
      </c>
      <c r="I228" t="b">
        <f t="shared" si="36"/>
        <v>0</v>
      </c>
      <c r="J228" t="b">
        <f t="shared" si="37"/>
        <v>0</v>
      </c>
      <c r="K228" t="b">
        <f t="shared" si="38"/>
        <v>0</v>
      </c>
      <c r="L228" t="b">
        <f t="shared" si="46"/>
        <v>1</v>
      </c>
      <c r="M228" t="b">
        <f t="shared" si="39"/>
        <v>0</v>
      </c>
      <c r="N228" t="str">
        <f t="shared" si="40"/>
        <v>40</v>
      </c>
      <c r="O228" t="str">
        <f t="shared" si="41"/>
        <v>91</v>
      </c>
      <c r="P228" t="str">
        <f>IF(D228="US","62",IF(D228="China","66",IF(D228 = "India","56",IF(D228 = "Mexico", "69","NA"))))</f>
        <v>62</v>
      </c>
      <c r="Q228" t="str">
        <f t="shared" si="42"/>
        <v>46</v>
      </c>
      <c r="R228" t="str">
        <f t="shared" si="43"/>
        <v>26</v>
      </c>
      <c r="S228" t="str">
        <f t="shared" si="44"/>
        <v>68</v>
      </c>
    </row>
    <row r="229" spans="1:19" x14ac:dyDescent="0.2">
      <c r="A229">
        <v>228</v>
      </c>
      <c r="B229" t="s">
        <v>8</v>
      </c>
      <c r="C229" t="s">
        <v>14</v>
      </c>
      <c r="D229" t="s">
        <v>6</v>
      </c>
      <c r="E229" t="s">
        <v>24</v>
      </c>
      <c r="F229" t="s">
        <v>33</v>
      </c>
      <c r="G229">
        <v>2</v>
      </c>
      <c r="H229" t="b">
        <f t="shared" si="35"/>
        <v>0</v>
      </c>
      <c r="I229" t="b">
        <f t="shared" si="36"/>
        <v>1</v>
      </c>
      <c r="J229" t="b">
        <f t="shared" si="37"/>
        <v>0</v>
      </c>
      <c r="K229" t="b">
        <f t="shared" si="38"/>
        <v>0</v>
      </c>
      <c r="L229" t="b">
        <f t="shared" si="46"/>
        <v>0</v>
      </c>
      <c r="M229" t="b">
        <f t="shared" si="39"/>
        <v>0</v>
      </c>
      <c r="N229" t="str">
        <f t="shared" si="40"/>
        <v>77</v>
      </c>
      <c r="O229" t="str">
        <f t="shared" si="41"/>
        <v>48</v>
      </c>
      <c r="P229" t="str">
        <f>IF(D229="US","62",IF(D229="China","66",IF(D229 = "India","56",IF(D229 = "Mexico", "69","NA"))))</f>
        <v>56</v>
      </c>
      <c r="Q229" t="str">
        <f t="shared" si="42"/>
        <v>40</v>
      </c>
      <c r="R229" t="str">
        <f t="shared" si="43"/>
        <v>51</v>
      </c>
      <c r="S229" t="str">
        <f t="shared" si="44"/>
        <v>26</v>
      </c>
    </row>
    <row r="230" spans="1:19" x14ac:dyDescent="0.2">
      <c r="A230">
        <v>229</v>
      </c>
      <c r="B230" t="s">
        <v>11</v>
      </c>
      <c r="C230" t="s">
        <v>12</v>
      </c>
      <c r="D230" t="s">
        <v>5</v>
      </c>
      <c r="E230" t="s">
        <v>24</v>
      </c>
      <c r="F230" t="s">
        <v>35</v>
      </c>
      <c r="G230">
        <v>2</v>
      </c>
      <c r="H230" t="b">
        <f t="shared" si="35"/>
        <v>0</v>
      </c>
      <c r="I230" t="b">
        <f t="shared" si="36"/>
        <v>0</v>
      </c>
      <c r="J230" t="b">
        <f t="shared" si="37"/>
        <v>0</v>
      </c>
      <c r="K230" t="b">
        <f t="shared" si="38"/>
        <v>0</v>
      </c>
      <c r="L230" t="b">
        <f t="shared" si="46"/>
        <v>0</v>
      </c>
      <c r="M230" t="b">
        <f t="shared" si="39"/>
        <v>1</v>
      </c>
      <c r="N230" t="str">
        <f t="shared" si="40"/>
        <v>NA</v>
      </c>
      <c r="O230" t="str">
        <f t="shared" si="41"/>
        <v>NA</v>
      </c>
      <c r="P230" t="str">
        <f>IF(D230="US","62",IF(D230="China","66",IF(D230 = "India","56",IF(D230 = "Mexico", "69","NA"))))</f>
        <v>NA</v>
      </c>
      <c r="Q230" t="str">
        <f t="shared" si="42"/>
        <v>NA</v>
      </c>
      <c r="R230" t="str">
        <f t="shared" si="43"/>
        <v>NA</v>
      </c>
      <c r="S230" t="str">
        <f t="shared" si="44"/>
        <v>NA</v>
      </c>
    </row>
    <row r="231" spans="1:19" x14ac:dyDescent="0.2">
      <c r="A231">
        <v>230</v>
      </c>
      <c r="B231" t="s">
        <v>11</v>
      </c>
      <c r="C231" t="s">
        <v>14</v>
      </c>
      <c r="D231" t="s">
        <v>6</v>
      </c>
      <c r="E231" t="s">
        <v>24</v>
      </c>
      <c r="F231" t="s">
        <v>35</v>
      </c>
      <c r="G231">
        <v>4</v>
      </c>
      <c r="H231" t="b">
        <f t="shared" si="35"/>
        <v>0</v>
      </c>
      <c r="I231" t="b">
        <f t="shared" si="36"/>
        <v>0</v>
      </c>
      <c r="J231" t="b">
        <f t="shared" si="37"/>
        <v>0</v>
      </c>
      <c r="K231" t="b">
        <f t="shared" si="38"/>
        <v>0</v>
      </c>
      <c r="L231" t="b">
        <f t="shared" si="46"/>
        <v>1</v>
      </c>
      <c r="M231" t="b">
        <f t="shared" si="39"/>
        <v>0</v>
      </c>
      <c r="N231" t="str">
        <f t="shared" si="40"/>
        <v>77</v>
      </c>
      <c r="O231" t="str">
        <f t="shared" si="41"/>
        <v>48</v>
      </c>
      <c r="P231" t="str">
        <f>IF(D231="US","62",IF(D231="China","66",IF(D231 = "India","56",IF(D231 = "Mexico", "69","NA"))))</f>
        <v>56</v>
      </c>
      <c r="Q231" t="str">
        <f t="shared" si="42"/>
        <v>40</v>
      </c>
      <c r="R231" t="str">
        <f t="shared" si="43"/>
        <v>51</v>
      </c>
      <c r="S231" t="str">
        <f t="shared" si="44"/>
        <v>26</v>
      </c>
    </row>
    <row r="232" spans="1:19" x14ac:dyDescent="0.2">
      <c r="A232">
        <v>231</v>
      </c>
      <c r="B232" t="s">
        <v>11</v>
      </c>
      <c r="C232" t="s">
        <v>12</v>
      </c>
      <c r="D232" t="s">
        <v>3</v>
      </c>
      <c r="E232" t="s">
        <v>24</v>
      </c>
      <c r="F232" t="s">
        <v>33</v>
      </c>
      <c r="G232">
        <v>1</v>
      </c>
      <c r="H232" t="b">
        <f t="shared" si="35"/>
        <v>0</v>
      </c>
      <c r="I232" t="b">
        <f t="shared" si="36"/>
        <v>1</v>
      </c>
      <c r="J232" t="b">
        <f t="shared" si="37"/>
        <v>0</v>
      </c>
      <c r="K232" t="b">
        <f t="shared" si="38"/>
        <v>0</v>
      </c>
      <c r="L232" t="b">
        <f t="shared" si="46"/>
        <v>0</v>
      </c>
      <c r="M232" t="b">
        <f t="shared" si="39"/>
        <v>0</v>
      </c>
      <c r="N232" t="str">
        <f t="shared" si="40"/>
        <v>80</v>
      </c>
      <c r="O232" t="str">
        <f t="shared" si="41"/>
        <v>20</v>
      </c>
      <c r="P232" t="str">
        <f>IF(D232="US","62",IF(D232="China","66",IF(D232 = "India","56",IF(D232 = "Mexico", "69","NA"))))</f>
        <v>66</v>
      </c>
      <c r="Q232" t="str">
        <f t="shared" si="42"/>
        <v>30</v>
      </c>
      <c r="R232" t="str">
        <f t="shared" si="43"/>
        <v>87</v>
      </c>
      <c r="S232" t="str">
        <f t="shared" si="44"/>
        <v>24</v>
      </c>
    </row>
    <row r="233" spans="1:19" x14ac:dyDescent="0.2">
      <c r="A233">
        <v>232</v>
      </c>
      <c r="B233" t="s">
        <v>11</v>
      </c>
      <c r="C233" t="s">
        <v>13</v>
      </c>
      <c r="D233" t="s">
        <v>6</v>
      </c>
      <c r="E233" t="s">
        <v>23</v>
      </c>
      <c r="F233" t="s">
        <v>34</v>
      </c>
      <c r="G233">
        <v>1</v>
      </c>
      <c r="H233" t="b">
        <f t="shared" si="35"/>
        <v>0</v>
      </c>
      <c r="I233" t="b">
        <f t="shared" si="36"/>
        <v>0</v>
      </c>
      <c r="J233" t="b">
        <f t="shared" si="37"/>
        <v>0</v>
      </c>
      <c r="K233" t="b">
        <f t="shared" si="38"/>
        <v>1</v>
      </c>
      <c r="L233" t="b">
        <f t="shared" si="46"/>
        <v>0</v>
      </c>
      <c r="M233" t="b">
        <f t="shared" si="39"/>
        <v>0</v>
      </c>
      <c r="N233" t="str">
        <f t="shared" si="40"/>
        <v>77</v>
      </c>
      <c r="O233" t="str">
        <f t="shared" si="41"/>
        <v>48</v>
      </c>
      <c r="P233" t="str">
        <f>IF(D233="US","62",IF(D233="China","66",IF(D233 = "India","56",IF(D233 = "Mexico", "69","NA"))))</f>
        <v>56</v>
      </c>
      <c r="Q233" t="str">
        <f t="shared" si="42"/>
        <v>40</v>
      </c>
      <c r="R233" t="str">
        <f t="shared" si="43"/>
        <v>51</v>
      </c>
      <c r="S233" t="str">
        <f t="shared" si="44"/>
        <v>26</v>
      </c>
    </row>
    <row r="234" spans="1:19" x14ac:dyDescent="0.2">
      <c r="A234">
        <v>233</v>
      </c>
      <c r="B234" t="s">
        <v>11</v>
      </c>
      <c r="C234" t="s">
        <v>14</v>
      </c>
      <c r="D234" t="s">
        <v>4</v>
      </c>
      <c r="E234" t="s">
        <v>24</v>
      </c>
      <c r="F234" t="s">
        <v>33</v>
      </c>
      <c r="G234">
        <v>1</v>
      </c>
      <c r="H234" t="b">
        <f t="shared" si="35"/>
        <v>0</v>
      </c>
      <c r="I234" t="b">
        <f t="shared" si="36"/>
        <v>1</v>
      </c>
      <c r="J234" t="b">
        <f t="shared" si="37"/>
        <v>0</v>
      </c>
      <c r="K234" t="b">
        <f t="shared" si="38"/>
        <v>0</v>
      </c>
      <c r="L234" t="b">
        <f t="shared" si="46"/>
        <v>0</v>
      </c>
      <c r="M234" t="b">
        <f t="shared" si="39"/>
        <v>0</v>
      </c>
      <c r="N234" t="str">
        <f t="shared" si="40"/>
        <v>40</v>
      </c>
      <c r="O234" t="str">
        <f t="shared" si="41"/>
        <v>91</v>
      </c>
      <c r="P234" t="str">
        <f>IF(D234="US","62",IF(D234="China","66",IF(D234 = "India","56",IF(D234 = "Mexico", "69","NA"))))</f>
        <v>62</v>
      </c>
      <c r="Q234" t="str">
        <f t="shared" si="42"/>
        <v>46</v>
      </c>
      <c r="R234" t="str">
        <f t="shared" si="43"/>
        <v>26</v>
      </c>
      <c r="S234" t="str">
        <f t="shared" si="44"/>
        <v>68</v>
      </c>
    </row>
    <row r="235" spans="1:19" x14ac:dyDescent="0.2">
      <c r="A235">
        <v>234</v>
      </c>
      <c r="B235" t="s">
        <v>8</v>
      </c>
      <c r="C235" t="s">
        <v>12</v>
      </c>
      <c r="D235" t="s">
        <v>5</v>
      </c>
      <c r="E235" t="s">
        <v>23</v>
      </c>
      <c r="F235" t="s">
        <v>35</v>
      </c>
      <c r="G235">
        <v>2</v>
      </c>
      <c r="H235" t="b">
        <f t="shared" si="35"/>
        <v>0</v>
      </c>
      <c r="I235" t="b">
        <f t="shared" si="36"/>
        <v>0</v>
      </c>
      <c r="J235" t="b">
        <f t="shared" si="37"/>
        <v>0</v>
      </c>
      <c r="K235" t="b">
        <f t="shared" si="38"/>
        <v>0</v>
      </c>
      <c r="L235" t="b">
        <f t="shared" si="46"/>
        <v>0</v>
      </c>
      <c r="M235" t="b">
        <f t="shared" si="39"/>
        <v>1</v>
      </c>
      <c r="N235" t="str">
        <f t="shared" si="40"/>
        <v>NA</v>
      </c>
      <c r="O235" t="str">
        <f t="shared" si="41"/>
        <v>NA</v>
      </c>
      <c r="P235" t="str">
        <f>IF(D235="US","62",IF(D235="China","66",IF(D235 = "India","56",IF(D235 = "Mexico", "69","NA"))))</f>
        <v>NA</v>
      </c>
      <c r="Q235" t="str">
        <f t="shared" si="42"/>
        <v>NA</v>
      </c>
      <c r="R235" t="str">
        <f t="shared" si="43"/>
        <v>NA</v>
      </c>
      <c r="S235" t="str">
        <f t="shared" si="44"/>
        <v>NA</v>
      </c>
    </row>
    <row r="236" spans="1:19" x14ac:dyDescent="0.2">
      <c r="A236">
        <v>235</v>
      </c>
      <c r="B236" t="s">
        <v>11</v>
      </c>
      <c r="C236" t="s">
        <v>15</v>
      </c>
      <c r="D236" t="s">
        <v>4</v>
      </c>
      <c r="E236" t="s">
        <v>24</v>
      </c>
      <c r="F236" t="s">
        <v>33</v>
      </c>
      <c r="G236">
        <v>1</v>
      </c>
      <c r="H236" t="b">
        <f t="shared" si="35"/>
        <v>0</v>
      </c>
      <c r="I236" t="b">
        <f t="shared" si="36"/>
        <v>1</v>
      </c>
      <c r="J236" t="b">
        <f t="shared" si="37"/>
        <v>0</v>
      </c>
      <c r="K236" t="b">
        <f t="shared" si="38"/>
        <v>0</v>
      </c>
      <c r="L236" t="b">
        <f>AND(F236= "Richardson", G236 &gt;= 3)</f>
        <v>0</v>
      </c>
      <c r="M236" t="b">
        <f t="shared" si="39"/>
        <v>0</v>
      </c>
      <c r="N236" t="str">
        <f t="shared" si="40"/>
        <v>40</v>
      </c>
      <c r="O236" t="str">
        <f t="shared" si="41"/>
        <v>91</v>
      </c>
      <c r="P236" t="str">
        <f>IF(D236="US","62",IF(D236="China","66",IF(D236 = "India","56",IF(D236 = "Mexico", "69","NA"))))</f>
        <v>62</v>
      </c>
      <c r="Q236" t="str">
        <f t="shared" si="42"/>
        <v>46</v>
      </c>
      <c r="R236" t="str">
        <f t="shared" si="43"/>
        <v>26</v>
      </c>
      <c r="S236" t="str">
        <f t="shared" si="44"/>
        <v>68</v>
      </c>
    </row>
    <row r="237" spans="1:19" x14ac:dyDescent="0.2">
      <c r="A237">
        <v>236</v>
      </c>
      <c r="B237" t="s">
        <v>9</v>
      </c>
      <c r="C237" t="s">
        <v>15</v>
      </c>
      <c r="D237" t="s">
        <v>7</v>
      </c>
      <c r="E237" t="s">
        <v>23</v>
      </c>
      <c r="F237" t="s">
        <v>33</v>
      </c>
      <c r="G237">
        <v>3</v>
      </c>
      <c r="H237" t="b">
        <f t="shared" si="35"/>
        <v>1</v>
      </c>
      <c r="I237" t="b">
        <f t="shared" si="36"/>
        <v>0</v>
      </c>
      <c r="J237" t="b">
        <f t="shared" si="37"/>
        <v>0</v>
      </c>
      <c r="K237" t="b">
        <f t="shared" si="38"/>
        <v>0</v>
      </c>
      <c r="L237" t="b">
        <f t="shared" si="46"/>
        <v>0</v>
      </c>
      <c r="M237" t="b">
        <f t="shared" si="39"/>
        <v>0</v>
      </c>
      <c r="N237" t="str">
        <f t="shared" si="40"/>
        <v>81</v>
      </c>
      <c r="O237" t="str">
        <f t="shared" si="41"/>
        <v>30</v>
      </c>
      <c r="P237" t="str">
        <f>IF(D237="US","62",IF(D237="China","66",IF(D237 = "India","56",IF(D237 = "Mexico", "69","NA"))))</f>
        <v>69</v>
      </c>
      <c r="Q237" t="str">
        <f t="shared" si="42"/>
        <v>82</v>
      </c>
      <c r="R237" t="str">
        <f t="shared" si="43"/>
        <v>24</v>
      </c>
      <c r="S237" t="str">
        <f t="shared" si="44"/>
        <v>97</v>
      </c>
    </row>
    <row r="238" spans="1:19" x14ac:dyDescent="0.2">
      <c r="A238">
        <v>237</v>
      </c>
      <c r="B238" t="s">
        <v>9</v>
      </c>
      <c r="C238" t="s">
        <v>13</v>
      </c>
      <c r="D238" t="s">
        <v>7</v>
      </c>
      <c r="E238" t="s">
        <v>24</v>
      </c>
      <c r="F238" t="s">
        <v>35</v>
      </c>
      <c r="G238">
        <v>2</v>
      </c>
      <c r="H238" t="b">
        <f t="shared" si="35"/>
        <v>0</v>
      </c>
      <c r="I238" t="b">
        <f t="shared" si="36"/>
        <v>0</v>
      </c>
      <c r="J238" t="b">
        <f t="shared" si="37"/>
        <v>0</v>
      </c>
      <c r="K238" t="b">
        <f t="shared" si="38"/>
        <v>0</v>
      </c>
      <c r="L238" t="b">
        <f t="shared" si="46"/>
        <v>0</v>
      </c>
      <c r="M238" t="b">
        <f t="shared" si="39"/>
        <v>1</v>
      </c>
      <c r="N238" t="str">
        <f t="shared" si="40"/>
        <v>81</v>
      </c>
      <c r="O238" t="str">
        <f t="shared" si="41"/>
        <v>30</v>
      </c>
      <c r="P238" t="str">
        <f>IF(D238="US","62",IF(D238="China","66",IF(D238 = "India","56",IF(D238 = "Mexico", "69","NA"))))</f>
        <v>69</v>
      </c>
      <c r="Q238" t="str">
        <f t="shared" si="42"/>
        <v>82</v>
      </c>
      <c r="R238" t="str">
        <f t="shared" si="43"/>
        <v>24</v>
      </c>
      <c r="S238" t="str">
        <f t="shared" si="44"/>
        <v>97</v>
      </c>
    </row>
    <row r="239" spans="1:19" x14ac:dyDescent="0.2">
      <c r="A239">
        <v>238</v>
      </c>
      <c r="B239" t="s">
        <v>9</v>
      </c>
      <c r="C239" t="s">
        <v>13</v>
      </c>
      <c r="D239" t="s">
        <v>5</v>
      </c>
      <c r="E239" t="s">
        <v>23</v>
      </c>
      <c r="F239" t="s">
        <v>33</v>
      </c>
      <c r="G239">
        <v>3</v>
      </c>
      <c r="H239" t="b">
        <f t="shared" si="35"/>
        <v>1</v>
      </c>
      <c r="I239" t="b">
        <f t="shared" si="36"/>
        <v>0</v>
      </c>
      <c r="J239" t="b">
        <f t="shared" si="37"/>
        <v>0</v>
      </c>
      <c r="K239" t="b">
        <f t="shared" si="38"/>
        <v>0</v>
      </c>
      <c r="L239" t="b">
        <f t="shared" si="46"/>
        <v>0</v>
      </c>
      <c r="M239" t="b">
        <f t="shared" si="39"/>
        <v>0</v>
      </c>
      <c r="N239" t="str">
        <f t="shared" si="40"/>
        <v>NA</v>
      </c>
      <c r="O239" t="str">
        <f t="shared" si="41"/>
        <v>NA</v>
      </c>
      <c r="P239" t="str">
        <f>IF(D239="US","62",IF(D239="China","66",IF(D239 = "India","56",IF(D239 = "Mexico", "69","NA"))))</f>
        <v>NA</v>
      </c>
      <c r="Q239" t="str">
        <f t="shared" si="42"/>
        <v>NA</v>
      </c>
      <c r="R239" t="str">
        <f t="shared" si="43"/>
        <v>NA</v>
      </c>
      <c r="S239" t="str">
        <f t="shared" si="44"/>
        <v>NA</v>
      </c>
    </row>
    <row r="240" spans="1:19" x14ac:dyDescent="0.2">
      <c r="A240">
        <v>239</v>
      </c>
      <c r="B240" t="s">
        <v>8</v>
      </c>
      <c r="C240" t="s">
        <v>14</v>
      </c>
      <c r="D240" t="s">
        <v>4</v>
      </c>
      <c r="E240" t="s">
        <v>24</v>
      </c>
      <c r="F240" t="s">
        <v>34</v>
      </c>
      <c r="G240">
        <v>2</v>
      </c>
      <c r="H240" t="b">
        <f t="shared" si="35"/>
        <v>0</v>
      </c>
      <c r="I240" t="b">
        <f t="shared" si="36"/>
        <v>0</v>
      </c>
      <c r="J240" t="b">
        <f t="shared" si="37"/>
        <v>0</v>
      </c>
      <c r="K240" t="b">
        <f t="shared" si="38"/>
        <v>1</v>
      </c>
      <c r="L240" t="b">
        <f>AND(F240= "Richardson", G240 &gt;= 3)</f>
        <v>0</v>
      </c>
      <c r="M240" t="b">
        <f t="shared" si="39"/>
        <v>0</v>
      </c>
      <c r="N240" t="str">
        <f t="shared" si="40"/>
        <v>40</v>
      </c>
      <c r="O240" t="str">
        <f t="shared" si="41"/>
        <v>91</v>
      </c>
      <c r="P240" t="str">
        <f>IF(D240="US","62",IF(D240="China","66",IF(D240 = "India","56",IF(D240 = "Mexico", "69","NA"))))</f>
        <v>62</v>
      </c>
      <c r="Q240" t="str">
        <f t="shared" si="42"/>
        <v>46</v>
      </c>
      <c r="R240" t="str">
        <f t="shared" si="43"/>
        <v>26</v>
      </c>
      <c r="S240" t="str">
        <f t="shared" si="44"/>
        <v>68</v>
      </c>
    </row>
    <row r="241" spans="1:19" x14ac:dyDescent="0.2">
      <c r="A241">
        <v>240</v>
      </c>
      <c r="B241" t="s">
        <v>11</v>
      </c>
      <c r="C241" t="s">
        <v>13</v>
      </c>
      <c r="D241" t="s">
        <v>3</v>
      </c>
      <c r="E241" t="s">
        <v>24</v>
      </c>
      <c r="F241" t="s">
        <v>35</v>
      </c>
      <c r="G241">
        <v>2</v>
      </c>
      <c r="H241" t="b">
        <f t="shared" si="35"/>
        <v>0</v>
      </c>
      <c r="I241" t="b">
        <f t="shared" si="36"/>
        <v>0</v>
      </c>
      <c r="J241" t="b">
        <f t="shared" si="37"/>
        <v>0</v>
      </c>
      <c r="K241" t="b">
        <f t="shared" si="38"/>
        <v>0</v>
      </c>
      <c r="L241" t="b">
        <f t="shared" ref="L241:L261" si="47">AND(F241= "Richardson", G241 &gt;= 3)</f>
        <v>0</v>
      </c>
      <c r="M241" t="b">
        <f t="shared" si="39"/>
        <v>1</v>
      </c>
      <c r="N241" t="str">
        <f t="shared" si="40"/>
        <v>80</v>
      </c>
      <c r="O241" t="str">
        <f t="shared" si="41"/>
        <v>20</v>
      </c>
      <c r="P241" t="str">
        <f>IF(D241="US","62",IF(D241="China","66",IF(D241 = "India","56",IF(D241 = "Mexico", "69","NA"))))</f>
        <v>66</v>
      </c>
      <c r="Q241" t="str">
        <f t="shared" si="42"/>
        <v>30</v>
      </c>
      <c r="R241" t="str">
        <f t="shared" si="43"/>
        <v>87</v>
      </c>
      <c r="S241" t="str">
        <f t="shared" si="44"/>
        <v>24</v>
      </c>
    </row>
    <row r="242" spans="1:19" x14ac:dyDescent="0.2">
      <c r="A242">
        <v>241</v>
      </c>
      <c r="B242" t="s">
        <v>8</v>
      </c>
      <c r="C242" t="s">
        <v>15</v>
      </c>
      <c r="D242" t="s">
        <v>4</v>
      </c>
      <c r="E242" t="s">
        <v>23</v>
      </c>
      <c r="F242" t="s">
        <v>34</v>
      </c>
      <c r="G242">
        <v>5</v>
      </c>
      <c r="H242" t="b">
        <f t="shared" si="35"/>
        <v>0</v>
      </c>
      <c r="I242" t="b">
        <f t="shared" si="36"/>
        <v>0</v>
      </c>
      <c r="J242" t="b">
        <f t="shared" si="37"/>
        <v>1</v>
      </c>
      <c r="K242" t="b">
        <f t="shared" si="38"/>
        <v>0</v>
      </c>
      <c r="L242" t="b">
        <f t="shared" si="47"/>
        <v>0</v>
      </c>
      <c r="M242" t="b">
        <f t="shared" si="39"/>
        <v>0</v>
      </c>
      <c r="N242" t="str">
        <f t="shared" si="40"/>
        <v>40</v>
      </c>
      <c r="O242" t="str">
        <f t="shared" si="41"/>
        <v>91</v>
      </c>
      <c r="P242" t="str">
        <f>IF(D242="US","62",IF(D242="China","66",IF(D242 = "India","56",IF(D242 = "Mexico", "69","NA"))))</f>
        <v>62</v>
      </c>
      <c r="Q242" t="str">
        <f t="shared" si="42"/>
        <v>46</v>
      </c>
      <c r="R242" t="str">
        <f t="shared" si="43"/>
        <v>26</v>
      </c>
      <c r="S242" t="str">
        <f t="shared" si="44"/>
        <v>68</v>
      </c>
    </row>
    <row r="243" spans="1:19" x14ac:dyDescent="0.2">
      <c r="A243">
        <v>242</v>
      </c>
      <c r="B243" t="s">
        <v>8</v>
      </c>
      <c r="C243" t="s">
        <v>13</v>
      </c>
      <c r="D243" t="s">
        <v>3</v>
      </c>
      <c r="E243" t="s">
        <v>23</v>
      </c>
      <c r="F243" t="s">
        <v>33</v>
      </c>
      <c r="G243">
        <v>5</v>
      </c>
      <c r="H243" t="b">
        <f t="shared" si="35"/>
        <v>1</v>
      </c>
      <c r="I243" t="b">
        <f t="shared" si="36"/>
        <v>0</v>
      </c>
      <c r="J243" t="b">
        <f t="shared" si="37"/>
        <v>0</v>
      </c>
      <c r="K243" t="b">
        <f t="shared" si="38"/>
        <v>0</v>
      </c>
      <c r="L243" t="b">
        <f t="shared" si="47"/>
        <v>0</v>
      </c>
      <c r="M243" t="b">
        <f t="shared" si="39"/>
        <v>0</v>
      </c>
      <c r="N243" t="str">
        <f t="shared" si="40"/>
        <v>80</v>
      </c>
      <c r="O243" t="str">
        <f t="shared" si="41"/>
        <v>20</v>
      </c>
      <c r="P243" t="str">
        <f>IF(D243="US","62",IF(D243="China","66",IF(D243 = "India","56",IF(D243 = "Mexico", "69","NA"))))</f>
        <v>66</v>
      </c>
      <c r="Q243" t="str">
        <f t="shared" si="42"/>
        <v>30</v>
      </c>
      <c r="R243" t="str">
        <f t="shared" si="43"/>
        <v>87</v>
      </c>
      <c r="S243" t="str">
        <f t="shared" si="44"/>
        <v>24</v>
      </c>
    </row>
    <row r="244" spans="1:19" x14ac:dyDescent="0.2">
      <c r="A244">
        <v>243</v>
      </c>
      <c r="B244" t="s">
        <v>8</v>
      </c>
      <c r="C244" t="s">
        <v>13</v>
      </c>
      <c r="D244" t="s">
        <v>7</v>
      </c>
      <c r="E244" t="s">
        <v>23</v>
      </c>
      <c r="F244" t="s">
        <v>33</v>
      </c>
      <c r="G244">
        <v>4</v>
      </c>
      <c r="H244" t="b">
        <f t="shared" si="35"/>
        <v>1</v>
      </c>
      <c r="I244" t="b">
        <f t="shared" si="36"/>
        <v>0</v>
      </c>
      <c r="J244" t="b">
        <f t="shared" si="37"/>
        <v>0</v>
      </c>
      <c r="K244" t="b">
        <f t="shared" si="38"/>
        <v>0</v>
      </c>
      <c r="L244" t="b">
        <f t="shared" si="47"/>
        <v>0</v>
      </c>
      <c r="M244" t="b">
        <f t="shared" si="39"/>
        <v>0</v>
      </c>
      <c r="N244" t="str">
        <f t="shared" si="40"/>
        <v>81</v>
      </c>
      <c r="O244" t="str">
        <f t="shared" si="41"/>
        <v>30</v>
      </c>
      <c r="P244" t="str">
        <f>IF(D244="US","62",IF(D244="China","66",IF(D244 = "India","56",IF(D244 = "Mexico", "69","NA"))))</f>
        <v>69</v>
      </c>
      <c r="Q244" t="str">
        <f t="shared" si="42"/>
        <v>82</v>
      </c>
      <c r="R244" t="str">
        <f t="shared" si="43"/>
        <v>24</v>
      </c>
      <c r="S244" t="str">
        <f t="shared" si="44"/>
        <v>97</v>
      </c>
    </row>
    <row r="245" spans="1:19" x14ac:dyDescent="0.2">
      <c r="A245">
        <v>244</v>
      </c>
      <c r="B245" t="s">
        <v>9</v>
      </c>
      <c r="C245" t="s">
        <v>13</v>
      </c>
      <c r="D245" t="s">
        <v>6</v>
      </c>
      <c r="E245" t="s">
        <v>23</v>
      </c>
      <c r="F245" t="s">
        <v>34</v>
      </c>
      <c r="G245">
        <v>5</v>
      </c>
      <c r="H245" t="b">
        <f t="shared" si="35"/>
        <v>0</v>
      </c>
      <c r="I245" t="b">
        <f t="shared" si="36"/>
        <v>0</v>
      </c>
      <c r="J245" t="b">
        <f t="shared" si="37"/>
        <v>1</v>
      </c>
      <c r="K245" t="b">
        <f t="shared" si="38"/>
        <v>0</v>
      </c>
      <c r="L245" t="b">
        <f t="shared" si="47"/>
        <v>0</v>
      </c>
      <c r="M245" t="b">
        <f t="shared" si="39"/>
        <v>0</v>
      </c>
      <c r="N245" t="str">
        <f t="shared" si="40"/>
        <v>77</v>
      </c>
      <c r="O245" t="str">
        <f t="shared" si="41"/>
        <v>48</v>
      </c>
      <c r="P245" t="str">
        <f>IF(D245="US","62",IF(D245="China","66",IF(D245 = "India","56",IF(D245 = "Mexico", "69","NA"))))</f>
        <v>56</v>
      </c>
      <c r="Q245" t="str">
        <f t="shared" si="42"/>
        <v>40</v>
      </c>
      <c r="R245" t="str">
        <f t="shared" si="43"/>
        <v>51</v>
      </c>
      <c r="S245" t="str">
        <f t="shared" si="44"/>
        <v>26</v>
      </c>
    </row>
    <row r="246" spans="1:19" x14ac:dyDescent="0.2">
      <c r="A246">
        <v>245</v>
      </c>
      <c r="B246" t="s">
        <v>8</v>
      </c>
      <c r="C246" t="s">
        <v>12</v>
      </c>
      <c r="D246" t="s">
        <v>4</v>
      </c>
      <c r="E246" t="s">
        <v>23</v>
      </c>
      <c r="F246" t="s">
        <v>33</v>
      </c>
      <c r="G246">
        <v>3</v>
      </c>
      <c r="H246" t="b">
        <f t="shared" si="35"/>
        <v>1</v>
      </c>
      <c r="I246" t="b">
        <f t="shared" si="36"/>
        <v>0</v>
      </c>
      <c r="J246" t="b">
        <f t="shared" si="37"/>
        <v>0</v>
      </c>
      <c r="K246" t="b">
        <f t="shared" si="38"/>
        <v>0</v>
      </c>
      <c r="L246" t="b">
        <f t="shared" si="47"/>
        <v>0</v>
      </c>
      <c r="M246" t="b">
        <f t="shared" si="39"/>
        <v>0</v>
      </c>
      <c r="N246" t="str">
        <f t="shared" si="40"/>
        <v>40</v>
      </c>
      <c r="O246" t="str">
        <f t="shared" si="41"/>
        <v>91</v>
      </c>
      <c r="P246" t="str">
        <f>IF(D246="US","62",IF(D246="China","66",IF(D246 = "India","56",IF(D246 = "Mexico", "69","NA"))))</f>
        <v>62</v>
      </c>
      <c r="Q246" t="str">
        <f t="shared" si="42"/>
        <v>46</v>
      </c>
      <c r="R246" t="str">
        <f t="shared" si="43"/>
        <v>26</v>
      </c>
      <c r="S246" t="str">
        <f t="shared" si="44"/>
        <v>68</v>
      </c>
    </row>
    <row r="247" spans="1:19" x14ac:dyDescent="0.2">
      <c r="A247">
        <v>246</v>
      </c>
      <c r="B247" t="s">
        <v>10</v>
      </c>
      <c r="C247" t="s">
        <v>12</v>
      </c>
      <c r="D247" t="s">
        <v>3</v>
      </c>
      <c r="E247" t="s">
        <v>23</v>
      </c>
      <c r="F247" t="s">
        <v>35</v>
      </c>
      <c r="G247">
        <v>4</v>
      </c>
      <c r="H247" t="b">
        <f t="shared" si="35"/>
        <v>0</v>
      </c>
      <c r="I247" t="b">
        <f t="shared" si="36"/>
        <v>0</v>
      </c>
      <c r="J247" t="b">
        <f t="shared" si="37"/>
        <v>0</v>
      </c>
      <c r="K247" t="b">
        <f t="shared" si="38"/>
        <v>0</v>
      </c>
      <c r="L247" t="b">
        <f t="shared" si="47"/>
        <v>1</v>
      </c>
      <c r="M247" t="b">
        <f t="shared" si="39"/>
        <v>0</v>
      </c>
      <c r="N247" t="str">
        <f t="shared" si="40"/>
        <v>80</v>
      </c>
      <c r="O247" t="str">
        <f t="shared" si="41"/>
        <v>20</v>
      </c>
      <c r="P247" t="str">
        <f>IF(D247="US","62",IF(D247="China","66",IF(D247 = "India","56",IF(D247 = "Mexico", "69","NA"))))</f>
        <v>66</v>
      </c>
      <c r="Q247" t="str">
        <f t="shared" si="42"/>
        <v>30</v>
      </c>
      <c r="R247" t="str">
        <f t="shared" si="43"/>
        <v>87</v>
      </c>
      <c r="S247" t="str">
        <f t="shared" si="44"/>
        <v>24</v>
      </c>
    </row>
    <row r="248" spans="1:19" x14ac:dyDescent="0.2">
      <c r="A248">
        <v>247</v>
      </c>
      <c r="B248" t="s">
        <v>10</v>
      </c>
      <c r="C248" t="s">
        <v>13</v>
      </c>
      <c r="D248" t="s">
        <v>7</v>
      </c>
      <c r="E248" t="s">
        <v>23</v>
      </c>
      <c r="F248" t="s">
        <v>33</v>
      </c>
      <c r="G248">
        <v>2</v>
      </c>
      <c r="H248" t="b">
        <f t="shared" si="35"/>
        <v>0</v>
      </c>
      <c r="I248" t="b">
        <f t="shared" si="36"/>
        <v>1</v>
      </c>
      <c r="J248" t="b">
        <f t="shared" si="37"/>
        <v>0</v>
      </c>
      <c r="K248" t="b">
        <f t="shared" si="38"/>
        <v>0</v>
      </c>
      <c r="L248" t="b">
        <f t="shared" si="47"/>
        <v>0</v>
      </c>
      <c r="M248" t="b">
        <f t="shared" si="39"/>
        <v>0</v>
      </c>
      <c r="N248" t="str">
        <f t="shared" si="40"/>
        <v>81</v>
      </c>
      <c r="O248" t="str">
        <f t="shared" si="41"/>
        <v>30</v>
      </c>
      <c r="P248" t="str">
        <f>IF(D248="US","62",IF(D248="China","66",IF(D248 = "India","56",IF(D248 = "Mexico", "69","NA"))))</f>
        <v>69</v>
      </c>
      <c r="Q248" t="str">
        <f t="shared" si="42"/>
        <v>82</v>
      </c>
      <c r="R248" t="str">
        <f t="shared" si="43"/>
        <v>24</v>
      </c>
      <c r="S248" t="str">
        <f t="shared" si="44"/>
        <v>97</v>
      </c>
    </row>
    <row r="249" spans="1:19" x14ac:dyDescent="0.2">
      <c r="A249">
        <v>248</v>
      </c>
      <c r="B249" t="s">
        <v>9</v>
      </c>
      <c r="C249" t="s">
        <v>13</v>
      </c>
      <c r="D249" t="s">
        <v>4</v>
      </c>
      <c r="E249" t="s">
        <v>24</v>
      </c>
      <c r="F249" t="s">
        <v>34</v>
      </c>
      <c r="G249">
        <v>2</v>
      </c>
      <c r="H249" t="b">
        <f t="shared" si="35"/>
        <v>0</v>
      </c>
      <c r="I249" t="b">
        <f t="shared" si="36"/>
        <v>0</v>
      </c>
      <c r="J249" t="b">
        <f t="shared" si="37"/>
        <v>0</v>
      </c>
      <c r="K249" t="b">
        <f t="shared" si="38"/>
        <v>1</v>
      </c>
      <c r="L249" t="b">
        <f t="shared" si="47"/>
        <v>0</v>
      </c>
      <c r="M249" t="b">
        <f t="shared" si="39"/>
        <v>0</v>
      </c>
      <c r="N249" t="str">
        <f t="shared" si="40"/>
        <v>40</v>
      </c>
      <c r="O249" t="str">
        <f t="shared" si="41"/>
        <v>91</v>
      </c>
      <c r="P249" t="str">
        <f>IF(D249="US","62",IF(D249="China","66",IF(D249 = "India","56",IF(D249 = "Mexico", "69","NA"))))</f>
        <v>62</v>
      </c>
      <c r="Q249" t="str">
        <f t="shared" si="42"/>
        <v>46</v>
      </c>
      <c r="R249" t="str">
        <f t="shared" si="43"/>
        <v>26</v>
      </c>
      <c r="S249" t="str">
        <f t="shared" si="44"/>
        <v>68</v>
      </c>
    </row>
    <row r="250" spans="1:19" x14ac:dyDescent="0.2">
      <c r="A250">
        <v>249</v>
      </c>
      <c r="B250" t="s">
        <v>9</v>
      </c>
      <c r="C250" t="s">
        <v>15</v>
      </c>
      <c r="D250" t="s">
        <v>3</v>
      </c>
      <c r="E250" t="s">
        <v>23</v>
      </c>
      <c r="F250" t="s">
        <v>34</v>
      </c>
      <c r="G250">
        <v>1</v>
      </c>
      <c r="H250" t="b">
        <f t="shared" si="35"/>
        <v>0</v>
      </c>
      <c r="I250" t="b">
        <f t="shared" si="36"/>
        <v>0</v>
      </c>
      <c r="J250" t="b">
        <f t="shared" si="37"/>
        <v>0</v>
      </c>
      <c r="K250" t="b">
        <f t="shared" si="38"/>
        <v>1</v>
      </c>
      <c r="L250" t="b">
        <f t="shared" si="47"/>
        <v>0</v>
      </c>
      <c r="M250" t="b">
        <f t="shared" si="39"/>
        <v>0</v>
      </c>
      <c r="N250" t="str">
        <f t="shared" si="40"/>
        <v>80</v>
      </c>
      <c r="O250" t="str">
        <f t="shared" si="41"/>
        <v>20</v>
      </c>
      <c r="P250" t="str">
        <f>IF(D250="US","62",IF(D250="China","66",IF(D250 = "India","56",IF(D250 = "Mexico", "69","NA"))))</f>
        <v>66</v>
      </c>
      <c r="Q250" t="str">
        <f t="shared" si="42"/>
        <v>30</v>
      </c>
      <c r="R250" t="str">
        <f t="shared" si="43"/>
        <v>87</v>
      </c>
      <c r="S250" t="str">
        <f t="shared" si="44"/>
        <v>24</v>
      </c>
    </row>
    <row r="251" spans="1:19" x14ac:dyDescent="0.2">
      <c r="A251">
        <v>250</v>
      </c>
      <c r="B251" t="s">
        <v>8</v>
      </c>
      <c r="C251" t="s">
        <v>14</v>
      </c>
      <c r="D251" t="s">
        <v>6</v>
      </c>
      <c r="E251" t="s">
        <v>23</v>
      </c>
      <c r="F251" t="s">
        <v>35</v>
      </c>
      <c r="G251">
        <v>1</v>
      </c>
      <c r="H251" t="b">
        <f t="shared" si="35"/>
        <v>0</v>
      </c>
      <c r="I251" t="b">
        <f t="shared" si="36"/>
        <v>0</v>
      </c>
      <c r="J251" t="b">
        <f t="shared" si="37"/>
        <v>0</v>
      </c>
      <c r="K251" t="b">
        <f t="shared" si="38"/>
        <v>0</v>
      </c>
      <c r="L251" t="b">
        <f t="shared" si="47"/>
        <v>0</v>
      </c>
      <c r="M251" t="b">
        <f t="shared" si="39"/>
        <v>1</v>
      </c>
      <c r="N251" t="str">
        <f t="shared" si="40"/>
        <v>77</v>
      </c>
      <c r="O251" t="str">
        <f t="shared" si="41"/>
        <v>48</v>
      </c>
      <c r="P251" t="str">
        <f>IF(D251="US","62",IF(D251="China","66",IF(D251 = "India","56",IF(D251 = "Mexico", "69","NA"))))</f>
        <v>56</v>
      </c>
      <c r="Q251" t="str">
        <f t="shared" si="42"/>
        <v>40</v>
      </c>
      <c r="R251" t="str">
        <f t="shared" si="43"/>
        <v>51</v>
      </c>
      <c r="S251" t="str">
        <f t="shared" si="44"/>
        <v>26</v>
      </c>
    </row>
    <row r="252" spans="1:19" x14ac:dyDescent="0.2">
      <c r="A252">
        <v>251</v>
      </c>
      <c r="B252" t="s">
        <v>8</v>
      </c>
      <c r="C252" t="s">
        <v>15</v>
      </c>
      <c r="D252" t="s">
        <v>3</v>
      </c>
      <c r="E252" t="s">
        <v>23</v>
      </c>
      <c r="F252" t="s">
        <v>35</v>
      </c>
      <c r="G252">
        <v>5</v>
      </c>
      <c r="H252" t="b">
        <f t="shared" si="35"/>
        <v>0</v>
      </c>
      <c r="I252" t="b">
        <f t="shared" si="36"/>
        <v>0</v>
      </c>
      <c r="J252" t="b">
        <f t="shared" si="37"/>
        <v>0</v>
      </c>
      <c r="K252" t="b">
        <f t="shared" si="38"/>
        <v>0</v>
      </c>
      <c r="L252" t="b">
        <f t="shared" si="47"/>
        <v>1</v>
      </c>
      <c r="M252" t="b">
        <f t="shared" si="39"/>
        <v>0</v>
      </c>
      <c r="N252" t="str">
        <f t="shared" si="40"/>
        <v>80</v>
      </c>
      <c r="O252" t="str">
        <f t="shared" si="41"/>
        <v>20</v>
      </c>
      <c r="P252" t="str">
        <f>IF(D252="US","62",IF(D252="China","66",IF(D252 = "India","56",IF(D252 = "Mexico", "69","NA"))))</f>
        <v>66</v>
      </c>
      <c r="Q252" t="str">
        <f t="shared" si="42"/>
        <v>30</v>
      </c>
      <c r="R252" t="str">
        <f t="shared" si="43"/>
        <v>87</v>
      </c>
      <c r="S252" t="str">
        <f t="shared" si="44"/>
        <v>24</v>
      </c>
    </row>
    <row r="253" spans="1:19" x14ac:dyDescent="0.2">
      <c r="A253">
        <v>252</v>
      </c>
      <c r="B253" t="s">
        <v>9</v>
      </c>
      <c r="C253" t="s">
        <v>14</v>
      </c>
      <c r="D253" t="s">
        <v>7</v>
      </c>
      <c r="E253" t="s">
        <v>24</v>
      </c>
      <c r="F253" t="s">
        <v>35</v>
      </c>
      <c r="G253">
        <v>3</v>
      </c>
      <c r="H253" t="b">
        <f t="shared" si="35"/>
        <v>0</v>
      </c>
      <c r="I253" t="b">
        <f t="shared" si="36"/>
        <v>0</v>
      </c>
      <c r="J253" t="b">
        <f t="shared" si="37"/>
        <v>0</v>
      </c>
      <c r="K253" t="b">
        <f t="shared" si="38"/>
        <v>0</v>
      </c>
      <c r="L253" t="b">
        <f t="shared" si="47"/>
        <v>1</v>
      </c>
      <c r="M253" t="b">
        <f t="shared" si="39"/>
        <v>0</v>
      </c>
      <c r="N253" t="str">
        <f t="shared" si="40"/>
        <v>81</v>
      </c>
      <c r="O253" t="str">
        <f t="shared" si="41"/>
        <v>30</v>
      </c>
      <c r="P253" t="str">
        <f>IF(D253="US","62",IF(D253="China","66",IF(D253 = "India","56",IF(D253 = "Mexico", "69","NA"))))</f>
        <v>69</v>
      </c>
      <c r="Q253" t="str">
        <f t="shared" si="42"/>
        <v>82</v>
      </c>
      <c r="R253" t="str">
        <f t="shared" si="43"/>
        <v>24</v>
      </c>
      <c r="S253" t="str">
        <f t="shared" si="44"/>
        <v>97</v>
      </c>
    </row>
    <row r="254" spans="1:19" x14ac:dyDescent="0.2">
      <c r="A254">
        <v>253</v>
      </c>
      <c r="B254" t="s">
        <v>9</v>
      </c>
      <c r="C254" t="s">
        <v>14</v>
      </c>
      <c r="D254" t="s">
        <v>5</v>
      </c>
      <c r="E254" t="s">
        <v>23</v>
      </c>
      <c r="F254" t="s">
        <v>35</v>
      </c>
      <c r="G254">
        <v>2</v>
      </c>
      <c r="H254" t="b">
        <f t="shared" si="35"/>
        <v>0</v>
      </c>
      <c r="I254" t="b">
        <f t="shared" si="36"/>
        <v>0</v>
      </c>
      <c r="J254" t="b">
        <f t="shared" si="37"/>
        <v>0</v>
      </c>
      <c r="K254" t="b">
        <f t="shared" si="38"/>
        <v>0</v>
      </c>
      <c r="L254" t="b">
        <f t="shared" si="47"/>
        <v>0</v>
      </c>
      <c r="M254" t="b">
        <f t="shared" si="39"/>
        <v>1</v>
      </c>
      <c r="N254" t="str">
        <f t="shared" si="40"/>
        <v>NA</v>
      </c>
      <c r="O254" t="str">
        <f t="shared" si="41"/>
        <v>NA</v>
      </c>
      <c r="P254" t="str">
        <f>IF(D254="US","62",IF(D254="China","66",IF(D254 = "India","56",IF(D254 = "Mexico", "69","NA"))))</f>
        <v>NA</v>
      </c>
      <c r="Q254" t="str">
        <f t="shared" si="42"/>
        <v>NA</v>
      </c>
      <c r="R254" t="str">
        <f t="shared" si="43"/>
        <v>NA</v>
      </c>
      <c r="S254" t="str">
        <f t="shared" si="44"/>
        <v>NA</v>
      </c>
    </row>
    <row r="255" spans="1:19" x14ac:dyDescent="0.2">
      <c r="A255">
        <v>254</v>
      </c>
      <c r="B255" t="s">
        <v>10</v>
      </c>
      <c r="C255" t="s">
        <v>15</v>
      </c>
      <c r="D255" t="s">
        <v>4</v>
      </c>
      <c r="E255" t="s">
        <v>24</v>
      </c>
      <c r="F255" t="s">
        <v>33</v>
      </c>
      <c r="G255">
        <v>4</v>
      </c>
      <c r="H255" t="b">
        <f t="shared" si="35"/>
        <v>1</v>
      </c>
      <c r="I255" t="b">
        <f t="shared" si="36"/>
        <v>0</v>
      </c>
      <c r="J255" t="b">
        <f t="shared" si="37"/>
        <v>0</v>
      </c>
      <c r="K255" t="b">
        <f t="shared" si="38"/>
        <v>0</v>
      </c>
      <c r="L255" t="b">
        <f t="shared" si="47"/>
        <v>0</v>
      </c>
      <c r="M255" t="b">
        <f t="shared" si="39"/>
        <v>0</v>
      </c>
      <c r="N255" t="str">
        <f t="shared" si="40"/>
        <v>40</v>
      </c>
      <c r="O255" t="str">
        <f t="shared" si="41"/>
        <v>91</v>
      </c>
      <c r="P255" t="str">
        <f>IF(D255="US","62",IF(D255="China","66",IF(D255 = "India","56",IF(D255 = "Mexico", "69","NA"))))</f>
        <v>62</v>
      </c>
      <c r="Q255" t="str">
        <f t="shared" si="42"/>
        <v>46</v>
      </c>
      <c r="R255" t="str">
        <f t="shared" si="43"/>
        <v>26</v>
      </c>
      <c r="S255" t="str">
        <f t="shared" si="44"/>
        <v>68</v>
      </c>
    </row>
    <row r="256" spans="1:19" x14ac:dyDescent="0.2">
      <c r="A256">
        <v>255</v>
      </c>
      <c r="B256" t="s">
        <v>9</v>
      </c>
      <c r="C256" t="s">
        <v>12</v>
      </c>
      <c r="D256" t="s">
        <v>4</v>
      </c>
      <c r="E256" t="s">
        <v>23</v>
      </c>
      <c r="F256" t="s">
        <v>34</v>
      </c>
      <c r="G256">
        <v>3</v>
      </c>
      <c r="H256" t="b">
        <f t="shared" si="35"/>
        <v>0</v>
      </c>
      <c r="I256" t="b">
        <f t="shared" si="36"/>
        <v>0</v>
      </c>
      <c r="J256" t="b">
        <f t="shared" si="37"/>
        <v>1</v>
      </c>
      <c r="K256" t="b">
        <f t="shared" si="38"/>
        <v>0</v>
      </c>
      <c r="L256" t="b">
        <f t="shared" si="47"/>
        <v>0</v>
      </c>
      <c r="M256" t="b">
        <f t="shared" si="39"/>
        <v>0</v>
      </c>
      <c r="N256" t="str">
        <f t="shared" si="40"/>
        <v>40</v>
      </c>
      <c r="O256" t="str">
        <f t="shared" si="41"/>
        <v>91</v>
      </c>
      <c r="P256" t="str">
        <f>IF(D256="US","62",IF(D256="China","66",IF(D256 = "India","56",IF(D256 = "Mexico", "69","NA"))))</f>
        <v>62</v>
      </c>
      <c r="Q256" t="str">
        <f t="shared" si="42"/>
        <v>46</v>
      </c>
      <c r="R256" t="str">
        <f t="shared" si="43"/>
        <v>26</v>
      </c>
      <c r="S256" t="str">
        <f t="shared" si="44"/>
        <v>68</v>
      </c>
    </row>
    <row r="257" spans="1:19" x14ac:dyDescent="0.2">
      <c r="A257">
        <v>256</v>
      </c>
      <c r="B257" t="s">
        <v>9</v>
      </c>
      <c r="C257" t="s">
        <v>13</v>
      </c>
      <c r="D257" t="s">
        <v>6</v>
      </c>
      <c r="E257" t="s">
        <v>24</v>
      </c>
      <c r="F257" t="s">
        <v>35</v>
      </c>
      <c r="G257">
        <v>2</v>
      </c>
      <c r="H257" t="b">
        <f t="shared" si="35"/>
        <v>0</v>
      </c>
      <c r="I257" t="b">
        <f t="shared" si="36"/>
        <v>0</v>
      </c>
      <c r="J257" t="b">
        <f t="shared" si="37"/>
        <v>0</v>
      </c>
      <c r="K257" t="b">
        <f t="shared" si="38"/>
        <v>0</v>
      </c>
      <c r="L257" t="b">
        <f t="shared" si="47"/>
        <v>0</v>
      </c>
      <c r="M257" t="b">
        <f t="shared" si="39"/>
        <v>1</v>
      </c>
      <c r="N257" t="str">
        <f t="shared" si="40"/>
        <v>77</v>
      </c>
      <c r="O257" t="str">
        <f t="shared" si="41"/>
        <v>48</v>
      </c>
      <c r="P257" t="str">
        <f>IF(D257="US","62",IF(D257="China","66",IF(D257 = "India","56",IF(D257 = "Mexico", "69","NA"))))</f>
        <v>56</v>
      </c>
      <c r="Q257" t="str">
        <f t="shared" si="42"/>
        <v>40</v>
      </c>
      <c r="R257" t="str">
        <f t="shared" si="43"/>
        <v>51</v>
      </c>
      <c r="S257" t="str">
        <f t="shared" si="44"/>
        <v>26</v>
      </c>
    </row>
    <row r="258" spans="1:19" x14ac:dyDescent="0.2">
      <c r="A258">
        <v>257</v>
      </c>
      <c r="B258" t="s">
        <v>10</v>
      </c>
      <c r="C258" t="s">
        <v>15</v>
      </c>
      <c r="D258" t="s">
        <v>3</v>
      </c>
      <c r="E258" t="s">
        <v>24</v>
      </c>
      <c r="F258" t="s">
        <v>35</v>
      </c>
      <c r="G258">
        <v>5</v>
      </c>
      <c r="H258" t="b">
        <f t="shared" si="35"/>
        <v>0</v>
      </c>
      <c r="I258" t="b">
        <f t="shared" si="36"/>
        <v>0</v>
      </c>
      <c r="J258" t="b">
        <f t="shared" si="37"/>
        <v>0</v>
      </c>
      <c r="K258" t="b">
        <f t="shared" si="38"/>
        <v>0</v>
      </c>
      <c r="L258" t="b">
        <f t="shared" si="47"/>
        <v>1</v>
      </c>
      <c r="M258" t="b">
        <f t="shared" si="39"/>
        <v>0</v>
      </c>
      <c r="N258" t="str">
        <f t="shared" si="40"/>
        <v>80</v>
      </c>
      <c r="O258" t="str">
        <f t="shared" si="41"/>
        <v>20</v>
      </c>
      <c r="P258" t="str">
        <f>IF(D258="US","62",IF(D258="China","66",IF(D258 = "India","56",IF(D258 = "Mexico", "69","NA"))))</f>
        <v>66</v>
      </c>
      <c r="Q258" t="str">
        <f t="shared" si="42"/>
        <v>30</v>
      </c>
      <c r="R258" t="str">
        <f t="shared" si="43"/>
        <v>87</v>
      </c>
      <c r="S258" t="str">
        <f t="shared" si="44"/>
        <v>24</v>
      </c>
    </row>
    <row r="259" spans="1:19" x14ac:dyDescent="0.2">
      <c r="A259">
        <v>258</v>
      </c>
      <c r="B259" t="s">
        <v>10</v>
      </c>
      <c r="C259" t="s">
        <v>13</v>
      </c>
      <c r="D259" t="s">
        <v>4</v>
      </c>
      <c r="E259" t="s">
        <v>23</v>
      </c>
      <c r="F259" t="s">
        <v>34</v>
      </c>
      <c r="G259">
        <v>2</v>
      </c>
      <c r="H259" t="b">
        <f t="shared" ref="H259:H261" si="48">AND(F259= "Frisco", G259 &gt;= 3)</f>
        <v>0</v>
      </c>
      <c r="I259" t="b">
        <f t="shared" ref="I259:I261" si="49">AND(F259= "Frisco", G259 &lt; 3)</f>
        <v>0</v>
      </c>
      <c r="J259" t="b">
        <f t="shared" ref="J259:J261" si="50">AND(F259= "Plano", G259 &gt;= 3)</f>
        <v>0</v>
      </c>
      <c r="K259" t="b">
        <f t="shared" ref="K259:K261" si="51">AND(F259= "Plano", G259 &lt; 3)</f>
        <v>1</v>
      </c>
      <c r="L259" t="b">
        <f t="shared" si="47"/>
        <v>0</v>
      </c>
      <c r="M259" t="b">
        <f t="shared" ref="M259:M261" si="52">AND(F259= "Richardson", G259 &lt; 3)</f>
        <v>0</v>
      </c>
      <c r="N259" t="str">
        <f t="shared" ref="N259:N261" si="53">IF(D259="US","40",IF(D259="China","80",IF(D259 = "India","77",IF(D259 = "Mexico", "81","NA"))))</f>
        <v>40</v>
      </c>
      <c r="O259" t="str">
        <f t="shared" ref="O259:O261" si="54">IF(D259="US","91",IF(D259="China","20",IF(D259 = "India","48",IF(D259 = "Mexico", "30","NA"))))</f>
        <v>91</v>
      </c>
      <c r="P259" t="str">
        <f>IF(D259="US","62",IF(D259="China","66",IF(D259 = "India","56",IF(D259 = "Mexico", "69","NA"))))</f>
        <v>62</v>
      </c>
      <c r="Q259" t="str">
        <f t="shared" ref="Q259:Q261" si="55">IF(D259="US","46",IF(D259="China","30",IF(D259 = "India","40",IF(D259 = "Mexico", "82","NA"))))</f>
        <v>46</v>
      </c>
      <c r="R259" t="str">
        <f t="shared" ref="R259:R261" si="56">IF(D259="US","26",IF(D259="China","87",IF(D259 = "India","51",IF(D259 = "Mexico", "24","NA"))))</f>
        <v>26</v>
      </c>
      <c r="S259" t="str">
        <f t="shared" ref="S259:S261" si="57">IF(D259="US","68",IF(D259="China","24",IF(D259 = "India","26",IF(D259 = "Mexico", "97","NA"))))</f>
        <v>68</v>
      </c>
    </row>
    <row r="260" spans="1:19" x14ac:dyDescent="0.2">
      <c r="A260">
        <v>259</v>
      </c>
      <c r="B260" t="s">
        <v>9</v>
      </c>
      <c r="C260" t="s">
        <v>14</v>
      </c>
      <c r="D260" t="s">
        <v>6</v>
      </c>
      <c r="E260" t="s">
        <v>23</v>
      </c>
      <c r="F260" t="s">
        <v>34</v>
      </c>
      <c r="G260">
        <v>1</v>
      </c>
      <c r="H260" t="b">
        <f t="shared" si="48"/>
        <v>0</v>
      </c>
      <c r="I260" t="b">
        <f t="shared" si="49"/>
        <v>0</v>
      </c>
      <c r="J260" t="b">
        <f t="shared" si="50"/>
        <v>0</v>
      </c>
      <c r="K260" t="b">
        <f t="shared" si="51"/>
        <v>1</v>
      </c>
      <c r="L260" t="b">
        <f t="shared" si="47"/>
        <v>0</v>
      </c>
      <c r="M260" t="b">
        <f t="shared" si="52"/>
        <v>0</v>
      </c>
      <c r="N260" t="str">
        <f t="shared" si="53"/>
        <v>77</v>
      </c>
      <c r="O260" t="str">
        <f t="shared" si="54"/>
        <v>48</v>
      </c>
      <c r="P260" t="str">
        <f>IF(D260="US","62",IF(D260="China","66",IF(D260 = "India","56",IF(D260 = "Mexico", "69","NA"))))</f>
        <v>56</v>
      </c>
      <c r="Q260" t="str">
        <f t="shared" si="55"/>
        <v>40</v>
      </c>
      <c r="R260" t="str">
        <f t="shared" si="56"/>
        <v>51</v>
      </c>
      <c r="S260" t="str">
        <f t="shared" si="57"/>
        <v>26</v>
      </c>
    </row>
    <row r="261" spans="1:19" x14ac:dyDescent="0.2">
      <c r="A261">
        <v>260</v>
      </c>
      <c r="B261" t="s">
        <v>8</v>
      </c>
      <c r="C261" t="s">
        <v>12</v>
      </c>
      <c r="D261" t="s">
        <v>3</v>
      </c>
      <c r="E261" t="s">
        <v>23</v>
      </c>
      <c r="F261" t="s">
        <v>33</v>
      </c>
      <c r="G261">
        <v>3</v>
      </c>
      <c r="H261" t="b">
        <f t="shared" si="48"/>
        <v>1</v>
      </c>
      <c r="I261" t="b">
        <f t="shared" si="49"/>
        <v>0</v>
      </c>
      <c r="J261" t="b">
        <f t="shared" si="50"/>
        <v>0</v>
      </c>
      <c r="K261" t="b">
        <f t="shared" si="51"/>
        <v>0</v>
      </c>
      <c r="L261" t="b">
        <f t="shared" si="47"/>
        <v>0</v>
      </c>
      <c r="M261" t="b">
        <f t="shared" si="52"/>
        <v>0</v>
      </c>
      <c r="N261" t="str">
        <f t="shared" si="53"/>
        <v>80</v>
      </c>
      <c r="O261" t="str">
        <f t="shared" si="54"/>
        <v>20</v>
      </c>
      <c r="P261" t="str">
        <f>IF(D261="US","62",IF(D261="China","66",IF(D261 = "India","56",IF(D261 = "Mexico", "69","NA"))))</f>
        <v>66</v>
      </c>
      <c r="Q261" t="str">
        <f t="shared" si="55"/>
        <v>30</v>
      </c>
      <c r="R261" t="str">
        <f t="shared" si="56"/>
        <v>87</v>
      </c>
      <c r="S261" t="str">
        <f t="shared" si="57"/>
        <v>24</v>
      </c>
    </row>
  </sheetData>
  <mergeCells count="31">
    <mergeCell ref="V7:W7"/>
    <mergeCell ref="V2:W2"/>
    <mergeCell ref="V3:W3"/>
    <mergeCell ref="V4:W4"/>
    <mergeCell ref="V5:W5"/>
    <mergeCell ref="V6:W6"/>
    <mergeCell ref="V22:W22"/>
    <mergeCell ref="V9:W9"/>
    <mergeCell ref="V10:W10"/>
    <mergeCell ref="V11:W11"/>
    <mergeCell ref="V13:W13"/>
    <mergeCell ref="V14:W14"/>
    <mergeCell ref="V15:W15"/>
    <mergeCell ref="V16:W16"/>
    <mergeCell ref="V18:W18"/>
    <mergeCell ref="V19:W19"/>
    <mergeCell ref="V20:W20"/>
    <mergeCell ref="V21:W21"/>
    <mergeCell ref="V30:W30"/>
    <mergeCell ref="V31:W31"/>
    <mergeCell ref="V23:W23"/>
    <mergeCell ref="V25:W25"/>
    <mergeCell ref="V26:W26"/>
    <mergeCell ref="V27:W27"/>
    <mergeCell ref="V28:W28"/>
    <mergeCell ref="V29:W29"/>
    <mergeCell ref="V33:W33"/>
    <mergeCell ref="V34:W34"/>
    <mergeCell ref="V35:W35"/>
    <mergeCell ref="V36:W36"/>
    <mergeCell ref="V37:W3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2016-10-29T16:22:38Z</dcterms:created>
  <dcterms:modified xsi:type="dcterms:W3CDTF">2016-11-02T18:57:16Z</dcterms:modified>
</cp:coreProperties>
</file>