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trlProps/ctrlProp3.xml" ContentType="application/vnd.ms-excel.controlproperties+xml"/>
  <Override PartName="/xl/drawings/drawing5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ihay\Documents\МИЭТ\Информатика\Lab2\"/>
    </mc:Choice>
  </mc:AlternateContent>
  <bookViews>
    <workbookView xWindow="0" yWindow="48" windowWidth="19152" windowHeight="11832"/>
  </bookViews>
  <sheets>
    <sheet name="Таблица" sheetId="1" r:id="rId1"/>
    <sheet name="График" sheetId="2" r:id="rId2"/>
    <sheet name="Подбор параметра" sheetId="3" r:id="rId3"/>
    <sheet name="Доп." sheetId="4" r:id="rId4"/>
  </sheets>
  <calcPr calcId="162913"/>
</workbook>
</file>

<file path=xl/calcChain.xml><?xml version="1.0" encoding="utf-8"?>
<calcChain xmlns="http://schemas.openxmlformats.org/spreadsheetml/2006/main">
  <c r="G5" i="2" l="1"/>
  <c r="F5" i="2"/>
  <c r="H5" i="2" s="1"/>
  <c r="G2" i="2"/>
  <c r="C9" i="2"/>
  <c r="F2" i="2"/>
  <c r="H2" i="2" s="1"/>
  <c r="B8" i="2"/>
  <c r="C2" i="2"/>
  <c r="B2" i="2"/>
  <c r="D2" i="2" s="1"/>
  <c r="A3" i="2"/>
  <c r="C3" i="2" s="1"/>
  <c r="F34" i="3"/>
  <c r="F25" i="3"/>
  <c r="F16" i="3"/>
  <c r="F7" i="3"/>
  <c r="B34" i="3"/>
  <c r="B25" i="3"/>
  <c r="B16" i="3"/>
  <c r="B7" i="3"/>
  <c r="L38" i="1"/>
  <c r="H38" i="1"/>
  <c r="E38" i="1"/>
  <c r="I38" i="1" s="1"/>
  <c r="L31" i="1"/>
  <c r="H31" i="1"/>
  <c r="E31" i="1"/>
  <c r="I31" i="1" s="1"/>
  <c r="L36" i="1"/>
  <c r="H36" i="1"/>
  <c r="E36" i="1"/>
  <c r="I36" i="1" s="1"/>
  <c r="L39" i="1"/>
  <c r="H39" i="1"/>
  <c r="E39" i="1"/>
  <c r="I39" i="1" s="1"/>
  <c r="L37" i="1"/>
  <c r="H37" i="1"/>
  <c r="E37" i="1"/>
  <c r="I37" i="1" s="1"/>
  <c r="L35" i="1"/>
  <c r="H35" i="1"/>
  <c r="E35" i="1"/>
  <c r="I35" i="1" s="1"/>
  <c r="L33" i="1"/>
  <c r="H33" i="1"/>
  <c r="E33" i="1"/>
  <c r="I33" i="1" s="1"/>
  <c r="L34" i="1"/>
  <c r="I34" i="1"/>
  <c r="H34" i="1"/>
  <c r="E34" i="1"/>
  <c r="L32" i="1"/>
  <c r="H32" i="1"/>
  <c r="E32" i="1"/>
  <c r="I32" i="1" s="1"/>
  <c r="L40" i="1"/>
  <c r="H40" i="1"/>
  <c r="E40" i="1"/>
  <c r="I40" i="1" s="1"/>
  <c r="I13" i="1"/>
  <c r="I15" i="1"/>
  <c r="I17" i="1"/>
  <c r="I19" i="1"/>
  <c r="J19" i="1" s="1"/>
  <c r="K19" i="1" s="1"/>
  <c r="F22" i="1"/>
  <c r="G22" i="1"/>
  <c r="D22" i="1"/>
  <c r="C22" i="1"/>
  <c r="L12" i="1"/>
  <c r="L13" i="1"/>
  <c r="L14" i="1"/>
  <c r="L15" i="1"/>
  <c r="L16" i="1"/>
  <c r="L17" i="1"/>
  <c r="L18" i="1"/>
  <c r="L19" i="1"/>
  <c r="L20" i="1"/>
  <c r="L11" i="1"/>
  <c r="C26" i="1" s="1"/>
  <c r="H12" i="1"/>
  <c r="C24" i="1" s="1"/>
  <c r="H13" i="1"/>
  <c r="H14" i="1"/>
  <c r="H15" i="1"/>
  <c r="J15" i="1" s="1"/>
  <c r="K15" i="1" s="1"/>
  <c r="H16" i="1"/>
  <c r="H17" i="1"/>
  <c r="H18" i="1"/>
  <c r="H19" i="1"/>
  <c r="H20" i="1"/>
  <c r="H11" i="1"/>
  <c r="C25" i="1" s="1"/>
  <c r="E20" i="1"/>
  <c r="I20" i="1" s="1"/>
  <c r="E12" i="1"/>
  <c r="I12" i="1" s="1"/>
  <c r="E13" i="1"/>
  <c r="E14" i="1"/>
  <c r="I14" i="1" s="1"/>
  <c r="E15" i="1"/>
  <c r="E16" i="1"/>
  <c r="I16" i="1" s="1"/>
  <c r="J16" i="1" s="1"/>
  <c r="K16" i="1" s="1"/>
  <c r="E17" i="1"/>
  <c r="E18" i="1"/>
  <c r="I18" i="1" s="1"/>
  <c r="J18" i="1" s="1"/>
  <c r="K18" i="1" s="1"/>
  <c r="E19" i="1"/>
  <c r="E11" i="1"/>
  <c r="E22" i="1" s="1"/>
  <c r="J20" i="1" l="1"/>
  <c r="K20" i="1" s="1"/>
  <c r="J12" i="1"/>
  <c r="K12" i="1" s="1"/>
  <c r="L22" i="1"/>
  <c r="B3" i="2"/>
  <c r="D3" i="2" s="1"/>
  <c r="H22" i="1"/>
  <c r="I11" i="1"/>
  <c r="C27" i="1" s="1"/>
  <c r="A4" i="2"/>
  <c r="J36" i="1"/>
  <c r="K36" i="1" s="1"/>
  <c r="J40" i="1"/>
  <c r="K40" i="1" s="1"/>
  <c r="J31" i="1"/>
  <c r="K31" i="1" s="1"/>
  <c r="J32" i="1"/>
  <c r="K32" i="1" s="1"/>
  <c r="J34" i="1"/>
  <c r="K34" i="1" s="1"/>
  <c r="J38" i="1"/>
  <c r="K38" i="1" s="1"/>
  <c r="J33" i="1"/>
  <c r="K33" i="1" s="1"/>
  <c r="J35" i="1"/>
  <c r="K35" i="1" s="1"/>
  <c r="J37" i="1"/>
  <c r="K37" i="1" s="1"/>
  <c r="J39" i="1"/>
  <c r="K39" i="1" s="1"/>
  <c r="J13" i="1"/>
  <c r="K13" i="1" s="1"/>
  <c r="J14" i="1"/>
  <c r="K14" i="1" s="1"/>
  <c r="J17" i="1"/>
  <c r="K17" i="1" s="1"/>
  <c r="J11" i="1" l="1"/>
  <c r="K11" i="1" s="1"/>
  <c r="B4" i="2"/>
  <c r="C4" i="2"/>
  <c r="A5" i="2"/>
  <c r="I22" i="1"/>
  <c r="J22" i="1"/>
  <c r="K22" i="1"/>
  <c r="A6" i="2" l="1"/>
  <c r="B5" i="2"/>
  <c r="C5" i="2"/>
  <c r="D4" i="2"/>
  <c r="D5" i="2" l="1"/>
  <c r="A7" i="2"/>
  <c r="B6" i="2"/>
  <c r="C6" i="2"/>
  <c r="D6" i="2" l="1"/>
  <c r="A8" i="2"/>
  <c r="B7" i="2"/>
  <c r="C7" i="2"/>
  <c r="D7" i="2" l="1"/>
  <c r="A9" i="2"/>
  <c r="D8" i="2"/>
  <c r="C8" i="2"/>
  <c r="A10" i="2" l="1"/>
  <c r="B9" i="2"/>
  <c r="D9" i="2" l="1"/>
  <c r="A11" i="2"/>
  <c r="B10" i="2"/>
  <c r="C10" i="2"/>
  <c r="D10" i="2" l="1"/>
  <c r="A12" i="2"/>
  <c r="C11" i="2"/>
  <c r="B11" i="2"/>
  <c r="D11" i="2" s="1"/>
  <c r="A13" i="2" l="1"/>
  <c r="B12" i="2"/>
  <c r="C12" i="2"/>
  <c r="D12" i="2" l="1"/>
  <c r="A14" i="2"/>
  <c r="B13" i="2"/>
  <c r="D13" i="2" s="1"/>
  <c r="C13" i="2"/>
  <c r="A15" i="2" l="1"/>
  <c r="B14" i="2"/>
  <c r="C14" i="2"/>
  <c r="D14" i="2" l="1"/>
  <c r="A16" i="2"/>
  <c r="B15" i="2"/>
  <c r="C15" i="2"/>
  <c r="D15" i="2" l="1"/>
  <c r="A17" i="2"/>
  <c r="B16" i="2"/>
  <c r="D16" i="2" s="1"/>
  <c r="C16" i="2"/>
  <c r="A18" i="2" l="1"/>
  <c r="B17" i="2"/>
  <c r="D17" i="2" s="1"/>
  <c r="C17" i="2"/>
  <c r="A19" i="2" l="1"/>
  <c r="B18" i="2"/>
  <c r="D18" i="2" s="1"/>
  <c r="C18" i="2"/>
  <c r="A20" i="2" l="1"/>
  <c r="C19" i="2"/>
  <c r="B19" i="2"/>
  <c r="D19" i="2" s="1"/>
  <c r="A21" i="2" l="1"/>
  <c r="C20" i="2"/>
  <c r="B20" i="2"/>
  <c r="D20" i="2" s="1"/>
  <c r="A22" i="2" l="1"/>
  <c r="B21" i="2"/>
  <c r="C21" i="2"/>
  <c r="D21" i="2" l="1"/>
  <c r="B22" i="2"/>
  <c r="D22" i="2" s="1"/>
  <c r="C22" i="2"/>
</calcChain>
</file>

<file path=xl/sharedStrings.xml><?xml version="1.0" encoding="utf-8"?>
<sst xmlns="http://schemas.openxmlformats.org/spreadsheetml/2006/main" count="176" uniqueCount="61">
  <si>
    <t>Правила расчета скидки</t>
  </si>
  <si>
    <t>Наклейка Gold и сумма за акционные товары от 3000 до 6000 и наклеек Gold &gt;2</t>
  </si>
  <si>
    <t>Наклейка Gold и сумма за акционные товары от 3000 до 6000 и наклеек Gold &lt;=2</t>
  </si>
  <si>
    <t>Наклейка Gold и сумма за акционные товары &lt;3000</t>
  </si>
  <si>
    <t>Наклейка Silver и сумма за акционные товары и сумма за неакционные товары &gt;=5000</t>
  </si>
  <si>
    <t>Наклейка Silver и сумма за акционные товары и сумма за неакционные товары &lt;5000</t>
  </si>
  <si>
    <t>Скидка</t>
  </si>
  <si>
    <t>Ед. изм.</t>
  </si>
  <si>
    <t>% от суммы акционных товаров</t>
  </si>
  <si>
    <t>руб. за наклейку, но не более суммы</t>
  </si>
  <si>
    <t>№</t>
  </si>
  <si>
    <t>Клиент</t>
  </si>
  <si>
    <t>Петров Д.И.</t>
  </si>
  <si>
    <t>Сидоров С.К.</t>
  </si>
  <si>
    <t>Дементьев К.В.</t>
  </si>
  <si>
    <t>Добрынина Е.Г.</t>
  </si>
  <si>
    <t>Зыкин А.П.</t>
  </si>
  <si>
    <t>Толкаченко И.И.</t>
  </si>
  <si>
    <t>Павлов Г.А.</t>
  </si>
  <si>
    <t>Гришин П.О.</t>
  </si>
  <si>
    <t>Прохина В.К.</t>
  </si>
  <si>
    <t>Щепкина Е.В.</t>
  </si>
  <si>
    <t>Сумма покупки, руб.</t>
  </si>
  <si>
    <t>В том числе сумма за акционные товары, руб.</t>
  </si>
  <si>
    <t>Сумма за не акционные товары, руб.</t>
  </si>
  <si>
    <t>Наклейки Gold, шт.</t>
  </si>
  <si>
    <t>Наклейки Silver, шт.</t>
  </si>
  <si>
    <t>Скидка по наклейкам Gold, руб.</t>
  </si>
  <si>
    <t>Скидка по наклейкам Silver, руб.</t>
  </si>
  <si>
    <t>Суммарная скидка, руб.</t>
  </si>
  <si>
    <t>Итоговая сумма, руб.</t>
  </si>
  <si>
    <t>Наклейки новой акции, шт.</t>
  </si>
  <si>
    <t>Наклейка Gold и сумма за акционные товары &gt;=6000</t>
  </si>
  <si>
    <t>Итог</t>
  </si>
  <si>
    <t>Максимальная скидка по наклейкам Gold:</t>
  </si>
  <si>
    <t>Минимальная скидка по наклейкам Gold:</t>
  </si>
  <si>
    <t>Среднее количество наклеек по новой акции:</t>
  </si>
  <si>
    <t>Количество клиентов, получивших скидку 900 руб. по наклейкам Silver:</t>
  </si>
  <si>
    <t>Москва-Екатеринбург</t>
  </si>
  <si>
    <t>Расстояние</t>
  </si>
  <si>
    <t>Цена бензина</t>
  </si>
  <si>
    <t>Кол-во пасажиров</t>
  </si>
  <si>
    <t>Цена билетов в купе РЖД</t>
  </si>
  <si>
    <t>Разность между авто и ж/д</t>
  </si>
  <si>
    <t>Исходные данные</t>
  </si>
  <si>
    <t>км</t>
  </si>
  <si>
    <t>л</t>
  </si>
  <si>
    <t>р.</t>
  </si>
  <si>
    <t>чел.</t>
  </si>
  <si>
    <t>Расход бензина на 100 км</t>
  </si>
  <si>
    <t>р./чел.</t>
  </si>
  <si>
    <t>Подбор цены билета</t>
  </si>
  <si>
    <t>Подбор количества пасажиров</t>
  </si>
  <si>
    <t>Подбор цены бензина</t>
  </si>
  <si>
    <t>Москва-Минск</t>
  </si>
  <si>
    <t>x</t>
  </si>
  <si>
    <t>y</t>
  </si>
  <si>
    <t>x1</t>
  </si>
  <si>
    <t>z</t>
  </si>
  <si>
    <t>y-z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</si>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</sst>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y=3*x^2-2*x^3</c:v>
          </c:tx>
          <c:marker>
            <c:symbol val="none"/>
          </c:marker>
          <c:cat>
            <c:numRef>
              <c:f>График!$A$2:$A$22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График!$B$2:$B$22</c:f>
              <c:numCache>
                <c:formatCode>General</c:formatCode>
                <c:ptCount val="21"/>
                <c:pt idx="0">
                  <c:v>2300</c:v>
                </c:pt>
                <c:pt idx="1">
                  <c:v>1701</c:v>
                </c:pt>
                <c:pt idx="2">
                  <c:v>1216</c:v>
                </c:pt>
                <c:pt idx="3">
                  <c:v>833</c:v>
                </c:pt>
                <c:pt idx="4">
                  <c:v>540</c:v>
                </c:pt>
                <c:pt idx="5">
                  <c:v>325</c:v>
                </c:pt>
                <c:pt idx="6">
                  <c:v>176</c:v>
                </c:pt>
                <c:pt idx="7">
                  <c:v>81</c:v>
                </c:pt>
                <c:pt idx="8">
                  <c:v>28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-4</c:v>
                </c:pt>
                <c:pt idx="13">
                  <c:v>-27</c:v>
                </c:pt>
                <c:pt idx="14">
                  <c:v>-80</c:v>
                </c:pt>
                <c:pt idx="15">
                  <c:v>-175</c:v>
                </c:pt>
                <c:pt idx="16">
                  <c:v>-324</c:v>
                </c:pt>
                <c:pt idx="17">
                  <c:v>-539</c:v>
                </c:pt>
                <c:pt idx="18">
                  <c:v>-832</c:v>
                </c:pt>
                <c:pt idx="19">
                  <c:v>-1215</c:v>
                </c:pt>
                <c:pt idx="20">
                  <c:v>-1700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3-48C2-A277-05100CC4D891}"/>
            </c:ext>
          </c:extLst>
        </c:ser>
        <c:ser>
          <c:idx val="1"/>
          <c:order val="1"/>
          <c:tx>
            <c:v>40*x^2-500</c:v>
          </c:tx>
          <c:marker>
            <c:symbol val="none"/>
          </c:marker>
          <c:val>
            <c:numRef>
              <c:f>График!$C$2:$C$22</c:f>
              <c:numCache>
                <c:formatCode>General</c:formatCode>
                <c:ptCount val="21"/>
                <c:pt idx="0">
                  <c:v>3500</c:v>
                </c:pt>
                <c:pt idx="1">
                  <c:v>2740</c:v>
                </c:pt>
                <c:pt idx="2">
                  <c:v>2060</c:v>
                </c:pt>
                <c:pt idx="3">
                  <c:v>1460</c:v>
                </c:pt>
                <c:pt idx="4">
                  <c:v>940</c:v>
                </c:pt>
                <c:pt idx="5">
                  <c:v>500</c:v>
                </c:pt>
                <c:pt idx="6">
                  <c:v>140</c:v>
                </c:pt>
                <c:pt idx="7">
                  <c:v>-140</c:v>
                </c:pt>
                <c:pt idx="8">
                  <c:v>-340</c:v>
                </c:pt>
                <c:pt idx="9">
                  <c:v>-460</c:v>
                </c:pt>
                <c:pt idx="10">
                  <c:v>-500</c:v>
                </c:pt>
                <c:pt idx="11">
                  <c:v>-460</c:v>
                </c:pt>
                <c:pt idx="12">
                  <c:v>-340</c:v>
                </c:pt>
                <c:pt idx="13">
                  <c:v>-140</c:v>
                </c:pt>
                <c:pt idx="14">
                  <c:v>140</c:v>
                </c:pt>
                <c:pt idx="15">
                  <c:v>500</c:v>
                </c:pt>
                <c:pt idx="16">
                  <c:v>940</c:v>
                </c:pt>
                <c:pt idx="17">
                  <c:v>1460</c:v>
                </c:pt>
                <c:pt idx="18">
                  <c:v>2060</c:v>
                </c:pt>
                <c:pt idx="19">
                  <c:v>2740</c:v>
                </c:pt>
                <c:pt idx="20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3-48C2-A277-05100CC4D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19648"/>
        <c:axId val="99421568"/>
      </c:lineChart>
      <c:catAx>
        <c:axId val="9941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21568"/>
        <c:crosses val="autoZero"/>
        <c:auto val="1"/>
        <c:lblAlgn val="ctr"/>
        <c:lblOffset val="100"/>
        <c:noMultiLvlLbl val="0"/>
      </c:catAx>
      <c:valAx>
        <c:axId val="994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1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60960</xdr:colOff>
          <xdr:row>0</xdr:row>
          <xdr:rowOff>167640</xdr:rowOff>
        </xdr:from>
        <xdr:to>
          <xdr:col>8</xdr:col>
          <xdr:colOff>297180</xdr:colOff>
          <xdr:row>2</xdr:row>
          <xdr:rowOff>144780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Макрос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342899</xdr:colOff>
      <xdr:row>0</xdr:row>
      <xdr:rowOff>114300</xdr:rowOff>
    </xdr:from>
    <xdr:to>
      <xdr:col>19</xdr:col>
      <xdr:colOff>161924</xdr:colOff>
      <xdr:row>22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19</xdr:col>
          <xdr:colOff>30480</xdr:colOff>
          <xdr:row>25</xdr:row>
          <xdr:rowOff>53340</xdr:rowOff>
        </xdr:from>
        <xdr:to>
          <xdr:col>22</xdr:col>
          <xdr:colOff>434340</xdr:colOff>
          <xdr:row>28</xdr:row>
          <xdr:rowOff>68580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Макрос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0.26538</cdr:x>
      <cdr:y>0.54898</cdr:y>
    </cdr:from>
    <cdr:to>
      <cdr:x>0.41997</cdr:x>
      <cdr:y>0.78177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9721" y="21564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(-4.178, 198.226)</a:t>
          </a:r>
          <a:endParaRPr lang="ru-RU" sz="1100"/>
        </a:p>
      </cdr:txBody>
    </cdr:sp>
  </cdr:relSizeAnchor>
  <cdr:relSizeAnchor xmlns:cdr="http://schemas.openxmlformats.org/drawingml/2006/chartDrawing">
    <cdr:from>
      <cdr:x>0.54364</cdr:x>
      <cdr:y>0.59942</cdr:y>
    </cdr:from>
    <cdr:to>
      <cdr:x>0.69823</cdr:x>
      <cdr:y>0.8322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15641" y="23545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(3.380, -42.966)</a:t>
          </a:r>
          <a:endParaRPr lang="ru-RU" sz="1100"/>
        </a:p>
      </cdr:txBody>
    </cdr:sp>
  </cdr:relSizeAnchor>
  <cdr:relSizeAnchor xmlns:cdr="http://schemas.openxmlformats.org/drawingml/2006/chartDrawing">
    <cdr:from>
      <cdr:x>0.27568</cdr:x>
      <cdr:y>0.6033</cdr:y>
    </cdr:from>
    <cdr:to>
      <cdr:x>0.29501</cdr:x>
      <cdr:y>0.6324</cdr:y>
    </cdr:to>
    <cdr:sp macro="" textlink="">
      <cdr:nvSpPr>
        <cdr:cNvPr id="4" name="Овал 3"/>
        <cdr:cNvSpPr/>
      </cdr:nvSpPr>
      <cdr:spPr>
        <a:xfrm xmlns:a="http://schemas.openxmlformats.org/drawingml/2006/main" flipH="1">
          <a:off x="1630681" y="2369820"/>
          <a:ext cx="114300" cy="1143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0.5226</cdr:x>
      <cdr:y>0.64533</cdr:y>
    </cdr:from>
    <cdr:to>
      <cdr:x>0.54192</cdr:x>
      <cdr:y>0.67443</cdr:y>
    </cdr:to>
    <cdr:sp macro="" textlink="">
      <cdr:nvSpPr>
        <cdr:cNvPr id="5" name="Овал 4"/>
        <cdr:cNvSpPr/>
      </cdr:nvSpPr>
      <cdr:spPr>
        <a:xfrm xmlns:a="http://schemas.openxmlformats.org/drawingml/2006/main" flipH="1">
          <a:off x="3091180" y="2534920"/>
          <a:ext cx="114300" cy="1143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7620</xdr:colOff>
          <xdr:row>1</xdr:row>
          <xdr:rowOff>15240</xdr:rowOff>
        </xdr:from>
        <xdr:to>
          <xdr:col>12</xdr:col>
          <xdr:colOff>411480</xdr:colOff>
          <xdr:row>4</xdr:row>
          <xdr:rowOff>30480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Макрос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274320</xdr:colOff>
          <xdr:row>0</xdr:row>
          <xdr:rowOff>121920</xdr:rowOff>
        </xdr:from>
        <xdr:to>
          <xdr:col>3</xdr:col>
          <xdr:colOff>160020</xdr:colOff>
          <xdr:row>3</xdr:row>
          <xdr:rowOff>30480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Таблица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281940</xdr:colOff>
          <xdr:row>4</xdr:row>
          <xdr:rowOff>38100</xdr:rowOff>
        </xdr:from>
        <xdr:to>
          <xdr:col>3</xdr:col>
          <xdr:colOff>167640</xdr:colOff>
          <xdr:row>6</xdr:row>
          <xdr:rowOff>114300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График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274320</xdr:colOff>
          <xdr:row>7</xdr:row>
          <xdr:rowOff>91440</xdr:rowOff>
        </xdr:from>
        <xdr:to>
          <xdr:col>3</xdr:col>
          <xdr:colOff>160020</xdr:colOff>
          <xdr:row>9</xdr:row>
          <xdr:rowOff>175260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Подбор параметра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N40"/>
  <sheetViews>
    <sheetView tabSelected="1" topLeftCell="A4" workbookViewId="0">
      <selection activeCell="G4" sqref="G4"/>
    </sheetView>
  </sheetViews>
  <sheetFormatPr defaultRowHeight="14.4" x14ac:dyDescent="0.3"/>
  <cols>
    <col min="1" max="1" width="5.33203125" customWidth="1"/>
    <col min="2" max="2" width="32.33203125" customWidth="1"/>
    <col min="3" max="3" width="21" customWidth="1"/>
    <col min="4" max="4" width="22.6640625" customWidth="1"/>
    <col min="5" max="5" width="21.44140625" customWidth="1"/>
    <col min="8" max="8" width="11.33203125" customWidth="1"/>
    <col min="9" max="9" width="13.33203125" customWidth="1"/>
    <col min="10" max="10" width="11.109375" customWidth="1"/>
    <col min="12" max="12" width="10.88671875" customWidth="1"/>
  </cols>
  <sheetData>
    <row r="1" spans="1:14" x14ac:dyDescent="0.3">
      <c r="A1" s="2"/>
      <c r="B1" s="3" t="s">
        <v>0</v>
      </c>
      <c r="C1" s="3" t="s">
        <v>6</v>
      </c>
      <c r="D1" s="3" t="s">
        <v>7</v>
      </c>
      <c r="E1" s="2"/>
      <c r="F1" s="2"/>
      <c r="G1" s="2"/>
      <c r="H1" s="2"/>
      <c r="I1" s="2"/>
      <c r="J1" s="2"/>
      <c r="K1" s="2"/>
      <c r="L1" s="2"/>
      <c r="M1" s="2"/>
    </row>
    <row r="2" spans="1:14" ht="32.25" customHeight="1" x14ac:dyDescent="0.3">
      <c r="A2" s="2"/>
      <c r="B2" s="5" t="s">
        <v>32</v>
      </c>
      <c r="C2" s="2">
        <v>50</v>
      </c>
      <c r="D2" s="6" t="s">
        <v>8</v>
      </c>
      <c r="E2" s="2"/>
      <c r="F2" s="2"/>
      <c r="G2" s="2"/>
      <c r="H2" s="2"/>
      <c r="I2" s="2"/>
      <c r="J2" s="2"/>
      <c r="K2" s="2"/>
      <c r="L2" s="2"/>
      <c r="M2" s="2"/>
    </row>
    <row r="3" spans="1:14" ht="43.2" x14ac:dyDescent="0.3">
      <c r="A3" s="2"/>
      <c r="B3" s="5" t="s">
        <v>1</v>
      </c>
      <c r="C3" s="2">
        <v>30</v>
      </c>
      <c r="D3" s="6" t="s">
        <v>8</v>
      </c>
      <c r="E3" s="2"/>
      <c r="F3" s="2"/>
      <c r="G3" s="2"/>
      <c r="H3" s="2"/>
      <c r="I3" s="2"/>
      <c r="J3" s="2"/>
      <c r="K3" s="2"/>
      <c r="L3" s="2"/>
      <c r="M3" s="2"/>
    </row>
    <row r="4" spans="1:14" ht="43.2" x14ac:dyDescent="0.3">
      <c r="A4" s="2"/>
      <c r="B4" s="5" t="s">
        <v>2</v>
      </c>
      <c r="C4" s="2">
        <v>20</v>
      </c>
      <c r="D4" s="6" t="s">
        <v>8</v>
      </c>
      <c r="E4" s="2"/>
      <c r="F4" s="2"/>
      <c r="G4" s="2"/>
      <c r="H4" s="2"/>
      <c r="I4" s="2"/>
      <c r="J4" s="2"/>
      <c r="K4" s="2"/>
      <c r="L4" s="2"/>
      <c r="M4" s="2"/>
    </row>
    <row r="5" spans="1:14" ht="28.8" x14ac:dyDescent="0.3">
      <c r="A5" s="2"/>
      <c r="B5" s="5" t="s">
        <v>3</v>
      </c>
      <c r="C5" s="2">
        <v>5</v>
      </c>
      <c r="D5" s="6" t="s">
        <v>8</v>
      </c>
      <c r="E5" s="2"/>
      <c r="F5" s="2"/>
      <c r="G5" s="2"/>
      <c r="H5" s="2"/>
      <c r="I5" s="2"/>
      <c r="J5" s="2"/>
      <c r="K5" s="2"/>
      <c r="L5" s="2"/>
      <c r="M5" s="2"/>
    </row>
    <row r="6" spans="1:14" ht="43.2" x14ac:dyDescent="0.3">
      <c r="A6" s="2"/>
      <c r="B6" s="5" t="s">
        <v>4</v>
      </c>
      <c r="C6" s="2">
        <v>300</v>
      </c>
      <c r="D6" s="6" t="s">
        <v>9</v>
      </c>
      <c r="E6" s="2"/>
      <c r="F6" s="2"/>
      <c r="G6" s="2"/>
      <c r="H6" s="2"/>
      <c r="I6" s="2"/>
      <c r="J6" s="2"/>
      <c r="K6" s="2"/>
      <c r="L6" s="2"/>
      <c r="M6" s="2"/>
    </row>
    <row r="7" spans="1:14" ht="43.2" x14ac:dyDescent="0.3">
      <c r="A7" s="2"/>
      <c r="B7" s="5" t="s">
        <v>5</v>
      </c>
      <c r="C7" s="2">
        <v>100</v>
      </c>
      <c r="D7" s="6" t="s">
        <v>9</v>
      </c>
      <c r="E7" s="2"/>
      <c r="F7" s="2"/>
      <c r="G7" s="2"/>
      <c r="H7" s="2"/>
      <c r="I7" s="2"/>
      <c r="J7" s="2"/>
      <c r="K7" s="2"/>
      <c r="L7" s="2"/>
      <c r="M7" s="2"/>
    </row>
    <row r="8" spans="1:1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4" ht="58.5" customHeight="1" x14ac:dyDescent="0.3">
      <c r="A10" s="7" t="s">
        <v>10</v>
      </c>
      <c r="B10" s="7" t="s">
        <v>11</v>
      </c>
      <c r="C10" s="7" t="s">
        <v>22</v>
      </c>
      <c r="D10" s="7" t="s">
        <v>23</v>
      </c>
      <c r="E10" s="7" t="s">
        <v>24</v>
      </c>
      <c r="F10" s="7" t="s">
        <v>25</v>
      </c>
      <c r="G10" s="7" t="s">
        <v>26</v>
      </c>
      <c r="H10" s="7" t="s">
        <v>27</v>
      </c>
      <c r="I10" s="7" t="s">
        <v>28</v>
      </c>
      <c r="J10" s="7" t="s">
        <v>29</v>
      </c>
      <c r="K10" s="7" t="s">
        <v>30</v>
      </c>
      <c r="L10" s="7" t="s">
        <v>31</v>
      </c>
      <c r="M10" s="7"/>
      <c r="N10" s="1"/>
    </row>
    <row r="11" spans="1:14" x14ac:dyDescent="0.3">
      <c r="A11" s="6">
        <v>1</v>
      </c>
      <c r="B11" s="8" t="s">
        <v>12</v>
      </c>
      <c r="C11" s="6">
        <v>3500</v>
      </c>
      <c r="D11" s="6">
        <v>0</v>
      </c>
      <c r="E11" s="6">
        <f>(C11-D11)</f>
        <v>3500</v>
      </c>
      <c r="F11" s="6">
        <v>1</v>
      </c>
      <c r="G11" s="6">
        <v>0</v>
      </c>
      <c r="H11" s="6">
        <f>C11*IF(D11&gt;=6000,(IF(F11&gt;0,$C$2/100,0)),IF(D11&gt;3000,IF(F11&gt;2,$C$3/100,IF(F11&gt;0,$C$4/100,0)),IF(D11&gt;0,$C$5/100,0)))</f>
        <v>0</v>
      </c>
      <c r="I11" s="6">
        <f>IF((IF(AND(D11&gt;=5000,E11&gt;=5000),$C$6,IF(AND(D11&lt;5000,E11&lt;5000),$C$7,0))*G11)&gt;C11,C11,IF(AND(D11&gt;=5000,E11&gt;=5000),$C$6,IF(AND(D11&lt;5000,E11&lt;5000),$C$7,0))*G11)</f>
        <v>0</v>
      </c>
      <c r="J11" s="6">
        <f>H11+I11</f>
        <v>0</v>
      </c>
      <c r="K11" s="6">
        <f>C11-J11</f>
        <v>3500</v>
      </c>
      <c r="L11" s="6">
        <f>FLOOR((C11/500),1)</f>
        <v>7</v>
      </c>
      <c r="M11" s="6"/>
    </row>
    <row r="12" spans="1:14" x14ac:dyDescent="0.3">
      <c r="A12" s="6">
        <v>2</v>
      </c>
      <c r="B12" s="8" t="s">
        <v>13</v>
      </c>
      <c r="C12" s="6">
        <v>11000</v>
      </c>
      <c r="D12" s="6">
        <v>6300</v>
      </c>
      <c r="E12" s="6">
        <f t="shared" ref="E12:E19" si="0">(C12-D12)</f>
        <v>4700</v>
      </c>
      <c r="F12" s="6">
        <v>3</v>
      </c>
      <c r="G12" s="6">
        <v>9</v>
      </c>
      <c r="H12" s="6">
        <f t="shared" ref="H12:H20" si="1">C12*IF(D12&gt;=6000,(IF(F12&gt;0,$C$2/100,0)),IF(D12&gt;3000,IF(F12&gt;2,$C$3/100,IF(F12&gt;0,$C$4/100,0)),IF(D12&gt;0,$C$5/100,0)))</f>
        <v>5500</v>
      </c>
      <c r="I12" s="6">
        <f t="shared" ref="I12:I20" si="2">IF((IF(AND(D12&gt;=5000,E12&gt;=5000),$C$6,IF(AND(D12&lt;5000,E12&lt;5000),$C$7,0))*G12)&gt;C12,C12,IF(AND(D12&gt;=5000,E12&gt;=5000),$C$6,IF(AND(D12&lt;5000,E12&lt;5000),$C$7,0))*G12)</f>
        <v>0</v>
      </c>
      <c r="J12" s="6">
        <f t="shared" ref="J12:J20" si="3">H12+I12</f>
        <v>5500</v>
      </c>
      <c r="K12" s="6">
        <f t="shared" ref="K12:K20" si="4">C12-J12</f>
        <v>5500</v>
      </c>
      <c r="L12" s="6">
        <f t="shared" ref="L12:L20" si="5">FLOOR((C12/500),1)</f>
        <v>22</v>
      </c>
      <c r="M12" s="6"/>
    </row>
    <row r="13" spans="1:14" x14ac:dyDescent="0.3">
      <c r="A13" s="6">
        <v>3</v>
      </c>
      <c r="B13" s="8" t="s">
        <v>14</v>
      </c>
      <c r="C13" s="6">
        <v>10350</v>
      </c>
      <c r="D13" s="6">
        <v>520</v>
      </c>
      <c r="E13" s="6">
        <f t="shared" si="0"/>
        <v>9830</v>
      </c>
      <c r="F13" s="6">
        <v>0</v>
      </c>
      <c r="G13" s="6">
        <v>3</v>
      </c>
      <c r="H13" s="6">
        <f t="shared" si="1"/>
        <v>517.5</v>
      </c>
      <c r="I13" s="6">
        <f t="shared" si="2"/>
        <v>0</v>
      </c>
      <c r="J13" s="6">
        <f t="shared" si="3"/>
        <v>517.5</v>
      </c>
      <c r="K13" s="6">
        <f t="shared" si="4"/>
        <v>9832.5</v>
      </c>
      <c r="L13" s="6">
        <f t="shared" si="5"/>
        <v>20</v>
      </c>
      <c r="M13" s="6"/>
    </row>
    <row r="14" spans="1:14" x14ac:dyDescent="0.3">
      <c r="A14" s="6">
        <v>4</v>
      </c>
      <c r="B14" s="8" t="s">
        <v>15</v>
      </c>
      <c r="C14" s="6">
        <v>7500</v>
      </c>
      <c r="D14" s="6">
        <v>0</v>
      </c>
      <c r="E14" s="6">
        <f t="shared" si="0"/>
        <v>7500</v>
      </c>
      <c r="F14" s="6">
        <v>0</v>
      </c>
      <c r="G14" s="6">
        <v>5</v>
      </c>
      <c r="H14" s="6">
        <f t="shared" si="1"/>
        <v>0</v>
      </c>
      <c r="I14" s="6">
        <f t="shared" si="2"/>
        <v>0</v>
      </c>
      <c r="J14" s="6">
        <f t="shared" si="3"/>
        <v>0</v>
      </c>
      <c r="K14" s="6">
        <f t="shared" si="4"/>
        <v>7500</v>
      </c>
      <c r="L14" s="6">
        <f t="shared" si="5"/>
        <v>15</v>
      </c>
      <c r="M14" s="6"/>
    </row>
    <row r="15" spans="1:14" x14ac:dyDescent="0.3">
      <c r="A15" s="6">
        <v>5</v>
      </c>
      <c r="B15" s="8" t="s">
        <v>16</v>
      </c>
      <c r="C15" s="6">
        <v>590</v>
      </c>
      <c r="D15" s="6">
        <v>590</v>
      </c>
      <c r="E15" s="6">
        <f t="shared" si="0"/>
        <v>0</v>
      </c>
      <c r="F15" s="6">
        <v>0</v>
      </c>
      <c r="G15" s="6">
        <v>3</v>
      </c>
      <c r="H15" s="6">
        <f t="shared" si="1"/>
        <v>29.5</v>
      </c>
      <c r="I15" s="6">
        <f t="shared" si="2"/>
        <v>300</v>
      </c>
      <c r="J15" s="6">
        <f t="shared" si="3"/>
        <v>329.5</v>
      </c>
      <c r="K15" s="6">
        <f t="shared" si="4"/>
        <v>260.5</v>
      </c>
      <c r="L15" s="6">
        <f t="shared" si="5"/>
        <v>1</v>
      </c>
      <c r="M15" s="6"/>
    </row>
    <row r="16" spans="1:14" x14ac:dyDescent="0.3">
      <c r="A16" s="6">
        <v>6</v>
      </c>
      <c r="B16" s="8" t="s">
        <v>17</v>
      </c>
      <c r="C16" s="6">
        <v>3020</v>
      </c>
      <c r="D16" s="6">
        <v>1020</v>
      </c>
      <c r="E16" s="6">
        <f t="shared" si="0"/>
        <v>2000</v>
      </c>
      <c r="F16" s="6">
        <v>5</v>
      </c>
      <c r="G16" s="6">
        <v>1</v>
      </c>
      <c r="H16" s="6">
        <f t="shared" si="1"/>
        <v>151</v>
      </c>
      <c r="I16" s="6">
        <f t="shared" si="2"/>
        <v>100</v>
      </c>
      <c r="J16" s="6">
        <f t="shared" si="3"/>
        <v>251</v>
      </c>
      <c r="K16" s="6">
        <f t="shared" si="4"/>
        <v>2769</v>
      </c>
      <c r="L16" s="6">
        <f t="shared" si="5"/>
        <v>6</v>
      </c>
      <c r="M16" s="6"/>
    </row>
    <row r="17" spans="1:13" x14ac:dyDescent="0.3">
      <c r="A17" s="6">
        <v>7</v>
      </c>
      <c r="B17" s="8" t="s">
        <v>18</v>
      </c>
      <c r="C17" s="6">
        <v>1700</v>
      </c>
      <c r="D17" s="6">
        <v>300</v>
      </c>
      <c r="E17" s="6">
        <f t="shared" si="0"/>
        <v>1400</v>
      </c>
      <c r="F17" s="6">
        <v>2</v>
      </c>
      <c r="G17" s="6">
        <v>0</v>
      </c>
      <c r="H17" s="6">
        <f t="shared" si="1"/>
        <v>85</v>
      </c>
      <c r="I17" s="6">
        <f t="shared" si="2"/>
        <v>0</v>
      </c>
      <c r="J17" s="6">
        <f t="shared" si="3"/>
        <v>85</v>
      </c>
      <c r="K17" s="6">
        <f t="shared" si="4"/>
        <v>1615</v>
      </c>
      <c r="L17" s="6">
        <f t="shared" si="5"/>
        <v>3</v>
      </c>
      <c r="M17" s="6"/>
    </row>
    <row r="18" spans="1:13" x14ac:dyDescent="0.3">
      <c r="A18" s="6">
        <v>8</v>
      </c>
      <c r="B18" s="8" t="s">
        <v>19</v>
      </c>
      <c r="C18" s="6">
        <v>10600</v>
      </c>
      <c r="D18" s="6">
        <v>2500</v>
      </c>
      <c r="E18" s="6">
        <f t="shared" si="0"/>
        <v>8100</v>
      </c>
      <c r="F18" s="6">
        <v>3</v>
      </c>
      <c r="G18" s="6">
        <v>2</v>
      </c>
      <c r="H18" s="6">
        <f t="shared" si="1"/>
        <v>530</v>
      </c>
      <c r="I18" s="6">
        <f t="shared" si="2"/>
        <v>0</v>
      </c>
      <c r="J18" s="6">
        <f t="shared" si="3"/>
        <v>530</v>
      </c>
      <c r="K18" s="6">
        <f t="shared" si="4"/>
        <v>10070</v>
      </c>
      <c r="L18" s="6">
        <f t="shared" si="5"/>
        <v>21</v>
      </c>
      <c r="M18" s="6"/>
    </row>
    <row r="19" spans="1:13" x14ac:dyDescent="0.3">
      <c r="A19" s="6">
        <v>9</v>
      </c>
      <c r="B19" s="8" t="s">
        <v>20</v>
      </c>
      <c r="C19" s="6">
        <v>400</v>
      </c>
      <c r="D19" s="6">
        <v>0</v>
      </c>
      <c r="E19" s="6">
        <f t="shared" si="0"/>
        <v>400</v>
      </c>
      <c r="F19" s="6">
        <v>0</v>
      </c>
      <c r="G19" s="6">
        <v>10</v>
      </c>
      <c r="H19" s="6">
        <f t="shared" si="1"/>
        <v>0</v>
      </c>
      <c r="I19" s="6">
        <f t="shared" si="2"/>
        <v>400</v>
      </c>
      <c r="J19" s="6">
        <f t="shared" si="3"/>
        <v>400</v>
      </c>
      <c r="K19" s="6">
        <f t="shared" si="4"/>
        <v>0</v>
      </c>
      <c r="L19" s="6">
        <f t="shared" si="5"/>
        <v>0</v>
      </c>
      <c r="M19" s="6"/>
    </row>
    <row r="20" spans="1:13" x14ac:dyDescent="0.3">
      <c r="A20" s="6">
        <v>10</v>
      </c>
      <c r="B20" s="8" t="s">
        <v>21</v>
      </c>
      <c r="C20" s="6">
        <v>6740</v>
      </c>
      <c r="D20" s="6">
        <v>740</v>
      </c>
      <c r="E20" s="6">
        <f>(C20-D20)</f>
        <v>6000</v>
      </c>
      <c r="F20" s="6">
        <v>2</v>
      </c>
      <c r="G20" s="6">
        <v>1</v>
      </c>
      <c r="H20" s="6">
        <f t="shared" si="1"/>
        <v>337</v>
      </c>
      <c r="I20" s="6">
        <f t="shared" si="2"/>
        <v>0</v>
      </c>
      <c r="J20" s="6">
        <f t="shared" si="3"/>
        <v>337</v>
      </c>
      <c r="K20" s="6">
        <f t="shared" si="4"/>
        <v>6403</v>
      </c>
      <c r="L20" s="6">
        <f t="shared" si="5"/>
        <v>13</v>
      </c>
      <c r="M20" s="6"/>
    </row>
    <row r="22" spans="1:13" x14ac:dyDescent="0.3">
      <c r="A22" s="9"/>
      <c r="B22" s="9" t="s">
        <v>33</v>
      </c>
      <c r="C22" s="4">
        <f>SUM(C11:C20)</f>
        <v>55400</v>
      </c>
      <c r="D22" s="4">
        <f>SUM(D11:D20)</f>
        <v>11970</v>
      </c>
      <c r="E22" s="4">
        <f t="shared" ref="E22:L22" si="6">SUM(E11:E20)</f>
        <v>43430</v>
      </c>
      <c r="F22" s="4">
        <f t="shared" si="6"/>
        <v>16</v>
      </c>
      <c r="G22" s="4">
        <f t="shared" si="6"/>
        <v>34</v>
      </c>
      <c r="H22" s="4">
        <f t="shared" si="6"/>
        <v>7150</v>
      </c>
      <c r="I22" s="4">
        <f t="shared" si="6"/>
        <v>800</v>
      </c>
      <c r="J22" s="4">
        <f t="shared" si="6"/>
        <v>7950</v>
      </c>
      <c r="K22" s="4">
        <f t="shared" si="6"/>
        <v>47450</v>
      </c>
      <c r="L22" s="4">
        <f t="shared" si="6"/>
        <v>108</v>
      </c>
    </row>
    <row r="24" spans="1:13" ht="28.8" x14ac:dyDescent="0.3">
      <c r="B24" s="10" t="s">
        <v>34</v>
      </c>
      <c r="C24" s="4">
        <f>MAX(H11:H20)</f>
        <v>5500</v>
      </c>
    </row>
    <row r="25" spans="1:13" ht="28.8" x14ac:dyDescent="0.3">
      <c r="B25" s="10" t="s">
        <v>35</v>
      </c>
      <c r="C25" s="4">
        <f>MIN(H11:H20)</f>
        <v>0</v>
      </c>
    </row>
    <row r="26" spans="1:13" ht="28.8" x14ac:dyDescent="0.3">
      <c r="B26" s="10" t="s">
        <v>36</v>
      </c>
      <c r="C26" s="4">
        <f>AVERAGE(L11:L20)</f>
        <v>10.8</v>
      </c>
    </row>
    <row r="27" spans="1:13" ht="43.2" x14ac:dyDescent="0.3">
      <c r="B27" s="10" t="s">
        <v>37</v>
      </c>
      <c r="C27" s="4">
        <f>COUNTIF(I11:I20,900)</f>
        <v>0</v>
      </c>
    </row>
    <row r="31" spans="1:13" x14ac:dyDescent="0.3">
      <c r="A31" s="6">
        <v>9</v>
      </c>
      <c r="B31" s="8" t="s">
        <v>20</v>
      </c>
      <c r="C31" s="6">
        <v>400</v>
      </c>
      <c r="D31" s="6">
        <v>0</v>
      </c>
      <c r="E31" s="6">
        <f t="shared" ref="E31:E40" si="7">(C31-D31)</f>
        <v>400</v>
      </c>
      <c r="F31" s="6">
        <v>0</v>
      </c>
      <c r="G31" s="6">
        <v>10</v>
      </c>
      <c r="H31" s="6">
        <f t="shared" ref="H31:H40" si="8">C31*IF(D31&gt;=6000,(IF(F31&gt;0,$C$2/100,0)),IF(D31&gt;3000,IF(F31&gt;2,$C$3/100,IF(F31&gt;0,$C$4/100,0)),IF(D31&gt;0,$C$5/100,0)))</f>
        <v>0</v>
      </c>
      <c r="I31" s="6">
        <f t="shared" ref="I31:I40" si="9">IF((IF(AND(D31&gt;=5000,E31&gt;=5000),$C$6,IF(AND(D31&lt;5000,E31&lt;5000),$C$7,0))*G31)&gt;C31,C31,IF(AND(D31&gt;=5000,E31&gt;=5000),$C$6,IF(AND(D31&lt;5000,E31&lt;5000),$C$7,0))*G31)</f>
        <v>400</v>
      </c>
      <c r="J31" s="6">
        <f t="shared" ref="J31:J40" si="10">H31+I31</f>
        <v>400</v>
      </c>
      <c r="K31" s="6">
        <f t="shared" ref="K31:K40" si="11">C31-J31</f>
        <v>0</v>
      </c>
      <c r="L31" s="6">
        <f t="shared" ref="L31:L40" si="12">FLOOR((C31/500),1)</f>
        <v>0</v>
      </c>
    </row>
    <row r="32" spans="1:13" x14ac:dyDescent="0.3">
      <c r="A32" s="6">
        <v>2</v>
      </c>
      <c r="B32" s="8" t="s">
        <v>13</v>
      </c>
      <c r="C32" s="6">
        <v>11000</v>
      </c>
      <c r="D32" s="6">
        <v>6300</v>
      </c>
      <c r="E32" s="6">
        <f t="shared" si="7"/>
        <v>4700</v>
      </c>
      <c r="F32" s="6">
        <v>3</v>
      </c>
      <c r="G32" s="6">
        <v>9</v>
      </c>
      <c r="H32" s="6">
        <f t="shared" si="8"/>
        <v>5500</v>
      </c>
      <c r="I32" s="6">
        <f t="shared" si="9"/>
        <v>0</v>
      </c>
      <c r="J32" s="6">
        <f t="shared" si="10"/>
        <v>5500</v>
      </c>
      <c r="K32" s="6">
        <f t="shared" si="11"/>
        <v>5500</v>
      </c>
      <c r="L32" s="6">
        <f t="shared" si="12"/>
        <v>22</v>
      </c>
    </row>
    <row r="33" spans="1:12" x14ac:dyDescent="0.3">
      <c r="A33" s="6">
        <v>4</v>
      </c>
      <c r="B33" s="8" t="s">
        <v>15</v>
      </c>
      <c r="C33" s="6">
        <v>7500</v>
      </c>
      <c r="D33" s="6">
        <v>0</v>
      </c>
      <c r="E33" s="6">
        <f t="shared" si="7"/>
        <v>7500</v>
      </c>
      <c r="F33" s="6">
        <v>0</v>
      </c>
      <c r="G33" s="6">
        <v>5</v>
      </c>
      <c r="H33" s="6">
        <f t="shared" si="8"/>
        <v>0</v>
      </c>
      <c r="I33" s="6">
        <f t="shared" si="9"/>
        <v>0</v>
      </c>
      <c r="J33" s="6">
        <f t="shared" si="10"/>
        <v>0</v>
      </c>
      <c r="K33" s="6">
        <f t="shared" si="11"/>
        <v>7500</v>
      </c>
      <c r="L33" s="6">
        <f t="shared" si="12"/>
        <v>15</v>
      </c>
    </row>
    <row r="34" spans="1:12" x14ac:dyDescent="0.3">
      <c r="A34" s="6">
        <v>3</v>
      </c>
      <c r="B34" s="8" t="s">
        <v>14</v>
      </c>
      <c r="C34" s="6">
        <v>10350</v>
      </c>
      <c r="D34" s="6">
        <v>520</v>
      </c>
      <c r="E34" s="6">
        <f t="shared" si="7"/>
        <v>9830</v>
      </c>
      <c r="F34" s="6">
        <v>0</v>
      </c>
      <c r="G34" s="6">
        <v>3</v>
      </c>
      <c r="H34" s="6">
        <f t="shared" si="8"/>
        <v>517.5</v>
      </c>
      <c r="I34" s="6">
        <f t="shared" si="9"/>
        <v>0</v>
      </c>
      <c r="J34" s="6">
        <f t="shared" si="10"/>
        <v>517.5</v>
      </c>
      <c r="K34" s="6">
        <f t="shared" si="11"/>
        <v>9832.5</v>
      </c>
      <c r="L34" s="6">
        <f t="shared" si="12"/>
        <v>20</v>
      </c>
    </row>
    <row r="35" spans="1:12" x14ac:dyDescent="0.3">
      <c r="A35" s="6">
        <v>5</v>
      </c>
      <c r="B35" s="8" t="s">
        <v>16</v>
      </c>
      <c r="C35" s="6">
        <v>590</v>
      </c>
      <c r="D35" s="6">
        <v>590</v>
      </c>
      <c r="E35" s="6">
        <f t="shared" si="7"/>
        <v>0</v>
      </c>
      <c r="F35" s="6">
        <v>0</v>
      </c>
      <c r="G35" s="6">
        <v>3</v>
      </c>
      <c r="H35" s="6">
        <f t="shared" si="8"/>
        <v>29.5</v>
      </c>
      <c r="I35" s="6">
        <f t="shared" si="9"/>
        <v>300</v>
      </c>
      <c r="J35" s="6">
        <f t="shared" si="10"/>
        <v>329.5</v>
      </c>
      <c r="K35" s="6">
        <f t="shared" si="11"/>
        <v>260.5</v>
      </c>
      <c r="L35" s="6">
        <f t="shared" si="12"/>
        <v>1</v>
      </c>
    </row>
    <row r="36" spans="1:12" x14ac:dyDescent="0.3">
      <c r="A36" s="6">
        <v>8</v>
      </c>
      <c r="B36" s="8" t="s">
        <v>19</v>
      </c>
      <c r="C36" s="6">
        <v>10600</v>
      </c>
      <c r="D36" s="6">
        <v>2500</v>
      </c>
      <c r="E36" s="6">
        <f t="shared" si="7"/>
        <v>8100</v>
      </c>
      <c r="F36" s="6">
        <v>3</v>
      </c>
      <c r="G36" s="6">
        <v>2</v>
      </c>
      <c r="H36" s="6">
        <f t="shared" si="8"/>
        <v>530</v>
      </c>
      <c r="I36" s="6">
        <f t="shared" si="9"/>
        <v>0</v>
      </c>
      <c r="J36" s="6">
        <f t="shared" si="10"/>
        <v>530</v>
      </c>
      <c r="K36" s="6">
        <f t="shared" si="11"/>
        <v>10070</v>
      </c>
      <c r="L36" s="6">
        <f t="shared" si="12"/>
        <v>21</v>
      </c>
    </row>
    <row r="37" spans="1:12" x14ac:dyDescent="0.3">
      <c r="A37" s="6">
        <v>6</v>
      </c>
      <c r="B37" s="8" t="s">
        <v>17</v>
      </c>
      <c r="C37" s="6">
        <v>3020</v>
      </c>
      <c r="D37" s="6">
        <v>1020</v>
      </c>
      <c r="E37" s="6">
        <f t="shared" si="7"/>
        <v>2000</v>
      </c>
      <c r="F37" s="6">
        <v>5</v>
      </c>
      <c r="G37" s="6">
        <v>1</v>
      </c>
      <c r="H37" s="6">
        <f t="shared" si="8"/>
        <v>151</v>
      </c>
      <c r="I37" s="6">
        <f t="shared" si="9"/>
        <v>100</v>
      </c>
      <c r="J37" s="6">
        <f t="shared" si="10"/>
        <v>251</v>
      </c>
      <c r="K37" s="6">
        <f t="shared" si="11"/>
        <v>2769</v>
      </c>
      <c r="L37" s="6">
        <f t="shared" si="12"/>
        <v>6</v>
      </c>
    </row>
    <row r="38" spans="1:12" x14ac:dyDescent="0.3">
      <c r="A38" s="6">
        <v>10</v>
      </c>
      <c r="B38" s="8" t="s">
        <v>21</v>
      </c>
      <c r="C38" s="6">
        <v>6740</v>
      </c>
      <c r="D38" s="6">
        <v>740</v>
      </c>
      <c r="E38" s="6">
        <f t="shared" si="7"/>
        <v>6000</v>
      </c>
      <c r="F38" s="6">
        <v>2</v>
      </c>
      <c r="G38" s="6">
        <v>1</v>
      </c>
      <c r="H38" s="6">
        <f t="shared" si="8"/>
        <v>337</v>
      </c>
      <c r="I38" s="6">
        <f t="shared" si="9"/>
        <v>0</v>
      </c>
      <c r="J38" s="6">
        <f t="shared" si="10"/>
        <v>337</v>
      </c>
      <c r="K38" s="6">
        <f t="shared" si="11"/>
        <v>6403</v>
      </c>
      <c r="L38" s="6">
        <f t="shared" si="12"/>
        <v>13</v>
      </c>
    </row>
    <row r="39" spans="1:12" x14ac:dyDescent="0.3">
      <c r="A39" s="6">
        <v>7</v>
      </c>
      <c r="B39" s="8" t="s">
        <v>18</v>
      </c>
      <c r="C39" s="6">
        <v>1700</v>
      </c>
      <c r="D39" s="6">
        <v>300</v>
      </c>
      <c r="E39" s="6">
        <f t="shared" si="7"/>
        <v>1400</v>
      </c>
      <c r="F39" s="6">
        <v>2</v>
      </c>
      <c r="G39" s="6">
        <v>0</v>
      </c>
      <c r="H39" s="6">
        <f t="shared" si="8"/>
        <v>85</v>
      </c>
      <c r="I39" s="6">
        <f t="shared" si="9"/>
        <v>0</v>
      </c>
      <c r="J39" s="6">
        <f t="shared" si="10"/>
        <v>85</v>
      </c>
      <c r="K39" s="6">
        <f t="shared" si="11"/>
        <v>1615</v>
      </c>
      <c r="L39" s="6">
        <f t="shared" si="12"/>
        <v>3</v>
      </c>
    </row>
    <row r="40" spans="1:12" x14ac:dyDescent="0.3">
      <c r="A40" s="6">
        <v>1</v>
      </c>
      <c r="B40" s="8" t="s">
        <v>12</v>
      </c>
      <c r="C40" s="6">
        <v>3500</v>
      </c>
      <c r="D40" s="6">
        <v>0</v>
      </c>
      <c r="E40" s="6">
        <f t="shared" si="7"/>
        <v>3500</v>
      </c>
      <c r="F40" s="6">
        <v>1</v>
      </c>
      <c r="G40" s="6">
        <v>0</v>
      </c>
      <c r="H40" s="6">
        <f t="shared" si="8"/>
        <v>0</v>
      </c>
      <c r="I40" s="6">
        <f t="shared" si="9"/>
        <v>0</v>
      </c>
      <c r="J40" s="6">
        <f t="shared" si="10"/>
        <v>0</v>
      </c>
      <c r="K40" s="6">
        <f t="shared" si="11"/>
        <v>3500</v>
      </c>
      <c r="L40" s="6">
        <f t="shared" si="12"/>
        <v>7</v>
      </c>
    </row>
  </sheetData>
  <sortState ref="A31:L40">
    <sortCondition descending="1" ref="G31:G40"/>
    <sortCondition ref="B31:B40"/>
  </sortState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На_Макрос">
                <anchor>
                  <from>
                    <xdr:col>5</xdr:col>
                    <xdr:colOff>60960</xdr:colOff>
                    <xdr:row>0</xdr:row>
                    <xdr:rowOff>167640</xdr:rowOff>
                  </from>
                  <to>
                    <xdr:col>8</xdr:col>
                    <xdr:colOff>297180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H22"/>
  <sheetViews>
    <sheetView workbookViewId="0">
      <selection activeCell="T19" sqref="T19"/>
    </sheetView>
  </sheetViews>
  <sheetFormatPr defaultRowHeight="14.4" x14ac:dyDescent="0.3"/>
  <sheetData>
    <row r="1" spans="1:8" x14ac:dyDescent="0.3">
      <c r="A1" t="s">
        <v>55</v>
      </c>
      <c r="B1" t="s">
        <v>56</v>
      </c>
      <c r="C1" t="s">
        <v>58</v>
      </c>
      <c r="D1" t="s">
        <v>59</v>
      </c>
      <c r="E1" t="s">
        <v>57</v>
      </c>
      <c r="F1" t="s">
        <v>56</v>
      </c>
      <c r="G1" t="s">
        <v>58</v>
      </c>
      <c r="H1" t="s">
        <v>59</v>
      </c>
    </row>
    <row r="2" spans="1:8" x14ac:dyDescent="0.3">
      <c r="A2">
        <v>-10</v>
      </c>
      <c r="B2">
        <f>3*A2^2-2*A2^3</f>
        <v>2300</v>
      </c>
      <c r="C2">
        <f>40*A2^2-500</f>
        <v>3500</v>
      </c>
      <c r="D2">
        <f>B2-C2</f>
        <v>-1200</v>
      </c>
      <c r="E2" s="11">
        <v>-4.1779970028512246</v>
      </c>
      <c r="F2">
        <f>3*E2^2-2*E2^3</f>
        <v>198.22635846803507</v>
      </c>
      <c r="G2">
        <f>40*E2^2-500</f>
        <v>198.22635823335258</v>
      </c>
      <c r="H2">
        <f>F2-G2</f>
        <v>2.3468248855351703E-7</v>
      </c>
    </row>
    <row r="3" spans="1:8" x14ac:dyDescent="0.3">
      <c r="A3">
        <f>A2+1</f>
        <v>-9</v>
      </c>
      <c r="B3">
        <f t="shared" ref="B3:B22" si="0">3*A3^2-2*A3^3</f>
        <v>1701</v>
      </c>
      <c r="C3">
        <f t="shared" ref="C3:C22" si="1">40*A3^2-500</f>
        <v>2740</v>
      </c>
      <c r="D3">
        <f t="shared" ref="D3:D22" si="2">B3-C3</f>
        <v>-1039</v>
      </c>
    </row>
    <row r="4" spans="1:8" x14ac:dyDescent="0.3">
      <c r="A4">
        <f t="shared" ref="A4:A22" si="3">A3+1</f>
        <v>-8</v>
      </c>
      <c r="B4">
        <f t="shared" si="0"/>
        <v>1216</v>
      </c>
      <c r="C4">
        <f t="shared" si="1"/>
        <v>2060</v>
      </c>
      <c r="D4">
        <f t="shared" si="2"/>
        <v>-844</v>
      </c>
      <c r="E4" t="s">
        <v>60</v>
      </c>
      <c r="F4" t="s">
        <v>56</v>
      </c>
      <c r="G4" t="s">
        <v>58</v>
      </c>
      <c r="H4" t="s">
        <v>59</v>
      </c>
    </row>
    <row r="5" spans="1:8" x14ac:dyDescent="0.3">
      <c r="A5">
        <f t="shared" si="3"/>
        <v>-7</v>
      </c>
      <c r="B5">
        <f t="shared" si="0"/>
        <v>833</v>
      </c>
      <c r="C5">
        <f t="shared" si="1"/>
        <v>1460</v>
      </c>
      <c r="D5">
        <f t="shared" si="2"/>
        <v>-627</v>
      </c>
      <c r="E5">
        <v>3.3802141660247433</v>
      </c>
      <c r="F5">
        <f>3*E5^2-2*E5^3</f>
        <v>-42.96608181561956</v>
      </c>
      <c r="G5">
        <f>40*E5^2-500</f>
        <v>-42.966087672225967</v>
      </c>
      <c r="H5">
        <f>F5-G5</f>
        <v>5.8566064069509594E-6</v>
      </c>
    </row>
    <row r="6" spans="1:8" x14ac:dyDescent="0.3">
      <c r="A6">
        <f t="shared" si="3"/>
        <v>-6</v>
      </c>
      <c r="B6">
        <f t="shared" si="0"/>
        <v>540</v>
      </c>
      <c r="C6">
        <f t="shared" si="1"/>
        <v>940</v>
      </c>
      <c r="D6">
        <f t="shared" si="2"/>
        <v>-400</v>
      </c>
    </row>
    <row r="7" spans="1:8" x14ac:dyDescent="0.3">
      <c r="A7">
        <f t="shared" si="3"/>
        <v>-5</v>
      </c>
      <c r="B7">
        <f t="shared" si="0"/>
        <v>325</v>
      </c>
      <c r="C7">
        <f t="shared" si="1"/>
        <v>500</v>
      </c>
      <c r="D7">
        <f t="shared" si="2"/>
        <v>-175</v>
      </c>
    </row>
    <row r="8" spans="1:8" x14ac:dyDescent="0.3">
      <c r="A8">
        <f t="shared" si="3"/>
        <v>-4</v>
      </c>
      <c r="B8">
        <f>3*A8^2-2*A8^3</f>
        <v>176</v>
      </c>
      <c r="C8">
        <f t="shared" si="1"/>
        <v>140</v>
      </c>
      <c r="D8">
        <f t="shared" si="2"/>
        <v>36</v>
      </c>
    </row>
    <row r="9" spans="1:8" x14ac:dyDescent="0.3">
      <c r="A9">
        <f t="shared" si="3"/>
        <v>-3</v>
      </c>
      <c r="B9">
        <f t="shared" si="0"/>
        <v>81</v>
      </c>
      <c r="C9">
        <f>40*A9^2-500</f>
        <v>-140</v>
      </c>
      <c r="D9">
        <f t="shared" si="2"/>
        <v>221</v>
      </c>
    </row>
    <row r="10" spans="1:8" x14ac:dyDescent="0.3">
      <c r="A10">
        <f t="shared" si="3"/>
        <v>-2</v>
      </c>
      <c r="B10">
        <f t="shared" si="0"/>
        <v>28</v>
      </c>
      <c r="C10">
        <f t="shared" si="1"/>
        <v>-340</v>
      </c>
      <c r="D10">
        <f t="shared" si="2"/>
        <v>368</v>
      </c>
    </row>
    <row r="11" spans="1:8" x14ac:dyDescent="0.3">
      <c r="A11">
        <f t="shared" si="3"/>
        <v>-1</v>
      </c>
      <c r="B11">
        <f t="shared" si="0"/>
        <v>5</v>
      </c>
      <c r="C11">
        <f t="shared" si="1"/>
        <v>-460</v>
      </c>
      <c r="D11">
        <f t="shared" si="2"/>
        <v>465</v>
      </c>
    </row>
    <row r="12" spans="1:8" x14ac:dyDescent="0.3">
      <c r="A12">
        <f t="shared" si="3"/>
        <v>0</v>
      </c>
      <c r="B12">
        <f t="shared" si="0"/>
        <v>0</v>
      </c>
      <c r="C12">
        <f t="shared" si="1"/>
        <v>-500</v>
      </c>
      <c r="D12">
        <f t="shared" si="2"/>
        <v>500</v>
      </c>
    </row>
    <row r="13" spans="1:8" x14ac:dyDescent="0.3">
      <c r="A13">
        <f t="shared" si="3"/>
        <v>1</v>
      </c>
      <c r="B13">
        <f t="shared" si="0"/>
        <v>1</v>
      </c>
      <c r="C13">
        <f t="shared" si="1"/>
        <v>-460</v>
      </c>
      <c r="D13">
        <f t="shared" si="2"/>
        <v>461</v>
      </c>
    </row>
    <row r="14" spans="1:8" x14ac:dyDescent="0.3">
      <c r="A14">
        <f t="shared" si="3"/>
        <v>2</v>
      </c>
      <c r="B14">
        <f t="shared" si="0"/>
        <v>-4</v>
      </c>
      <c r="C14">
        <f t="shared" si="1"/>
        <v>-340</v>
      </c>
      <c r="D14">
        <f t="shared" si="2"/>
        <v>336</v>
      </c>
    </row>
    <row r="15" spans="1:8" x14ac:dyDescent="0.3">
      <c r="A15">
        <f t="shared" si="3"/>
        <v>3</v>
      </c>
      <c r="B15">
        <f t="shared" si="0"/>
        <v>-27</v>
      </c>
      <c r="C15">
        <f t="shared" si="1"/>
        <v>-140</v>
      </c>
      <c r="D15">
        <f t="shared" si="2"/>
        <v>113</v>
      </c>
    </row>
    <row r="16" spans="1:8" x14ac:dyDescent="0.3">
      <c r="A16">
        <f t="shared" si="3"/>
        <v>4</v>
      </c>
      <c r="B16">
        <f t="shared" si="0"/>
        <v>-80</v>
      </c>
      <c r="C16">
        <f t="shared" si="1"/>
        <v>140</v>
      </c>
      <c r="D16">
        <f t="shared" si="2"/>
        <v>-220</v>
      </c>
    </row>
    <row r="17" spans="1:4" x14ac:dyDescent="0.3">
      <c r="A17">
        <f t="shared" si="3"/>
        <v>5</v>
      </c>
      <c r="B17">
        <f t="shared" si="0"/>
        <v>-175</v>
      </c>
      <c r="C17">
        <f t="shared" si="1"/>
        <v>500</v>
      </c>
      <c r="D17">
        <f t="shared" si="2"/>
        <v>-675</v>
      </c>
    </row>
    <row r="18" spans="1:4" x14ac:dyDescent="0.3">
      <c r="A18">
        <f t="shared" si="3"/>
        <v>6</v>
      </c>
      <c r="B18">
        <f t="shared" si="0"/>
        <v>-324</v>
      </c>
      <c r="C18">
        <f t="shared" si="1"/>
        <v>940</v>
      </c>
      <c r="D18">
        <f t="shared" si="2"/>
        <v>-1264</v>
      </c>
    </row>
    <row r="19" spans="1:4" x14ac:dyDescent="0.3">
      <c r="A19">
        <f t="shared" si="3"/>
        <v>7</v>
      </c>
      <c r="B19">
        <f t="shared" si="0"/>
        <v>-539</v>
      </c>
      <c r="C19">
        <f t="shared" si="1"/>
        <v>1460</v>
      </c>
      <c r="D19">
        <f t="shared" si="2"/>
        <v>-1999</v>
      </c>
    </row>
    <row r="20" spans="1:4" x14ac:dyDescent="0.3">
      <c r="A20">
        <f t="shared" si="3"/>
        <v>8</v>
      </c>
      <c r="B20">
        <f t="shared" si="0"/>
        <v>-832</v>
      </c>
      <c r="C20">
        <f t="shared" si="1"/>
        <v>2060</v>
      </c>
      <c r="D20">
        <f t="shared" si="2"/>
        <v>-2892</v>
      </c>
    </row>
    <row r="21" spans="1:4" x14ac:dyDescent="0.3">
      <c r="A21">
        <f t="shared" si="3"/>
        <v>9</v>
      </c>
      <c r="B21">
        <f t="shared" si="0"/>
        <v>-1215</v>
      </c>
      <c r="C21">
        <f t="shared" si="1"/>
        <v>2740</v>
      </c>
      <c r="D21">
        <f t="shared" si="2"/>
        <v>-3955</v>
      </c>
    </row>
    <row r="22" spans="1:4" x14ac:dyDescent="0.3">
      <c r="A22">
        <f t="shared" si="3"/>
        <v>10</v>
      </c>
      <c r="B22">
        <f t="shared" si="0"/>
        <v>-1700</v>
      </c>
      <c r="C22">
        <f t="shared" si="1"/>
        <v>3500</v>
      </c>
      <c r="D22">
        <f t="shared" si="2"/>
        <v>-5200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На_Макрос">
                <anchor>
                  <from>
                    <xdr:col>19</xdr:col>
                    <xdr:colOff>30480</xdr:colOff>
                    <xdr:row>25</xdr:row>
                    <xdr:rowOff>53340</xdr:rowOff>
                  </from>
                  <to>
                    <xdr:col>22</xdr:col>
                    <xdr:colOff>434340</xdr:colOff>
                    <xdr:row>28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G34"/>
  <sheetViews>
    <sheetView workbookViewId="0">
      <selection activeCell="M10" sqref="M10"/>
    </sheetView>
  </sheetViews>
  <sheetFormatPr defaultRowHeight="14.4" x14ac:dyDescent="0.3"/>
  <cols>
    <col min="1" max="1" width="26" customWidth="1"/>
    <col min="5" max="5" width="26.33203125" customWidth="1"/>
  </cols>
  <sheetData>
    <row r="1" spans="1:7" x14ac:dyDescent="0.3">
      <c r="A1" s="1" t="s">
        <v>38</v>
      </c>
      <c r="B1" s="1" t="s">
        <v>44</v>
      </c>
      <c r="E1" s="1" t="s">
        <v>54</v>
      </c>
      <c r="F1" s="1" t="s">
        <v>44</v>
      </c>
    </row>
    <row r="2" spans="1:7" x14ac:dyDescent="0.3">
      <c r="A2" t="s">
        <v>39</v>
      </c>
      <c r="B2">
        <v>2000</v>
      </c>
      <c r="C2" t="s">
        <v>45</v>
      </c>
      <c r="E2" t="s">
        <v>39</v>
      </c>
      <c r="F2">
        <v>714</v>
      </c>
      <c r="G2" t="s">
        <v>45</v>
      </c>
    </row>
    <row r="3" spans="1:7" x14ac:dyDescent="0.3">
      <c r="A3" t="s">
        <v>49</v>
      </c>
      <c r="B3">
        <v>8</v>
      </c>
      <c r="C3" t="s">
        <v>46</v>
      </c>
      <c r="E3" t="s">
        <v>49</v>
      </c>
      <c r="F3">
        <v>8</v>
      </c>
      <c r="G3" t="s">
        <v>46</v>
      </c>
    </row>
    <row r="4" spans="1:7" x14ac:dyDescent="0.3">
      <c r="A4" t="s">
        <v>40</v>
      </c>
      <c r="B4">
        <v>30.11</v>
      </c>
      <c r="C4" t="s">
        <v>47</v>
      </c>
      <c r="E4" t="s">
        <v>40</v>
      </c>
      <c r="F4">
        <v>30.11</v>
      </c>
      <c r="G4" t="s">
        <v>47</v>
      </c>
    </row>
    <row r="5" spans="1:7" x14ac:dyDescent="0.3">
      <c r="A5" t="s">
        <v>41</v>
      </c>
      <c r="B5">
        <v>2</v>
      </c>
      <c r="C5" t="s">
        <v>48</v>
      </c>
      <c r="E5" t="s">
        <v>41</v>
      </c>
      <c r="F5">
        <v>2</v>
      </c>
      <c r="G5" t="s">
        <v>48</v>
      </c>
    </row>
    <row r="6" spans="1:7" x14ac:dyDescent="0.3">
      <c r="A6" t="s">
        <v>42</v>
      </c>
      <c r="B6">
        <v>4140</v>
      </c>
      <c r="C6" t="s">
        <v>50</v>
      </c>
      <c r="E6" t="s">
        <v>42</v>
      </c>
      <c r="F6">
        <v>3390</v>
      </c>
      <c r="G6" t="s">
        <v>50</v>
      </c>
    </row>
    <row r="7" spans="1:7" x14ac:dyDescent="0.3">
      <c r="A7" t="s">
        <v>43</v>
      </c>
      <c r="B7">
        <f>B2*B3/100*B4-B5*B6</f>
        <v>-3462.3999999999996</v>
      </c>
      <c r="C7" t="s">
        <v>47</v>
      </c>
      <c r="E7" t="s">
        <v>43</v>
      </c>
      <c r="F7">
        <f>F2*F3/100*F4-F5*F6</f>
        <v>-5060.1167999999998</v>
      </c>
      <c r="G7" t="s">
        <v>47</v>
      </c>
    </row>
    <row r="10" spans="1:7" x14ac:dyDescent="0.3">
      <c r="A10" s="1" t="s">
        <v>38</v>
      </c>
      <c r="B10" s="1" t="s">
        <v>51</v>
      </c>
      <c r="E10" s="1" t="s">
        <v>54</v>
      </c>
      <c r="F10" s="1" t="s">
        <v>51</v>
      </c>
    </row>
    <row r="11" spans="1:7" x14ac:dyDescent="0.3">
      <c r="A11" t="s">
        <v>39</v>
      </c>
      <c r="B11">
        <v>2000</v>
      </c>
      <c r="C11" t="s">
        <v>45</v>
      </c>
      <c r="E11" t="s">
        <v>39</v>
      </c>
      <c r="F11">
        <v>714</v>
      </c>
      <c r="G11" t="s">
        <v>45</v>
      </c>
    </row>
    <row r="12" spans="1:7" x14ac:dyDescent="0.3">
      <c r="A12" t="s">
        <v>49</v>
      </c>
      <c r="B12">
        <v>8</v>
      </c>
      <c r="C12" t="s">
        <v>46</v>
      </c>
      <c r="E12" t="s">
        <v>49</v>
      </c>
      <c r="F12">
        <v>8</v>
      </c>
      <c r="G12" t="s">
        <v>46</v>
      </c>
    </row>
    <row r="13" spans="1:7" x14ac:dyDescent="0.3">
      <c r="A13" t="s">
        <v>40</v>
      </c>
      <c r="B13">
        <v>30.11</v>
      </c>
      <c r="C13" t="s">
        <v>47</v>
      </c>
      <c r="E13" t="s">
        <v>40</v>
      </c>
      <c r="F13">
        <v>30.11</v>
      </c>
      <c r="G13" t="s">
        <v>47</v>
      </c>
    </row>
    <row r="14" spans="1:7" x14ac:dyDescent="0.3">
      <c r="A14" t="s">
        <v>41</v>
      </c>
      <c r="B14">
        <v>2</v>
      </c>
      <c r="C14" t="s">
        <v>48</v>
      </c>
      <c r="E14" t="s">
        <v>41</v>
      </c>
      <c r="F14">
        <v>2</v>
      </c>
      <c r="G14" t="s">
        <v>48</v>
      </c>
    </row>
    <row r="15" spans="1:7" x14ac:dyDescent="0.3">
      <c r="A15" t="s">
        <v>42</v>
      </c>
      <c r="B15">
        <v>2408.8000000000002</v>
      </c>
      <c r="C15" t="s">
        <v>50</v>
      </c>
      <c r="E15" t="s">
        <v>42</v>
      </c>
      <c r="F15">
        <v>859.94159999999999</v>
      </c>
      <c r="G15" t="s">
        <v>50</v>
      </c>
    </row>
    <row r="16" spans="1:7" x14ac:dyDescent="0.3">
      <c r="A16" t="s">
        <v>43</v>
      </c>
      <c r="B16">
        <f>B11*B12/100*B13-B14*B15</f>
        <v>0</v>
      </c>
      <c r="C16" t="s">
        <v>47</v>
      </c>
      <c r="E16" t="s">
        <v>43</v>
      </c>
      <c r="F16">
        <f>F11*F12/100*F13-F14*F15</f>
        <v>0</v>
      </c>
      <c r="G16" t="s">
        <v>47</v>
      </c>
    </row>
    <row r="19" spans="1:7" x14ac:dyDescent="0.3">
      <c r="A19" s="1" t="s">
        <v>38</v>
      </c>
      <c r="B19" s="1" t="s">
        <v>52</v>
      </c>
      <c r="E19" s="1" t="s">
        <v>54</v>
      </c>
      <c r="F19" s="1" t="s">
        <v>52</v>
      </c>
    </row>
    <row r="20" spans="1:7" x14ac:dyDescent="0.3">
      <c r="A20" t="s">
        <v>39</v>
      </c>
      <c r="B20">
        <v>2000</v>
      </c>
      <c r="C20" t="s">
        <v>45</v>
      </c>
      <c r="E20" t="s">
        <v>39</v>
      </c>
      <c r="F20">
        <v>714</v>
      </c>
      <c r="G20" t="s">
        <v>45</v>
      </c>
    </row>
    <row r="21" spans="1:7" x14ac:dyDescent="0.3">
      <c r="A21" t="s">
        <v>49</v>
      </c>
      <c r="B21">
        <v>8</v>
      </c>
      <c r="C21" t="s">
        <v>46</v>
      </c>
      <c r="E21" t="s">
        <v>49</v>
      </c>
      <c r="F21">
        <v>8</v>
      </c>
      <c r="G21" t="s">
        <v>46</v>
      </c>
    </row>
    <row r="22" spans="1:7" x14ac:dyDescent="0.3">
      <c r="A22" t="s">
        <v>40</v>
      </c>
      <c r="B22">
        <v>30.11</v>
      </c>
      <c r="C22" t="s">
        <v>47</v>
      </c>
      <c r="E22" t="s">
        <v>40</v>
      </c>
      <c r="F22">
        <v>30.11</v>
      </c>
      <c r="G22" t="s">
        <v>47</v>
      </c>
    </row>
    <row r="23" spans="1:7" x14ac:dyDescent="0.3">
      <c r="A23" t="s">
        <v>41</v>
      </c>
      <c r="B23">
        <v>1.163671497584541</v>
      </c>
      <c r="C23" t="s">
        <v>48</v>
      </c>
      <c r="E23" t="s">
        <v>41</v>
      </c>
      <c r="F23">
        <v>0.50734017699115042</v>
      </c>
      <c r="G23" t="s">
        <v>48</v>
      </c>
    </row>
    <row r="24" spans="1:7" x14ac:dyDescent="0.3">
      <c r="A24" t="s">
        <v>42</v>
      </c>
      <c r="B24">
        <v>4140</v>
      </c>
      <c r="C24" t="s">
        <v>50</v>
      </c>
      <c r="E24" t="s">
        <v>42</v>
      </c>
      <c r="F24">
        <v>3390</v>
      </c>
      <c r="G24" t="s">
        <v>50</v>
      </c>
    </row>
    <row r="25" spans="1:7" x14ac:dyDescent="0.3">
      <c r="A25" t="s">
        <v>43</v>
      </c>
      <c r="B25">
        <f>B20*B21/100*B22-B23*B24</f>
        <v>0</v>
      </c>
      <c r="C25" t="s">
        <v>47</v>
      </c>
      <c r="E25" t="s">
        <v>43</v>
      </c>
      <c r="F25">
        <f>F20*F21/100*F22-F23*F24</f>
        <v>0</v>
      </c>
      <c r="G25" t="s">
        <v>47</v>
      </c>
    </row>
    <row r="28" spans="1:7" x14ac:dyDescent="0.3">
      <c r="A28" s="1" t="s">
        <v>38</v>
      </c>
      <c r="B28" s="1" t="s">
        <v>53</v>
      </c>
      <c r="E28" s="1" t="s">
        <v>54</v>
      </c>
      <c r="F28" s="1" t="s">
        <v>53</v>
      </c>
    </row>
    <row r="29" spans="1:7" x14ac:dyDescent="0.3">
      <c r="A29" t="s">
        <v>39</v>
      </c>
      <c r="B29">
        <v>2000</v>
      </c>
      <c r="C29" t="s">
        <v>45</v>
      </c>
      <c r="E29" t="s">
        <v>39</v>
      </c>
      <c r="F29">
        <v>714</v>
      </c>
      <c r="G29" t="s">
        <v>45</v>
      </c>
    </row>
    <row r="30" spans="1:7" x14ac:dyDescent="0.3">
      <c r="A30" t="s">
        <v>49</v>
      </c>
      <c r="B30">
        <v>8</v>
      </c>
      <c r="C30" t="s">
        <v>46</v>
      </c>
      <c r="E30" t="s">
        <v>49</v>
      </c>
      <c r="F30">
        <v>8</v>
      </c>
      <c r="G30" t="s">
        <v>46</v>
      </c>
    </row>
    <row r="31" spans="1:7" x14ac:dyDescent="0.3">
      <c r="A31" t="s">
        <v>40</v>
      </c>
      <c r="B31">
        <v>51.75</v>
      </c>
      <c r="C31" t="s">
        <v>47</v>
      </c>
      <c r="E31" t="s">
        <v>40</v>
      </c>
      <c r="F31">
        <v>118.69747899159665</v>
      </c>
      <c r="G31" t="s">
        <v>47</v>
      </c>
    </row>
    <row r="32" spans="1:7" x14ac:dyDescent="0.3">
      <c r="A32" t="s">
        <v>41</v>
      </c>
      <c r="B32">
        <v>2</v>
      </c>
      <c r="C32" t="s">
        <v>48</v>
      </c>
      <c r="E32" t="s">
        <v>41</v>
      </c>
      <c r="F32">
        <v>2</v>
      </c>
      <c r="G32" t="s">
        <v>48</v>
      </c>
    </row>
    <row r="33" spans="1:7" x14ac:dyDescent="0.3">
      <c r="A33" t="s">
        <v>42</v>
      </c>
      <c r="B33">
        <v>4140</v>
      </c>
      <c r="C33" t="s">
        <v>50</v>
      </c>
      <c r="E33" t="s">
        <v>42</v>
      </c>
      <c r="F33">
        <v>3390</v>
      </c>
      <c r="G33" t="s">
        <v>50</v>
      </c>
    </row>
    <row r="34" spans="1:7" x14ac:dyDescent="0.3">
      <c r="A34" t="s">
        <v>43</v>
      </c>
      <c r="B34">
        <f>B29*B30/100*B31-B32*B33</f>
        <v>0</v>
      </c>
      <c r="C34" t="s">
        <v>47</v>
      </c>
      <c r="E34" t="s">
        <v>43</v>
      </c>
      <c r="F34">
        <f>F29*F30/100*F31-F32*F33</f>
        <v>0</v>
      </c>
      <c r="G34" t="s">
        <v>47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На_Макрос">
                <anchor>
                  <from>
                    <xdr:col>9</xdr:col>
                    <xdr:colOff>7620</xdr:colOff>
                    <xdr:row>1</xdr:row>
                    <xdr:rowOff>15240</xdr:rowOff>
                  </from>
                  <to>
                    <xdr:col>12</xdr:col>
                    <xdr:colOff>411480</xdr:colOff>
                    <xdr:row>4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"/>
  <sheetViews>
    <sheetView workbookViewId="0">
      <selection activeCell="G12" sqref="G12"/>
    </sheetView>
  </sheetViews>
  <sheetFormatPr defaultRowHeight="14.4" x14ac:dyDescent="0.3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На_таблицу">
                <anchor>
                  <from>
                    <xdr:col>0</xdr:col>
                    <xdr:colOff>274320</xdr:colOff>
                    <xdr:row>0</xdr:row>
                    <xdr:rowOff>121920</xdr:rowOff>
                  </from>
                  <to>
                    <xdr:col>3</xdr:col>
                    <xdr:colOff>160020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Button 2">
              <controlPr defaultSize="0" print="0" autoFill="0" autoPict="0" macro="[0]!На_график">
                <anchor>
                  <from>
                    <xdr:col>0</xdr:col>
                    <xdr:colOff>281940</xdr:colOff>
                    <xdr:row>4</xdr:row>
                    <xdr:rowOff>38100</xdr:rowOff>
                  </from>
                  <to>
                    <xdr:col>3</xdr:col>
                    <xdr:colOff>167640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Button 3">
              <controlPr defaultSize="0" print="0" autoFill="0" autoPict="0" macro="[0]!На_подбор_параметра">
                <anchor>
                  <from>
                    <xdr:col>0</xdr:col>
                    <xdr:colOff>274320</xdr:colOff>
                    <xdr:row>7</xdr:row>
                    <xdr:rowOff>91440</xdr:rowOff>
                  </from>
                  <to>
                    <xdr:col>3</xdr:col>
                    <xdr:colOff>160020</xdr:colOff>
                    <xdr:row>9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</vt:lpstr>
      <vt:lpstr>График</vt:lpstr>
      <vt:lpstr>Подбор параметра</vt:lpstr>
      <vt:lpstr>Доп.</vt:lpstr>
    </vt:vector>
  </TitlesOfParts>
  <Company>MIET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8191098</dc:creator>
  <cp:lastModifiedBy>Тюльников Михаил</cp:lastModifiedBy>
  <dcterms:created xsi:type="dcterms:W3CDTF">2019-09-27T06:19:29Z</dcterms:created>
  <dcterms:modified xsi:type="dcterms:W3CDTF">2019-10-10T22:22:19Z</dcterms:modified>
</cp:coreProperties>
</file>