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DATKI MAJ\Studij - Matematika\racunalniski-praktikum\excel\"/>
    </mc:Choice>
  </mc:AlternateContent>
  <xr:revisionPtr revIDLastSave="0" documentId="13_ncr:1_{E2B1E609-5D77-4AD6-8BF7-46D47E0104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1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10" i="4"/>
  <c r="G11" i="4"/>
  <c r="G18" i="4"/>
  <c r="G19" i="4"/>
  <c r="F5" i="4"/>
  <c r="G5" i="4" s="1"/>
  <c r="F6" i="4"/>
  <c r="G6" i="4" s="1"/>
  <c r="F7" i="4"/>
  <c r="G7" i="4" s="1"/>
  <c r="F8" i="4"/>
  <c r="G8" i="4" s="1"/>
  <c r="F9" i="4"/>
  <c r="G9" i="4" s="1"/>
  <c r="F10" i="4"/>
  <c r="F11" i="4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F19" i="4"/>
  <c r="F20" i="4"/>
  <c r="G20" i="4" s="1"/>
  <c r="F21" i="4"/>
  <c r="G21" i="4" s="1"/>
  <c r="F4" i="4"/>
  <c r="G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<sst xmlns="http://schemas.openxmlformats.org/spreadsheetml/2006/main" count="21" uniqueCount="21">
  <si>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</si>
  <si>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</si>
  <si>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</si>
  <si>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</si>
  <si>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</si>
  <si>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</si>
  <si>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</si>
  <si>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</si>
  <si>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</si>
  <si>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</si>
  <si>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maj</t>
  </si>
  <si>
    <t>jun</t>
  </si>
  <si>
    <t>jul</t>
  </si>
  <si>
    <t>avg</t>
  </si>
  <si>
    <t>sep</t>
  </si>
  <si>
    <t>okt</t>
  </si>
  <si>
    <t xml:space="preserve"> </t>
  </si>
  <si>
    <t>Vrednosti</t>
  </si>
  <si>
    <t>Mesec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</si>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</sst>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71" formatCode="#,##0.00\ &quot;€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74" formatCode="0.000000"/>
    </dxf>
    <dxf>
      <numFmt numFmtId="173" formatCode="0.0000000"/>
    </dxf>
    <dxf>
      <numFmt numFmtId="172" formatCode="0.00000000"/>
    </dxf>
    <dxf>
      <numFmt numFmtId="171" formatCode="#,##0.00\ &quot;€&quot;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bottom style="medium">
          <color rgb="FF9BBB59"/>
        </bottom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maj" refreshedDate="45635.777020601854" createdVersion="8" refreshedVersion="8" minRefreshableVersion="3" recordCount="19" xr:uid="{45BC70CC-B3DB-4716-A5F7-81C696F7FF9D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0">
      <sharedItems containsBlank="1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String="0" containsBlank="1" containsNumber="1" containsInteger="1" minValue="446" maxValue="683" count="19">
        <m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14" maxValue="8.1008968609865484" count="19">
        <s v=""/>
        <n v="7.006514657980456"/>
        <n v="6.3136363636363635"/>
        <n v="6.6097087378640778"/>
        <n v="6.8640776699029127"/>
        <n v="6.3103953147877014"/>
        <n v="6.9544626593806917"/>
        <n v="7.0103448275862057"/>
        <n v="6.9821746880570412"/>
        <n v="7.1563055062166967"/>
        <n v="6.646677471636953"/>
        <n v="6.8851851851851853"/>
        <n v="6.9331103678929766"/>
        <n v="7.5726315789473686"/>
        <n v="7.2819548872180455"/>
        <n v="8.1008968609865484"/>
        <n v="7.2251407129455911"/>
        <n v="6.4518272425249181"/>
        <n v="7.1578044596912518"/>
      </sharedItems>
    </cacheField>
    <cacheField name="Prikaz" numFmtId="2">
      <sharedItems containsMixedTypes="1" containsNumber="1" minValue="6.3103953147877014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e v="#N/A"/>
    <n v="41907"/>
    <x v="0"/>
    <x v="0"/>
    <s v=""/>
  </r>
  <r>
    <x v="1"/>
    <n v="43.02"/>
    <m/>
    <n v="42521"/>
    <x v="1"/>
    <x v="1"/>
    <n v="7.006514657980456"/>
  </r>
  <r>
    <x v="2"/>
    <n v="41.67"/>
    <m/>
    <n v="43181"/>
    <x v="2"/>
    <x v="2"/>
    <n v="6.3136363636363635"/>
  </r>
  <r>
    <x v="3"/>
    <n v="34.04"/>
    <m/>
    <n v="43696"/>
    <x v="3"/>
    <x v="3"/>
    <n v="6.6097087378640778"/>
  </r>
  <r>
    <x v="4"/>
    <n v="42.42"/>
    <m/>
    <n v="44314"/>
    <x v="4"/>
    <x v="4"/>
    <n v="6.8640776699029127"/>
  </r>
  <r>
    <x v="5"/>
    <n v="43.1"/>
    <m/>
    <n v="44997"/>
    <x v="5"/>
    <x v="5"/>
    <n v="6.3103953147877014"/>
  </r>
  <r>
    <x v="6"/>
    <n v="38.18"/>
    <m/>
    <n v="45546"/>
    <x v="6"/>
    <x v="6"/>
    <n v="6.9544626593806917"/>
  </r>
  <r>
    <x v="7"/>
    <n v="40.659999999999997"/>
    <m/>
    <n v="46126"/>
    <x v="7"/>
    <x v="7"/>
    <n v="7.0103448275862057"/>
  </r>
  <r>
    <x v="8"/>
    <n v="39.17"/>
    <m/>
    <n v="46687"/>
    <x v="8"/>
    <x v="8"/>
    <n v="6.9821746880570412"/>
  </r>
  <r>
    <x v="9"/>
    <n v="40.29"/>
    <m/>
    <n v="47250"/>
    <x v="9"/>
    <x v="9"/>
    <n v="7.1563055062166967"/>
  </r>
  <r>
    <x v="10"/>
    <n v="41.01"/>
    <m/>
    <n v="47867"/>
    <x v="10"/>
    <x v="10"/>
    <n v="6.646677471636953"/>
  </r>
  <r>
    <x v="11"/>
    <n v="37.18"/>
    <m/>
    <n v="48407"/>
    <x v="11"/>
    <x v="11"/>
    <n v="6.8851851851851853"/>
  </r>
  <r>
    <x v="12"/>
    <n v="41.46"/>
    <m/>
    <n v="49005"/>
    <x v="12"/>
    <x v="12"/>
    <n v="6.9331103678929766"/>
  </r>
  <r>
    <x v="13"/>
    <n v="35.97"/>
    <m/>
    <n v="49480"/>
    <x v="13"/>
    <x v="13"/>
    <n v="7.5726315789473686"/>
  </r>
  <r>
    <x v="14"/>
    <n v="38.74"/>
    <m/>
    <n v="50012"/>
    <x v="14"/>
    <x v="14"/>
    <n v="7.2819548872180455"/>
  </r>
  <r>
    <x v="15"/>
    <n v="36.130000000000003"/>
    <m/>
    <n v="50458"/>
    <x v="15"/>
    <x v="15"/>
    <n v="8.1008968609865484"/>
  </r>
  <r>
    <x v="16"/>
    <n v="38.51"/>
    <m/>
    <n v="50991"/>
    <x v="16"/>
    <x v="16"/>
    <n v="7.2251407129455911"/>
  </r>
  <r>
    <x v="17"/>
    <n v="38.840000000000003"/>
    <m/>
    <n v="51593"/>
    <x v="17"/>
    <x v="17"/>
    <n v="6.4518272425249181"/>
  </r>
  <r>
    <x v="18"/>
    <n v="41.73"/>
    <m/>
    <n v="52176"/>
    <x v="18"/>
    <x v="18"/>
    <n v="7.1578044596912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48FF2-C49F-4B2F-AF63-9A914EAE4D12}" name="PivotTable5" cacheId="19" dataOnRows="1" dataPosition="0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B23:H26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8" baseItem="5"/>
  </dataFields>
  <formats count="1">
    <format dxfId="6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23"/>
    <tableColumn id="2" xr3:uid="{6DC2697C-FCB3-8A47-945B-8CD05834AA8C}" uniqueName="2" name="Litri" queryTableFieldId="2" dataDxfId="14"/>
    <tableColumn id="3" xr3:uid="{19DBC541-3ADF-4E48-8786-6E42DA219788}" uniqueName="3" name="Plačano" queryTableFieldId="3" dataDxfId="12"/>
    <tableColumn id="4" xr3:uid="{3238A9AD-2FC0-0E49-9EE3-7019C05B366B}" uniqueName="4" name="Števec" queryTableFieldId="4" dataDxfId="13"/>
    <tableColumn id="5" xr3:uid="{E0B5480D-9C8F-CA4C-941D-AE9FDE0CDFDC}" uniqueName="5" name="Prevoženo" queryTableFieldId="5" dataDxfId="22"/>
    <tableColumn id="6" xr3:uid="{1DEAFC6B-8470-6742-BAB3-957B7429D133}" uniqueName="6" name="Poraba" queryTableFieldId="6" dataDxfId="21"/>
    <tableColumn id="11" xr3:uid="{911769A8-5CFE-8245-A64B-38797D90A3B5}" uniqueName="11" name="Prikaz" queryTableFieldId="11" dataDxfId="20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8" tableBorderDxfId="19" totalsRowBorderDxfId="17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6"/>
    <tableColumn id="2" xr3:uid="{079EA12A-47EB-F54A-8E37-30D8BCE75150}" name="Bencin" dataDxfId="1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L29"/>
  <sheetViews>
    <sheetView tabSelected="1" zoomScale="86" zoomScaleNormal="120" workbookViewId="0">
      <selection activeCell="M13" sqref="M13"/>
    </sheetView>
  </sheetViews>
  <sheetFormatPr defaultColWidth="10.90625" defaultRowHeight="14.5" x14ac:dyDescent="0.35"/>
  <cols>
    <col min="1" max="1" width="3.81640625" customWidth="1"/>
    <col min="2" max="2" width="10.453125" bestFit="1" customWidth="1"/>
    <col min="3" max="3" width="6.81640625" bestFit="1" customWidth="1"/>
    <col min="4" max="4" width="9.6328125" bestFit="1" customWidth="1"/>
    <col min="5" max="5" width="8.6328125" bestFit="1" customWidth="1"/>
    <col min="6" max="6" width="11.6328125" bestFit="1" customWidth="1"/>
    <col min="7" max="7" width="9" bestFit="1" customWidth="1"/>
    <col min="8" max="8" width="11.1796875" customWidth="1"/>
    <col min="9" max="9" width="3.36328125" customWidth="1"/>
    <col min="10" max="10" width="11.81640625" bestFit="1" customWidth="1"/>
    <col min="11" max="11" width="10.6328125" bestFit="1" customWidth="1"/>
    <col min="13" max="13" width="16.1796875" bestFit="1" customWidth="1"/>
    <col min="14" max="14" width="15.6328125" bestFit="1" customWidth="1"/>
    <col min="15" max="17" width="12.54296875" bestFit="1" customWidth="1"/>
    <col min="18" max="18" width="11.54296875" bestFit="1" customWidth="1"/>
    <col min="19" max="20" width="12.54296875" bestFit="1" customWidth="1"/>
    <col min="21" max="21" width="3.54296875" bestFit="1" customWidth="1"/>
    <col min="22" max="22" width="3.08984375" bestFit="1" customWidth="1"/>
    <col min="23" max="23" width="3.81640625" bestFit="1" customWidth="1"/>
    <col min="24" max="24" width="3.90625" bestFit="1" customWidth="1"/>
    <col min="25" max="25" width="3.7265625" bestFit="1" customWidth="1"/>
    <col min="26" max="26" width="20.81640625" bestFit="1" customWidth="1"/>
    <col min="27" max="27" width="19.453125" bestFit="1" customWidth="1"/>
    <col min="28" max="31" width="15.6328125" bestFit="1" customWidth="1"/>
    <col min="32" max="32" width="10.7265625" bestFit="1" customWidth="1"/>
    <col min="33" max="33" width="22.1796875" bestFit="1" customWidth="1"/>
    <col min="34" max="34" width="14.1796875" bestFit="1" customWidth="1"/>
    <col min="35" max="35" width="22.1796875" bestFit="1" customWidth="1"/>
    <col min="36" max="36" width="14.1796875" bestFit="1" customWidth="1"/>
    <col min="37" max="37" width="22.1796875" bestFit="1" customWidth="1"/>
    <col min="38" max="38" width="14.1796875" bestFit="1" customWidth="1"/>
    <col min="39" max="39" width="21.08984375" bestFit="1" customWidth="1"/>
    <col min="40" max="40" width="13.1796875" bestFit="1" customWidth="1"/>
    <col min="41" max="41" width="22.1796875" bestFit="1" customWidth="1"/>
    <col min="42" max="42" width="14.1796875" bestFit="1" customWidth="1"/>
    <col min="43" max="43" width="22.1796875" bestFit="1" customWidth="1"/>
    <col min="44" max="44" width="14.1796875" bestFit="1" customWidth="1"/>
    <col min="45" max="45" width="22.1796875" bestFit="1" customWidth="1"/>
    <col min="46" max="46" width="14.1796875" bestFit="1" customWidth="1"/>
    <col min="47" max="47" width="22.1796875" bestFit="1" customWidth="1"/>
    <col min="48" max="48" width="14.1796875" bestFit="1" customWidth="1"/>
    <col min="49" max="49" width="22.1796875" bestFit="1" customWidth="1"/>
    <col min="50" max="50" width="5.81640625" bestFit="1" customWidth="1"/>
    <col min="51" max="51" width="5.54296875" bestFit="1" customWidth="1"/>
    <col min="52" max="52" width="10.7265625" bestFit="1" customWidth="1"/>
    <col min="53" max="53" width="22.1796875" bestFit="1" customWidth="1"/>
    <col min="54" max="54" width="8.7265625" bestFit="1" customWidth="1"/>
    <col min="55" max="55" width="14.1796875" bestFit="1" customWidth="1"/>
    <col min="56" max="56" width="22.1796875" bestFit="1" customWidth="1"/>
    <col min="57" max="57" width="8.7265625" bestFit="1" customWidth="1"/>
    <col min="58" max="58" width="13.1796875" bestFit="1" customWidth="1"/>
    <col min="59" max="59" width="22.1796875" bestFit="1" customWidth="1"/>
    <col min="60" max="60" width="8.7265625" bestFit="1" customWidth="1"/>
    <col min="61" max="61" width="14.1796875" bestFit="1" customWidth="1"/>
    <col min="62" max="62" width="22.1796875" bestFit="1" customWidth="1"/>
    <col min="63" max="63" width="8.7265625" bestFit="1" customWidth="1"/>
    <col min="64" max="64" width="14.1796875" bestFit="1" customWidth="1"/>
    <col min="65" max="65" width="21.08984375" bestFit="1" customWidth="1"/>
    <col min="66" max="66" width="8.7265625" bestFit="1" customWidth="1"/>
    <col min="67" max="67" width="8.54296875" bestFit="1" customWidth="1"/>
    <col min="68" max="68" width="5.54296875" bestFit="1" customWidth="1"/>
    <col min="69" max="69" width="11.453125" bestFit="1" customWidth="1"/>
    <col min="70" max="71" width="10.7265625" bestFit="1" customWidth="1"/>
  </cols>
  <sheetData>
    <row r="2" spans="2:12" x14ac:dyDescent="0.3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2" x14ac:dyDescent="0.35">
      <c r="B3" s="1">
        <v>45051</v>
      </c>
      <c r="C3" s="3">
        <v>41.17</v>
      </c>
      <c r="D3" s="9">
        <f>$C3*INDEX(Table3[Bencin],MATCH($B3,Table3[Veljavnost]))</f>
        <v>58.296720000000001</v>
      </c>
      <c r="E3" s="2">
        <v>41907</v>
      </c>
      <c r="G3" t="s">
        <v>4</v>
      </c>
      <c r="H3" s="3" t="str">
        <f>realna_poraba_cupra__2[[#This Row],[Poraba]]</f>
        <v/>
      </c>
      <c r="J3" s="1">
        <v>44930</v>
      </c>
      <c r="K3" s="4">
        <v>1.276</v>
      </c>
    </row>
    <row r="4" spans="2:12" x14ac:dyDescent="0.35">
      <c r="B4" s="1">
        <v>45059</v>
      </c>
      <c r="C4" s="3">
        <v>43.02</v>
      </c>
      <c r="D4" s="9">
        <f>$C4*INDEX(Table3[Bencin],MATCH($B4,Table3[Veljavnost]))</f>
        <v>59.797800000000002</v>
      </c>
      <c r="E4" s="2">
        <v>42521</v>
      </c>
      <c r="F4" s="2">
        <f>realna_poraba_cupra__2[[#This Row],[Števec]]-$E3</f>
        <v>614</v>
      </c>
      <c r="G4" s="3">
        <f>100*realna_poraba_cupra__2[[#This Row],[Litri]]/realna_poraba_cupra__2[[#This Row],[Prevoženo]]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2" x14ac:dyDescent="0.35">
      <c r="B5" s="1">
        <v>45068</v>
      </c>
      <c r="C5" s="3">
        <v>41.67</v>
      </c>
      <c r="D5" s="9">
        <f>$C5*INDEX(Table3[Bencin],MATCH($B5,Table3[Veljavnost]))</f>
        <v>57.921299999999995</v>
      </c>
      <c r="E5" s="2">
        <v>43181</v>
      </c>
      <c r="F5" s="2">
        <f>realna_poraba_cupra__2[[#This Row],[Števec]]-$E4</f>
        <v>660</v>
      </c>
      <c r="G5" s="3">
        <f>100*realna_poraba_cupra__2[[#This Row],[Litri]]/realna_poraba_cupra__2[[#This Row],[Prevoženo]]</f>
        <v>6.3136363636363635</v>
      </c>
      <c r="H5" s="3">
        <f>realna_poraba_cupra__2[[#This Row],[Poraba]]</f>
        <v>6.3136363636363635</v>
      </c>
      <c r="J5" s="1">
        <v>44957</v>
      </c>
      <c r="K5" s="4">
        <v>1.355</v>
      </c>
    </row>
    <row r="6" spans="2:12" x14ac:dyDescent="0.35">
      <c r="B6" s="1">
        <v>45073</v>
      </c>
      <c r="C6" s="3">
        <v>34.04</v>
      </c>
      <c r="D6" s="9">
        <f>$C6*INDEX(Table3[Bencin],MATCH($B6,Table3[Veljavnost]))</f>
        <v>47.043279999999996</v>
      </c>
      <c r="E6" s="2">
        <v>43696</v>
      </c>
      <c r="F6" s="2">
        <f>realna_poraba_cupra__2[[#This Row],[Števec]]-$E5</f>
        <v>515</v>
      </c>
      <c r="G6" s="3">
        <f>100*realna_poraba_cupra__2[[#This Row],[Litri]]/realna_poraba_cupra__2[[#This Row],[Prevoženo]]</f>
        <v>6.6097087378640778</v>
      </c>
      <c r="H6" s="3">
        <f>realna_poraba_cupra__2[[#This Row],[Poraba]]</f>
        <v>6.6097087378640778</v>
      </c>
      <c r="J6" s="1">
        <v>44971</v>
      </c>
      <c r="K6" s="4">
        <v>1.355</v>
      </c>
    </row>
    <row r="7" spans="2:12" x14ac:dyDescent="0.35">
      <c r="B7" s="1">
        <v>45085</v>
      </c>
      <c r="C7" s="3">
        <v>42.42</v>
      </c>
      <c r="D7" s="9">
        <f>$C7*INDEX(Table3[Bencin],MATCH($B7,Table3[Veljavnost]))</f>
        <v>59.897039999999997</v>
      </c>
      <c r="E7" s="2">
        <v>44314</v>
      </c>
      <c r="F7" s="2">
        <f>realna_poraba_cupra__2[[#This Row],[Števec]]-$E6</f>
        <v>618</v>
      </c>
      <c r="G7" s="3">
        <f>100*realna_poraba_cupra__2[[#This Row],[Litri]]/realna_poraba_cupra__2[[#This Row],[Prevoženo]]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2" x14ac:dyDescent="0.35">
      <c r="B8" s="1">
        <v>45093</v>
      </c>
      <c r="C8" s="3">
        <v>43.1</v>
      </c>
      <c r="D8" s="9">
        <f>$C8*INDEX(Table3[Bencin],MATCH($B8,Table3[Veljavnost]))</f>
        <v>60.857199999999999</v>
      </c>
      <c r="E8" s="2">
        <v>44997</v>
      </c>
      <c r="F8" s="2">
        <f>realna_poraba_cupra__2[[#This Row],[Števec]]-$E7</f>
        <v>683</v>
      </c>
      <c r="G8" s="3">
        <f>100*realna_poraba_cupra__2[[#This Row],[Litri]]/realna_poraba_cupra__2[[#This Row],[Prevoženo]]</f>
        <v>6.3103953147877014</v>
      </c>
      <c r="H8" s="3">
        <f>realna_poraba_cupra__2[[#This Row],[Poraba]]</f>
        <v>6.3103953147877014</v>
      </c>
      <c r="J8" s="1">
        <v>44999</v>
      </c>
      <c r="K8" s="4">
        <v>1.3740000000000001</v>
      </c>
    </row>
    <row r="9" spans="2:12" x14ac:dyDescent="0.35">
      <c r="B9" s="1">
        <v>45099</v>
      </c>
      <c r="C9" s="3">
        <v>38.18</v>
      </c>
      <c r="D9" s="9">
        <f>$C9*INDEX(Table3[Bencin],MATCH($B9,Table3[Veljavnost]))</f>
        <v>54.368319999999997</v>
      </c>
      <c r="E9" s="2">
        <v>45546</v>
      </c>
      <c r="F9" s="2">
        <f>realna_poraba_cupra__2[[#This Row],[Števec]]-$E8</f>
        <v>549</v>
      </c>
      <c r="G9" s="3">
        <f>100*realna_poraba_cupra__2[[#This Row],[Litri]]/realna_poraba_cupra__2[[#This Row],[Prevoženo]]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2" x14ac:dyDescent="0.35">
      <c r="B10" s="1">
        <v>45113</v>
      </c>
      <c r="C10" s="3">
        <v>40.659999999999997</v>
      </c>
      <c r="D10" s="9">
        <f>$C10*INDEX(Table3[Bencin],MATCH($B10,Table3[Veljavnost]))</f>
        <v>58.713039999999992</v>
      </c>
      <c r="E10" s="2">
        <v>46126</v>
      </c>
      <c r="F10" s="2">
        <f>realna_poraba_cupra__2[[#This Row],[Števec]]-$E9</f>
        <v>580</v>
      </c>
      <c r="G10" s="3">
        <f>100*realna_poraba_cupra__2[[#This Row],[Litri]]/realna_poraba_cupra__2[[#This Row],[Prevoženo]]</f>
        <v>7.0103448275862057</v>
      </c>
      <c r="H10" s="3">
        <f>realna_poraba_cupra__2[[#This Row],[Poraba]]</f>
        <v>7.0103448275862057</v>
      </c>
      <c r="J10" s="1">
        <v>45028</v>
      </c>
      <c r="K10" s="4">
        <v>1.4159999999999999</v>
      </c>
    </row>
    <row r="11" spans="2:12" x14ac:dyDescent="0.35">
      <c r="B11" s="1">
        <v>45122</v>
      </c>
      <c r="C11" s="3">
        <v>39.17</v>
      </c>
      <c r="D11" s="9">
        <f>$C11*INDEX(Table3[Bencin],MATCH($B11,Table3[Veljavnost]))</f>
        <v>56.561480000000003</v>
      </c>
      <c r="E11" s="2">
        <v>46687</v>
      </c>
      <c r="F11" s="2">
        <f>realna_poraba_cupra__2[[#This Row],[Števec]]-$E10</f>
        <v>561</v>
      </c>
      <c r="G11" s="3">
        <f>100*realna_poraba_cupra__2[[#This Row],[Litri]]/realna_poraba_cupra__2[[#This Row],[Prevoženo]]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  <c r="L11" t="s">
        <v>16</v>
      </c>
    </row>
    <row r="12" spans="2:12" x14ac:dyDescent="0.35">
      <c r="B12" s="1">
        <v>45129</v>
      </c>
      <c r="C12" s="3">
        <v>40.29</v>
      </c>
      <c r="D12" s="9">
        <f>$C12*INDEX(Table3[Bencin],MATCH($B12,Table3[Veljavnost]))</f>
        <v>58.662239999999997</v>
      </c>
      <c r="E12" s="2">
        <v>47250</v>
      </c>
      <c r="F12" s="2">
        <f>realna_poraba_cupra__2[[#This Row],[Števec]]-$E11</f>
        <v>563</v>
      </c>
      <c r="G12" s="3">
        <f>100*realna_poraba_cupra__2[[#This Row],[Litri]]/realna_poraba_cupra__2[[#This Row],[Prevoženo]]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2" x14ac:dyDescent="0.35">
      <c r="B13" s="1">
        <v>45138</v>
      </c>
      <c r="C13" s="3">
        <v>41.01</v>
      </c>
      <c r="D13" s="9">
        <f>$C13*INDEX(Table3[Bencin],MATCH($B13,Table3[Veljavnost]))</f>
        <v>59.710559999999994</v>
      </c>
      <c r="E13" s="2">
        <v>47867</v>
      </c>
      <c r="F13" s="2">
        <f>realna_poraba_cupra__2[[#This Row],[Števec]]-$E12</f>
        <v>617</v>
      </c>
      <c r="G13" s="3">
        <f>100*realna_poraba_cupra__2[[#This Row],[Litri]]/realna_poraba_cupra__2[[#This Row],[Prevoženo]]</f>
        <v>6.646677471636953</v>
      </c>
      <c r="H13" s="3">
        <f>realna_poraba_cupra__2[[#This Row],[Poraba]]</f>
        <v>6.646677471636953</v>
      </c>
      <c r="J13" s="1">
        <v>45069</v>
      </c>
      <c r="K13" s="4">
        <v>1.3819999999999999</v>
      </c>
    </row>
    <row r="14" spans="2:12" x14ac:dyDescent="0.35">
      <c r="B14" s="1">
        <v>45151</v>
      </c>
      <c r="C14" s="3">
        <v>37.18</v>
      </c>
      <c r="D14" s="9">
        <f>$C14*INDEX(Table3[Bencin],MATCH($B14,Table3[Veljavnost]))</f>
        <v>56.178979999999996</v>
      </c>
      <c r="E14" s="2">
        <v>48407</v>
      </c>
      <c r="F14" s="2">
        <f>realna_poraba_cupra__2[[#This Row],[Števec]]-$E13</f>
        <v>540</v>
      </c>
      <c r="G14" s="3">
        <f>100*realna_poraba_cupra__2[[#This Row],[Litri]]/realna_poraba_cupra__2[[#This Row],[Prevoženo]]</f>
        <v>6.8851851851851853</v>
      </c>
      <c r="H14" s="3">
        <f>realna_poraba_cupra__2[[#This Row],[Poraba]]</f>
        <v>6.8851851851851853</v>
      </c>
      <c r="J14" s="1">
        <v>45083</v>
      </c>
      <c r="K14" s="4">
        <v>1.4119999999999999</v>
      </c>
    </row>
    <row r="15" spans="2:12" x14ac:dyDescent="0.35">
      <c r="B15" s="1">
        <v>45163</v>
      </c>
      <c r="C15" s="3">
        <v>41.46</v>
      </c>
      <c r="D15" s="9">
        <f>$C15*INDEX(Table3[Bencin],MATCH($B15,Table3[Veljavnost]))</f>
        <v>62.646059999999999</v>
      </c>
      <c r="E15" s="2">
        <v>49005</v>
      </c>
      <c r="F15" s="2">
        <f>realna_poraba_cupra__2[[#This Row],[Števec]]-$E14</f>
        <v>598</v>
      </c>
      <c r="G15" s="3">
        <f>100*realna_poraba_cupra__2[[#This Row],[Litri]]/realna_poraba_cupra__2[[#This Row],[Prevoženo]]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2" x14ac:dyDescent="0.35">
      <c r="B16" s="1">
        <v>45175</v>
      </c>
      <c r="C16" s="3">
        <v>35.97</v>
      </c>
      <c r="D16" s="9">
        <f>$C16*INDEX(Table3[Bencin],MATCH($B16,Table3[Veljavnost]))</f>
        <v>55.537680000000002</v>
      </c>
      <c r="E16" s="2">
        <v>49480</v>
      </c>
      <c r="F16" s="2">
        <f>realna_poraba_cupra__2[[#This Row],[Števec]]-$E15</f>
        <v>475</v>
      </c>
      <c r="G16" s="3">
        <f>100*realna_poraba_cupra__2[[#This Row],[Litri]]/realna_poraba_cupra__2[[#This Row],[Prevoženo]]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35">
      <c r="B17" s="1">
        <v>45184</v>
      </c>
      <c r="C17" s="3">
        <v>38.74</v>
      </c>
      <c r="D17" s="9">
        <f>$C17*INDEX(Table3[Bencin],MATCH($B17,Table3[Veljavnost]))</f>
        <v>60.085740000000001</v>
      </c>
      <c r="E17" s="2">
        <v>50012</v>
      </c>
      <c r="F17" s="2">
        <f>realna_poraba_cupra__2[[#This Row],[Števec]]-$E16</f>
        <v>532</v>
      </c>
      <c r="G17" s="3">
        <f>100*realna_poraba_cupra__2[[#This Row],[Litri]]/realna_poraba_cupra__2[[#This Row],[Prevoženo]]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35">
      <c r="B18" s="1">
        <v>45191</v>
      </c>
      <c r="C18" s="3">
        <v>36.130000000000003</v>
      </c>
      <c r="D18" s="9">
        <f>$C18*INDEX(Table3[Bencin],MATCH($B18,Table3[Veljavnost]))</f>
        <v>56.03763</v>
      </c>
      <c r="E18" s="2">
        <v>50458</v>
      </c>
      <c r="F18" s="2">
        <f>realna_poraba_cupra__2[[#This Row],[Števec]]-$E17</f>
        <v>446</v>
      </c>
      <c r="G18" s="3">
        <f>100*realna_poraba_cupra__2[[#This Row],[Litri]]/realna_poraba_cupra__2[[#This Row],[Prevoženo]]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35">
      <c r="B19" s="1">
        <v>45198</v>
      </c>
      <c r="C19" s="3">
        <v>38.51</v>
      </c>
      <c r="D19" s="9">
        <f>$C19*INDEX(Table3[Bencin],MATCH($B19,Table3[Veljavnost]))</f>
        <v>61.153880000000001</v>
      </c>
      <c r="E19" s="2">
        <v>50991</v>
      </c>
      <c r="F19" s="2">
        <f>realna_poraba_cupra__2[[#This Row],[Števec]]-$E18</f>
        <v>533</v>
      </c>
      <c r="G19" s="3">
        <f>100*realna_poraba_cupra__2[[#This Row],[Litri]]/realna_poraba_cupra__2[[#This Row],[Prevoženo]]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35">
      <c r="B20" s="1">
        <v>45205</v>
      </c>
      <c r="C20" s="3">
        <v>38.840000000000003</v>
      </c>
      <c r="D20" s="9">
        <f>$C20*INDEX(Table3[Bencin],MATCH($B20,Table3[Veljavnost]))</f>
        <v>61.677920000000007</v>
      </c>
      <c r="E20" s="2">
        <v>51593</v>
      </c>
      <c r="F20" s="2">
        <f>realna_poraba_cupra__2[[#This Row],[Števec]]-$E19</f>
        <v>602</v>
      </c>
      <c r="G20" s="3">
        <f>100*realna_poraba_cupra__2[[#This Row],[Litri]]/realna_poraba_cupra__2[[#This Row],[Prevoženo]]</f>
        <v>6.4518272425249181</v>
      </c>
      <c r="H20" s="3">
        <f>realna_poraba_cupra__2[[#This Row],[Poraba]]</f>
        <v>6.4518272425249181</v>
      </c>
      <c r="J20" s="1">
        <v>45167</v>
      </c>
      <c r="K20" s="4">
        <v>1.544</v>
      </c>
    </row>
    <row r="21" spans="2:11" x14ac:dyDescent="0.35">
      <c r="B21" s="1">
        <v>45213</v>
      </c>
      <c r="C21" s="3">
        <v>41.73</v>
      </c>
      <c r="D21" s="9">
        <f>$C21*INDEX(Table3[Bencin],MATCH($B21,Table3[Veljavnost]))</f>
        <v>64.097279999999998</v>
      </c>
      <c r="E21" s="2">
        <v>52176</v>
      </c>
      <c r="F21" s="2">
        <f>realna_poraba_cupra__2[[#This Row],[Števec]]-$E20</f>
        <v>583</v>
      </c>
      <c r="G21" s="3">
        <f>100*realna_poraba_cupra__2[[#This Row],[Litri]]/realna_poraba_cupra__2[[#This Row],[Prevoženo]]</f>
        <v>7.1578044596912518</v>
      </c>
      <c r="H21" s="3">
        <f>realna_poraba_cupra__2[[#This Row],[Poraba]]</f>
        <v>7.1578044596912518</v>
      </c>
      <c r="J21" s="1">
        <v>45181</v>
      </c>
      <c r="K21" s="4">
        <v>1.5509999999999999</v>
      </c>
    </row>
    <row r="22" spans="2:11" x14ac:dyDescent="0.35">
      <c r="J22" s="1">
        <v>45195</v>
      </c>
      <c r="K22" s="4">
        <v>1.5880000000000001</v>
      </c>
    </row>
    <row r="23" spans="2:11" x14ac:dyDescent="0.35">
      <c r="C23" s="6" t="s">
        <v>18</v>
      </c>
      <c r="J23" s="1">
        <v>45209</v>
      </c>
      <c r="K23" s="4">
        <v>1.536</v>
      </c>
    </row>
    <row r="24" spans="2:11" x14ac:dyDescent="0.35">
      <c r="B24" s="6" t="s">
        <v>17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1">
        <v>45223</v>
      </c>
      <c r="K24" s="4">
        <v>1.536</v>
      </c>
    </row>
    <row r="25" spans="2:11" x14ac:dyDescent="0.35">
      <c r="B25" s="7" t="s">
        <v>19</v>
      </c>
      <c r="C25" s="8">
        <v>1789</v>
      </c>
      <c r="D25" s="8">
        <v>1850</v>
      </c>
      <c r="E25" s="8">
        <v>2321</v>
      </c>
      <c r="F25" s="8">
        <v>1138</v>
      </c>
      <c r="G25" s="8">
        <v>1986</v>
      </c>
      <c r="H25" s="8">
        <v>1185</v>
      </c>
      <c r="J25" s="1">
        <v>45237</v>
      </c>
      <c r="K25" s="4">
        <v>1.534</v>
      </c>
    </row>
    <row r="26" spans="2:11" x14ac:dyDescent="0.35">
      <c r="B26" s="7" t="s">
        <v>20</v>
      </c>
      <c r="C26" s="3">
        <v>6.643286586493633</v>
      </c>
      <c r="D26" s="3">
        <v>6.7096452146904353</v>
      </c>
      <c r="E26" s="3">
        <v>6.9488756233742235</v>
      </c>
      <c r="F26" s="3">
        <v>6.909147776539081</v>
      </c>
      <c r="G26" s="3">
        <v>7.5451560100243888</v>
      </c>
      <c r="H26" s="3">
        <v>6.804815851108085</v>
      </c>
    </row>
    <row r="27" spans="2:11" x14ac:dyDescent="0.35">
      <c r="D27" s="5"/>
      <c r="E27" s="5"/>
    </row>
    <row r="28" spans="2:11" x14ac:dyDescent="0.35">
      <c r="D28" s="5"/>
      <c r="E28" s="5"/>
    </row>
    <row r="29" spans="2:11" x14ac:dyDescent="0.35">
      <c r="D29" s="5"/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{F1D48C62-C099-467C-833D-2998C813CB9C}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48C62-C099-467C-833D-2998C813CB9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Bijol, Maj</cp:lastModifiedBy>
  <dcterms:created xsi:type="dcterms:W3CDTF">2007-10-01T06:54:22Z</dcterms:created>
  <dcterms:modified xsi:type="dcterms:W3CDTF">2024-12-09T17:56:47Z</dcterms:modified>
</cp:coreProperties>
</file>